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updateLinks="never" codeName="ThisWorkbook" defaultThemeVersion="124226"/>
  <workbookProtection workbookPassword="89EF" lockStructure="1"/>
  <bookViews>
    <workbookView showSheetTabs="0" xWindow="480" yWindow="1335" windowWidth="14880" windowHeight="6480" tabRatio="769" activeTab="8"/>
  </bookViews>
  <sheets>
    <sheet name="Modelo Gestion Cambio" sheetId="29" r:id="rId1"/>
    <sheet name="Modelo Análisis Factibilidad" sheetId="1" r:id="rId2"/>
    <sheet name="Resumen de Resultados" sheetId="9" r:id="rId3"/>
    <sheet name="Acciones" sheetId="34" r:id="rId4"/>
    <sheet name="Matriz de Grupos de Interés" sheetId="10" r:id="rId5"/>
    <sheet name="Datos" sheetId="22" r:id="rId6"/>
    <sheet name="Mapa de Grupos de Interés" sheetId="11" r:id="rId7"/>
    <sheet name="Resumen GI" sheetId="33" r:id="rId8"/>
    <sheet name="Plan de Gestión de Cambio" sheetId="19" r:id="rId9"/>
    <sheet name="Riesgos del Cambio" sheetId="5" r:id="rId10"/>
    <sheet name="Habilitadores del Cambio" sheetId="7" r:id="rId11"/>
    <sheet name="Hoja de Trabajo" sheetId="4" r:id="rId12"/>
  </sheets>
  <externalReferences>
    <externalReference r:id="rId13"/>
    <externalReference r:id="rId14"/>
    <externalReference r:id="rId15"/>
    <externalReference r:id="rId16"/>
    <externalReference r:id="rId17"/>
    <externalReference r:id="rId18"/>
  </externalReferences>
  <definedNames>
    <definedName name="_17_¿Existe_una_coalición_directriz_alineada_a_la_necesidad_y_urgencia_de_implementar_el_trámite_en_línea?" comment="Por coalición directriz se entiende el grupo de líderes que blabla">'Modelo Análisis Factibilidad'!$C$48</definedName>
    <definedName name="_xlnm._FilterDatabase" localSheetId="10" hidden="1">'Habilitadores del Cambio'!$B$5:$C$9</definedName>
    <definedName name="_xlnm._FilterDatabase" localSheetId="9" hidden="1">'Riesgos del Cambio'!$B$5:$D$10</definedName>
    <definedName name="Area" localSheetId="0">#REF!</definedName>
    <definedName name="Area">#REF!</definedName>
    <definedName name="Brands1" localSheetId="0">#REF!</definedName>
    <definedName name="Brands1">#REF!</definedName>
    <definedName name="DestinatarioTramite1">[1]Parametros!$I$2:$I$4</definedName>
    <definedName name="Function" localSheetId="5">#REF!</definedName>
    <definedName name="Function" localSheetId="0">#REF!</definedName>
    <definedName name="Function">#REF!</definedName>
    <definedName name="InterviewNotes" localSheetId="5">#REF!</definedName>
    <definedName name="InterviewNotes">#REF!</definedName>
    <definedName name="InterviewNotesStatus">[2]Source1!$C$2:$C$16</definedName>
    <definedName name="InterviewStatus" localSheetId="5">#REF!</definedName>
    <definedName name="InterviewStatus" localSheetId="0">#REF!</definedName>
    <definedName name="InterviewStatus">#REF!</definedName>
    <definedName name="Level">[2]Source1!$A$19:$A$35</definedName>
    <definedName name="Level1" localSheetId="5">#REF!</definedName>
    <definedName name="Level1" localSheetId="0">#REF!</definedName>
    <definedName name="Level1">#REF!</definedName>
    <definedName name="Nivel_de_Apoyo_Actual" comment="Grado de involucramiento actual de cada grupo de interés sobre el proyecto.">'Matriz de Grupos de Interés'!$G$7</definedName>
    <definedName name="OpCo" localSheetId="5">#REF!</definedName>
    <definedName name="OpCo" localSheetId="0">#REF!</definedName>
    <definedName name="OpCo">#REF!</definedName>
    <definedName name="OtherClassification" localSheetId="5">#REF!</definedName>
    <definedName name="OtherClassification">#REF!</definedName>
    <definedName name="PriorProjectInterviewNotes">[2]Source1!$D$2:$D$4</definedName>
    <definedName name="Rankings">[3]Source!$C$3:$C$7</definedName>
    <definedName name="Rankings1" localSheetId="5">#REF!</definedName>
    <definedName name="Rankings1" localSheetId="0">#REF!</definedName>
    <definedName name="Rankings1">#REF!</definedName>
    <definedName name="Region">[4]Source1!$G$18:$G$27</definedName>
    <definedName name="xdsad">'[5]lists 1'!$B$2:$B$17</definedName>
    <definedName name="YesNo" localSheetId="5">#REF!</definedName>
    <definedName name="YesNo" localSheetId="0">#REF!</definedName>
    <definedName name="YesNo">#REF!</definedName>
  </definedNames>
  <calcPr calcId="145621" iterateDelta="1E-4"/>
</workbook>
</file>

<file path=xl/calcChain.xml><?xml version="1.0" encoding="utf-8"?>
<calcChain xmlns="http://schemas.openxmlformats.org/spreadsheetml/2006/main">
  <c r="B9" i="7" l="1"/>
  <c r="B8" i="7"/>
  <c r="B7" i="7"/>
  <c r="B6" i="7"/>
  <c r="C10" i="5"/>
  <c r="B10" i="5"/>
  <c r="C9" i="5"/>
  <c r="B9" i="5"/>
  <c r="C7" i="5"/>
  <c r="B7" i="5"/>
  <c r="B6" i="5"/>
  <c r="C31" i="4" l="1"/>
  <c r="C32" i="4"/>
  <c r="C33" i="4"/>
  <c r="C47" i="4"/>
  <c r="C48" i="4"/>
  <c r="C49" i="4"/>
  <c r="C50" i="4"/>
  <c r="C51" i="4"/>
  <c r="C52" i="4"/>
  <c r="C46" i="4"/>
  <c r="C42" i="4"/>
  <c r="C43" i="4"/>
  <c r="C44" i="4"/>
  <c r="C41" i="4"/>
  <c r="C37" i="4"/>
  <c r="C38" i="4"/>
  <c r="C39" i="4"/>
  <c r="C36" i="4"/>
  <c r="C30" i="4"/>
  <c r="C17" i="4"/>
  <c r="C18" i="4"/>
  <c r="C19" i="4"/>
  <c r="C16" i="4"/>
  <c r="C15" i="4"/>
  <c r="C8" i="4"/>
  <c r="C9" i="4"/>
  <c r="C10" i="4"/>
  <c r="C11" i="4"/>
  <c r="C12" i="4"/>
  <c r="C13" i="4"/>
  <c r="C7" i="4"/>
  <c r="C28" i="4"/>
  <c r="C25" i="4"/>
  <c r="C26" i="4"/>
  <c r="S28" i="1" l="1"/>
  <c r="T28" i="1"/>
  <c r="B95" i="4" l="1"/>
  <c r="B90" i="4"/>
  <c r="E1" i="22" l="1"/>
  <c r="C27" i="4" l="1"/>
  <c r="C24" i="4"/>
  <c r="C23" i="4"/>
  <c r="C22" i="4"/>
  <c r="E26" i="33" l="1"/>
  <c r="E25" i="33"/>
  <c r="E24" i="33"/>
  <c r="E19" i="22" l="1"/>
  <c r="E20" i="22"/>
  <c r="E21" i="22"/>
  <c r="E6" i="22"/>
  <c r="E7" i="22"/>
  <c r="E8" i="22"/>
  <c r="E9" i="22"/>
  <c r="E10" i="22"/>
  <c r="E11" i="22"/>
  <c r="E12" i="22"/>
  <c r="E13" i="22"/>
  <c r="E14" i="22"/>
  <c r="E15" i="22"/>
  <c r="E16" i="22"/>
  <c r="E17" i="22"/>
  <c r="E18" i="22"/>
  <c r="E2" i="22"/>
  <c r="E3" i="22"/>
  <c r="E4" i="22"/>
  <c r="E5" i="22"/>
  <c r="B109" i="4" l="1"/>
  <c r="B115" i="4" s="1"/>
  <c r="B110" i="4"/>
  <c r="B116" i="4" s="1"/>
  <c r="B111" i="4"/>
  <c r="B117" i="4" s="1"/>
  <c r="B102" i="4"/>
  <c r="B101" i="4"/>
  <c r="B100" i="4"/>
  <c r="B99" i="4"/>
  <c r="B98" i="4"/>
  <c r="B97" i="4"/>
  <c r="B96" i="4"/>
  <c r="B94" i="4"/>
  <c r="B93" i="4"/>
  <c r="B92" i="4"/>
  <c r="B91" i="4"/>
  <c r="B89" i="4"/>
  <c r="B88" i="4"/>
  <c r="B87" i="4"/>
  <c r="B86" i="4"/>
  <c r="B85" i="4"/>
  <c r="B80" i="4"/>
  <c r="B78" i="4"/>
  <c r="B77" i="4"/>
  <c r="B76" i="4"/>
  <c r="B75" i="4"/>
  <c r="B74" i="4"/>
  <c r="B73" i="4"/>
  <c r="B65" i="4"/>
  <c r="B63" i="4"/>
  <c r="B62" i="4"/>
  <c r="B61" i="4"/>
  <c r="B60" i="4"/>
  <c r="B59" i="4"/>
  <c r="B58" i="4"/>
  <c r="B52" i="4"/>
  <c r="B51" i="4"/>
  <c r="B50" i="4"/>
  <c r="B49" i="4"/>
  <c r="B48" i="4"/>
  <c r="B47" i="4"/>
  <c r="B46" i="4"/>
  <c r="B44" i="4"/>
  <c r="B43" i="4"/>
  <c r="B42" i="4"/>
  <c r="B41" i="4"/>
  <c r="B45" i="4"/>
  <c r="B40" i="4"/>
  <c r="B39" i="4"/>
  <c r="B38" i="4"/>
  <c r="B37" i="4"/>
  <c r="B36" i="4"/>
  <c r="B35" i="4"/>
  <c r="B33" i="4"/>
  <c r="B32" i="4"/>
  <c r="B31" i="4"/>
  <c r="B30" i="4"/>
  <c r="B28" i="4"/>
  <c r="B27" i="4"/>
  <c r="B26" i="4"/>
  <c r="B25" i="4"/>
  <c r="B24" i="4"/>
  <c r="B23" i="4"/>
  <c r="B19" i="4"/>
  <c r="B18" i="4"/>
  <c r="B17" i="4"/>
  <c r="B16" i="4"/>
  <c r="B15" i="4"/>
  <c r="B13" i="4"/>
  <c r="B12" i="4"/>
  <c r="B11" i="4"/>
  <c r="B10" i="4"/>
  <c r="B9" i="4"/>
  <c r="B8" i="4"/>
  <c r="T79" i="1"/>
  <c r="T76" i="1"/>
  <c r="T75" i="1"/>
  <c r="S74" i="1"/>
  <c r="T71" i="1"/>
  <c r="T53" i="1"/>
  <c r="S56" i="1"/>
  <c r="S55" i="1"/>
  <c r="S54" i="1"/>
  <c r="S53" i="1"/>
  <c r="T48" i="1"/>
  <c r="S50" i="1"/>
  <c r="S49" i="1"/>
  <c r="S48" i="1"/>
  <c r="S47" i="1"/>
  <c r="S46" i="1"/>
  <c r="S45" i="1"/>
  <c r="S44" i="1"/>
  <c r="T33" i="1"/>
  <c r="S37" i="1"/>
  <c r="S36" i="1"/>
  <c r="S35" i="1"/>
  <c r="S34" i="1"/>
  <c r="S33" i="1"/>
  <c r="T27" i="1"/>
  <c r="S30" i="1"/>
  <c r="S29" i="1"/>
  <c r="S27" i="1"/>
  <c r="S26" i="1"/>
  <c r="S25" i="1"/>
  <c r="S24" i="1"/>
  <c r="T50" i="1" l="1"/>
  <c r="T46" i="1"/>
  <c r="T44" i="1"/>
  <c r="T36" i="1"/>
  <c r="T34" i="1"/>
  <c r="S68" i="1"/>
  <c r="S62" i="1"/>
  <c r="S65" i="1" s="1"/>
  <c r="T65" i="1" s="1"/>
  <c r="T56" i="1"/>
  <c r="T55" i="1"/>
  <c r="T54" i="1"/>
  <c r="T49" i="1"/>
  <c r="T47" i="1"/>
  <c r="T45" i="1"/>
  <c r="T37" i="1"/>
  <c r="T35" i="1"/>
  <c r="T30" i="1"/>
  <c r="T29" i="1"/>
  <c r="T26" i="1"/>
  <c r="T25" i="1"/>
  <c r="T24" i="1"/>
  <c r="U56" i="1" l="1"/>
  <c r="S80" i="1"/>
  <c r="T80" i="1" s="1"/>
  <c r="S78" i="1"/>
  <c r="T78" i="1" s="1"/>
  <c r="S76" i="1"/>
  <c r="S72" i="1"/>
  <c r="T72" i="1" s="1"/>
  <c r="S70" i="1"/>
  <c r="T70" i="1" s="1"/>
  <c r="S81" i="1"/>
  <c r="T81" i="1" s="1"/>
  <c r="S79" i="1"/>
  <c r="S77" i="1"/>
  <c r="T77" i="1" s="1"/>
  <c r="S75" i="1"/>
  <c r="S71" i="1"/>
  <c r="S69" i="1"/>
  <c r="U37" i="1"/>
  <c r="T69" i="1"/>
  <c r="S64" i="1"/>
  <c r="T64" i="1" s="1"/>
  <c r="S66" i="1"/>
  <c r="T66" i="1" s="1"/>
  <c r="S63" i="1"/>
  <c r="T63" i="1" s="1"/>
  <c r="U30" i="1"/>
  <c r="U50" i="1"/>
  <c r="B4" i="5"/>
  <c r="B56" i="4"/>
  <c r="B21" i="4"/>
  <c r="B6" i="4"/>
  <c r="B71" i="4"/>
  <c r="U81" i="1" l="1"/>
  <c r="U66" i="1"/>
  <c r="U72" i="1"/>
  <c r="U22" i="1"/>
  <c r="V22" i="1" s="1"/>
  <c r="C109" i="4" s="1"/>
  <c r="U42" i="1"/>
  <c r="V42" i="1" s="1"/>
  <c r="C110" i="4" s="1"/>
  <c r="C116" i="4" s="1"/>
  <c r="B83" i="4"/>
  <c r="B82" i="4"/>
  <c r="B81" i="4"/>
  <c r="B72" i="4"/>
  <c r="B22" i="4"/>
  <c r="B69" i="4"/>
  <c r="B68" i="4"/>
  <c r="B67" i="4"/>
  <c r="B66" i="4"/>
  <c r="B57" i="4"/>
  <c r="B7" i="4"/>
  <c r="B79" i="4"/>
  <c r="B29" i="4"/>
  <c r="B64" i="4"/>
  <c r="C115" i="4" l="1"/>
  <c r="U61" i="1"/>
  <c r="V61" i="1" s="1"/>
  <c r="C111" i="4" s="1"/>
  <c r="C117" i="4" s="1"/>
  <c r="C118" i="4" l="1"/>
  <c r="G9" i="9" s="1"/>
  <c r="C105" i="4"/>
  <c r="C106" i="4" s="1"/>
  <c r="C112" i="4"/>
  <c r="G8" i="9" s="1"/>
</calcChain>
</file>

<file path=xl/comments1.xml><?xml version="1.0" encoding="utf-8"?>
<comments xmlns="http://schemas.openxmlformats.org/spreadsheetml/2006/main">
  <authors>
    <author>Hoyos, Maria Cecilia (UY - Montevideo)</author>
  </authors>
  <commentList>
    <comment ref="O37" authorId="0">
      <text>
        <r>
          <rPr>
            <b/>
            <sz val="9"/>
            <color indexed="81"/>
            <rFont val="Tahoma"/>
            <family val="2"/>
          </rPr>
          <t>Hoyos, Maria Cecilia (UY - Montevideo):</t>
        </r>
        <r>
          <rPr>
            <sz val="9"/>
            <color indexed="81"/>
            <rFont val="Tahoma"/>
            <family val="2"/>
          </rPr>
          <t xml:space="preserve">
Esta acción debe salir en la página de resultados pero no debe cargarse en las siguientes hojas (no va al plan).</t>
        </r>
      </text>
    </comment>
    <comment ref="O56" authorId="0">
      <text>
        <r>
          <rPr>
            <b/>
            <sz val="9"/>
            <color indexed="81"/>
            <rFont val="Tahoma"/>
            <family val="2"/>
          </rPr>
          <t>Hoyos, Maria Cecilia (UY - Montevideo):</t>
        </r>
        <r>
          <rPr>
            <sz val="9"/>
            <color indexed="81"/>
            <rFont val="Tahoma"/>
            <family val="2"/>
          </rPr>
          <t xml:space="preserve">
Esta acción debe salir en la página de resultados pero no debe cargarse en las siguientes hojas (no va al plan).</t>
        </r>
      </text>
    </comment>
  </commentList>
</comments>
</file>

<file path=xl/sharedStrings.xml><?xml version="1.0" encoding="utf-8"?>
<sst xmlns="http://schemas.openxmlformats.org/spreadsheetml/2006/main" count="393" uniqueCount="306">
  <si>
    <t>Estructura</t>
  </si>
  <si>
    <t>Comunicación</t>
  </si>
  <si>
    <t>Impacto</t>
  </si>
  <si>
    <t>Bajo</t>
  </si>
  <si>
    <t>Medio</t>
  </si>
  <si>
    <t>Alto</t>
  </si>
  <si>
    <t>Si/No</t>
  </si>
  <si>
    <t>Respuesta</t>
  </si>
  <si>
    <t>Número de organismos implicados directamente en el proceso de cambio:</t>
  </si>
  <si>
    <t>Competencias</t>
  </si>
  <si>
    <t>Recursos</t>
  </si>
  <si>
    <t>Número de Departamentos/Oficinas implicados directamente en el proceso de cambio:</t>
  </si>
  <si>
    <t xml:space="preserve">Visión </t>
  </si>
  <si>
    <t>Estrategia</t>
  </si>
  <si>
    <t>Alineación del Liderazgo</t>
  </si>
  <si>
    <t>Alineación de los Grupos de Interés</t>
  </si>
  <si>
    <t>En este apartado se analiza el estado actual de la organización en relación a las comunicaciones y al conocimiento y asimilación de la visión del proyecto de implementación de trámites en línea.</t>
  </si>
  <si>
    <t>Riesgos</t>
  </si>
  <si>
    <t>Habilitadores</t>
  </si>
  <si>
    <t>Visión</t>
  </si>
  <si>
    <t>Alineación de los Grupos de interés</t>
  </si>
  <si>
    <t>Riesgos en la Implementación del Cambio</t>
  </si>
  <si>
    <t>Perfil de Riesgos</t>
  </si>
  <si>
    <t>Habilitadores en la Implementación del Cambio</t>
  </si>
  <si>
    <t>Hoja de Trabajo - Informe de Resultados</t>
  </si>
  <si>
    <t>A L I N E A C I Ó N  O R G A N I Z A C I O N A L</t>
  </si>
  <si>
    <t>C A P A C I D A D  O R G A N I Z A C I O N A L</t>
  </si>
  <si>
    <t>E S T R A T E G I A</t>
  </si>
  <si>
    <t>Generales</t>
  </si>
  <si>
    <t>Problemas de coordinación entre los organismos directamente implicados en el proceso de cambio.</t>
  </si>
  <si>
    <t>Problemas de coordinación entre los Departamentos/Oficinas implicados directamente en el cambio.</t>
  </si>
  <si>
    <t>Dificultades para comprender la visión de la implementación de los trámites en línea como una estrategia global de modernización del estado.</t>
  </si>
  <si>
    <t>Visión del proyecto de implementación de trámites en línea enmarcada en la estrategia del Gobierno de modernización del Estado.</t>
  </si>
  <si>
    <t>Falta de asimilación por parte de los funcionarios de la visión del proyecto de implementación de trámites en línea.</t>
  </si>
  <si>
    <t>Conocimiento y asimilación por parte de los funcionarios de la visión de la implementación de trámites en línea en el organismo.</t>
  </si>
  <si>
    <t>Resistencias al cambio por parte de alguno de los grupos de interés directamente implicado en la implementación del trámite en línea.</t>
  </si>
  <si>
    <t>Disposición al cambio de los grupos de interés directamente impactados por la implementación del trámite en línea.</t>
  </si>
  <si>
    <t>Falta de canales de comunicación para comunicar a los Gerentes y Encargados desde la Dirección de la Unidad Ejecutora.</t>
  </si>
  <si>
    <t>Falta de asimilación de la visión de la implementación de trámites en línea por parte de los Gerentes y/o Encargados.</t>
  </si>
  <si>
    <t>Canales definidos de comunicación para comunicar de la Dirección de la Unidad Ejecutora a los Gerentes y Encargados.</t>
  </si>
  <si>
    <t>Falta de canales de comunicación definidos para comunicar desde la Dirección de la Unidad Ejecutora, Gerencias y Encargaturas a los Funcionarios.</t>
  </si>
  <si>
    <t>Existencia de canales de comunicación definidos para comunicar desde la Unidad Ejecutora, Gerencias y Encargaturas a los Funcionarios.</t>
  </si>
  <si>
    <t>Falta de canales de comunicación para que los Funcionarios comuniquen hacia los Gerentes, los Encargados y la Dirección de la Unidad Ejecutora.</t>
  </si>
  <si>
    <t>Existencia de canales de comunicación definidos para que los Funcionarios comuniquen a los Gerentes, Encargados y Dirección de la Unidad Ejecutora.</t>
  </si>
  <si>
    <t>Falta de canales de comunicación definidos para comunicar con los ciudadanos que realizan los trámites.</t>
  </si>
  <si>
    <t>Existencia de canales de comunicación definidos para comunicar con los ciudadanos que realizan los trámites.</t>
  </si>
  <si>
    <t>Desconocimiento por parte de los Gerentes y/o Encargados de sus roles y responsabilidades en la Implementación del Trámite en Línea.</t>
  </si>
  <si>
    <t>Conocimiento por parte de Gerentes y/o Encargados de sus roles y responsabilidades en la implementación del trámite en línea.</t>
  </si>
  <si>
    <t>Falta de identificación de los líderes del cambio para la implementación del trámite en línea.</t>
  </si>
  <si>
    <t>Identificación de los líderes del cambio para la implementación del trámite en línea.</t>
  </si>
  <si>
    <t>Asimilación por parte de los líderes del cambio de sus responsabilidades en la implementación del trámite en línea.</t>
  </si>
  <si>
    <t>Falta de conocimiento y/o asimilación por parte de los líderes del cambio sobre sus responsabilidades en el proceso de implementación del trámite en línea.</t>
  </si>
  <si>
    <t>Identificación de cómo el cambio en el trámite puede afectar sobre las estructuras de poder actuales.</t>
  </si>
  <si>
    <t>Desconocimiento por parte de los funcionarios sobre sus roles y responsabilidades en la implementación del trámite en línea.</t>
  </si>
  <si>
    <t>Conocimiento por parte de los Funcionarios sobre sus roles y responsabilidades en la implementación del trámite en línea.</t>
  </si>
  <si>
    <t>Desconocimiento de los usuarios finales del trámite a implementar en línea.</t>
  </si>
  <si>
    <t>Desconocimiento de las competencias actuales de los Funcionarios que realizan el trámite.</t>
  </si>
  <si>
    <t>Identificación del nivel de competencias actual de los Funcionarios que realizan el trámite a implementar en línea.</t>
  </si>
  <si>
    <t>Posible desfase entre las nuevas competencias requeridas en los funcionarios que realizan el trámite y las competencias o niveles de competencia actuales.</t>
  </si>
  <si>
    <t>Cambios no significativos sobre las tecnologías a utilizar en el puesto de trabajo tras la implementación del trámite en línea.</t>
  </si>
  <si>
    <t>Mantenimiento de las competencias requeridas en los Funcionarios para realizar el trabajo tras la implementación del trámite en línea.</t>
  </si>
  <si>
    <t>Resistencias a las nuevas tecnologías a utilizar en el puesto de trabajo por la implementación del trámite en línea.</t>
  </si>
  <si>
    <t>Resistencias de Gerentes, Encargados y/o Funcionarios ante las modificaciones de los roles habituales tras la implementación del trámite en línea.</t>
  </si>
  <si>
    <t>Mantenimiento de los roles habituales de Gerentes, Encargados y Funcionarios tras la implementación del trámite en línea.</t>
  </si>
  <si>
    <t>Desconocimiento de las competencias actuales de los líderes del cambio en la implementación del trámite en línea.</t>
  </si>
  <si>
    <t>Identificación de las competencias actuales de los líderes del cambio en la implementación del trámite en línea.</t>
  </si>
  <si>
    <t>Desconocimiento de las competencias necesarias en los líderes para la implementación del trámite en línea.</t>
  </si>
  <si>
    <t>Identificación de las competencias necesarias en los líderes para la implementación del trámite en línea.</t>
  </si>
  <si>
    <t>Falta de sponsor en la implementación del trámite en línea</t>
  </si>
  <si>
    <t>Existencia de un sponsor en la implementación del trámite en línea.</t>
  </si>
  <si>
    <t>Existencia de un área de comunicación que puede desarrollar el plan de comunicación a los ciudadanos.</t>
  </si>
  <si>
    <t>Falta de personas en el área que puedan integrar el equipo para la gestión del cambio en la implementación del trámite en línea.</t>
  </si>
  <si>
    <t>Análisis de los recursos necesarios para la implementación del trámite en línea.</t>
  </si>
  <si>
    <t>Conocimiento de las implicaciones de la implementación del trámite en línea sobre la estructura de la unidad funcional y de la organización.</t>
  </si>
  <si>
    <t>Identificación de las implicaciones del cambio en el trámite sobre los puestos de trabajo.</t>
  </si>
  <si>
    <t>Falta de recursos para la implementación del trámite en línea.</t>
  </si>
  <si>
    <t>Falta de un grupo definido a nivel del organismo que pueda desarrollar el plan de comunicación a los ciudadanos.</t>
  </si>
  <si>
    <t>Problemas en la implementación del trámite en línea por limitaciones normativas.</t>
  </si>
  <si>
    <t>Impactos imprevistos por el cambio en el trámite sobre la Dirección de la Unidad Ejecutora.</t>
  </si>
  <si>
    <t>Previsión de los posibles impactos de la implementación del trámite en línea sobre la Dirección de la Unidad Ejecutora.</t>
  </si>
  <si>
    <t>Impactos imprevistos  sobre la Dirección de la Unidad Ejecutora por el cambio en el trámite.</t>
  </si>
  <si>
    <t>Previsión del posible impacto que el cambio en el trámite puede tener sobre los Gerentes y/o Encargados de Departamento/Oficina.</t>
  </si>
  <si>
    <t>Previsión de los posibles impactos que el cambio puede implicar sobre los funcionarios que actualmente realizan el trámite.</t>
  </si>
  <si>
    <t>Impactos imprevistos del cambio sobre los funcionarios que realizan el trámite actualmente.</t>
  </si>
  <si>
    <t>Identificación adecuada de los usuarios finales del trámite a implementar en línea.</t>
  </si>
  <si>
    <t>Resistencias al cambio por parte de los grupos de interés por desconocimiento de la visión del proyecto de implementación de trámites en línea.</t>
  </si>
  <si>
    <t>Alineación de los grupos de Interés</t>
  </si>
  <si>
    <t>Alineación Organizacional</t>
  </si>
  <si>
    <t>Capacidad Organizacional</t>
  </si>
  <si>
    <t>Riesgo sobre el Total</t>
  </si>
  <si>
    <t>Sub-total Riesgo sobre Estrategia</t>
  </si>
  <si>
    <t>% Riesgo</t>
  </si>
  <si>
    <t>% Facilitadores</t>
  </si>
  <si>
    <t>Posibles Riesgos en la Implementación del Cambio</t>
  </si>
  <si>
    <t>Posibles Habilitadores en la Implementación del Cambio</t>
  </si>
  <si>
    <t>de los riesgos considerados en el Modelo de Factibilidad.</t>
  </si>
  <si>
    <t>En la Implementación del Cambio:</t>
  </si>
  <si>
    <t>de los habilitadores considerados.</t>
  </si>
  <si>
    <t>Asimismo, cuenta con un</t>
  </si>
  <si>
    <t>Procesos y Estructura</t>
  </si>
  <si>
    <t>Comprensión de la importancia y urgencia del cambio por parte de los grupos de interés.</t>
  </si>
  <si>
    <t>Falta de entendimiento por parte de los grupos de interés de la importancia y urgencia del cambio.</t>
  </si>
  <si>
    <t>Desconocimiento de los posibles beneficios y consecuencias del cambio y no cambio.</t>
  </si>
  <si>
    <t>Falta de una coalición directriz alineada a la importancia y urgencia de la implementación del trámite en línea.</t>
  </si>
  <si>
    <t>Existencia de una coalición directriz alineada a la importancia y urgencia de implementar el trámite en línea.</t>
  </si>
  <si>
    <t>Desconocimiento de los actores impactos por la implementación del trámite en línea.</t>
  </si>
  <si>
    <t>Conocimiento de los actores impactados por la implementación del trámite en línea.</t>
  </si>
  <si>
    <t>Posibilidad de realizar cambios en la normativa vigente para implementar el trámite en línea.</t>
  </si>
  <si>
    <t>Diferencias entre las competencias actuales y las requeridas para implementar el trámite en línea.</t>
  </si>
  <si>
    <t>Existencia de un plan de capacitación para disminuir la brecha entre las competencias actuales y las requeridas para implementar el trámite en línea.</t>
  </si>
  <si>
    <t>Falta de identificación de las implicaciones que el cambio en el trámite puede tener sobre las estructuras de poder actuales.</t>
  </si>
  <si>
    <t>Problemas en la implementación del trámite en línea por la necesidad de realizar cambios en la estructura del departamento u organización.</t>
  </si>
  <si>
    <t>Pérdida de significado o desaparición de puestos de trabajo con la implementación del trámite en línea.</t>
  </si>
  <si>
    <t>Imposibilidad de modificar la normativa vigente para implementar el trámite en línea.</t>
  </si>
  <si>
    <t>Conocimiento por parte de todos los grupos de interés de la visión, objetivos y metas del proyecto de implementación de trámites en línea.</t>
  </si>
  <si>
    <t>Conocimiento y asimilación de la visión del proyecto de cambio por parte de los Gerentes y/o Encargados del organismo.</t>
  </si>
  <si>
    <t>Conocimiento de los posibles beneficios y consecuencias del cambio y del no cambio.</t>
  </si>
  <si>
    <t>Existencia de personas en el área que pueden conformar un equipo para la gestión del cambio en la implementación del trámite en línea.</t>
  </si>
  <si>
    <t>Identificación de las implicaciones normativas en la implementación del trámite en línea.</t>
  </si>
  <si>
    <t>Falta de canales para transmitir la visión de forma fácil y rápida.</t>
  </si>
  <si>
    <t>Existencia de canales de comunicación para transmitir la visión de forma fácil y rápida.</t>
  </si>
  <si>
    <t>Ver más</t>
  </si>
  <si>
    <t>Grupo de Interés</t>
  </si>
  <si>
    <t>Definición/ Características</t>
  </si>
  <si>
    <t>Influencia</t>
  </si>
  <si>
    <t>Rol en el Proceso</t>
  </si>
  <si>
    <t>Nivel de Apoyo Actual</t>
  </si>
  <si>
    <t>Nivel de Apoyo Deseado</t>
  </si>
  <si>
    <t>Estrategia de Participación</t>
  </si>
  <si>
    <t>Beneficios</t>
  </si>
  <si>
    <t>Autoridades del Inciso</t>
  </si>
  <si>
    <t>Alta dirección del Inciso, tales como el señor Ministro, Vice Ministro, los Directores de Unidades Ejecutoras, entre otros.</t>
  </si>
  <si>
    <t>---</t>
  </si>
  <si>
    <t>Personal del Inciso</t>
  </si>
  <si>
    <t>Totalidad de funcionarios del Inciso.</t>
  </si>
  <si>
    <t>• Experiencias anteriores de cambio percibidas como negativas.</t>
  </si>
  <si>
    <t>Dirección General de Secretaría</t>
  </si>
  <si>
    <t>Unidad del Inciso que centraliza y gestiona los procesos transversales de la organización.</t>
  </si>
  <si>
    <t>• Tener la oportunidad de involucrarse y participar directamente en el proceso de Modernización del Estado.</t>
  </si>
  <si>
    <t>Dirección de Unidad/es Ejecutora/s en la cual se realiza el trámite</t>
  </si>
  <si>
    <t xml:space="preserve">Director de la Unidad o Unidades Ejecutoras involucradas en la ejecución del trámite. </t>
  </si>
  <si>
    <t>• Liderar el proceso de cambio, permitiendo una modernización y gestión más eficaz de los procesos de la Unidad Ejecutora y del Estado.
• Conseguir la mejora del servicio durante su gestión.
• Contribuir al fortalecimiento de la Unidad Ejecutora.
• Conseguir mayor rapidez, trasparencia y eficiencia en el proceso de realización del trámite por parte de los ciudadanos.</t>
  </si>
  <si>
    <t>Área deTI del Inciso o de la Unidad Ejecutora en la cual se realiza el trámite</t>
  </si>
  <si>
    <t xml:space="preserve">Área dedicada a la gestión de la estrategia  y procesos vinculados a la Tecnología de la información del Inciso en que se encuentra. </t>
  </si>
  <si>
    <t>• Ganar relevancia en el ministerio como área.
• Participar en la implementación y mantenimiento de las tecnologías involucradas en el trámite en línea.
• Participar activamente en el proceso de modernización del Estado.</t>
  </si>
  <si>
    <t>• Responsabilidad frente al proceso de cambio.
• Incremento de la carga de trabajo.
• Falta de recursos humanos.</t>
  </si>
  <si>
    <t>Área de Recursos Humanos del Inciso o de la Unidad Ejecutora en la cual se realiza el trámite</t>
  </si>
  <si>
    <t xml:space="preserve">Área dedicada a la gestión de la estrategia y procesos vinculados al capital humano del Inciso o Unidad Ejecutora en la que se ejecuta el trámite. </t>
  </si>
  <si>
    <t>• Participar activamente en el proceso de cambio contribuyendo a la modernización de la Unidad Ejecutora y del Estado.
• Conseguir el fortalecimiento del capital humano involcurado en la ejecución del trámite.</t>
  </si>
  <si>
    <t>• Experiencias anteriores de cambio percibidas como negativas.
• Responsabilidad ante el cambio.</t>
  </si>
  <si>
    <t>Funcionarios de Unidad/es Ejecutora/s en la cual se realiza el trámite</t>
  </si>
  <si>
    <t>Totalidad del personal que integra la Unidad o Unidades Ejecutoras involucradas en la ejecución del trámite.</t>
  </si>
  <si>
    <t>• Contribuir a la gestión más eficaz y eficiente de procesos de la Unidad Ejecutora de la cual forman parte.
• Ser parte y aprender de los cambios para beneficiarse de la experiencia en futuras transformaciones en su unidad de trabajo.</t>
  </si>
  <si>
    <t>• Impactos sobre los procesos del puesto de trabajo.
• Experiencias anteriores de cambio percibidas como negativas.</t>
  </si>
  <si>
    <t>Dirección del Departamento/ Oficina en la cual se ejecuta el trámite</t>
  </si>
  <si>
    <t>Director del Departamento, oficina o del equipo responsable por la ejecución del trámite.</t>
  </si>
  <si>
    <t>• Impactos sobre las funciones y/o procesos del puesto de trabajo.
• Experiencias anteriores de cambio percibidas como negativas.
• Pérdida de control sobre el trámite.
• Rechazo de metodologías externas.</t>
  </si>
  <si>
    <t>Grupo de personas encargadas de la ejecución de alguna/s de las etapas que involucra el trámite.</t>
  </si>
  <si>
    <t>• Desarrollar nuevos procesos de trabajo que permiten lograr una mayor eficacia y eficiencia.
• Ser capacitados en las tecnologías involucradas en el trámite.
• Dedicar un menor volumen de trabajo a la atención al público.
• Participar activamente en el proceso de modernización del Estado.</t>
  </si>
  <si>
    <t>• Impactos sobre las funciones y/o procesos del puesto de trabajo.
• Experiencias anteriores de cambio percibidas como negativas.
• Pérdida de control sobre el trámite.</t>
  </si>
  <si>
    <t>Sindicato</t>
  </si>
  <si>
    <t>Gremio del Organismo o de un grupo de personas del Organismo dentro del que se encuentre el equipo de trabajo involucrado en el trámite.</t>
  </si>
  <si>
    <t>• Ser parte del proceso de modernización del Estado.
• Contribuir y asesorar en los cambios que afectan a los funcionarios y que promueven procesos más eficientes y mejores condiciones laborales .</t>
  </si>
  <si>
    <t>• Impactos sobre las funciones y/o procesos de los puestos de trabajo y/o reasignaciones de personal.</t>
  </si>
  <si>
    <t>Unidad de Comunicación del Organismo</t>
  </si>
  <si>
    <t>Área dedicada a la gestión de las comunicaciones internas y externas del Organismo.</t>
  </si>
  <si>
    <t>• Participar y contribuir desde su perspectiva, en el proceso de Modernización del Estado.
• Fortalecer la importancia de la página web a su cargo.</t>
  </si>
  <si>
    <t>Otros Organismos o  Unidades involucrados en el trámite</t>
  </si>
  <si>
    <t>Otros Organismos o Unidades involucradas en alguna de las etapas de la ejecución del trámite.</t>
  </si>
  <si>
    <t>• Asimilar nuevos procesos de trabajo que permiten lograr una mayor eficacia y eficiencia.
• Ser capacitados en las tecnologías involucradas en el trámite en línea.
• Participar activamente en el proceso de modernización del Estado.</t>
  </si>
  <si>
    <t>Otros Organismos o  Unidades necesarios para implementar el trámite en línea</t>
  </si>
  <si>
    <t>Organismos o Unidades no involcuradas directamente en la ejecución del trámite, de los cuales se requiere algún tipo de acción para la implementación exitosa del trámite en línea (Ej: OPP, ONSC)</t>
  </si>
  <si>
    <t>• Contribuir al incremento de la agilidad, eficiencia y eficacia en los procesos del Inciso, impactando en una mayor satisfacción de los cuidadanos.
• Aprender de la experiencia generada para la implementación de servicios en su unidad.
• Participar activamente en el proceso de modernización del Estado.</t>
  </si>
  <si>
    <t>Equipo de trabajo dedicado a la implementación del proyecto</t>
  </si>
  <si>
    <t>Grupo de personas designadas por el Organismo, para implementar el proyecto de cambio.</t>
  </si>
  <si>
    <t>• Contribuir en la efectiva implementación del proceso de modernización del Estado.</t>
  </si>
  <si>
    <t>• Responsabilidad frente al proceso de cambio.
• Incremento de la carga de trabajo.
• Falta de recursos humanos.
• Impactos sobre las funciones y/o procesos del puesto de trabajo.</t>
  </si>
  <si>
    <t>Equipo de trabajo dedicado a la comunicación del proyecto</t>
  </si>
  <si>
    <t>Grupo de personas designadas por el Organismo para llevar a cabo actividades de comunicación  que contribuyan al éxito del proyecto.</t>
  </si>
  <si>
    <t>Ciudadanos que efectúan el trámite</t>
  </si>
  <si>
    <t xml:space="preserve">Personas de la población, usuarias directas del trámite. </t>
  </si>
  <si>
    <t>• Realizar la gestión de sus trámites en las diferentes oficinas del Estado con mayor agilidad, eficiencia y eficacia.
• Eliminar tiempos de espera.
• Gestionar los trámites desde su propia residencia.
• Obtener información para el seguimiento de los trámites.</t>
  </si>
  <si>
    <t>• Experiencias negativas en la realización de operaciones en línea.</t>
  </si>
  <si>
    <t>Empresas que efectúan el trámite</t>
  </si>
  <si>
    <t xml:space="preserve">Empresas u Organismos, usuarios directos del trámite. </t>
  </si>
  <si>
    <t>• Realizar la gestión de los trámites en las diferentes oficinas del Estado con mayor agilidad, eficiencia y eficacia.
• Poder realizar los trámites y el seguimiento de éstos desde su propia oficina.
• Eliminar tiempos de espera.</t>
  </si>
  <si>
    <t>Ciudadanos o empresas potenciales de efectuar el trámite</t>
  </si>
  <si>
    <t>Ciudadanos o empresas que en un futuro podrán ser usuarios del trámite que se ejecutará en línea.</t>
  </si>
  <si>
    <t>• Realizar la gestión de los trámites en las diferentes oficinas del Estado con mayor agilidad, eficiencia y eficacia.
• Eliminar tiempos de espera.</t>
  </si>
  <si>
    <t>A) Datos previos:</t>
  </si>
  <si>
    <t>B) Estrategia</t>
  </si>
  <si>
    <t>C) Alineación organizacional</t>
  </si>
  <si>
    <t/>
  </si>
  <si>
    <r>
      <rPr>
        <b/>
        <sz val="9"/>
        <color theme="8" tint="-0.249977111117893"/>
        <rFont val="Calibri"/>
        <family val="2"/>
        <scheme val="minor"/>
      </rPr>
      <t xml:space="preserve">1 </t>
    </r>
    <r>
      <rPr>
        <sz val="9"/>
        <rFont val="Calibri"/>
        <family val="2"/>
        <scheme val="minor"/>
      </rPr>
      <t>¿Se encuentra definida la visión del cambio en el marco de la modernización del estado a través de la implementación de trámites en línea?</t>
    </r>
  </si>
  <si>
    <r>
      <rPr>
        <b/>
        <sz val="9"/>
        <color theme="8" tint="-0.249977111117893"/>
        <rFont val="Calibri"/>
        <family val="2"/>
        <scheme val="minor"/>
      </rPr>
      <t>2</t>
    </r>
    <r>
      <rPr>
        <sz val="9"/>
        <rFont val="Calibri"/>
        <family val="2"/>
        <scheme val="minor"/>
      </rPr>
      <t xml:space="preserve"> ¿Se ha comunicado la visión, objetivos y metas del proyecto de implementación de trámites en línea a los grupos de interés?</t>
    </r>
  </si>
  <si>
    <r>
      <rPr>
        <b/>
        <sz val="9"/>
        <color theme="8" tint="-0.249977111117893"/>
        <rFont val="Calibri"/>
        <family val="2"/>
        <scheme val="minor"/>
      </rPr>
      <t>4</t>
    </r>
    <r>
      <rPr>
        <sz val="9"/>
        <rFont val="Calibri"/>
        <family val="2"/>
        <scheme val="minor"/>
      </rPr>
      <t xml:space="preserve"> ¿Los Funcionarios que realizan el trámite a implementar en línea tienen asimilada la visión del proyecto?</t>
    </r>
  </si>
  <si>
    <r>
      <rPr>
        <b/>
        <sz val="9"/>
        <color theme="8" tint="-0.249977111117893"/>
        <rFont val="Calibri"/>
        <family val="2"/>
        <scheme val="minor"/>
      </rPr>
      <t>6</t>
    </r>
    <r>
      <rPr>
        <sz val="9"/>
        <rFont val="Calibri"/>
        <family val="2"/>
        <scheme val="minor"/>
      </rPr>
      <t xml:space="preserve"> ¿Entienden los grupos de interés la importancia del cambio y de que éste se produzca ahora?</t>
    </r>
  </si>
  <si>
    <r>
      <rPr>
        <b/>
        <sz val="9"/>
        <color theme="8" tint="-0.249977111117893"/>
        <rFont val="Calibri"/>
        <family val="2"/>
        <scheme val="minor"/>
      </rPr>
      <t>7</t>
    </r>
    <r>
      <rPr>
        <sz val="9"/>
        <rFont val="Calibri"/>
        <family val="2"/>
        <scheme val="minor"/>
      </rPr>
      <t xml:space="preserve"> ¿Están definidos los beneficios y posibles consecuencias del cambio y no cambio?</t>
    </r>
  </si>
  <si>
    <t>D) Capacidad organizacional</t>
  </si>
  <si>
    <r>
      <rPr>
        <b/>
        <sz val="9"/>
        <color theme="8" tint="-0.249977111117893"/>
        <rFont val="Calibri"/>
        <family val="2"/>
        <scheme val="minor"/>
      </rPr>
      <t>8</t>
    </r>
    <r>
      <rPr>
        <sz val="9"/>
        <rFont val="Calibri"/>
        <family val="2"/>
        <scheme val="minor"/>
      </rPr>
      <t xml:space="preserve"> ¿La organización cuenta con los canales para que la visión pueda ser transmitida con facilidad y rapidez?</t>
    </r>
  </si>
  <si>
    <r>
      <rPr>
        <b/>
        <sz val="9"/>
        <color theme="8" tint="-0.249977111117893"/>
        <rFont val="Calibri"/>
        <family val="2"/>
        <scheme val="minor"/>
      </rPr>
      <t>12</t>
    </r>
    <r>
      <rPr>
        <sz val="9"/>
        <rFont val="Calibri"/>
        <family val="2"/>
        <scheme val="minor"/>
      </rPr>
      <t xml:space="preserve"> ¿Se identifican en la organización canales definidos para comunicar a los ciudadanos?</t>
    </r>
  </si>
  <si>
    <r>
      <rPr>
        <b/>
        <sz val="9"/>
        <color theme="8" tint="-0.249977111117893"/>
        <rFont val="Calibri"/>
        <family val="2"/>
        <scheme val="minor"/>
      </rPr>
      <t>13</t>
    </r>
    <r>
      <rPr>
        <sz val="9"/>
        <rFont val="Calibri"/>
        <family val="2"/>
        <scheme val="minor"/>
      </rPr>
      <t xml:space="preserve"> ¿Se han identificado los impactos del cambio en el trámite sobre la Dirección de la Unidad Ejecutora?</t>
    </r>
  </si>
  <si>
    <r>
      <rPr>
        <b/>
        <sz val="9"/>
        <color theme="8" tint="-0.249977111117893"/>
        <rFont val="Calibri"/>
        <family val="2"/>
        <scheme val="minor"/>
      </rPr>
      <t>16</t>
    </r>
    <r>
      <rPr>
        <sz val="9"/>
        <rFont val="Calibri"/>
        <family val="2"/>
        <scheme val="minor"/>
      </rPr>
      <t xml:space="preserve"> ¿Se han identificado los líderes para la implementación del trámite en línea?</t>
    </r>
  </si>
  <si>
    <r>
      <rPr>
        <b/>
        <sz val="9"/>
        <color theme="8" tint="-0.249977111117893"/>
        <rFont val="Calibri"/>
        <family val="2"/>
        <scheme val="minor"/>
      </rPr>
      <t>17</t>
    </r>
    <r>
      <rPr>
        <sz val="9"/>
        <rFont val="Calibri"/>
        <family val="2"/>
        <scheme val="minor"/>
      </rPr>
      <t xml:space="preserve"> ¿Existe una coalición directriz alineada a la necesidad y urgencia de implementar el trámite en línea?</t>
    </r>
  </si>
  <si>
    <r>
      <rPr>
        <b/>
        <sz val="9"/>
        <color theme="8" tint="-0.249977111117893"/>
        <rFont val="Calibri"/>
        <family val="2"/>
        <scheme val="minor"/>
      </rPr>
      <t>19</t>
    </r>
    <r>
      <rPr>
        <sz val="9"/>
        <rFont val="Calibri"/>
        <family val="2"/>
        <scheme val="minor"/>
      </rPr>
      <t xml:space="preserve"> ¿Se identifica cómo el cambio en el trámite puede afectar sobre las estructuras de poder actuales?</t>
    </r>
  </si>
  <si>
    <r>
      <rPr>
        <b/>
        <sz val="9"/>
        <color theme="8" tint="-0.249977111117893"/>
        <rFont val="Calibri"/>
        <family val="2"/>
        <scheme val="minor"/>
      </rPr>
      <t>20</t>
    </r>
    <r>
      <rPr>
        <sz val="9"/>
        <rFont val="Calibri"/>
        <family val="2"/>
        <scheme val="minor"/>
      </rPr>
      <t xml:space="preserve"> ¿Se han identificado todos los actores impactados por la implementación del trámite en línea?</t>
    </r>
  </si>
  <si>
    <r>
      <rPr>
        <b/>
        <sz val="9"/>
        <color theme="8" tint="-0.249977111117893"/>
        <rFont val="Calibri"/>
        <family val="2"/>
        <scheme val="minor"/>
      </rPr>
      <t>21</t>
    </r>
    <r>
      <rPr>
        <sz val="9"/>
        <rFont val="Calibri"/>
        <family val="2"/>
        <scheme val="minor"/>
      </rPr>
      <t xml:space="preserve"> ¿Se ha identificado cómo impacta el cambio sobre los Funcionarios que realizan el trámite actualmente?</t>
    </r>
  </si>
  <si>
    <r>
      <rPr>
        <b/>
        <sz val="9"/>
        <color theme="8" tint="-0.249977111117893"/>
        <rFont val="Calibri"/>
        <family val="2"/>
        <scheme val="minor"/>
      </rPr>
      <t>22</t>
    </r>
    <r>
      <rPr>
        <sz val="9"/>
        <rFont val="Calibri"/>
        <family val="2"/>
        <scheme val="minor"/>
      </rPr>
      <t xml:space="preserve"> ¿Se ha comunicado a los Funcionarios sus roles y responsabilidades en la implementación del trámite en línea?</t>
    </r>
  </si>
  <si>
    <r>
      <rPr>
        <b/>
        <sz val="9"/>
        <color theme="8" tint="-0.249977111117893"/>
        <rFont val="Calibri"/>
        <family val="2"/>
        <scheme val="minor"/>
      </rPr>
      <t>23</t>
    </r>
    <r>
      <rPr>
        <sz val="9"/>
        <rFont val="Calibri"/>
        <family val="2"/>
        <scheme val="minor"/>
      </rPr>
      <t xml:space="preserve"> ¿Se han identificado los usuarios finales del trámite que se va a poner en línea?</t>
    </r>
  </si>
  <si>
    <r>
      <rPr>
        <b/>
        <sz val="9"/>
        <color theme="8" tint="-0.249977111117893"/>
        <rFont val="Calibri"/>
        <family val="2"/>
        <scheme val="minor"/>
      </rPr>
      <t>24</t>
    </r>
    <r>
      <rPr>
        <sz val="9"/>
        <rFont val="Calibri"/>
        <family val="2"/>
        <scheme val="minor"/>
      </rPr>
      <t xml:space="preserve"> ¿Se cuenta con el apoyo de un sponsor para realizar el cambio en el trámite?</t>
    </r>
  </si>
  <si>
    <r>
      <rPr>
        <b/>
        <sz val="9"/>
        <color theme="8" tint="-0.249977111117893"/>
        <rFont val="Calibri"/>
        <family val="2"/>
        <scheme val="minor"/>
      </rPr>
      <t>25</t>
    </r>
    <r>
      <rPr>
        <sz val="9"/>
        <rFont val="Calibri"/>
        <family val="2"/>
        <scheme val="minor"/>
      </rPr>
      <t xml:space="preserve"> ¿Existe un área de comunicación en el organismo que pueda desarrollar el plan de comunicación a los ciudadanos?</t>
    </r>
  </si>
  <si>
    <r>
      <rPr>
        <b/>
        <sz val="9"/>
        <color theme="8" tint="-0.249977111117893"/>
        <rFont val="Calibri"/>
        <family val="2"/>
        <scheme val="minor"/>
      </rPr>
      <t>26</t>
    </r>
    <r>
      <rPr>
        <sz val="9"/>
        <rFont val="Calibri"/>
        <family val="2"/>
        <scheme val="minor"/>
      </rPr>
      <t xml:space="preserve"> ¿Se cuenta con personas en el área que pueden integrar el equipo de trabajo para la gestión del cambio en la implementación del trámite en línea?</t>
    </r>
  </si>
  <si>
    <r>
      <rPr>
        <b/>
        <sz val="9"/>
        <color theme="8" tint="-0.249977111117893"/>
        <rFont val="Calibri"/>
        <family val="2"/>
        <scheme val="minor"/>
      </rPr>
      <t>27</t>
    </r>
    <r>
      <rPr>
        <sz val="9"/>
        <rFont val="Calibri"/>
        <family val="2"/>
        <scheme val="minor"/>
      </rPr>
      <t xml:space="preserve"> ¿Se han analizado los recursos necesarios para la implementación del trámite en línea?</t>
    </r>
  </si>
  <si>
    <r>
      <rPr>
        <b/>
        <sz val="9"/>
        <color theme="8" tint="-0.249977111117893"/>
        <rFont val="Calibri"/>
        <family val="2"/>
        <scheme val="minor"/>
      </rPr>
      <t>28</t>
    </r>
    <r>
      <rPr>
        <sz val="9"/>
        <rFont val="Calibri"/>
        <family val="2"/>
        <scheme val="minor"/>
      </rPr>
      <t xml:space="preserve"> ¿Se ha evaluado si el cambio en el trámite implica reestructuraciones en la unidad funcional o en la estructura de la organización?</t>
    </r>
  </si>
  <si>
    <r>
      <rPr>
        <b/>
        <sz val="9"/>
        <color theme="8" tint="-0.249977111117893"/>
        <rFont val="Calibri"/>
        <family val="2"/>
        <scheme val="minor"/>
      </rPr>
      <t>29</t>
    </r>
    <r>
      <rPr>
        <sz val="9"/>
        <rFont val="Calibri"/>
        <family val="2"/>
        <scheme val="minor"/>
      </rPr>
      <t xml:space="preserve"> ¿Se ha identificado si el cambio puede implicar la desaparición o pérdida de significado de algún puesto de trabajo?</t>
    </r>
  </si>
  <si>
    <r>
      <rPr>
        <b/>
        <sz val="9"/>
        <color theme="8" tint="-0.249977111117893"/>
        <rFont val="Calibri"/>
        <family val="2"/>
        <scheme val="minor"/>
      </rPr>
      <t>31</t>
    </r>
    <r>
      <rPr>
        <sz val="9"/>
        <rFont val="Calibri"/>
        <family val="2"/>
        <scheme val="minor"/>
      </rPr>
      <t xml:space="preserve"> ¿Es plausible un cambio en la normativa vigente para la implementación del trámite en línea?</t>
    </r>
  </si>
  <si>
    <r>
      <rPr>
        <b/>
        <sz val="9"/>
        <color theme="8" tint="-0.249977111117893"/>
        <rFont val="Calibri"/>
        <family val="2"/>
        <scheme val="minor"/>
      </rPr>
      <t>32</t>
    </r>
    <r>
      <rPr>
        <sz val="9"/>
        <rFont val="Calibri"/>
        <family val="2"/>
        <scheme val="minor"/>
      </rPr>
      <t xml:space="preserve"> ¿Se ha realizado un análisis de las competencias actuales de los Funcionarios afectados por el cambio en el trámite?</t>
    </r>
  </si>
  <si>
    <r>
      <rPr>
        <b/>
        <sz val="9"/>
        <color theme="8" tint="-0.249977111117893"/>
        <rFont val="Calibri"/>
        <family val="2"/>
        <scheme val="minor"/>
      </rPr>
      <t>36</t>
    </r>
    <r>
      <rPr>
        <sz val="9"/>
        <rFont val="Calibri"/>
        <family val="2"/>
        <scheme val="minor"/>
      </rPr>
      <t xml:space="preserve"> ¿Se han identificado las competencias requeridas para liderar el cambio en la unidad u organismo (como por ejemplo competencias como comunicación, negociación, visión inspiradora...)?</t>
    </r>
  </si>
  <si>
    <r>
      <rPr>
        <b/>
        <sz val="9"/>
        <color theme="8" tint="-0.249977111117893"/>
        <rFont val="Calibri"/>
        <family val="2"/>
        <scheme val="minor"/>
      </rPr>
      <t>38</t>
    </r>
    <r>
      <rPr>
        <sz val="9"/>
        <rFont val="Calibri"/>
        <family val="2"/>
        <scheme val="minor"/>
      </rPr>
      <t xml:space="preserve"> ¿Se ha desarrollado un plan de capacitación para cerrar la brecha entre las competencias actuales y las requeridas por la implementación del trámite en línea?</t>
    </r>
  </si>
  <si>
    <r>
      <rPr>
        <b/>
        <sz val="9"/>
        <color theme="8" tint="-0.249977111117893"/>
        <rFont val="Calibri"/>
        <family val="2"/>
        <scheme val="minor"/>
      </rPr>
      <t>37</t>
    </r>
    <r>
      <rPr>
        <sz val="9"/>
        <rFont val="Calibri"/>
        <family val="2"/>
        <scheme val="minor"/>
      </rPr>
      <t xml:space="preserve"> ¿Se ha realizado un análisis de competencias actuales para los líderes del proyecto de cambio?</t>
    </r>
  </si>
  <si>
    <r>
      <t>•</t>
    </r>
    <r>
      <rPr>
        <sz val="7"/>
        <rFont val="Calibri"/>
        <family val="2"/>
        <scheme val="minor"/>
      </rPr>
      <t xml:space="preserve"> </t>
    </r>
    <r>
      <rPr>
        <sz val="10"/>
        <rFont val="Calibri"/>
        <family val="2"/>
        <scheme val="minor"/>
      </rPr>
      <t>Contribuir con el proceso de Modernización del Estado.
• Mejorar la imagen institucional del Ministerio.</t>
    </r>
  </si>
  <si>
    <t>POSIBLES RIESGOS EN LA IMPLEMENTACIÓN DEL CAMBIO</t>
  </si>
  <si>
    <t>POSIBLES RIESGOS EN LA IMPLEMENTACION DEL CAMBIO</t>
  </si>
  <si>
    <t>POSIBLES HABILITADORES EN LA IMPLEMENTACIÓN DEL CAMBIO</t>
  </si>
  <si>
    <t>POSIBLES HABILITADORES EN LA IMPLEMENTACION DEL CAMBIO</t>
  </si>
  <si>
    <t>Resumen de Resultados</t>
  </si>
  <si>
    <t>Estado</t>
  </si>
  <si>
    <t>Responsable</t>
  </si>
  <si>
    <t>Fecha de Fin</t>
  </si>
  <si>
    <t>Descripción</t>
  </si>
  <si>
    <t>Fecha de Inicio</t>
  </si>
  <si>
    <t>Indicadores de Seguimiento</t>
  </si>
  <si>
    <t>Evaluación</t>
  </si>
  <si>
    <t>Barreras</t>
  </si>
  <si>
    <t>La Organización se enfrenta a un total del</t>
  </si>
  <si>
    <t xml:space="preserve">                                                                                                                                                                                                                                                                                                                  </t>
  </si>
  <si>
    <t>Modelo de Gestión del Cambio para la Implementación de Trámites en Línea</t>
  </si>
  <si>
    <t>A) Instrucciones generales - Cómo navegar por el Modelo de Gestión del Cambio</t>
  </si>
  <si>
    <t>Haciendo click sobre esta imagen podrá volver directamente a este instructivo cuando lo desee.</t>
  </si>
  <si>
    <t>B) Actividades del Modelo de Gestión del Cambio para la Implementación de Trámites en Línea.</t>
  </si>
  <si>
    <t>Haciendo click sobre este botón encontrará información sobre los pasos a seguir en la actividad a realizar.</t>
  </si>
  <si>
    <t>Haciendo click sobre este botón se abrirá un cuadro de diálogo con el objetivo de la actividad a realizar.</t>
  </si>
  <si>
    <t>Especificaciones</t>
  </si>
  <si>
    <t>Este grupo tiene un grado de influencia bajo sobre el proyecto y no se ve afectado en gran medida por la implementación del trámite en línea. Las acciones a realizar tienen por objetivo proporcionar información general acerca del proyecto.</t>
  </si>
  <si>
    <t>Este grupo tiene un alto grado de influencia sobre la implementación del trámite en línea, es decir, tiene capacidad para tomar decisiones aunque no se ve directamente afectado por el cambio. El objetivo es conseguir su apoyo y aprobación</t>
  </si>
  <si>
    <t>La implementación del trámite en línea tiene un fuerte impacto sobre este grupo de interés y, sin embargo, su grado de influencia no es muy elevado. El objetivo será que este grupo logre comprender cómo se verá afectado por el cambio y lo se espera de él, se necesita lograr su implicación durante el proceso.</t>
  </si>
  <si>
    <t>Este grupo de interés está conformado por los agentes de cambio en la implementación del trámite en línea. Son quienes tendrán el rol de promover proactivamente el proceso de cambio dentro de sus áreas de trabajo.</t>
  </si>
  <si>
    <t>Acciones de Cambio</t>
  </si>
  <si>
    <t>Alineación organizacional</t>
  </si>
  <si>
    <r>
      <rPr>
        <b/>
        <sz val="9"/>
        <color theme="8" tint="-0.249977111117893"/>
        <rFont val="Calibri"/>
        <family val="2"/>
        <scheme val="minor"/>
      </rPr>
      <t>18</t>
    </r>
    <r>
      <rPr>
        <sz val="9"/>
        <rFont val="Calibri"/>
        <family val="2"/>
        <scheme val="minor"/>
      </rPr>
      <t xml:space="preserve"> ¿Los líderes del proyecto conocen y han asimilado sus responsabilidades con respecto a la implementación del trámite en línea?</t>
    </r>
  </si>
  <si>
    <t>Descripción de Actividades</t>
  </si>
  <si>
    <r>
      <rPr>
        <b/>
        <sz val="9"/>
        <color theme="8" tint="-0.249977111117893"/>
        <rFont val="Calibri"/>
        <family val="2"/>
        <scheme val="minor"/>
      </rPr>
      <t>33</t>
    </r>
    <r>
      <rPr>
        <sz val="9"/>
        <rFont val="Calibri"/>
        <family val="2"/>
        <scheme val="minor"/>
      </rPr>
      <t xml:space="preserve"> ¿Se mantienen las tecnologías a utilizar en el puesto de trabajo con la implementación del trámite en línea?</t>
    </r>
  </si>
  <si>
    <r>
      <rPr>
        <b/>
        <sz val="9"/>
        <color theme="8" tint="-0.249977111117893"/>
        <rFont val="Calibri"/>
        <family val="2"/>
        <scheme val="minor"/>
      </rPr>
      <t>34</t>
    </r>
    <r>
      <rPr>
        <sz val="9"/>
        <rFont val="Calibri"/>
        <family val="2"/>
        <scheme val="minor"/>
      </rPr>
      <t xml:space="preserve"> ¿Las competencias para realizar el trabajo por parte de los funcionarios son las mismas tras la implementación del trámite en línea?</t>
    </r>
  </si>
  <si>
    <t>Fin</t>
  </si>
  <si>
    <t>Definir la visión de la Implementación de los Trámites en Línea.</t>
  </si>
  <si>
    <t>Realizar el lanzamiento del proyecto para dar a conocer la visión.</t>
  </si>
  <si>
    <t>Crear éxitos a corto plazo en la implementación del trámite en línea.</t>
  </si>
  <si>
    <t>Definir canales de comunicación entre los diferentes grupos de interés.</t>
  </si>
  <si>
    <t>Diseñar el plan de liderazgo</t>
  </si>
  <si>
    <t>Identificar a los líderes y agentes de Cambio</t>
  </si>
  <si>
    <t>Diseñar el Plan de Comunicación Interna.</t>
  </si>
  <si>
    <t>Crear grupos de trabajo para la gestión del Cambio y la Comunicación Externa para la Implementación del Trámite en Línea.</t>
  </si>
  <si>
    <t>Evaluar las necesidades de capacitación.</t>
  </si>
  <si>
    <t>Diseñar el plan de capacitación.</t>
  </si>
  <si>
    <t>Diseñar plan de coaching para los líderes del cambio.</t>
  </si>
  <si>
    <t>Diseñar plan de capacitación y coaching para funcionarios y líderes.</t>
  </si>
  <si>
    <t>Excepcionalmente en alguna actividad encontrará la imagen             ,   que le permitirá obtener información adicional sobre algún aspecto específico de la actividad.</t>
  </si>
  <si>
    <t>El Modelo de Gestión del Cambio para la Implementación de Trámites en Línea se enfoca en tres aspectos clave:</t>
  </si>
  <si>
    <t>La Estrategia de Gestión del Cambio</t>
  </si>
  <si>
    <t>La Alineación Organizacional</t>
  </si>
  <si>
    <t>La Capacidad Organizacional</t>
  </si>
  <si>
    <t>Para completar cada uno de los pasos, por favor siga las instrucciones que van apareciendo en las distintas pantallas. La herramienta está diseñada a partir de información general de la Administración Central y será con los datos que se vayan introduciendo cuando se conseguirán resultados personalizados para el Modelo de Comunicación a los Ciudadanos en su Organismo/Departamento.</t>
  </si>
  <si>
    <t>Preguntas</t>
  </si>
  <si>
    <t>Acciones</t>
  </si>
  <si>
    <t>N°</t>
  </si>
  <si>
    <t>Fecha/ Frecuencia</t>
  </si>
  <si>
    <t>El Modelo de Gestión del Cambio para la Implementación de Trámites en Línea es una herramienta sencilla que guía el desarrollo del Plan de Gestión del Cambio en la Implementación del Trámite en Línea. Durante las distintas actividades a realizar, podrá encontrar un menú a la izquierda de la pantalla con distintos botones que le aportarán información sobre la actividad a realizar o lo guiarán directamente hasta este instructivo.</t>
  </si>
  <si>
    <t>Fin Acciones</t>
  </si>
  <si>
    <t>Definir el mensaje a comunicar destacando los beneficios, importancia e impactos de la implementación del trámite en línea.</t>
  </si>
  <si>
    <t>Definir canales de comunicación para transmitir la visión.</t>
  </si>
  <si>
    <t>Definir en el Modelo de Comunicación canales para comunicar a los ciudadanos</t>
  </si>
  <si>
    <t>Definir en el Modelo de Comunicación los usuarios del trámite.</t>
  </si>
  <si>
    <t>Adaptar las tareas al proceso a seguir con la implementación del trámite en línea, eliminar tareas obsoletas.</t>
  </si>
  <si>
    <t>En función de los resultados del Análisis de Factibilidad se presentan una serie de acciones recomendadas para gestionar el cambio durante la Implementación del Trámite en Línea. Para obtener el detalle de las acciones, haga click sobre el icono de información.</t>
  </si>
  <si>
    <t>ACCIONES DE CAMBIO</t>
  </si>
  <si>
    <t>• Experiencias anteriores de cambio percibidas como negativas.
• Falta de tiempo para dedicar al proceso de implementación del trámite en línea.</t>
  </si>
  <si>
    <t>• Experiencias anteriores de cambio percibidas como negativas.
• Pérdida de control sobre el trámite.
• Rechazo de metodologías externas.
• Dificultades con el uso de la tecnología.</t>
  </si>
  <si>
    <t>• Participar activamente en el proceso de modernización del Estado.
• Generar impactos en la eficacia y eficiencia de su Departamento u oficina.
• Disminuir el volúmen de público presencial para la realización del trámite.</t>
  </si>
  <si>
    <t>• Conseguir una gestión más eficaz y eficiente de determinados procesos del Inciso.
• Disminuir el volúmen de público presencial para la realización del trámite.</t>
  </si>
  <si>
    <t>• Impactos sobre las funciones y/o procesos del puesto de trabajo.
• Experiencias anteriores de cambio percibidas como negativas.
• Recelos para compartir información y procesos de trabajo.</t>
  </si>
  <si>
    <t>• Incremento en la carga de trabajo.
• Experiencias anteriores de cambio percibidas como negativas.
• Recelos para compartir información y procesos de trabajo.</t>
  </si>
  <si>
    <t>• Experiencias negativas en la realización de operaciones en línea.
• Dificultades en el acceso o uso de la tecnología.</t>
  </si>
  <si>
    <r>
      <rPr>
        <b/>
        <sz val="9"/>
        <color theme="8" tint="-0.249977111117893"/>
        <rFont val="Calibri"/>
        <family val="2"/>
        <scheme val="minor"/>
      </rPr>
      <t>3</t>
    </r>
    <r>
      <rPr>
        <sz val="9"/>
        <rFont val="Calibri"/>
        <family val="2"/>
        <scheme val="minor"/>
      </rPr>
      <t xml:space="preserve"> ¿Los Encargados tienen asimilada la visión del proyecto de implementación de trámites en línea?</t>
    </r>
  </si>
  <si>
    <r>
      <rPr>
        <b/>
        <sz val="9"/>
        <color theme="8" tint="-0.249977111117893"/>
        <rFont val="Calibri"/>
        <family val="2"/>
        <scheme val="minor"/>
      </rPr>
      <t>9</t>
    </r>
    <r>
      <rPr>
        <sz val="9"/>
        <rFont val="Calibri"/>
        <family val="2"/>
        <scheme val="minor"/>
      </rPr>
      <t xml:space="preserve"> ¿Existen canales definidos de comunicación dentro de la organización para comunicar a los Encargados desde la Dirección de la Unidad Ejecutora?</t>
    </r>
  </si>
  <si>
    <r>
      <rPr>
        <b/>
        <sz val="9"/>
        <color theme="8" tint="-0.249977111117893"/>
        <rFont val="Calibri"/>
        <family val="2"/>
        <scheme val="minor"/>
      </rPr>
      <t>10</t>
    </r>
    <r>
      <rPr>
        <sz val="9"/>
        <rFont val="Calibri"/>
        <family val="2"/>
        <scheme val="minor"/>
      </rPr>
      <t xml:space="preserve"> ¿Existen canales definidos de comunicación dentro de la organización para comunicar a los Funcionarios desde la Dirección de la Unidad Ejecutora y desde las Encargaturas?</t>
    </r>
  </si>
  <si>
    <r>
      <rPr>
        <b/>
        <sz val="9"/>
        <color theme="8" tint="-0.249977111117893"/>
        <rFont val="Calibri"/>
        <family val="2"/>
        <scheme val="minor"/>
      </rPr>
      <t>11</t>
    </r>
    <r>
      <rPr>
        <sz val="9"/>
        <rFont val="Calibri"/>
        <family val="2"/>
        <scheme val="minor"/>
      </rPr>
      <t xml:space="preserve"> ¿Existen canales de comunicación definidos para comunicar desde los Funcionarios a los Encargados y Dirección de la Unidad Ejecutora?</t>
    </r>
  </si>
  <si>
    <r>
      <rPr>
        <b/>
        <sz val="9"/>
        <color theme="8" tint="-0.249977111117893"/>
        <rFont val="Calibri"/>
        <family val="2"/>
        <scheme val="minor"/>
      </rPr>
      <t>15</t>
    </r>
    <r>
      <rPr>
        <sz val="9"/>
        <rFont val="Calibri"/>
        <family val="2"/>
        <scheme val="minor"/>
      </rPr>
      <t xml:space="preserve"> ¿Se ha comunicado a los Encargados sus roles y responsabilidades en la Implementación del trámite en línea?</t>
    </r>
  </si>
  <si>
    <t>El Modelo de Gestión del Cambio para la Implementación de Trámites en Línea guía en el Diseño de acciones relacionadas con la Estrategia, la Alineación y la Capacidad Organizacional a través de distintas actividades. 
Las actividades a desarrollar para diseñar el Plan de Gestión del Cambio son las siguientes:
- Análisis de la Factibilidad del Cambio.
- Matriz de Grupos de Interés.
Una vez realizadas estas actividades, el Modelo proporciona acciones generales para la implementación exitosa del trámite en línea. Estas acciones se recogen en el Plan de Gestión del Cambio para la Implementación del Trámite en Línea, el cual ha de completarse para adaptarlo al Organismo y utilizarse para realizar el seguimiento y evaluación de las acciones de cambio.</t>
  </si>
  <si>
    <r>
      <rPr>
        <b/>
        <sz val="9"/>
        <color theme="8" tint="-0.249977111117893"/>
        <rFont val="Calibri"/>
        <family val="2"/>
        <scheme val="minor"/>
      </rPr>
      <t>14</t>
    </r>
    <r>
      <rPr>
        <sz val="9"/>
        <rFont val="Calibri"/>
        <family val="2"/>
        <scheme val="minor"/>
      </rPr>
      <t xml:space="preserve"> ¿Se ha realizado el análisis del impacto del cambio en el trámite sobre los Encargados de Departamento/Oficina?</t>
    </r>
  </si>
  <si>
    <r>
      <rPr>
        <b/>
        <sz val="9"/>
        <color theme="8" tint="-0.249977111117893"/>
        <rFont val="Calibri"/>
        <family val="2"/>
        <scheme val="minor"/>
      </rPr>
      <t>5</t>
    </r>
    <r>
      <rPr>
        <sz val="9"/>
        <rFont val="Calibri"/>
        <family val="2"/>
        <scheme val="minor"/>
      </rPr>
      <t xml:space="preserve"> ¿Existe una disposición al cambio por parte de los Encargados y Funcionarios  directamente impactados por la implementación del trámite en línea?</t>
    </r>
  </si>
  <si>
    <t>En este factor se identifican y analizan los grupos de interés implicados en el cambio y su alineación para la implementación del trámite en línea.</t>
  </si>
  <si>
    <t>En este apartado se analiza la capacidad organizacional actual para la implementación del trámite en línea.</t>
  </si>
  <si>
    <r>
      <rPr>
        <b/>
        <sz val="9"/>
        <color theme="8" tint="-0.249977111117893"/>
        <rFont val="Calibri"/>
        <family val="2"/>
        <scheme val="minor"/>
      </rPr>
      <t>30</t>
    </r>
    <r>
      <rPr>
        <sz val="9"/>
        <rFont val="Calibri"/>
        <family val="2"/>
        <scheme val="minor"/>
      </rPr>
      <t xml:space="preserve"> ¿Se ha contemplado si se necesita algún cambio en la normativa vigente para implementar el cambio en el trámite?</t>
    </r>
  </si>
  <si>
    <r>
      <rPr>
        <b/>
        <sz val="9"/>
        <color theme="8" tint="-0.249977111117893"/>
        <rFont val="Calibri"/>
        <family val="2"/>
        <scheme val="minor"/>
      </rPr>
      <t>35</t>
    </r>
    <r>
      <rPr>
        <sz val="9"/>
        <rFont val="Calibri"/>
        <family val="2"/>
        <scheme val="minor"/>
      </rPr>
      <t xml:space="preserve"> ¿Se ha identificado si el cambio implica modificaciones en los roles habituales de Encargados y/o Funcionarios?</t>
    </r>
  </si>
  <si>
    <t>Equipo de trabajo dedicado a la ejecución del trámite</t>
  </si>
  <si>
    <t>El presente modelo fue desarrollado por Deloitte para uso exclusivo de AGESIC y otros Organismos de la Administración Central. Se prohibe la utilización del mismo para fines comerciales. Su distribución y reproducción han de ser exactas, debiéndose citar a Deloitte como creador del modelo, no pudiendo ser adaptado, alterado, ni crear obras derivadas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</si>
</sst>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70" x14ac:knownFonts="1">
    <font>
      <sz val="11"/>
      <color theme="1"/>
      <name val="Calibri"/>
      <family val="2"/>
      <scheme val="minor"/>
    </font>
    <font>
      <sz val="10"/>
      <name val="Arial"/>
      <family val="2"/>
    </font>
    <font>
      <sz val="11"/>
      <color theme="1"/>
      <name val="Calibri"/>
      <family val="2"/>
      <scheme val="minor"/>
    </font>
    <font>
      <sz val="11"/>
      <color rgb="FF002776"/>
      <name val="Arial"/>
      <family val="2"/>
    </font>
    <font>
      <sz val="11"/>
      <color rgb="FF00B0F0"/>
      <name val="Calibri"/>
      <family val="2"/>
      <scheme val="minor"/>
    </font>
    <font>
      <b/>
      <sz val="11"/>
      <color rgb="FF00B0F0"/>
      <name val="Calibri"/>
      <family val="2"/>
      <scheme val="minor"/>
    </font>
    <font>
      <b/>
      <sz val="11"/>
      <color rgb="FF002060"/>
      <name val="Calibri"/>
      <family val="2"/>
      <scheme val="minor"/>
    </font>
    <font>
      <sz val="11"/>
      <color rgb="FF002776"/>
      <name val="Calibri"/>
      <family val="2"/>
      <scheme val="minor"/>
    </font>
    <font>
      <b/>
      <sz val="11"/>
      <color rgb="FF92D400"/>
      <name val="Calibri"/>
      <family val="2"/>
      <scheme val="minor"/>
    </font>
    <font>
      <b/>
      <sz val="11"/>
      <color rgb="FF002776"/>
      <name val="Calibri"/>
      <family val="2"/>
      <scheme val="minor"/>
    </font>
    <font>
      <sz val="10"/>
      <color theme="0"/>
      <name val="Arial"/>
      <family val="2"/>
    </font>
    <font>
      <b/>
      <sz val="12"/>
      <color rgb="FF002776"/>
      <name val="Arial"/>
      <family val="2"/>
    </font>
    <font>
      <sz val="10"/>
      <color theme="1"/>
      <name val="Calibri"/>
      <family val="2"/>
      <scheme val="minor"/>
    </font>
    <font>
      <b/>
      <sz val="11"/>
      <color theme="0"/>
      <name val="Calibri"/>
      <family val="2"/>
      <scheme val="minor"/>
    </font>
    <font>
      <b/>
      <sz val="11"/>
      <color theme="1"/>
      <name val="Calibri"/>
      <family val="2"/>
      <scheme val="minor"/>
    </font>
    <font>
      <b/>
      <sz val="12"/>
      <color theme="9" tint="-0.249977111117893"/>
      <name val="Calibri"/>
      <family val="2"/>
      <scheme val="minor"/>
    </font>
    <font>
      <b/>
      <sz val="11"/>
      <color theme="9" tint="-0.249977111117893"/>
      <name val="Calibri"/>
      <family val="2"/>
      <scheme val="minor"/>
    </font>
    <font>
      <sz val="9"/>
      <color rgb="FF002776"/>
      <name val="Calibri"/>
      <family val="2"/>
      <scheme val="minor"/>
    </font>
    <font>
      <b/>
      <sz val="8"/>
      <color rgb="FF002776"/>
      <name val="Calibri"/>
      <family val="2"/>
      <scheme val="minor"/>
    </font>
    <font>
      <sz val="8"/>
      <color rgb="FF002060"/>
      <name val="Calibri"/>
      <family val="2"/>
      <scheme val="minor"/>
    </font>
    <font>
      <b/>
      <sz val="10"/>
      <color rgb="FF00B0F0"/>
      <name val="Calibri"/>
      <family val="2"/>
      <scheme val="minor"/>
    </font>
    <font>
      <b/>
      <sz val="10"/>
      <color rgb="FF002776"/>
      <name val="Calibri"/>
      <family val="2"/>
      <scheme val="minor"/>
    </font>
    <font>
      <b/>
      <sz val="8"/>
      <color theme="0"/>
      <name val="Calibri"/>
      <family val="2"/>
      <scheme val="minor"/>
    </font>
    <font>
      <sz val="10"/>
      <color rgb="FF002776"/>
      <name val="Calibri"/>
      <family val="2"/>
      <scheme val="minor"/>
    </font>
    <font>
      <sz val="8"/>
      <color rgb="FF002776"/>
      <name val="Calibri"/>
      <family val="2"/>
      <scheme val="minor"/>
    </font>
    <font>
      <sz val="8"/>
      <color rgb="FF00B0F0"/>
      <name val="Calibri"/>
      <family val="2"/>
      <scheme val="minor"/>
    </font>
    <font>
      <sz val="10"/>
      <color rgb="FF00B0F0"/>
      <name val="Calibri"/>
      <family val="2"/>
      <scheme val="minor"/>
    </font>
    <font>
      <b/>
      <sz val="10"/>
      <color theme="9" tint="-0.249977111117893"/>
      <name val="Calibri"/>
      <family val="2"/>
      <scheme val="minor"/>
    </font>
    <font>
      <sz val="9"/>
      <name val="Calibri"/>
      <family val="2"/>
      <scheme val="minor"/>
    </font>
    <font>
      <b/>
      <sz val="11"/>
      <color theme="8" tint="-0.249977111117893"/>
      <name val="Calibri"/>
      <family val="2"/>
      <scheme val="minor"/>
    </font>
    <font>
      <b/>
      <sz val="10"/>
      <color theme="8" tint="-0.249977111117893"/>
      <name val="Calibri"/>
      <family val="2"/>
      <scheme val="minor"/>
    </font>
    <font>
      <sz val="10"/>
      <name val="Calibri"/>
      <family val="2"/>
      <scheme val="minor"/>
    </font>
    <font>
      <b/>
      <sz val="8"/>
      <color theme="9" tint="-0.249977111117893"/>
      <name val="Calibri"/>
      <family val="2"/>
      <scheme val="minor"/>
    </font>
    <font>
      <b/>
      <sz val="9"/>
      <color theme="8" tint="-0.249977111117893"/>
      <name val="Calibri"/>
      <family val="2"/>
      <scheme val="minor"/>
    </font>
    <font>
      <b/>
      <sz val="9"/>
      <color theme="9" tint="-0.249977111117893"/>
      <name val="Calibri"/>
      <family val="2"/>
      <scheme val="minor"/>
    </font>
    <font>
      <sz val="10"/>
      <color theme="0"/>
      <name val="Calibri"/>
      <family val="2"/>
      <scheme val="minor"/>
    </font>
    <font>
      <b/>
      <sz val="10"/>
      <name val="Calibri"/>
      <family val="2"/>
      <scheme val="minor"/>
    </font>
    <font>
      <b/>
      <sz val="9"/>
      <name val="Calibri"/>
      <family val="2"/>
      <scheme val="minor"/>
    </font>
    <font>
      <b/>
      <sz val="9"/>
      <color theme="0" tint="-0.499984740745262"/>
      <name val="Calibri"/>
      <family val="2"/>
      <scheme val="minor"/>
    </font>
    <font>
      <b/>
      <sz val="12"/>
      <color theme="0" tint="-0.499984740745262"/>
      <name val="Calibri"/>
      <family val="2"/>
      <scheme val="minor"/>
    </font>
    <font>
      <sz val="18"/>
      <name val="Calibri"/>
      <family val="2"/>
      <scheme val="minor"/>
    </font>
    <font>
      <b/>
      <sz val="10"/>
      <color theme="0"/>
      <name val="Calibri"/>
      <family val="2"/>
      <scheme val="minor"/>
    </font>
    <font>
      <b/>
      <sz val="12"/>
      <color theme="9" tint="-0.249977111117893"/>
      <name val="Arial"/>
      <family val="2"/>
    </font>
    <font>
      <sz val="10"/>
      <color rgb="FF002060"/>
      <name val="Calibri"/>
      <family val="2"/>
      <scheme val="minor"/>
    </font>
    <font>
      <sz val="11"/>
      <name val="Calibri"/>
      <family val="2"/>
      <scheme val="minor"/>
    </font>
    <font>
      <sz val="7"/>
      <name val="Calibri"/>
      <family val="2"/>
      <scheme val="minor"/>
    </font>
    <font>
      <sz val="11"/>
      <name val="Arial"/>
      <family val="2"/>
    </font>
    <font>
      <sz val="14"/>
      <color rgb="FF002776"/>
      <name val="Calibri"/>
      <family val="2"/>
      <scheme val="minor"/>
    </font>
    <font>
      <sz val="8"/>
      <color theme="0"/>
      <name val="Calibri"/>
      <family val="2"/>
      <scheme val="minor"/>
    </font>
    <font>
      <b/>
      <sz val="9"/>
      <color theme="0"/>
      <name val="Calibri"/>
      <family val="2"/>
      <scheme val="minor"/>
    </font>
    <font>
      <sz val="11"/>
      <color theme="9" tint="-0.249977111117893"/>
      <name val="Calibri"/>
      <family val="2"/>
      <scheme val="minor"/>
    </font>
    <font>
      <sz val="9"/>
      <color theme="9" tint="-0.249977111117893"/>
      <name val="Calibri"/>
      <family val="2"/>
      <scheme val="minor"/>
    </font>
    <font>
      <sz val="8"/>
      <name val="Calibri"/>
      <family val="2"/>
      <scheme val="minor"/>
    </font>
    <font>
      <sz val="8"/>
      <name val="Arial"/>
      <family val="2"/>
    </font>
    <font>
      <sz val="10"/>
      <color rgb="FF002776"/>
      <name val="Arial"/>
      <family val="2"/>
    </font>
    <font>
      <b/>
      <sz val="12"/>
      <color theme="8" tint="-0.249977111117893"/>
      <name val="Arial"/>
      <family val="2"/>
    </font>
    <font>
      <i/>
      <sz val="11"/>
      <color theme="0" tint="-0.499984740745262"/>
      <name val="Calibri"/>
      <family val="2"/>
      <scheme val="minor"/>
    </font>
    <font>
      <b/>
      <sz val="12"/>
      <color theme="8" tint="-0.249977111117893"/>
      <name val="Calibri"/>
      <family val="2"/>
      <scheme val="minor"/>
    </font>
    <font>
      <sz val="9"/>
      <name val="Arial"/>
      <family val="2"/>
    </font>
    <font>
      <sz val="11"/>
      <color theme="8" tint="0.79998168889431442"/>
      <name val="Calibri"/>
      <family val="2"/>
      <scheme val="minor"/>
    </font>
    <font>
      <b/>
      <sz val="9"/>
      <name val="Calibri"/>
      <family val="2"/>
    </font>
    <font>
      <b/>
      <sz val="9"/>
      <color indexed="81"/>
      <name val="Tahoma"/>
      <family val="2"/>
    </font>
    <font>
      <sz val="9"/>
      <color indexed="81"/>
      <name val="Tahoma"/>
      <family val="2"/>
    </font>
    <font>
      <sz val="10"/>
      <color theme="8" tint="0.79998168889431442"/>
      <name val="Calibri"/>
      <family val="2"/>
      <scheme val="minor"/>
    </font>
    <font>
      <sz val="8"/>
      <color theme="8" tint="0.79998168889431442"/>
      <name val="Calibri"/>
      <family val="2"/>
      <scheme val="minor"/>
    </font>
    <font>
      <b/>
      <sz val="10"/>
      <color theme="8" tint="0.79998168889431442"/>
      <name val="Calibri"/>
      <family val="2"/>
      <scheme val="minor"/>
    </font>
    <font>
      <sz val="10"/>
      <color theme="8" tint="0.79998168889431442"/>
      <name val="Arial"/>
      <family val="2"/>
    </font>
    <font>
      <b/>
      <sz val="8"/>
      <name val="Calibri"/>
      <family val="2"/>
    </font>
    <font>
      <b/>
      <sz val="8"/>
      <name val="Calibri"/>
      <family val="2"/>
      <scheme val="minor"/>
    </font>
    <font>
      <b/>
      <sz val="7.5"/>
      <name val="Calibri"/>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bgColor indexed="64"/>
      </patternFill>
    </fill>
    <fill>
      <patternFill patternType="solid">
        <fgColor theme="8" tint="0.39997558519241921"/>
        <bgColor indexed="64"/>
      </patternFill>
    </fill>
    <fill>
      <patternFill patternType="solid">
        <fgColor rgb="FFDAEEF3"/>
        <bgColor rgb="FF000000"/>
      </patternFill>
    </fill>
    <fill>
      <patternFill patternType="solid">
        <fgColor theme="8" tint="0.79998168889431442"/>
        <bgColor rgb="FF000000"/>
      </patternFill>
    </fill>
  </fills>
  <borders count="85">
    <border>
      <left/>
      <right/>
      <top/>
      <bottom/>
      <diagonal/>
    </border>
    <border>
      <left style="thin">
        <color rgb="FF002776"/>
      </left>
      <right style="thin">
        <color rgb="FF002776"/>
      </right>
      <top style="thin">
        <color rgb="FF002776"/>
      </top>
      <bottom style="thin">
        <color rgb="FF002776"/>
      </bottom>
      <diagonal/>
    </border>
    <border>
      <left style="thin">
        <color rgb="FF002776"/>
      </left>
      <right style="thin">
        <color rgb="FF002776"/>
      </right>
      <top style="thin">
        <color rgb="FF002776"/>
      </top>
      <bottom/>
      <diagonal/>
    </border>
    <border>
      <left style="thin">
        <color rgb="FF002776"/>
      </left>
      <right/>
      <top style="thin">
        <color rgb="FF002776"/>
      </top>
      <bottom style="thin">
        <color rgb="FF002776"/>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theme="0"/>
      </bottom>
      <diagonal/>
    </border>
    <border>
      <left style="medium">
        <color rgb="FF92D400"/>
      </left>
      <right/>
      <top style="medium">
        <color rgb="FF92D400"/>
      </top>
      <bottom style="medium">
        <color rgb="FF92D400"/>
      </bottom>
      <diagonal/>
    </border>
    <border>
      <left/>
      <right style="medium">
        <color rgb="FF92D400"/>
      </right>
      <top style="medium">
        <color rgb="FF92D400"/>
      </top>
      <bottom style="medium">
        <color rgb="FF92D400"/>
      </bottom>
      <diagonal/>
    </border>
    <border>
      <left/>
      <right/>
      <top style="medium">
        <color rgb="FF92D400"/>
      </top>
      <bottom style="medium">
        <color rgb="FF92D400"/>
      </bottom>
      <diagonal/>
    </border>
    <border>
      <left style="thin">
        <color rgb="FF00A1DE"/>
      </left>
      <right style="thin">
        <color rgb="FF00A1DE"/>
      </right>
      <top style="thin">
        <color rgb="FF00A1DE"/>
      </top>
      <bottom style="thin">
        <color rgb="FF00A1DE"/>
      </bottom>
      <diagonal/>
    </border>
    <border>
      <left style="thin">
        <color rgb="FF00A1DE"/>
      </left>
      <right style="thin">
        <color rgb="FF00A1DE"/>
      </right>
      <top style="thin">
        <color rgb="FF00A1DE"/>
      </top>
      <bottom/>
      <diagonal/>
    </border>
    <border>
      <left style="thin">
        <color rgb="FF002776"/>
      </left>
      <right/>
      <top style="thin">
        <color rgb="FF002776"/>
      </top>
      <bottom/>
      <diagonal/>
    </border>
    <border>
      <left style="thin">
        <color rgb="FF002776"/>
      </left>
      <right/>
      <top/>
      <bottom/>
      <diagonal/>
    </border>
    <border>
      <left/>
      <right/>
      <top/>
      <bottom style="thin">
        <color theme="9" tint="-0.249977111117893"/>
      </bottom>
      <diagonal/>
    </border>
    <border>
      <left/>
      <right style="thin">
        <color theme="9" tint="-0.249977111117893"/>
      </right>
      <top/>
      <bottom/>
      <diagonal/>
    </border>
    <border>
      <left style="thin">
        <color theme="9" tint="-0.249977111117893"/>
      </left>
      <right style="thin">
        <color theme="9" tint="-0.249977111117893"/>
      </right>
      <top/>
      <bottom/>
      <diagonal/>
    </border>
    <border>
      <left/>
      <right style="thin">
        <color theme="0"/>
      </right>
      <top/>
      <bottom/>
      <diagonal/>
    </border>
    <border>
      <left style="thin">
        <color theme="0"/>
      </left>
      <right style="thin">
        <color theme="0"/>
      </right>
      <top/>
      <bottom/>
      <diagonal/>
    </border>
    <border>
      <left/>
      <right/>
      <top style="thin">
        <color theme="9" tint="-0.249977111117893"/>
      </top>
      <bottom/>
      <diagonal/>
    </border>
    <border>
      <left style="thin">
        <color theme="8" tint="-0.499984740745262"/>
      </left>
      <right/>
      <top/>
      <bottom style="thin">
        <color theme="8" tint="-0.499984740745262"/>
      </bottom>
      <diagonal/>
    </border>
    <border>
      <left/>
      <right/>
      <top/>
      <bottom style="thin">
        <color theme="8" tint="-0.499984740745262"/>
      </bottom>
      <diagonal/>
    </border>
    <border>
      <left/>
      <right style="thin">
        <color theme="8" tint="-0.499984740745262"/>
      </right>
      <top/>
      <bottom style="thin">
        <color theme="8" tint="-0.499984740745262"/>
      </bottom>
      <diagonal/>
    </border>
    <border>
      <left style="thin">
        <color theme="8" tint="-0.499984740745262"/>
      </left>
      <right/>
      <top style="thin">
        <color theme="8" tint="-0.499984740745262"/>
      </top>
      <bottom style="thin">
        <color theme="0" tint="-4.9989318521683403E-2"/>
      </bottom>
      <diagonal/>
    </border>
    <border>
      <left/>
      <right/>
      <top style="thin">
        <color theme="8" tint="-0.499984740745262"/>
      </top>
      <bottom style="thin">
        <color theme="0" tint="-4.9989318521683403E-2"/>
      </bottom>
      <diagonal/>
    </border>
    <border>
      <left style="thin">
        <color theme="8" tint="-0.499984740745262"/>
      </left>
      <right/>
      <top style="thin">
        <color theme="0" tint="-4.9989318521683403E-2"/>
      </top>
      <bottom style="thin">
        <color theme="0" tint="-4.9989318521683403E-2"/>
      </bottom>
      <diagonal/>
    </border>
    <border>
      <left/>
      <right/>
      <top style="thin">
        <color theme="0" tint="-4.9989318521683403E-2"/>
      </top>
      <bottom style="thin">
        <color theme="0" tint="-4.9989318521683403E-2"/>
      </bottom>
      <diagonal/>
    </border>
    <border>
      <left/>
      <right style="thin">
        <color theme="8" tint="-0.499984740745262"/>
      </right>
      <top style="thin">
        <color theme="0" tint="-4.9989318521683403E-2"/>
      </top>
      <bottom style="thin">
        <color theme="0" tint="-4.9989318521683403E-2"/>
      </bottom>
      <diagonal/>
    </border>
    <border>
      <left/>
      <right style="thin">
        <color theme="0" tint="-4.9989318521683403E-2"/>
      </right>
      <top style="thin">
        <color theme="8" tint="-0.499984740745262"/>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bottom style="thin">
        <color theme="8" tint="-0.49998474074526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bottom style="thin">
        <color theme="8" tint="-0.499984740745262"/>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style="thin">
        <color theme="0" tint="-4.9989318521683403E-2"/>
      </right>
      <top style="thin">
        <color theme="8" tint="-0.249977111117893"/>
      </top>
      <bottom style="thin">
        <color theme="0" tint="-4.9989318521683403E-2"/>
      </bottom>
      <diagonal/>
    </border>
    <border>
      <left style="thin">
        <color theme="0" tint="-4.9989318521683403E-2"/>
      </left>
      <right style="thin">
        <color theme="0" tint="-4.9989318521683403E-2"/>
      </right>
      <top style="thin">
        <color theme="8" tint="-0.249977111117893"/>
      </top>
      <bottom style="thin">
        <color theme="0" tint="-4.9989318521683403E-2"/>
      </bottom>
      <diagonal/>
    </border>
    <border>
      <left style="thin">
        <color theme="0" tint="-4.9989318521683403E-2"/>
      </left>
      <right style="thin">
        <color theme="8" tint="-0.249977111117893"/>
      </right>
      <top style="thin">
        <color theme="8" tint="-0.249977111117893"/>
      </top>
      <bottom style="thin">
        <color theme="0" tint="-4.9989318521683403E-2"/>
      </bottom>
      <diagonal/>
    </border>
    <border>
      <left style="thin">
        <color theme="8" tint="-0.249977111117893"/>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8" tint="-0.249977111117893"/>
      </right>
      <top style="thin">
        <color theme="0" tint="-4.9989318521683403E-2"/>
      </top>
      <bottom style="thin">
        <color theme="0" tint="-4.9989318521683403E-2"/>
      </bottom>
      <diagonal/>
    </border>
    <border>
      <left style="thin">
        <color theme="8" tint="-0.249977111117893"/>
      </left>
      <right style="thin">
        <color theme="0" tint="-4.9989318521683403E-2"/>
      </right>
      <top style="thin">
        <color theme="0" tint="-4.9989318521683403E-2"/>
      </top>
      <bottom style="thin">
        <color theme="8" tint="-0.249977111117893"/>
      </bottom>
      <diagonal/>
    </border>
    <border>
      <left style="thin">
        <color theme="0" tint="-4.9989318521683403E-2"/>
      </left>
      <right style="thin">
        <color theme="0" tint="-4.9989318521683403E-2"/>
      </right>
      <top style="thin">
        <color theme="0" tint="-4.9989318521683403E-2"/>
      </top>
      <bottom style="thin">
        <color theme="8" tint="-0.249977111117893"/>
      </bottom>
      <diagonal/>
    </border>
    <border>
      <left style="thin">
        <color theme="0" tint="-4.9989318521683403E-2"/>
      </left>
      <right style="thin">
        <color theme="8" tint="-0.249977111117893"/>
      </right>
      <top style="thin">
        <color theme="0" tint="-4.9989318521683403E-2"/>
      </top>
      <bottom style="thin">
        <color theme="8" tint="-0.249977111117893"/>
      </bottom>
      <diagonal/>
    </border>
    <border>
      <left style="thin">
        <color theme="0" tint="-4.9989318521683403E-2"/>
      </left>
      <right style="thin">
        <color theme="0" tint="-4.9989318521683403E-2"/>
      </right>
      <top/>
      <bottom style="thin">
        <color theme="0" tint="-4.9989318521683403E-2"/>
      </bottom>
      <diagonal/>
    </border>
    <border>
      <left style="thin">
        <color theme="8" tint="-0.249977111117893"/>
      </left>
      <right style="thin">
        <color theme="8" tint="-0.249977111117893"/>
      </right>
      <top style="thin">
        <color theme="8" tint="-0.249977111117893"/>
      </top>
      <bottom/>
      <diagonal/>
    </border>
    <border>
      <left style="thin">
        <color theme="8" tint="-0.249977111117893"/>
      </left>
      <right style="thin">
        <color theme="8" tint="-0.249977111117893"/>
      </right>
      <top/>
      <bottom style="thin">
        <color theme="8" tint="-0.249977111117893"/>
      </bottom>
      <diagonal/>
    </border>
    <border>
      <left/>
      <right style="thin">
        <color theme="8" tint="-0.499984740745262"/>
      </right>
      <top/>
      <bottom style="thin">
        <color theme="0" tint="-4.9989318521683403E-2"/>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style="thin">
        <color theme="8" tint="-0.249977111117893"/>
      </bottom>
      <diagonal/>
    </border>
    <border>
      <left/>
      <right/>
      <top/>
      <bottom style="thin">
        <color theme="8" tint="-0.249977111117893"/>
      </bottom>
      <diagonal/>
    </border>
    <border>
      <left/>
      <right style="thin">
        <color theme="8" tint="-0.249977111117893"/>
      </right>
      <top/>
      <bottom style="thin">
        <color theme="8" tint="-0.249977111117893"/>
      </bottom>
      <diagonal/>
    </border>
    <border>
      <left/>
      <right/>
      <top/>
      <bottom style="thin">
        <color theme="0" tint="-4.9989318521683403E-2"/>
      </bottom>
      <diagonal/>
    </border>
    <border>
      <left style="thin">
        <color theme="9" tint="-0.249977111117893"/>
      </left>
      <right/>
      <top style="thin">
        <color theme="9" tint="-0.249977111117893"/>
      </top>
      <bottom/>
      <diagonal/>
    </border>
    <border>
      <left/>
      <right style="thin">
        <color theme="9" tint="-0.249977111117893"/>
      </right>
      <top style="thin">
        <color theme="9" tint="-0.249977111117893"/>
      </top>
      <bottom/>
      <diagonal/>
    </border>
    <border>
      <left style="thin">
        <color theme="9" tint="-0.249977111117893"/>
      </left>
      <right/>
      <top/>
      <bottom/>
      <diagonal/>
    </border>
    <border>
      <left style="thin">
        <color theme="9" tint="-0.249977111117893"/>
      </left>
      <right/>
      <top/>
      <bottom style="thin">
        <color theme="9" tint="-0.249977111117893"/>
      </bottom>
      <diagonal/>
    </border>
    <border>
      <left/>
      <right style="thin">
        <color theme="9" tint="-0.249977111117893"/>
      </right>
      <top/>
      <bottom style="thin">
        <color theme="9" tint="-0.249977111117893"/>
      </bottom>
      <diagonal/>
    </border>
    <border>
      <left style="medium">
        <color theme="8" tint="-0.249977111117893"/>
      </left>
      <right style="thin">
        <color theme="8" tint="-0.249977111117893"/>
      </right>
      <top/>
      <bottom style="thin">
        <color theme="8" tint="-0.249977111117893"/>
      </bottom>
      <diagonal/>
    </border>
    <border>
      <left style="thin">
        <color theme="8" tint="-0.249977111117893"/>
      </left>
      <right style="medium">
        <color theme="8" tint="-0.249977111117893"/>
      </right>
      <top/>
      <bottom style="thin">
        <color theme="8" tint="-0.249977111117893"/>
      </bottom>
      <diagonal/>
    </border>
    <border>
      <left style="medium">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style="medium">
        <color theme="8" tint="-0.249977111117893"/>
      </right>
      <top style="thin">
        <color theme="8" tint="-0.249977111117893"/>
      </top>
      <bottom style="thin">
        <color theme="8" tint="-0.249977111117893"/>
      </bottom>
      <diagonal/>
    </border>
    <border>
      <left style="medium">
        <color theme="8" tint="-0.249977111117893"/>
      </left>
      <right style="thin">
        <color theme="8" tint="-0.249977111117893"/>
      </right>
      <top style="thin">
        <color theme="8" tint="-0.249977111117893"/>
      </top>
      <bottom style="medium">
        <color theme="8" tint="-0.249977111117893"/>
      </bottom>
      <diagonal/>
    </border>
    <border>
      <left style="thin">
        <color theme="8" tint="-0.249977111117893"/>
      </left>
      <right style="thin">
        <color theme="8" tint="-0.249977111117893"/>
      </right>
      <top style="thin">
        <color theme="8" tint="-0.249977111117893"/>
      </top>
      <bottom style="medium">
        <color theme="8" tint="-0.249977111117893"/>
      </bottom>
      <diagonal/>
    </border>
    <border>
      <left/>
      <right/>
      <top/>
      <bottom style="medium">
        <color theme="9" tint="-0.249977111117893"/>
      </bottom>
      <diagonal/>
    </border>
    <border>
      <left style="medium">
        <color theme="8" tint="-0.249977111117893"/>
      </left>
      <right style="thin">
        <color theme="8" tint="-0.249977111117893"/>
      </right>
      <top style="medium">
        <color theme="8" tint="-0.249977111117893"/>
      </top>
      <bottom style="medium">
        <color theme="8" tint="-0.249977111117893"/>
      </bottom>
      <diagonal/>
    </border>
    <border>
      <left style="thin">
        <color theme="8" tint="-0.249977111117893"/>
      </left>
      <right style="thin">
        <color theme="8" tint="-0.249977111117893"/>
      </right>
      <top style="medium">
        <color theme="8" tint="-0.249977111117893"/>
      </top>
      <bottom style="medium">
        <color theme="8" tint="-0.249977111117893"/>
      </bottom>
      <diagonal/>
    </border>
    <border>
      <left style="thin">
        <color theme="8" tint="-0.249977111117893"/>
      </left>
      <right style="medium">
        <color theme="8" tint="-0.249977111117893"/>
      </right>
      <top style="medium">
        <color theme="8" tint="-0.249977111117893"/>
      </top>
      <bottom style="medium">
        <color theme="8" tint="-0.249977111117893"/>
      </bottom>
      <diagonal/>
    </border>
    <border>
      <left style="thin">
        <color theme="8" tint="-0.249977111117893"/>
      </left>
      <right style="thin">
        <color theme="8" tint="-0.249977111117893"/>
      </right>
      <top style="medium">
        <color theme="8" tint="-0.249977111117893"/>
      </top>
      <bottom style="thin">
        <color theme="8" tint="-0.249977111117893"/>
      </bottom>
      <diagonal/>
    </border>
    <border>
      <left style="thin">
        <color theme="8" tint="-0.249977111117893"/>
      </left>
      <right style="medium">
        <color theme="8" tint="-0.249977111117893"/>
      </right>
      <top style="medium">
        <color theme="8" tint="-0.249977111117893"/>
      </top>
      <bottom style="thin">
        <color theme="8" tint="-0.249977111117893"/>
      </bottom>
      <diagonal/>
    </border>
    <border>
      <left style="thin">
        <color theme="0"/>
      </left>
      <right style="thin">
        <color theme="0"/>
      </right>
      <top style="thin">
        <color theme="0"/>
      </top>
      <bottom/>
      <diagonal/>
    </border>
    <border>
      <left style="thin">
        <color theme="0"/>
      </left>
      <right/>
      <top/>
      <bottom/>
      <diagonal/>
    </border>
    <border>
      <left style="thin">
        <color theme="0"/>
      </left>
      <right style="thin">
        <color theme="0"/>
      </right>
      <top/>
      <bottom style="thin">
        <color theme="0"/>
      </bottom>
      <diagonal/>
    </border>
    <border>
      <left style="medium">
        <color theme="3" tint="0.39997558519241921"/>
      </left>
      <right style="thin">
        <color theme="8" tint="-0.249977111117893"/>
      </right>
      <top style="thin">
        <color theme="8" tint="-0.249977111117893"/>
      </top>
      <bottom style="medium">
        <color theme="8" tint="-0.249977111117893"/>
      </bottom>
      <diagonal/>
    </border>
    <border>
      <left style="thin">
        <color theme="8" tint="-0.249977111117893"/>
      </left>
      <right style="medium">
        <color theme="8" tint="-0.249977111117893"/>
      </right>
      <top style="thin">
        <color theme="8" tint="-0.249977111117893"/>
      </top>
      <bottom style="medium">
        <color theme="3" tint="0.39997558519241921"/>
      </bottom>
      <diagonal/>
    </border>
    <border>
      <left style="thin">
        <color theme="8" tint="-0.249977111117893"/>
      </left>
      <right style="medium">
        <color theme="8" tint="-0.249977111117893"/>
      </right>
      <top style="thin">
        <color theme="8" tint="-0.249977111117893"/>
      </top>
      <bottom style="medium">
        <color theme="8" tint="-0.249977111117893"/>
      </bottom>
      <diagonal/>
    </border>
    <border>
      <left style="thin">
        <color theme="8" tint="-0.249977111117893"/>
      </left>
      <right style="thin">
        <color theme="8" tint="-0.249977111117893"/>
      </right>
      <top style="medium">
        <color theme="8" tint="-0.249977111117893"/>
      </top>
      <bottom/>
      <diagonal/>
    </border>
    <border>
      <left style="thin">
        <color theme="8" tint="-0.249977111117893"/>
      </left>
      <right style="medium">
        <color theme="8" tint="-0.249977111117893"/>
      </right>
      <top style="medium">
        <color theme="8" tint="-0.249977111117893"/>
      </top>
      <bottom/>
      <diagonal/>
    </border>
    <border>
      <left/>
      <right style="thin">
        <color theme="8" tint="-0.249977111117893"/>
      </right>
      <top style="medium">
        <color theme="8" tint="-0.249977111117893"/>
      </top>
      <bottom/>
      <diagonal/>
    </border>
    <border>
      <left/>
      <right style="thin">
        <color theme="8" tint="-0.249977111117893"/>
      </right>
      <top style="medium">
        <color theme="8" tint="-0.249977111117893"/>
      </top>
      <bottom style="thin">
        <color theme="8" tint="-0.249977111117893"/>
      </bottom>
      <diagonal/>
    </border>
    <border>
      <left/>
      <right style="thin">
        <color theme="8" tint="-0.249977111117893"/>
      </right>
      <top style="thin">
        <color theme="8" tint="-0.249977111117893"/>
      </top>
      <bottom style="thin">
        <color theme="8" tint="-0.249977111117893"/>
      </bottom>
      <diagonal/>
    </border>
    <border>
      <left/>
      <right style="thin">
        <color theme="8" tint="-0.249977111117893"/>
      </right>
      <top style="thin">
        <color theme="8" tint="-0.249977111117893"/>
      </top>
      <bottom style="medium">
        <color theme="8" tint="-0.249977111117893"/>
      </bottom>
      <diagonal/>
    </border>
    <border>
      <left style="medium">
        <color theme="8" tint="-0.249977111117893"/>
      </left>
      <right style="medium">
        <color theme="8" tint="-0.249977111117893"/>
      </right>
      <top style="medium">
        <color theme="8" tint="-0.249977111117893"/>
      </top>
      <bottom/>
      <diagonal/>
    </border>
    <border>
      <left style="medium">
        <color theme="8" tint="-0.249977111117893"/>
      </left>
      <right style="medium">
        <color theme="8" tint="-0.249977111117893"/>
      </right>
      <top style="medium">
        <color theme="8" tint="-0.249977111117893"/>
      </top>
      <bottom style="thin">
        <color theme="8" tint="-0.249977111117893"/>
      </bottom>
      <diagonal/>
    </border>
    <border>
      <left style="medium">
        <color theme="8" tint="-0.249977111117893"/>
      </left>
      <right style="medium">
        <color theme="8" tint="-0.249977111117893"/>
      </right>
      <top style="thin">
        <color theme="8" tint="-0.249977111117893"/>
      </top>
      <bottom style="thin">
        <color theme="8" tint="-0.249977111117893"/>
      </bottom>
      <diagonal/>
    </border>
    <border>
      <left style="medium">
        <color theme="8" tint="-0.249977111117893"/>
      </left>
      <right style="medium">
        <color theme="8" tint="-0.249977111117893"/>
      </right>
      <top style="thin">
        <color theme="8" tint="-0.249977111117893"/>
      </top>
      <bottom style="medium">
        <color theme="8" tint="-0.249977111117893"/>
      </bottom>
      <diagonal/>
    </border>
  </borders>
  <cellStyleXfs count="4">
    <xf numFmtId="0" fontId="0" fillId="0" borderId="0"/>
    <xf numFmtId="0" fontId="1" fillId="0" borderId="0"/>
    <xf numFmtId="9" fontId="2" fillId="0" borderId="0" applyFont="0" applyFill="0" applyBorder="0" applyAlignment="0" applyProtection="0"/>
    <xf numFmtId="0" fontId="1" fillId="0" borderId="0"/>
  </cellStyleXfs>
  <cellXfs count="321">
    <xf numFmtId="0" fontId="0" fillId="0" borderId="0" xfId="0"/>
    <xf numFmtId="0" fontId="0" fillId="3" borderId="0" xfId="0" applyFill="1"/>
    <xf numFmtId="0" fontId="0" fillId="3" borderId="0" xfId="0" applyFont="1" applyFill="1"/>
    <xf numFmtId="0" fontId="4" fillId="3" borderId="0" xfId="0" applyFont="1" applyFill="1"/>
    <xf numFmtId="0" fontId="7" fillId="3" borderId="0" xfId="0" applyFont="1" applyFill="1"/>
    <xf numFmtId="0" fontId="0" fillId="3" borderId="0" xfId="0" applyFont="1" applyFill="1" applyBorder="1"/>
    <xf numFmtId="0" fontId="0" fillId="3" borderId="0" xfId="0" applyFont="1" applyFill="1" applyProtection="1"/>
    <xf numFmtId="0" fontId="4" fillId="3" borderId="0" xfId="0" applyFont="1" applyFill="1" applyProtection="1"/>
    <xf numFmtId="0" fontId="6" fillId="3" borderId="0" xfId="0" applyFont="1" applyFill="1" applyProtection="1"/>
    <xf numFmtId="49" fontId="32" fillId="3" borderId="48" xfId="0" applyNumberFormat="1" applyFont="1" applyFill="1" applyBorder="1" applyAlignment="1" applyProtection="1">
      <alignment horizontal="center" vertical="center" wrapText="1"/>
    </xf>
    <xf numFmtId="49" fontId="32" fillId="3" borderId="49" xfId="0" applyNumberFormat="1" applyFont="1" applyFill="1" applyBorder="1" applyAlignment="1" applyProtection="1">
      <alignment horizontal="center" vertical="center" wrapText="1"/>
    </xf>
    <xf numFmtId="49" fontId="32" fillId="3" borderId="50" xfId="0" applyNumberFormat="1" applyFont="1" applyFill="1" applyBorder="1" applyAlignment="1" applyProtection="1">
      <alignment horizontal="center" vertical="center" wrapText="1"/>
    </xf>
    <xf numFmtId="0" fontId="38" fillId="2" borderId="41" xfId="0" applyFont="1" applyFill="1" applyBorder="1" applyAlignment="1" applyProtection="1">
      <alignment horizontal="center" vertical="center"/>
      <protection locked="0"/>
    </xf>
    <xf numFmtId="0" fontId="38" fillId="2" borderId="30" xfId="0" applyFont="1" applyFill="1" applyBorder="1" applyAlignment="1" applyProtection="1">
      <alignment horizontal="center" vertical="center"/>
      <protection locked="0"/>
    </xf>
    <xf numFmtId="0" fontId="38" fillId="2" borderId="31" xfId="0" applyFont="1" applyFill="1" applyBorder="1" applyAlignment="1" applyProtection="1">
      <alignment horizontal="center" vertical="center"/>
      <protection locked="0"/>
    </xf>
    <xf numFmtId="0" fontId="38" fillId="2" borderId="34" xfId="0" applyFont="1" applyFill="1" applyBorder="1" applyAlignment="1" applyProtection="1">
      <alignment horizontal="center" vertical="center"/>
      <protection locked="0"/>
    </xf>
    <xf numFmtId="0" fontId="38" fillId="2" borderId="39" xfId="0" applyFont="1" applyFill="1" applyBorder="1" applyAlignment="1" applyProtection="1">
      <alignment horizontal="center" vertical="center"/>
      <protection locked="0"/>
    </xf>
    <xf numFmtId="0" fontId="1" fillId="3" borderId="0" xfId="1" applyFill="1"/>
    <xf numFmtId="0" fontId="31" fillId="3" borderId="0" xfId="1" applyFont="1" applyFill="1"/>
    <xf numFmtId="0" fontId="40" fillId="3" borderId="0" xfId="1" applyFont="1" applyFill="1"/>
    <xf numFmtId="0" fontId="31" fillId="2" borderId="52" xfId="1" applyFont="1" applyFill="1" applyBorder="1"/>
    <xf numFmtId="0" fontId="31" fillId="2" borderId="18" xfId="1" applyFont="1" applyFill="1" applyBorder="1"/>
    <xf numFmtId="0" fontId="37" fillId="2" borderId="18" xfId="1" applyFont="1" applyFill="1" applyBorder="1" applyAlignment="1">
      <alignment vertical="center"/>
    </xf>
    <xf numFmtId="0" fontId="37" fillId="2" borderId="18" xfId="1" applyFont="1" applyFill="1" applyBorder="1"/>
    <xf numFmtId="0" fontId="28" fillId="2" borderId="18" xfId="1" applyFont="1" applyFill="1" applyBorder="1"/>
    <xf numFmtId="0" fontId="31" fillId="2" borderId="53" xfId="1" applyFont="1" applyFill="1" applyBorder="1"/>
    <xf numFmtId="0" fontId="31" fillId="2" borderId="0" xfId="1" applyFont="1" applyFill="1" applyBorder="1"/>
    <xf numFmtId="0" fontId="31" fillId="2" borderId="0" xfId="1" applyFont="1" applyFill="1" applyBorder="1" applyAlignment="1">
      <alignment horizontal="right"/>
    </xf>
    <xf numFmtId="0" fontId="28" fillId="2" borderId="0" xfId="1" applyFont="1" applyFill="1" applyBorder="1" applyAlignment="1">
      <alignment horizontal="right"/>
    </xf>
    <xf numFmtId="9" fontId="37" fillId="2" borderId="0" xfId="1" applyNumberFormat="1" applyFont="1" applyFill="1" applyBorder="1" applyAlignment="1">
      <alignment horizontal="center"/>
    </xf>
    <xf numFmtId="0" fontId="28" fillId="2" borderId="0" xfId="1" applyFont="1" applyFill="1" applyBorder="1"/>
    <xf numFmtId="0" fontId="31" fillId="2" borderId="14" xfId="1" applyFont="1" applyFill="1" applyBorder="1"/>
    <xf numFmtId="9" fontId="37" fillId="2" borderId="0" xfId="1" applyNumberFormat="1" applyFont="1" applyFill="1" applyBorder="1" applyAlignment="1">
      <alignment horizontal="center" vertical="center"/>
    </xf>
    <xf numFmtId="0" fontId="28" fillId="2" borderId="0" xfId="1" applyFont="1" applyFill="1" applyBorder="1" applyAlignment="1">
      <alignment horizontal="left"/>
    </xf>
    <xf numFmtId="0" fontId="31" fillId="2" borderId="13" xfId="1" applyFont="1" applyFill="1" applyBorder="1"/>
    <xf numFmtId="0" fontId="23" fillId="2" borderId="13" xfId="1" applyFont="1" applyFill="1" applyBorder="1"/>
    <xf numFmtId="0" fontId="31" fillId="2" borderId="56" xfId="1" applyFont="1" applyFill="1" applyBorder="1"/>
    <xf numFmtId="0" fontId="23" fillId="3" borderId="0" xfId="1" applyFont="1" applyFill="1"/>
    <xf numFmtId="0" fontId="23" fillId="3" borderId="0" xfId="1" applyFont="1" applyFill="1" applyBorder="1" applyAlignment="1">
      <alignment horizontal="left" vertical="center"/>
    </xf>
    <xf numFmtId="1" fontId="31" fillId="3" borderId="0" xfId="2" applyNumberFormat="1" applyFont="1" applyFill="1" applyBorder="1"/>
    <xf numFmtId="1" fontId="31" fillId="3" borderId="0" xfId="2" applyNumberFormat="1" applyFont="1" applyFill="1"/>
    <xf numFmtId="0" fontId="31" fillId="3" borderId="0" xfId="1" applyFont="1" applyFill="1" applyBorder="1"/>
    <xf numFmtId="0" fontId="31" fillId="3" borderId="0" xfId="1" applyFont="1" applyFill="1" applyAlignment="1">
      <alignment horizontal="center" vertical="center"/>
    </xf>
    <xf numFmtId="0" fontId="37" fillId="3" borderId="0" xfId="1" applyFont="1" applyFill="1" applyAlignment="1">
      <alignment vertical="center"/>
    </xf>
    <xf numFmtId="0" fontId="3" fillId="3" borderId="0" xfId="0" applyFont="1" applyFill="1" applyBorder="1" applyAlignment="1">
      <alignment wrapText="1"/>
    </xf>
    <xf numFmtId="0" fontId="3" fillId="3" borderId="0" xfId="0" applyFont="1" applyFill="1" applyBorder="1" applyAlignment="1">
      <alignment vertical="center" wrapText="1"/>
    </xf>
    <xf numFmtId="0" fontId="3" fillId="3" borderId="0" xfId="0" applyFont="1" applyFill="1" applyBorder="1"/>
    <xf numFmtId="0" fontId="3" fillId="3" borderId="0" xfId="0" applyFont="1" applyFill="1"/>
    <xf numFmtId="0" fontId="44" fillId="2" borderId="32" xfId="0" applyFont="1" applyFill="1" applyBorder="1" applyAlignment="1">
      <alignment vertical="center" wrapText="1"/>
    </xf>
    <xf numFmtId="0" fontId="31" fillId="2" borderId="32" xfId="0" applyFont="1" applyFill="1" applyBorder="1" applyAlignment="1">
      <alignment vertical="center" wrapText="1"/>
    </xf>
    <xf numFmtId="0" fontId="44" fillId="2" borderId="43" xfId="0" applyFont="1" applyFill="1" applyBorder="1" applyAlignment="1">
      <alignment vertical="center" wrapText="1"/>
    </xf>
    <xf numFmtId="0" fontId="31" fillId="2" borderId="43" xfId="0" applyFont="1" applyFill="1" applyBorder="1" applyAlignment="1">
      <alignment vertical="center" wrapText="1"/>
    </xf>
    <xf numFmtId="0" fontId="44" fillId="2" borderId="57" xfId="0" applyFont="1" applyFill="1" applyBorder="1" applyAlignment="1">
      <alignment vertical="center" wrapText="1"/>
    </xf>
    <xf numFmtId="0" fontId="31" fillId="2" borderId="58" xfId="0" quotePrefix="1" applyFont="1" applyFill="1" applyBorder="1" applyAlignment="1">
      <alignment horizontal="center" vertical="center" wrapText="1"/>
    </xf>
    <xf numFmtId="0" fontId="44" fillId="2" borderId="59" xfId="0" applyFont="1" applyFill="1" applyBorder="1" applyAlignment="1">
      <alignment vertical="center" wrapText="1"/>
    </xf>
    <xf numFmtId="0" fontId="31" fillId="2" borderId="60" xfId="0" applyFont="1" applyFill="1" applyBorder="1" applyAlignment="1">
      <alignment vertical="center" wrapText="1"/>
    </xf>
    <xf numFmtId="0" fontId="10" fillId="3" borderId="0" xfId="1" applyFont="1" applyFill="1"/>
    <xf numFmtId="0" fontId="1" fillId="3" borderId="0" xfId="1" applyFont="1" applyFill="1"/>
    <xf numFmtId="0" fontId="43" fillId="3" borderId="0" xfId="1" applyFont="1" applyFill="1" applyAlignment="1">
      <alignment vertical="center" wrapText="1"/>
    </xf>
    <xf numFmtId="0" fontId="31" fillId="3" borderId="0" xfId="1" applyFont="1" applyFill="1" applyAlignment="1">
      <alignment vertical="center"/>
    </xf>
    <xf numFmtId="0" fontId="16" fillId="3" borderId="63" xfId="0" applyFont="1" applyFill="1" applyBorder="1" applyAlignment="1">
      <alignment horizontal="center"/>
    </xf>
    <xf numFmtId="0" fontId="16" fillId="3" borderId="0" xfId="0" applyFont="1" applyFill="1" applyBorder="1" applyAlignment="1"/>
    <xf numFmtId="0" fontId="28" fillId="3" borderId="0" xfId="1" applyFont="1" applyFill="1" applyBorder="1" applyAlignment="1">
      <alignment horizontal="center" vertical="center"/>
    </xf>
    <xf numFmtId="0" fontId="28" fillId="3" borderId="0" xfId="1" applyFont="1" applyFill="1" applyBorder="1" applyAlignment="1">
      <alignment horizontal="left" vertical="center" wrapText="1"/>
    </xf>
    <xf numFmtId="0" fontId="41" fillId="3" borderId="0" xfId="1" applyFont="1" applyFill="1" applyBorder="1" applyAlignment="1">
      <alignment horizontal="center" vertical="center" textRotation="90"/>
    </xf>
    <xf numFmtId="0" fontId="47" fillId="3" borderId="0" xfId="1" applyFont="1" applyFill="1" applyAlignment="1">
      <alignment vertical="center"/>
    </xf>
    <xf numFmtId="0" fontId="21" fillId="3" borderId="0" xfId="1" applyFont="1" applyFill="1" applyAlignment="1">
      <alignment vertical="center"/>
    </xf>
    <xf numFmtId="0" fontId="48" fillId="3" borderId="5" xfId="1" applyFont="1" applyFill="1" applyBorder="1" applyAlignment="1">
      <alignment horizontal="center"/>
    </xf>
    <xf numFmtId="0" fontId="19" fillId="3" borderId="0" xfId="1" applyFont="1" applyFill="1"/>
    <xf numFmtId="0" fontId="48" fillId="3" borderId="5" xfId="1" applyFont="1" applyFill="1" applyBorder="1" applyAlignment="1">
      <alignment horizontal="center" vertical="center"/>
    </xf>
    <xf numFmtId="0" fontId="19" fillId="3" borderId="0" xfId="1" applyFont="1" applyFill="1" applyAlignment="1">
      <alignment vertical="center"/>
    </xf>
    <xf numFmtId="0" fontId="41" fillId="3" borderId="0" xfId="1" applyFont="1" applyFill="1" applyBorder="1" applyAlignment="1">
      <alignment vertical="center"/>
    </xf>
    <xf numFmtId="0" fontId="41" fillId="3" borderId="0" xfId="1" applyFont="1" applyFill="1" applyBorder="1" applyAlignment="1">
      <alignment vertical="center" wrapText="1"/>
    </xf>
    <xf numFmtId="9" fontId="23" fillId="3" borderId="0" xfId="1" applyNumberFormat="1" applyFont="1" applyFill="1"/>
    <xf numFmtId="0" fontId="35" fillId="3" borderId="1" xfId="1" applyFont="1" applyFill="1" applyBorder="1" applyAlignment="1">
      <alignment horizontal="center" vertical="center"/>
    </xf>
    <xf numFmtId="0" fontId="23" fillId="3" borderId="1" xfId="1" applyFont="1" applyFill="1" applyBorder="1" applyAlignment="1">
      <alignment horizontal="left" vertical="center"/>
    </xf>
    <xf numFmtId="9" fontId="23" fillId="3" borderId="3" xfId="1" applyNumberFormat="1" applyFont="1" applyFill="1" applyBorder="1" applyAlignment="1">
      <alignment horizontal="center" vertical="center"/>
    </xf>
    <xf numFmtId="9" fontId="23" fillId="3" borderId="12" xfId="1" applyNumberFormat="1" applyFont="1" applyFill="1" applyBorder="1" applyAlignment="1">
      <alignment horizontal="center" vertical="center"/>
    </xf>
    <xf numFmtId="0" fontId="23" fillId="3" borderId="2" xfId="1" applyFont="1" applyFill="1" applyBorder="1" applyAlignment="1">
      <alignment horizontal="left" vertical="center"/>
    </xf>
    <xf numFmtId="9" fontId="23" fillId="3" borderId="11" xfId="1" applyNumberFormat="1" applyFont="1" applyFill="1" applyBorder="1" applyAlignment="1">
      <alignment horizontal="center" vertical="center"/>
    </xf>
    <xf numFmtId="0" fontId="35" fillId="3" borderId="4" xfId="1" applyFont="1" applyFill="1" applyBorder="1"/>
    <xf numFmtId="9" fontId="35" fillId="3" borderId="5" xfId="1" applyNumberFormat="1" applyFont="1" applyFill="1" applyBorder="1" applyAlignment="1">
      <alignment horizontal="center" vertical="center"/>
    </xf>
    <xf numFmtId="0" fontId="35" fillId="3" borderId="9" xfId="1" applyFont="1" applyFill="1" applyBorder="1" applyAlignment="1">
      <alignment horizontal="center" vertical="center"/>
    </xf>
    <xf numFmtId="0" fontId="2" fillId="3" borderId="0" xfId="0" applyFont="1" applyFill="1"/>
    <xf numFmtId="0" fontId="23" fillId="3" borderId="9" xfId="1" applyFont="1" applyFill="1" applyBorder="1" applyAlignment="1">
      <alignment horizontal="left" vertical="center"/>
    </xf>
    <xf numFmtId="9" fontId="23" fillId="3" borderId="9" xfId="1" applyNumberFormat="1" applyFont="1" applyFill="1" applyBorder="1" applyAlignment="1">
      <alignment horizontal="center" vertical="center"/>
    </xf>
    <xf numFmtId="0" fontId="23" fillId="3" borderId="10" xfId="1" applyFont="1" applyFill="1" applyBorder="1" applyAlignment="1">
      <alignment horizontal="left" vertical="center"/>
    </xf>
    <xf numFmtId="9" fontId="23" fillId="3" borderId="10" xfId="1" applyNumberFormat="1" applyFont="1" applyFill="1" applyBorder="1" applyAlignment="1">
      <alignment horizontal="center" vertical="center"/>
    </xf>
    <xf numFmtId="0" fontId="36" fillId="3" borderId="0" xfId="1" applyFont="1" applyFill="1" applyBorder="1" applyAlignment="1">
      <alignment horizontal="center" vertical="center"/>
    </xf>
    <xf numFmtId="0" fontId="31" fillId="3" borderId="0" xfId="1" applyFont="1" applyFill="1" applyAlignment="1">
      <alignment wrapText="1"/>
    </xf>
    <xf numFmtId="0" fontId="1" fillId="0" borderId="0" xfId="1"/>
    <xf numFmtId="0" fontId="1" fillId="3" borderId="0" xfId="1" applyFill="1" applyBorder="1"/>
    <xf numFmtId="0" fontId="54" fillId="3" borderId="0" xfId="1" applyFont="1" applyFill="1"/>
    <xf numFmtId="0" fontId="50" fillId="3" borderId="0" xfId="1" applyFont="1" applyFill="1" applyBorder="1" applyAlignment="1">
      <alignment wrapText="1"/>
    </xf>
    <xf numFmtId="0" fontId="10" fillId="3" borderId="0" xfId="1" applyFont="1" applyFill="1" applyBorder="1"/>
    <xf numFmtId="0" fontId="13" fillId="5" borderId="69" xfId="0" applyFont="1" applyFill="1" applyBorder="1" applyAlignment="1">
      <alignment horizontal="center" vertical="top" wrapText="1"/>
    </xf>
    <xf numFmtId="0" fontId="13" fillId="5" borderId="17" xfId="0" applyFont="1" applyFill="1" applyBorder="1" applyAlignment="1">
      <alignment horizontal="center" vertical="top" wrapText="1"/>
    </xf>
    <xf numFmtId="0" fontId="13" fillId="5" borderId="70" xfId="0" applyFont="1" applyFill="1" applyBorder="1" applyAlignment="1">
      <alignment horizontal="center" vertical="top" wrapText="1"/>
    </xf>
    <xf numFmtId="0" fontId="16" fillId="3" borderId="13" xfId="0" applyFont="1" applyFill="1" applyBorder="1" applyAlignment="1"/>
    <xf numFmtId="0" fontId="16" fillId="3" borderId="0" xfId="1" applyFont="1" applyFill="1" applyAlignment="1">
      <alignment vertical="center"/>
    </xf>
    <xf numFmtId="0" fontId="13" fillId="5" borderId="71" xfId="0" applyFont="1" applyFill="1" applyBorder="1" applyAlignment="1">
      <alignment horizontal="center" vertical="top" wrapText="1"/>
    </xf>
    <xf numFmtId="0" fontId="31" fillId="2" borderId="54" xfId="1" applyFont="1" applyFill="1" applyBorder="1" applyAlignment="1">
      <alignment horizontal="right"/>
    </xf>
    <xf numFmtId="0" fontId="23" fillId="2" borderId="55" xfId="1" applyFont="1" applyFill="1" applyBorder="1"/>
    <xf numFmtId="0" fontId="50" fillId="3" borderId="0" xfId="1" applyFont="1" applyFill="1" applyBorder="1" applyAlignment="1">
      <alignment vertical="center" wrapText="1"/>
    </xf>
    <xf numFmtId="0" fontId="10" fillId="3" borderId="0" xfId="1" applyFont="1" applyFill="1" applyAlignment="1"/>
    <xf numFmtId="0" fontId="56" fillId="3" borderId="0" xfId="0" applyFont="1" applyFill="1" applyAlignment="1">
      <alignment horizontal="left" indent="2"/>
    </xf>
    <xf numFmtId="0" fontId="31" fillId="3" borderId="0" xfId="1" applyFont="1" applyFill="1" applyAlignment="1">
      <alignment horizontal="left" indent="2"/>
    </xf>
    <xf numFmtId="0" fontId="57" fillId="3" borderId="0" xfId="1" applyFont="1" applyFill="1" applyAlignment="1">
      <alignment horizontal="center"/>
    </xf>
    <xf numFmtId="0" fontId="29" fillId="2" borderId="64" xfId="1" applyFont="1" applyFill="1" applyBorder="1" applyAlignment="1">
      <alignment horizontal="center" vertical="center"/>
    </xf>
    <xf numFmtId="0" fontId="29" fillId="2" borderId="65" xfId="1" applyFont="1" applyFill="1" applyBorder="1" applyAlignment="1">
      <alignment horizontal="center" vertical="center"/>
    </xf>
    <xf numFmtId="0" fontId="29" fillId="2" borderId="66" xfId="1" applyFont="1" applyFill="1" applyBorder="1" applyAlignment="1">
      <alignment horizontal="center" vertical="center"/>
    </xf>
    <xf numFmtId="0" fontId="58" fillId="3" borderId="0" xfId="1" applyFont="1" applyFill="1" applyBorder="1" applyAlignment="1">
      <alignment wrapText="1"/>
    </xf>
    <xf numFmtId="0" fontId="31" fillId="3" borderId="13" xfId="1" applyFont="1" applyFill="1" applyBorder="1"/>
    <xf numFmtId="0" fontId="0" fillId="3" borderId="0" xfId="0" applyFont="1" applyFill="1" applyBorder="1" applyProtection="1"/>
    <xf numFmtId="0" fontId="7" fillId="3" borderId="0" xfId="0" applyFont="1" applyFill="1" applyBorder="1" applyProtection="1"/>
    <xf numFmtId="0" fontId="31" fillId="3" borderId="0" xfId="1" applyFont="1" applyFill="1" applyAlignment="1">
      <alignment vertical="center" wrapText="1"/>
    </xf>
    <xf numFmtId="0" fontId="44" fillId="3" borderId="0" xfId="0" applyFont="1" applyFill="1" applyAlignment="1">
      <alignment vertical="center" wrapText="1"/>
    </xf>
    <xf numFmtId="0" fontId="27" fillId="3" borderId="13" xfId="1" applyFont="1" applyFill="1" applyBorder="1" applyAlignment="1">
      <alignment horizontal="left" vertical="center"/>
    </xf>
    <xf numFmtId="0" fontId="33" fillId="2" borderId="75" xfId="1" applyFont="1" applyFill="1" applyBorder="1" applyAlignment="1">
      <alignment horizontal="center" vertical="center" wrapText="1"/>
    </xf>
    <xf numFmtId="0" fontId="33" fillId="2" borderId="76" xfId="1" applyFont="1" applyFill="1" applyBorder="1" applyAlignment="1">
      <alignment horizontal="center" vertical="center" wrapText="1"/>
    </xf>
    <xf numFmtId="0" fontId="63" fillId="3" borderId="0" xfId="1" applyFont="1" applyFill="1"/>
    <xf numFmtId="0" fontId="37" fillId="3" borderId="0" xfId="1" applyFont="1" applyFill="1" applyAlignment="1"/>
    <xf numFmtId="0" fontId="64" fillId="3" borderId="0" xfId="1" applyFont="1" applyFill="1" applyBorder="1" applyAlignment="1">
      <alignment vertical="center" wrapText="1"/>
    </xf>
    <xf numFmtId="0" fontId="65" fillId="3" borderId="0" xfId="1" applyFont="1" applyFill="1" applyBorder="1" applyAlignment="1">
      <alignment horizontal="center" vertical="center" wrapText="1"/>
    </xf>
    <xf numFmtId="0" fontId="64" fillId="3" borderId="0" xfId="1" applyFont="1" applyFill="1" applyBorder="1" applyAlignment="1">
      <alignment wrapText="1"/>
    </xf>
    <xf numFmtId="0" fontId="66" fillId="3" borderId="0" xfId="1" applyFont="1" applyFill="1" applyBorder="1"/>
    <xf numFmtId="0" fontId="52" fillId="2" borderId="43" xfId="0" applyFont="1" applyFill="1" applyBorder="1" applyAlignment="1" applyProtection="1">
      <alignment horizontal="left" vertical="center" wrapText="1"/>
      <protection locked="0"/>
    </xf>
    <xf numFmtId="0" fontId="52" fillId="2" borderId="32" xfId="0" applyFont="1" applyFill="1" applyBorder="1" applyAlignment="1" applyProtection="1">
      <alignment horizontal="left" vertical="center" wrapText="1"/>
      <protection locked="0"/>
    </xf>
    <xf numFmtId="0" fontId="53" fillId="2" borderId="32" xfId="0" applyFont="1" applyFill="1" applyBorder="1" applyAlignment="1" applyProtection="1">
      <alignment horizontal="left" vertical="center" wrapText="1"/>
      <protection locked="0"/>
    </xf>
    <xf numFmtId="0" fontId="53" fillId="2" borderId="32" xfId="0" applyFont="1" applyFill="1" applyBorder="1" applyAlignment="1" applyProtection="1">
      <alignment horizontal="left" wrapText="1"/>
      <protection locked="0"/>
    </xf>
    <xf numFmtId="0" fontId="53" fillId="2" borderId="62" xfId="0" applyFont="1" applyFill="1" applyBorder="1" applyAlignment="1" applyProtection="1">
      <alignment horizontal="left" vertical="center" wrapText="1"/>
      <protection locked="0"/>
    </xf>
    <xf numFmtId="0" fontId="53" fillId="2" borderId="62" xfId="0" applyFont="1" applyFill="1" applyBorder="1" applyAlignment="1" applyProtection="1">
      <alignment horizontal="left" wrapText="1"/>
      <protection locked="0"/>
    </xf>
    <xf numFmtId="0" fontId="13" fillId="3" borderId="0" xfId="0" applyFont="1" applyFill="1" applyBorder="1" applyAlignment="1" applyProtection="1">
      <alignment vertical="center"/>
    </xf>
    <xf numFmtId="0" fontId="29" fillId="3" borderId="0" xfId="0" applyFont="1" applyFill="1" applyBorder="1" applyAlignment="1" applyProtection="1">
      <alignment vertical="center"/>
    </xf>
    <xf numFmtId="0" fontId="13" fillId="5" borderId="69" xfId="0" applyFont="1" applyFill="1" applyBorder="1" applyAlignment="1" applyProtection="1">
      <alignment horizontal="center" vertical="top" wrapText="1"/>
    </xf>
    <xf numFmtId="0" fontId="13" fillId="5" borderId="17" xfId="0" applyFont="1" applyFill="1" applyBorder="1" applyAlignment="1" applyProtection="1">
      <alignment horizontal="center" vertical="top" wrapText="1"/>
    </xf>
    <xf numFmtId="0" fontId="0" fillId="3" borderId="0" xfId="0" applyFont="1" applyFill="1" applyBorder="1" applyAlignment="1" applyProtection="1">
      <alignment vertical="center"/>
    </xf>
    <xf numFmtId="0" fontId="14" fillId="3" borderId="0" xfId="0" applyFont="1" applyFill="1" applyBorder="1" applyAlignment="1" applyProtection="1">
      <alignment vertical="center"/>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xf>
    <xf numFmtId="0" fontId="22" fillId="4" borderId="0" xfId="0" applyFont="1" applyFill="1" applyBorder="1" applyAlignment="1" applyProtection="1">
      <alignment horizontal="center" vertical="center"/>
    </xf>
    <xf numFmtId="0" fontId="17" fillId="3" borderId="0" xfId="0" applyFont="1" applyFill="1" applyBorder="1" applyAlignment="1" applyProtection="1">
      <alignment horizontal="left" vertical="center" wrapText="1"/>
    </xf>
    <xf numFmtId="0" fontId="24" fillId="3" borderId="0" xfId="0" applyFont="1" applyFill="1" applyBorder="1" applyAlignment="1" applyProtection="1">
      <alignment horizontal="center" vertical="center"/>
    </xf>
    <xf numFmtId="0" fontId="23" fillId="3" borderId="0" xfId="0" applyFont="1" applyFill="1" applyBorder="1" applyAlignment="1" applyProtection="1">
      <alignment horizontal="center" vertical="center"/>
    </xf>
    <xf numFmtId="0" fontId="13" fillId="5" borderId="71" xfId="0" applyFont="1" applyFill="1" applyBorder="1" applyAlignment="1" applyProtection="1">
      <alignment horizontal="center" vertical="top" wrapText="1"/>
    </xf>
    <xf numFmtId="0" fontId="4" fillId="3" borderId="0" xfId="0" applyFont="1" applyFill="1" applyBorder="1" applyProtection="1"/>
    <xf numFmtId="0" fontId="13" fillId="3" borderId="70" xfId="0" applyFont="1" applyFill="1" applyBorder="1" applyAlignment="1" applyProtection="1">
      <alignment horizontal="center" vertical="top" wrapText="1"/>
    </xf>
    <xf numFmtId="0" fontId="13" fillId="3" borderId="0" xfId="0" applyFont="1" applyFill="1" applyBorder="1" applyAlignment="1" applyProtection="1">
      <alignment horizontal="center" vertical="top" wrapText="1"/>
    </xf>
    <xf numFmtId="0" fontId="30" fillId="3" borderId="42" xfId="0" applyFont="1" applyFill="1" applyBorder="1" applyAlignment="1" applyProtection="1">
      <alignment vertical="center" wrapText="1"/>
    </xf>
    <xf numFmtId="0" fontId="9" fillId="3" borderId="6" xfId="0" applyFont="1" applyFill="1" applyBorder="1" applyProtection="1"/>
    <xf numFmtId="9" fontId="9" fillId="3" borderId="8" xfId="0" applyNumberFormat="1" applyFont="1" applyFill="1" applyBorder="1" applyAlignment="1" applyProtection="1">
      <alignment horizontal="center" vertical="center"/>
    </xf>
    <xf numFmtId="9" fontId="9" fillId="3" borderId="7" xfId="0" applyNumberFormat="1" applyFont="1" applyFill="1" applyBorder="1" applyAlignment="1" applyProtection="1">
      <alignment horizontal="center" vertical="center"/>
    </xf>
    <xf numFmtId="49" fontId="32" fillId="3" borderId="43" xfId="0" applyNumberFormat="1" applyFont="1" applyFill="1" applyBorder="1" applyAlignment="1" applyProtection="1">
      <alignment horizontal="center" vertical="center" wrapText="1"/>
    </xf>
    <xf numFmtId="0" fontId="5" fillId="3" borderId="0" xfId="0" applyFont="1" applyFill="1" applyProtection="1"/>
    <xf numFmtId="9" fontId="8" fillId="3" borderId="0" xfId="0" applyNumberFormat="1" applyFont="1" applyFill="1" applyProtection="1"/>
    <xf numFmtId="9" fontId="8" fillId="3" borderId="0" xfId="0" applyNumberFormat="1" applyFont="1" applyFill="1" applyAlignment="1" applyProtection="1">
      <alignment horizontal="center" vertical="center"/>
    </xf>
    <xf numFmtId="9" fontId="9" fillId="3" borderId="0" xfId="0" applyNumberFormat="1" applyFont="1" applyFill="1" applyAlignment="1" applyProtection="1">
      <alignment horizontal="center" vertical="center"/>
    </xf>
    <xf numFmtId="9" fontId="7" fillId="3" borderId="0" xfId="0" applyNumberFormat="1" applyFont="1" applyFill="1" applyProtection="1"/>
    <xf numFmtId="9" fontId="7" fillId="3" borderId="0" xfId="0" applyNumberFormat="1" applyFont="1" applyFill="1" applyAlignment="1" applyProtection="1">
      <alignment horizontal="center" vertical="center"/>
    </xf>
    <xf numFmtId="0" fontId="0" fillId="3" borderId="51" xfId="0" applyFont="1" applyFill="1" applyBorder="1" applyProtection="1"/>
    <xf numFmtId="0" fontId="0" fillId="3" borderId="0" xfId="0" applyFont="1" applyFill="1" applyAlignment="1" applyProtection="1">
      <alignment vertical="center"/>
    </xf>
    <xf numFmtId="0" fontId="14" fillId="3" borderId="0" xfId="0" applyFont="1" applyFill="1" applyAlignment="1" applyProtection="1">
      <alignment vertical="center"/>
    </xf>
    <xf numFmtId="0" fontId="5" fillId="3" borderId="0" xfId="0" applyFont="1" applyFill="1" applyAlignment="1" applyProtection="1">
      <alignment vertical="center"/>
    </xf>
    <xf numFmtId="0" fontId="18" fillId="3" borderId="0" xfId="0" applyFont="1" applyFill="1" applyBorder="1" applyAlignment="1" applyProtection="1">
      <alignment vertical="center"/>
    </xf>
    <xf numFmtId="9" fontId="9" fillId="3" borderId="8" xfId="0" applyNumberFormat="1" applyFont="1" applyFill="1" applyBorder="1" applyProtection="1"/>
    <xf numFmtId="49" fontId="5" fillId="3" borderId="0" xfId="0" applyNumberFormat="1" applyFont="1" applyFill="1" applyProtection="1"/>
    <xf numFmtId="49" fontId="25" fillId="3" borderId="0" xfId="0" applyNumberFormat="1" applyFont="1" applyFill="1" applyAlignment="1" applyProtection="1">
      <alignment wrapText="1"/>
    </xf>
    <xf numFmtId="49" fontId="0" fillId="3" borderId="0" xfId="0" applyNumberFormat="1" applyFont="1" applyFill="1" applyProtection="1"/>
    <xf numFmtId="49" fontId="4" fillId="3" borderId="0" xfId="0" applyNumberFormat="1" applyFont="1" applyFill="1" applyProtection="1"/>
    <xf numFmtId="0" fontId="20" fillId="3" borderId="0" xfId="0" applyFont="1" applyFill="1" applyAlignment="1" applyProtection="1"/>
    <xf numFmtId="0" fontId="26" fillId="3" borderId="0" xfId="0" applyFont="1" applyFill="1" applyAlignment="1" applyProtection="1">
      <alignment horizontal="left"/>
    </xf>
    <xf numFmtId="9" fontId="8" fillId="3" borderId="0" xfId="2" applyFont="1" applyFill="1" applyAlignment="1" applyProtection="1">
      <alignment horizontal="center" vertical="center"/>
    </xf>
    <xf numFmtId="0" fontId="7" fillId="3" borderId="0" xfId="0" applyFont="1" applyFill="1" applyProtection="1"/>
    <xf numFmtId="49" fontId="7" fillId="3" borderId="0" xfId="0" applyNumberFormat="1" applyFont="1" applyFill="1" applyProtection="1"/>
    <xf numFmtId="0" fontId="59" fillId="3" borderId="0" xfId="0" applyFont="1" applyFill="1" applyBorder="1" applyProtection="1"/>
    <xf numFmtId="0" fontId="0" fillId="3" borderId="0" xfId="0" applyFill="1" applyAlignment="1" applyProtection="1"/>
    <xf numFmtId="0" fontId="0" fillId="3" borderId="0" xfId="0" applyFill="1" applyAlignment="1" applyProtection="1">
      <alignment horizontal="center"/>
    </xf>
    <xf numFmtId="0" fontId="29" fillId="3" borderId="0" xfId="0" applyFont="1" applyFill="1" applyAlignment="1" applyProtection="1"/>
    <xf numFmtId="0" fontId="29" fillId="3" borderId="0" xfId="0" applyFont="1" applyFill="1" applyAlignment="1" applyProtection="1">
      <alignment vertical="center"/>
    </xf>
    <xf numFmtId="0" fontId="0" fillId="3" borderId="0" xfId="0" applyFill="1" applyProtection="1"/>
    <xf numFmtId="0" fontId="28" fillId="3" borderId="0" xfId="0" applyFont="1" applyFill="1" applyBorder="1" applyAlignment="1" applyProtection="1">
      <alignment vertical="center" wrapText="1"/>
    </xf>
    <xf numFmtId="0" fontId="42" fillId="3" borderId="0" xfId="1" applyFont="1" applyFill="1" applyBorder="1" applyAlignment="1" applyProtection="1">
      <alignment vertical="center"/>
    </xf>
    <xf numFmtId="0" fontId="11" fillId="3" borderId="0" xfId="0" applyFont="1" applyFill="1" applyAlignment="1" applyProtection="1">
      <alignment horizontal="left" vertical="center"/>
    </xf>
    <xf numFmtId="0" fontId="30" fillId="2" borderId="64" xfId="0" applyFont="1" applyFill="1" applyBorder="1" applyAlignment="1" applyProtection="1">
      <alignment horizontal="center" vertical="center" wrapText="1"/>
    </xf>
    <xf numFmtId="0" fontId="30" fillId="2" borderId="65" xfId="0" applyFont="1" applyFill="1" applyBorder="1" applyAlignment="1" applyProtection="1">
      <alignment horizontal="center" vertical="center" wrapText="1"/>
    </xf>
    <xf numFmtId="0" fontId="30" fillId="2" borderId="66" xfId="0" applyFont="1" applyFill="1" applyBorder="1" applyAlignment="1" applyProtection="1">
      <alignment horizontal="center" vertical="center" wrapText="1"/>
    </xf>
    <xf numFmtId="0" fontId="12" fillId="3" borderId="0" xfId="0" applyFont="1" applyFill="1" applyProtection="1"/>
    <xf numFmtId="0" fontId="3" fillId="3" borderId="0" xfId="0" applyFont="1" applyFill="1" applyBorder="1" applyAlignment="1" applyProtection="1">
      <alignment wrapText="1"/>
    </xf>
    <xf numFmtId="0" fontId="3" fillId="3" borderId="0" xfId="0" applyFont="1" applyFill="1" applyBorder="1" applyAlignment="1" applyProtection="1">
      <alignment vertical="center" wrapText="1"/>
    </xf>
    <xf numFmtId="0" fontId="46" fillId="3" borderId="0" xfId="0" applyFont="1" applyFill="1" applyProtection="1"/>
    <xf numFmtId="0" fontId="52" fillId="3" borderId="67" xfId="1" applyFont="1" applyFill="1" applyBorder="1" applyAlignment="1" applyProtection="1">
      <alignment wrapText="1"/>
      <protection locked="0"/>
    </xf>
    <xf numFmtId="14" fontId="52" fillId="3" borderId="67" xfId="1" applyNumberFormat="1" applyFont="1" applyFill="1" applyBorder="1" applyAlignment="1" applyProtection="1">
      <alignment wrapText="1"/>
      <protection locked="0"/>
    </xf>
    <xf numFmtId="0" fontId="52" fillId="3" borderId="67" xfId="1" applyFont="1" applyFill="1" applyBorder="1" applyAlignment="1" applyProtection="1">
      <alignment horizontal="center" wrapText="1"/>
      <protection locked="0"/>
    </xf>
    <xf numFmtId="0" fontId="52" fillId="3" borderId="68" xfId="1" applyFont="1" applyFill="1" applyBorder="1" applyAlignment="1" applyProtection="1">
      <alignment wrapText="1"/>
      <protection locked="0"/>
    </xf>
    <xf numFmtId="0" fontId="52" fillId="3" borderId="32" xfId="1" applyFont="1" applyFill="1" applyBorder="1" applyAlignment="1" applyProtection="1">
      <alignment wrapText="1"/>
      <protection locked="0"/>
    </xf>
    <xf numFmtId="14" fontId="52" fillId="3" borderId="32" xfId="1" applyNumberFormat="1" applyFont="1" applyFill="1" applyBorder="1" applyAlignment="1" applyProtection="1">
      <alignment wrapText="1"/>
      <protection locked="0"/>
    </xf>
    <xf numFmtId="0" fontId="52" fillId="3" borderId="32" xfId="1" applyFont="1" applyFill="1" applyBorder="1" applyAlignment="1" applyProtection="1">
      <alignment horizontal="center" wrapText="1"/>
      <protection locked="0"/>
    </xf>
    <xf numFmtId="0" fontId="52" fillId="3" borderId="60" xfId="1" applyFont="1" applyFill="1" applyBorder="1" applyAlignment="1" applyProtection="1">
      <alignment wrapText="1"/>
      <protection locked="0"/>
    </xf>
    <xf numFmtId="0" fontId="52" fillId="3" borderId="62" xfId="1" applyFont="1" applyFill="1" applyBorder="1" applyAlignment="1" applyProtection="1">
      <alignment vertical="center" wrapText="1"/>
      <protection locked="0"/>
    </xf>
    <xf numFmtId="0" fontId="52" fillId="3" borderId="74" xfId="1" applyFont="1" applyFill="1" applyBorder="1" applyAlignment="1" applyProtection="1">
      <alignment wrapText="1"/>
      <protection locked="0"/>
    </xf>
    <xf numFmtId="0" fontId="52" fillId="3" borderId="67" xfId="1" applyFont="1" applyFill="1" applyBorder="1" applyAlignment="1" applyProtection="1">
      <alignment vertical="center" wrapText="1"/>
      <protection locked="0"/>
    </xf>
    <xf numFmtId="0" fontId="52" fillId="3" borderId="32" xfId="1" applyFont="1" applyFill="1" applyBorder="1" applyAlignment="1" applyProtection="1">
      <alignment vertical="center" wrapText="1"/>
      <protection locked="0"/>
    </xf>
    <xf numFmtId="0" fontId="39" fillId="2" borderId="15" xfId="0" applyFont="1" applyFill="1" applyBorder="1" applyAlignment="1" applyProtection="1">
      <alignment horizontal="center" vertical="center"/>
      <protection locked="0"/>
    </xf>
    <xf numFmtId="0" fontId="39" fillId="2" borderId="14" xfId="0" applyFont="1" applyFill="1" applyBorder="1" applyAlignment="1" applyProtection="1">
      <alignment horizontal="center" vertical="center"/>
      <protection locked="0"/>
    </xf>
    <xf numFmtId="0" fontId="38" fillId="2" borderId="41" xfId="0" applyFont="1" applyFill="1" applyBorder="1" applyAlignment="1" applyProtection="1">
      <alignment horizontal="center" vertical="center"/>
    </xf>
    <xf numFmtId="0" fontId="38" fillId="2" borderId="44" xfId="0" applyFont="1" applyFill="1" applyBorder="1" applyAlignment="1" applyProtection="1">
      <alignment horizontal="center" vertical="center"/>
    </xf>
    <xf numFmtId="0" fontId="52" fillId="2" borderId="62" xfId="0" applyFont="1" applyFill="1" applyBorder="1" applyAlignment="1" applyProtection="1">
      <alignment horizontal="left" vertical="center" wrapText="1"/>
      <protection locked="0"/>
    </xf>
    <xf numFmtId="0" fontId="27" fillId="3" borderId="0" xfId="1" applyFont="1" applyFill="1" applyBorder="1" applyAlignment="1">
      <alignment horizontal="left" vertical="center"/>
    </xf>
    <xf numFmtId="0" fontId="31" fillId="3" borderId="0" xfId="1" applyFont="1" applyFill="1" applyBorder="1"/>
    <xf numFmtId="0" fontId="28" fillId="3" borderId="0" xfId="1" applyFont="1" applyFill="1" applyBorder="1" applyAlignment="1">
      <alignment horizontal="left" vertical="center" wrapText="1"/>
    </xf>
    <xf numFmtId="0" fontId="1" fillId="3" borderId="0" xfId="1" applyFill="1" applyBorder="1"/>
    <xf numFmtId="0" fontId="52" fillId="2" borderId="58" xfId="0" applyFont="1" applyFill="1" applyBorder="1" applyAlignment="1" applyProtection="1">
      <alignment horizontal="left" vertical="center" wrapText="1"/>
      <protection locked="0"/>
    </xf>
    <xf numFmtId="0" fontId="52" fillId="2" borderId="60" xfId="0" applyFont="1" applyFill="1" applyBorder="1" applyAlignment="1" applyProtection="1">
      <alignment horizontal="left" vertical="center" wrapText="1"/>
      <protection locked="0"/>
    </xf>
    <xf numFmtId="0" fontId="53" fillId="2" borderId="60" xfId="0" applyFont="1" applyFill="1" applyBorder="1" applyAlignment="1" applyProtection="1">
      <alignment horizontal="left" wrapText="1"/>
      <protection locked="0"/>
    </xf>
    <xf numFmtId="0" fontId="53" fillId="2" borderId="74" xfId="0" applyFont="1" applyFill="1" applyBorder="1" applyAlignment="1" applyProtection="1">
      <alignment horizontal="left" wrapText="1"/>
      <protection locked="0"/>
    </xf>
    <xf numFmtId="0" fontId="52" fillId="2" borderId="67" xfId="1" applyFont="1" applyFill="1" applyBorder="1" applyAlignment="1" applyProtection="1">
      <alignment horizontal="center" vertical="center" wrapText="1"/>
      <protection locked="0"/>
    </xf>
    <xf numFmtId="0" fontId="52" fillId="2" borderId="32" xfId="1" applyFont="1" applyFill="1" applyBorder="1" applyAlignment="1" applyProtection="1">
      <alignment horizontal="center" vertical="center" wrapText="1"/>
      <protection locked="0"/>
    </xf>
    <xf numFmtId="0" fontId="52" fillId="2" borderId="62" xfId="1" applyFont="1" applyFill="1" applyBorder="1" applyAlignment="1" applyProtection="1">
      <alignment horizontal="center" vertical="center" wrapText="1"/>
      <protection locked="0"/>
    </xf>
    <xf numFmtId="0" fontId="52" fillId="2" borderId="57" xfId="1" applyFont="1" applyFill="1" applyBorder="1" applyAlignment="1" applyProtection="1">
      <alignment horizontal="center" vertical="center" wrapText="1"/>
      <protection locked="0"/>
    </xf>
    <xf numFmtId="0" fontId="52" fillId="2" borderId="67" xfId="1" applyFont="1" applyFill="1" applyBorder="1" applyAlignment="1" applyProtection="1">
      <alignment horizontal="left" vertical="center" wrapText="1"/>
      <protection locked="0"/>
    </xf>
    <xf numFmtId="0" fontId="52" fillId="2" borderId="68" xfId="1" applyFont="1" applyFill="1" applyBorder="1" applyAlignment="1" applyProtection="1">
      <alignment horizontal="left" vertical="center" wrapText="1"/>
      <protection locked="0"/>
    </xf>
    <xf numFmtId="0" fontId="52" fillId="2" borderId="32" xfId="1" applyFont="1" applyFill="1" applyBorder="1" applyAlignment="1" applyProtection="1">
      <alignment horizontal="left" vertical="center" wrapText="1"/>
      <protection locked="0"/>
    </xf>
    <xf numFmtId="0" fontId="52" fillId="2" borderId="60" xfId="1" applyFont="1" applyFill="1" applyBorder="1" applyAlignment="1" applyProtection="1">
      <alignment horizontal="left" vertical="center" wrapText="1"/>
      <protection locked="0"/>
    </xf>
    <xf numFmtId="0" fontId="52" fillId="2" borderId="57" xfId="0" applyFont="1" applyFill="1" applyBorder="1" applyAlignment="1" applyProtection="1">
      <alignment horizontal="left" vertical="center" wrapText="1"/>
      <protection locked="0"/>
    </xf>
    <xf numFmtId="0" fontId="52" fillId="2" borderId="59" xfId="0" applyFont="1" applyFill="1" applyBorder="1" applyAlignment="1" applyProtection="1">
      <alignment horizontal="left" vertical="center" wrapText="1"/>
      <protection locked="0"/>
    </xf>
    <xf numFmtId="0" fontId="53" fillId="2" borderId="59" xfId="0" applyFont="1" applyFill="1" applyBorder="1" applyAlignment="1" applyProtection="1">
      <alignment horizontal="left" wrapText="1"/>
      <protection locked="0"/>
    </xf>
    <xf numFmtId="0" fontId="53" fillId="2" borderId="61" xfId="0" applyFont="1" applyFill="1" applyBorder="1" applyAlignment="1" applyProtection="1">
      <alignment horizontal="left" wrapText="1"/>
      <protection locked="0"/>
    </xf>
    <xf numFmtId="0" fontId="33" fillId="2" borderId="77" xfId="1" applyFont="1" applyFill="1" applyBorder="1" applyAlignment="1">
      <alignment horizontal="center" vertical="center" wrapText="1"/>
    </xf>
    <xf numFmtId="0" fontId="52" fillId="3" borderId="78" xfId="1" applyFont="1" applyFill="1" applyBorder="1" applyAlignment="1" applyProtection="1">
      <alignment vertical="center" wrapText="1"/>
      <protection locked="0"/>
    </xf>
    <xf numFmtId="0" fontId="52" fillId="3" borderId="79" xfId="1" applyFont="1" applyFill="1" applyBorder="1" applyAlignment="1" applyProtection="1">
      <alignment vertical="center" wrapText="1"/>
      <protection locked="0"/>
    </xf>
    <xf numFmtId="0" fontId="52" fillId="3" borderId="80" xfId="1" applyFont="1" applyFill="1" applyBorder="1" applyAlignment="1" applyProtection="1">
      <alignment vertical="center" wrapText="1"/>
      <protection locked="0"/>
    </xf>
    <xf numFmtId="0" fontId="33" fillId="2" borderId="81" xfId="1" applyFont="1" applyFill="1" applyBorder="1" applyAlignment="1">
      <alignment horizontal="center" vertical="center" wrapText="1"/>
    </xf>
    <xf numFmtId="0" fontId="27" fillId="3" borderId="82" xfId="1" applyFont="1" applyFill="1" applyBorder="1" applyAlignment="1">
      <alignment horizontal="center" vertical="center" wrapText="1"/>
    </xf>
    <xf numFmtId="0" fontId="27" fillId="3" borderId="83" xfId="1" applyFont="1" applyFill="1" applyBorder="1" applyAlignment="1">
      <alignment horizontal="center" vertical="center" wrapText="1"/>
    </xf>
    <xf numFmtId="0" fontId="27" fillId="3" borderId="84" xfId="1" applyFont="1" applyFill="1" applyBorder="1" applyAlignment="1">
      <alignment horizontal="center" vertical="center" wrapText="1"/>
    </xf>
    <xf numFmtId="0" fontId="52" fillId="2" borderId="72" xfId="1" applyFont="1" applyFill="1" applyBorder="1" applyAlignment="1" applyProtection="1">
      <alignment horizontal="center" vertical="center" wrapText="1"/>
      <protection locked="0"/>
    </xf>
    <xf numFmtId="0" fontId="52" fillId="2" borderId="62" xfId="1" applyFont="1" applyFill="1" applyBorder="1" applyAlignment="1" applyProtection="1">
      <alignment horizontal="left" vertical="center" wrapText="1"/>
      <protection locked="0"/>
    </xf>
    <xf numFmtId="0" fontId="52" fillId="2" borderId="73" xfId="1" applyFont="1" applyFill="1" applyBorder="1" applyAlignment="1" applyProtection="1">
      <alignment horizontal="left" vertical="center" wrapText="1"/>
      <protection locked="0"/>
    </xf>
    <xf numFmtId="0" fontId="38" fillId="2" borderId="30" xfId="0" applyFont="1" applyFill="1" applyBorder="1" applyAlignment="1" applyProtection="1">
      <alignment horizontal="center" vertical="center"/>
    </xf>
    <xf numFmtId="0" fontId="38" fillId="2" borderId="26" xfId="0" applyFont="1" applyFill="1" applyBorder="1" applyAlignment="1" applyProtection="1">
      <alignment horizontal="center" vertical="center"/>
    </xf>
    <xf numFmtId="0" fontId="38" fillId="2" borderId="34" xfId="0" applyFont="1" applyFill="1" applyBorder="1" applyAlignment="1" applyProtection="1">
      <alignment horizontal="center" vertical="center"/>
    </xf>
    <xf numFmtId="0" fontId="38" fillId="2" borderId="35" xfId="0" applyFont="1" applyFill="1" applyBorder="1" applyAlignment="1" applyProtection="1">
      <alignment horizontal="center" vertical="center"/>
    </xf>
    <xf numFmtId="0" fontId="38" fillId="2" borderId="37" xfId="0" applyFont="1" applyFill="1" applyBorder="1" applyAlignment="1" applyProtection="1">
      <alignment horizontal="center" vertical="center"/>
    </xf>
    <xf numFmtId="0" fontId="38" fillId="2" borderId="39" xfId="0" applyFont="1" applyFill="1" applyBorder="1" applyAlignment="1" applyProtection="1">
      <alignment horizontal="center" vertical="center"/>
    </xf>
    <xf numFmtId="0" fontId="38" fillId="2" borderId="40" xfId="0" applyFont="1" applyFill="1" applyBorder="1" applyAlignment="1" applyProtection="1">
      <alignment horizontal="center" vertical="center"/>
    </xf>
    <xf numFmtId="49" fontId="38" fillId="2" borderId="30" xfId="0" applyNumberFormat="1" applyFont="1" applyFill="1" applyBorder="1" applyAlignment="1" applyProtection="1">
      <alignment horizontal="center" vertical="center" wrapText="1"/>
    </xf>
    <xf numFmtId="49" fontId="38" fillId="2" borderId="39" xfId="0" applyNumberFormat="1" applyFont="1" applyFill="1" applyBorder="1" applyAlignment="1" applyProtection="1">
      <alignment horizontal="center" vertical="center" wrapText="1"/>
    </xf>
    <xf numFmtId="0" fontId="38" fillId="2" borderId="26" xfId="0" applyFont="1" applyFill="1" applyBorder="1" applyAlignment="1" applyProtection="1">
      <alignment horizontal="center" vertical="center"/>
      <protection locked="0"/>
    </xf>
    <xf numFmtId="0" fontId="38" fillId="2" borderId="21" xfId="0" applyFont="1" applyFill="1" applyBorder="1" applyAlignment="1" applyProtection="1">
      <alignment horizontal="center" vertical="center"/>
      <protection locked="0"/>
    </xf>
    <xf numFmtId="0" fontId="67" fillId="6" borderId="0" xfId="3" applyFont="1" applyFill="1" applyBorder="1" applyAlignment="1">
      <alignment wrapText="1"/>
    </xf>
    <xf numFmtId="49" fontId="38" fillId="2" borderId="34" xfId="0" applyNumberFormat="1" applyFont="1" applyFill="1" applyBorder="1" applyAlignment="1" applyProtection="1">
      <alignment horizontal="center" vertical="center" wrapText="1"/>
    </xf>
    <xf numFmtId="0" fontId="15" fillId="2" borderId="52" xfId="1" applyFont="1" applyFill="1" applyBorder="1" applyAlignment="1">
      <alignment horizontal="center" vertical="center"/>
    </xf>
    <xf numFmtId="0" fontId="15" fillId="2" borderId="18" xfId="1" applyFont="1" applyFill="1" applyBorder="1" applyAlignment="1">
      <alignment horizontal="center" vertical="center"/>
    </xf>
    <xf numFmtId="0" fontId="15" fillId="2" borderId="53" xfId="1" applyFont="1" applyFill="1" applyBorder="1" applyAlignment="1">
      <alignment horizontal="center" vertical="center"/>
    </xf>
    <xf numFmtId="0" fontId="15" fillId="2" borderId="55" xfId="1" applyFont="1" applyFill="1" applyBorder="1" applyAlignment="1">
      <alignment horizontal="center" vertical="center"/>
    </xf>
    <xf numFmtId="0" fontId="15" fillId="2" borderId="13" xfId="1" applyFont="1" applyFill="1" applyBorder="1" applyAlignment="1">
      <alignment horizontal="center" vertical="center"/>
    </xf>
    <xf numFmtId="0" fontId="15" fillId="2" borderId="56" xfId="1" applyFont="1" applyFill="1" applyBorder="1" applyAlignment="1">
      <alignment horizontal="center" vertical="center"/>
    </xf>
    <xf numFmtId="0" fontId="29" fillId="3" borderId="0" xfId="3" applyFont="1" applyFill="1" applyBorder="1" applyAlignment="1">
      <alignment vertical="center"/>
    </xf>
    <xf numFmtId="0" fontId="31" fillId="3" borderId="0" xfId="1" applyFont="1" applyFill="1" applyAlignment="1">
      <alignment vertical="center" wrapText="1"/>
    </xf>
    <xf numFmtId="0" fontId="69" fillId="6" borderId="0" xfId="3" applyFont="1" applyFill="1" applyBorder="1" applyAlignment="1">
      <alignment horizontal="left" wrapText="1"/>
    </xf>
    <xf numFmtId="0" fontId="31" fillId="3" borderId="0" xfId="0" applyFont="1" applyFill="1" applyAlignment="1">
      <alignment vertical="center" wrapText="1"/>
    </xf>
    <xf numFmtId="0" fontId="36" fillId="2" borderId="0" xfId="1" applyFont="1" applyFill="1" applyAlignment="1">
      <alignment horizontal="left" vertical="center" wrapText="1" indent="6"/>
    </xf>
    <xf numFmtId="0" fontId="31" fillId="3" borderId="0" xfId="1" applyFont="1" applyFill="1" applyAlignment="1">
      <alignment horizontal="center" vertical="center" wrapText="1"/>
    </xf>
    <xf numFmtId="0" fontId="31" fillId="3" borderId="0" xfId="1" applyFont="1" applyFill="1" applyAlignment="1">
      <alignment horizontal="center"/>
    </xf>
    <xf numFmtId="0" fontId="28" fillId="3" borderId="0" xfId="1" applyFont="1" applyFill="1" applyAlignment="1">
      <alignment vertical="center" wrapText="1"/>
    </xf>
    <xf numFmtId="0" fontId="33" fillId="3" borderId="0" xfId="0" applyFont="1" applyFill="1" applyAlignment="1">
      <alignment horizontal="center" vertical="center" wrapText="1"/>
    </xf>
    <xf numFmtId="0" fontId="69" fillId="6" borderId="0" xfId="3" applyFont="1" applyFill="1" applyBorder="1" applyAlignment="1" applyProtection="1">
      <alignment horizontal="left" wrapText="1"/>
    </xf>
    <xf numFmtId="0" fontId="52" fillId="3" borderId="0" xfId="0" applyFont="1" applyFill="1" applyBorder="1" applyAlignment="1" applyProtection="1">
      <alignment horizontal="left" vertical="center" wrapText="1"/>
    </xf>
    <xf numFmtId="0" fontId="28" fillId="2" borderId="38" xfId="0" applyFont="1" applyFill="1" applyBorder="1" applyAlignment="1" applyProtection="1">
      <alignment horizontal="left" vertical="center" wrapText="1"/>
    </xf>
    <xf numFmtId="0" fontId="28" fillId="2" borderId="39" xfId="0" applyFont="1" applyFill="1" applyBorder="1" applyAlignment="1" applyProtection="1">
      <alignment horizontal="left" vertical="center" wrapText="1"/>
    </xf>
    <xf numFmtId="0" fontId="28" fillId="2" borderId="36" xfId="0" applyFont="1" applyFill="1" applyBorder="1" applyAlignment="1" applyProtection="1">
      <alignment horizontal="left" vertical="center" wrapText="1"/>
    </xf>
    <xf numFmtId="0" fontId="28" fillId="2" borderId="30" xfId="0" applyFont="1" applyFill="1" applyBorder="1" applyAlignment="1" applyProtection="1">
      <alignment horizontal="left" vertical="center" wrapText="1"/>
    </xf>
    <xf numFmtId="0" fontId="28" fillId="2" borderId="33" xfId="0" applyFont="1" applyFill="1" applyBorder="1" applyAlignment="1" applyProtection="1">
      <alignment horizontal="left" vertical="center" wrapText="1"/>
    </xf>
    <xf numFmtId="0" fontId="28" fillId="2" borderId="34" xfId="0" applyFont="1" applyFill="1" applyBorder="1" applyAlignment="1" applyProtection="1">
      <alignment horizontal="left" vertical="center" wrapText="1"/>
    </xf>
    <xf numFmtId="0" fontId="34" fillId="3" borderId="0" xfId="0" applyFont="1" applyFill="1" applyBorder="1" applyAlignment="1" applyProtection="1">
      <alignment horizontal="left" vertical="center" wrapText="1"/>
    </xf>
    <xf numFmtId="0" fontId="30" fillId="3" borderId="45" xfId="0" applyFont="1" applyFill="1" applyBorder="1" applyAlignment="1" applyProtection="1">
      <alignment horizontal="center" vertical="center" wrapText="1"/>
    </xf>
    <xf numFmtId="0" fontId="30" fillId="3" borderId="46" xfId="0" applyFont="1" applyFill="1" applyBorder="1" applyAlignment="1" applyProtection="1">
      <alignment horizontal="center" vertical="center" wrapText="1"/>
    </xf>
    <xf numFmtId="0" fontId="30" fillId="3" borderId="47" xfId="0" applyFont="1" applyFill="1" applyBorder="1" applyAlignment="1" applyProtection="1">
      <alignment horizontal="center" vertical="center" wrapText="1"/>
    </xf>
    <xf numFmtId="0" fontId="27" fillId="3" borderId="13" xfId="0" applyFont="1" applyFill="1" applyBorder="1" applyAlignment="1" applyProtection="1">
      <alignment horizontal="left" vertical="center"/>
    </xf>
    <xf numFmtId="0" fontId="29" fillId="3" borderId="0" xfId="0" applyFont="1" applyFill="1" applyBorder="1" applyAlignment="1" applyProtection="1">
      <alignment horizontal="left" vertical="center" wrapText="1"/>
    </xf>
    <xf numFmtId="0" fontId="28" fillId="2" borderId="22" xfId="0" applyFont="1" applyFill="1" applyBorder="1" applyAlignment="1" applyProtection="1">
      <alignment horizontal="left" vertical="center" wrapText="1"/>
    </xf>
    <xf numFmtId="0" fontId="28" fillId="2" borderId="23" xfId="0" applyFont="1" applyFill="1" applyBorder="1" applyAlignment="1" applyProtection="1">
      <alignment horizontal="left" vertical="center" wrapText="1"/>
    </xf>
    <xf numFmtId="0" fontId="28" fillId="2" borderId="27" xfId="0" applyFont="1" applyFill="1" applyBorder="1" applyAlignment="1" applyProtection="1">
      <alignment horizontal="left" vertical="center" wrapText="1"/>
    </xf>
    <xf numFmtId="0" fontId="34" fillId="3" borderId="20" xfId="0" applyFont="1" applyFill="1" applyBorder="1" applyAlignment="1" applyProtection="1">
      <alignment horizontal="left" vertical="center" wrapText="1"/>
    </xf>
    <xf numFmtId="0" fontId="16" fillId="3" borderId="0" xfId="0" applyFont="1" applyFill="1" applyBorder="1" applyAlignment="1" applyProtection="1">
      <alignment horizontal="left" vertical="center" wrapText="1"/>
    </xf>
    <xf numFmtId="0" fontId="28" fillId="2" borderId="24" xfId="0" applyFont="1" applyFill="1" applyBorder="1" applyAlignment="1" applyProtection="1">
      <alignment horizontal="left" vertical="center" wrapText="1"/>
    </xf>
    <xf numFmtId="0" fontId="28" fillId="2" borderId="25" xfId="0" applyFont="1" applyFill="1" applyBorder="1" applyAlignment="1" applyProtection="1">
      <alignment horizontal="left" vertical="center" wrapText="1"/>
    </xf>
    <xf numFmtId="0" fontId="28" fillId="2" borderId="28" xfId="0" applyFont="1" applyFill="1" applyBorder="1" applyAlignment="1" applyProtection="1">
      <alignment horizontal="left" vertical="center" wrapText="1"/>
    </xf>
    <xf numFmtId="0" fontId="0" fillId="3" borderId="0" xfId="0" applyFont="1" applyFill="1" applyBorder="1" applyAlignment="1" applyProtection="1">
      <alignment horizontal="center"/>
    </xf>
    <xf numFmtId="0" fontId="28" fillId="3" borderId="18" xfId="0" applyFont="1" applyFill="1" applyBorder="1" applyAlignment="1" applyProtection="1">
      <alignment horizontal="left" vertical="center" wrapText="1"/>
    </xf>
    <xf numFmtId="49" fontId="28" fillId="3" borderId="0" xfId="0" applyNumberFormat="1" applyFont="1" applyFill="1" applyBorder="1" applyAlignment="1" applyProtection="1">
      <alignment horizontal="left" vertical="center" wrapText="1"/>
    </xf>
    <xf numFmtId="0" fontId="7" fillId="3" borderId="0" xfId="0" applyFont="1" applyFill="1" applyBorder="1" applyAlignment="1" applyProtection="1">
      <alignment horizontal="center" vertical="center"/>
    </xf>
    <xf numFmtId="0" fontId="51" fillId="3" borderId="0" xfId="0" applyFont="1" applyFill="1" applyBorder="1" applyAlignment="1" applyProtection="1">
      <alignment horizontal="left" vertical="center" wrapText="1"/>
    </xf>
    <xf numFmtId="49" fontId="18" fillId="3" borderId="0" xfId="0" applyNumberFormat="1" applyFont="1" applyFill="1" applyBorder="1" applyAlignment="1" applyProtection="1">
      <alignment horizontal="center" vertical="center" wrapText="1"/>
    </xf>
    <xf numFmtId="0" fontId="28" fillId="2" borderId="19" xfId="0" applyFont="1" applyFill="1" applyBorder="1" applyAlignment="1" applyProtection="1">
      <alignment horizontal="left" vertical="center" wrapText="1"/>
    </xf>
    <xf numFmtId="0" fontId="28" fillId="2" borderId="20" xfId="0" applyFont="1" applyFill="1" applyBorder="1" applyAlignment="1" applyProtection="1">
      <alignment horizontal="left" vertical="center" wrapText="1"/>
    </xf>
    <xf numFmtId="0" fontId="28" fillId="2" borderId="29" xfId="0" applyFont="1" applyFill="1" applyBorder="1" applyAlignment="1" applyProtection="1">
      <alignment horizontal="left" vertical="center" wrapText="1"/>
    </xf>
    <xf numFmtId="0" fontId="28" fillId="3" borderId="0" xfId="0" applyFont="1" applyFill="1" applyBorder="1" applyAlignment="1" applyProtection="1">
      <alignment horizontal="left" vertical="center"/>
    </xf>
    <xf numFmtId="0" fontId="34" fillId="3" borderId="49" xfId="0" applyFont="1" applyFill="1" applyBorder="1" applyAlignment="1" applyProtection="1">
      <alignment horizontal="left" wrapText="1"/>
    </xf>
    <xf numFmtId="0" fontId="67" fillId="6" borderId="0" xfId="3" applyFont="1" applyFill="1" applyBorder="1" applyAlignment="1">
      <alignment horizontal="left" wrapText="1"/>
    </xf>
    <xf numFmtId="0" fontId="13" fillId="3" borderId="0" xfId="0" applyFont="1" applyFill="1" applyBorder="1" applyAlignment="1">
      <alignment horizontal="center" vertical="center"/>
    </xf>
    <xf numFmtId="0" fontId="0" fillId="3" borderId="0" xfId="0" applyFont="1" applyFill="1" applyBorder="1" applyAlignment="1">
      <alignment horizontal="center"/>
    </xf>
    <xf numFmtId="0" fontId="16" fillId="3" borderId="13" xfId="0" applyFont="1" applyFill="1" applyBorder="1" applyAlignment="1">
      <alignment horizontal="left"/>
    </xf>
    <xf numFmtId="0" fontId="29" fillId="3" borderId="0" xfId="0" applyFont="1" applyFill="1" applyBorder="1" applyAlignment="1">
      <alignment horizontal="left"/>
    </xf>
    <xf numFmtId="0" fontId="37" fillId="3" borderId="0" xfId="1" applyFont="1" applyFill="1" applyAlignment="1">
      <alignment vertical="top" wrapText="1"/>
    </xf>
    <xf numFmtId="0" fontId="16" fillId="3" borderId="63" xfId="0" applyFont="1" applyFill="1" applyBorder="1" applyAlignment="1">
      <alignment horizontal="center"/>
    </xf>
    <xf numFmtId="0" fontId="68" fillId="3" borderId="0" xfId="1" applyFont="1" applyFill="1" applyAlignment="1">
      <alignment wrapText="1"/>
    </xf>
    <xf numFmtId="0" fontId="16" fillId="3" borderId="13" xfId="1" applyFont="1" applyFill="1" applyBorder="1" applyAlignment="1">
      <alignment vertical="center"/>
    </xf>
    <xf numFmtId="0" fontId="60" fillId="7" borderId="0" xfId="3" applyFont="1" applyFill="1" applyBorder="1" applyAlignment="1">
      <alignment horizontal="left" wrapText="1"/>
    </xf>
    <xf numFmtId="0" fontId="68" fillId="6" borderId="0" xfId="3" applyFont="1" applyFill="1" applyBorder="1" applyAlignment="1" applyProtection="1">
      <alignment horizontal="left" wrapText="1"/>
    </xf>
    <xf numFmtId="0" fontId="55" fillId="3" borderId="0" xfId="1" applyFont="1" applyFill="1" applyAlignment="1">
      <alignment horizontal="center" vertical="center"/>
    </xf>
    <xf numFmtId="0" fontId="67" fillId="6" borderId="0" xfId="3" applyFont="1" applyFill="1" applyBorder="1" applyAlignment="1">
      <alignment vertical="center" wrapText="1"/>
    </xf>
    <xf numFmtId="0" fontId="60" fillId="6" borderId="0" xfId="3" applyFont="1" applyFill="1" applyBorder="1" applyAlignment="1">
      <alignment horizontal="left" wrapText="1"/>
    </xf>
    <xf numFmtId="0" fontId="28" fillId="3" borderId="0" xfId="1" applyFont="1" applyFill="1" applyBorder="1" applyAlignment="1">
      <alignment horizontal="center" vertical="center"/>
    </xf>
    <xf numFmtId="0" fontId="30" fillId="3" borderId="0" xfId="0" applyFont="1" applyFill="1" applyBorder="1" applyAlignment="1">
      <alignment horizontal="center"/>
    </xf>
    <xf numFmtId="0" fontId="1" fillId="3" borderId="0" xfId="1" applyFill="1" applyAlignment="1">
      <alignment horizontal="center"/>
    </xf>
    <xf numFmtId="0" fontId="30" fillId="3" borderId="0" xfId="1" applyFont="1" applyFill="1" applyBorder="1" applyAlignment="1">
      <alignment horizontal="left" vertical="center"/>
    </xf>
    <xf numFmtId="0" fontId="41" fillId="3" borderId="0" xfId="1" applyFont="1" applyFill="1" applyBorder="1" applyAlignment="1">
      <alignment horizontal="center" vertical="center" textRotation="90"/>
    </xf>
    <xf numFmtId="0" fontId="29" fillId="3" borderId="0" xfId="0" applyFont="1" applyFill="1" applyBorder="1" applyAlignment="1">
      <alignment horizontal="center"/>
    </xf>
    <xf numFmtId="0" fontId="41" fillId="3" borderId="0" xfId="1" applyFont="1" applyFill="1" applyBorder="1" applyAlignment="1">
      <alignment horizontal="center" vertical="center"/>
    </xf>
    <xf numFmtId="0" fontId="49" fillId="3" borderId="0" xfId="1" applyFont="1" applyFill="1" applyBorder="1" applyAlignment="1">
      <alignment horizontal="center" vertical="center"/>
    </xf>
  </cellXfs>
  <cellStyles count="4">
    <cellStyle name="Normal" xfId="0" builtinId="0"/>
    <cellStyle name="Normal 2" xfId="1"/>
    <cellStyle name="Normal 3" xfId="3"/>
    <cellStyle name="Porcentaje" xfId="2" builtinId="5"/>
  </cellStyles>
  <dxfs count="82">
    <dxf>
      <font>
        <color rgb="FFEDDD13"/>
      </font>
      <fill>
        <gradientFill degree="90">
          <stop position="0">
            <color theme="0"/>
          </stop>
          <stop position="1">
            <color rgb="FFEDDD13"/>
          </stop>
        </gradientFill>
      </fill>
    </dxf>
    <dxf>
      <font>
        <color rgb="FF5ECA5E"/>
      </font>
      <fill>
        <gradientFill degree="90">
          <stop position="0">
            <color theme="6" tint="0.59999389629810485"/>
          </stop>
          <stop position="1">
            <color rgb="FF5ECA5E"/>
          </stop>
        </gradientFill>
      </fill>
    </dxf>
    <dxf>
      <font>
        <strike val="0"/>
        <u val="none"/>
        <color rgb="FFC00000"/>
      </font>
      <fill>
        <gradientFill degree="90">
          <stop position="0">
            <color theme="5" tint="0.40000610370189521"/>
          </stop>
          <stop position="1">
            <color rgb="FFC00000"/>
          </stop>
        </gradientFill>
      </fill>
    </dxf>
    <dxf>
      <font>
        <color rgb="FFEDDD13"/>
      </font>
      <fill>
        <gradientFill degree="90">
          <stop position="0">
            <color theme="0"/>
          </stop>
          <stop position="1">
            <color rgb="FFEDDD13"/>
          </stop>
        </gradientFill>
      </fill>
    </dxf>
    <dxf>
      <font>
        <color rgb="FF5ECA5E"/>
      </font>
      <fill>
        <gradientFill degree="90">
          <stop position="0">
            <color theme="6" tint="0.59999389629810485"/>
          </stop>
          <stop position="1">
            <color rgb="FF5ECA5E"/>
          </stop>
        </gradientFill>
      </fill>
    </dxf>
    <dxf>
      <font>
        <strike val="0"/>
        <u val="none"/>
        <color rgb="FFC00000"/>
      </font>
      <fill>
        <gradientFill degree="90">
          <stop position="0">
            <color theme="5" tint="0.40000610370189521"/>
          </stop>
          <stop position="1">
            <color rgb="FFC00000"/>
          </stop>
        </gradientFill>
      </fill>
    </dxf>
    <dxf>
      <font>
        <color rgb="FFEDDD13"/>
      </font>
      <fill>
        <gradientFill degree="90">
          <stop position="0">
            <color theme="0"/>
          </stop>
          <stop position="1">
            <color rgb="FFEDDD13"/>
          </stop>
        </gradientFill>
      </fill>
    </dxf>
    <dxf>
      <font>
        <color rgb="FF5ECA5E"/>
      </font>
      <fill>
        <gradientFill degree="90">
          <stop position="0">
            <color theme="6" tint="0.59999389629810485"/>
          </stop>
          <stop position="1">
            <color rgb="FF5ECA5E"/>
          </stop>
        </gradientFill>
      </fill>
    </dxf>
    <dxf>
      <font>
        <strike val="0"/>
        <u val="none"/>
        <color rgb="FFC00000"/>
      </font>
      <fill>
        <gradientFill degree="90">
          <stop position="0">
            <color theme="5" tint="0.40000610370189521"/>
          </stop>
          <stop position="1">
            <color rgb="FFC00000"/>
          </stop>
        </gradientFill>
      </fill>
    </dxf>
    <dxf>
      <font>
        <color rgb="FFEDDD13"/>
      </font>
      <fill>
        <gradientFill degree="90">
          <stop position="0">
            <color theme="0"/>
          </stop>
          <stop position="1">
            <color rgb="FFEDDD13"/>
          </stop>
        </gradientFill>
      </fill>
    </dxf>
    <dxf>
      <font>
        <color rgb="FF5ECA5E"/>
      </font>
      <fill>
        <gradientFill degree="90">
          <stop position="0">
            <color theme="6" tint="0.59999389629810485"/>
          </stop>
          <stop position="1">
            <color rgb="FF5ECA5E"/>
          </stop>
        </gradientFill>
      </fill>
    </dxf>
    <dxf>
      <font>
        <strike val="0"/>
        <u val="none"/>
        <color rgb="FFC00000"/>
      </font>
      <fill>
        <gradientFill degree="90">
          <stop position="0">
            <color theme="5" tint="0.40000610370189521"/>
          </stop>
          <stop position="1">
            <color rgb="FFC00000"/>
          </stop>
        </gradientFill>
      </fill>
    </dxf>
    <dxf>
      <font>
        <color rgb="FFEDDD13"/>
      </font>
      <fill>
        <gradientFill degree="90">
          <stop position="0">
            <color theme="0"/>
          </stop>
          <stop position="1">
            <color rgb="FFEDDD13"/>
          </stop>
        </gradientFill>
      </fill>
    </dxf>
    <dxf>
      <font>
        <color rgb="FF5ECA5E"/>
      </font>
      <fill>
        <gradientFill degree="90">
          <stop position="0">
            <color theme="6" tint="0.59999389629810485"/>
          </stop>
          <stop position="1">
            <color rgb="FF5ECA5E"/>
          </stop>
        </gradientFill>
      </fill>
    </dxf>
    <dxf>
      <font>
        <strike val="0"/>
        <u val="none"/>
        <color rgb="FFC00000"/>
      </font>
      <fill>
        <gradientFill degree="90">
          <stop position="0">
            <color theme="5" tint="0.40000610370189521"/>
          </stop>
          <stop position="1">
            <color rgb="FFC00000"/>
          </stop>
        </gradientFill>
      </fill>
    </dxf>
    <dxf>
      <font>
        <color rgb="FFEDDD13"/>
      </font>
      <fill>
        <gradientFill degree="90">
          <stop position="0">
            <color theme="0"/>
          </stop>
          <stop position="1">
            <color rgb="FFEDDD13"/>
          </stop>
        </gradientFill>
      </fill>
    </dxf>
    <dxf>
      <font>
        <color rgb="FF5ECA5E"/>
      </font>
      <fill>
        <gradientFill degree="90">
          <stop position="0">
            <color theme="6" tint="0.59999389629810485"/>
          </stop>
          <stop position="1">
            <color rgb="FF5ECA5E"/>
          </stop>
        </gradientFill>
      </fill>
    </dxf>
    <dxf>
      <font>
        <strike val="0"/>
        <u val="none"/>
        <color rgb="FFC00000"/>
      </font>
      <fill>
        <gradientFill degree="90">
          <stop position="0">
            <color theme="5" tint="0.40000610370189521"/>
          </stop>
          <stop position="1">
            <color rgb="FFC00000"/>
          </stop>
        </gradientFill>
      </fill>
    </dxf>
    <dxf>
      <font>
        <color rgb="FFEDDD13"/>
      </font>
      <fill>
        <gradientFill degree="90">
          <stop position="0">
            <color theme="0"/>
          </stop>
          <stop position="1">
            <color rgb="FFEDDD13"/>
          </stop>
        </gradientFill>
      </fill>
    </dxf>
    <dxf>
      <font>
        <color rgb="FF5ECA5E"/>
      </font>
      <fill>
        <gradientFill degree="90">
          <stop position="0">
            <color theme="6" tint="0.59999389629810485"/>
          </stop>
          <stop position="1">
            <color rgb="FF5ECA5E"/>
          </stop>
        </gradientFill>
      </fill>
    </dxf>
    <dxf>
      <font>
        <strike val="0"/>
        <u val="none"/>
        <color rgb="FFC00000"/>
      </font>
      <fill>
        <gradientFill degree="90">
          <stop position="0">
            <color theme="5" tint="0.40000610370189521"/>
          </stop>
          <stop position="1">
            <color rgb="FFC00000"/>
          </stop>
        </gradientFill>
      </fill>
    </dxf>
    <dxf>
      <font>
        <color rgb="FFEDDD13"/>
      </font>
      <fill>
        <gradientFill degree="90">
          <stop position="0">
            <color theme="0"/>
          </stop>
          <stop position="1">
            <color rgb="FFEDDD13"/>
          </stop>
        </gradientFill>
      </fill>
    </dxf>
    <dxf>
      <font>
        <color rgb="FF5ECA5E"/>
      </font>
      <fill>
        <gradientFill degree="90">
          <stop position="0">
            <color theme="6" tint="0.59999389629810485"/>
          </stop>
          <stop position="1">
            <color rgb="FF5ECA5E"/>
          </stop>
        </gradientFill>
      </fill>
    </dxf>
    <dxf>
      <font>
        <strike val="0"/>
        <u val="none"/>
        <color rgb="FFC00000"/>
      </font>
      <fill>
        <gradientFill degree="90">
          <stop position="0">
            <color theme="5" tint="0.40000610370189521"/>
          </stop>
          <stop position="1">
            <color rgb="FFC00000"/>
          </stop>
        </gradientFill>
      </fill>
    </dxf>
    <dxf>
      <font>
        <color rgb="FFEDDD13"/>
      </font>
      <fill>
        <gradientFill degree="90">
          <stop position="0">
            <color theme="0"/>
          </stop>
          <stop position="1">
            <color rgb="FFEDDD13"/>
          </stop>
        </gradientFill>
      </fill>
    </dxf>
    <dxf>
      <font>
        <color rgb="FF5ECA5E"/>
      </font>
      <fill>
        <gradientFill degree="90">
          <stop position="0">
            <color theme="6" tint="0.59999389629810485"/>
          </stop>
          <stop position="1">
            <color rgb="FF5ECA5E"/>
          </stop>
        </gradientFill>
      </fill>
    </dxf>
    <dxf>
      <font>
        <strike val="0"/>
        <u val="none"/>
        <color rgb="FFC00000"/>
      </font>
      <fill>
        <gradientFill degree="90">
          <stop position="0">
            <color theme="5" tint="0.40000610370189521"/>
          </stop>
          <stop position="1">
            <color rgb="FFC00000"/>
          </stop>
        </gradient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FFFF00"/>
      </font>
      <fill>
        <patternFill>
          <bgColor rgb="FFFFFF00"/>
        </patternFill>
      </fill>
    </dxf>
    <dxf>
      <font>
        <color rgb="FF92D050"/>
      </font>
      <fill>
        <patternFill>
          <bgColor rgb="FF92D050"/>
        </patternFill>
      </fill>
    </dxf>
    <dxf>
      <font>
        <color rgb="FFFF0000"/>
      </font>
      <fill>
        <patternFill>
          <bgColor rgb="FFFF0000"/>
        </patternFill>
      </fill>
    </dxf>
    <dxf>
      <font>
        <color rgb="FFEDDD13"/>
      </font>
      <fill>
        <gradientFill degree="90">
          <stop position="0">
            <color theme="0"/>
          </stop>
          <stop position="1">
            <color rgb="FFEDDD13"/>
          </stop>
        </gradientFill>
      </fill>
    </dxf>
    <dxf>
      <font>
        <color rgb="FF5ECA5E"/>
      </font>
      <fill>
        <gradientFill degree="90">
          <stop position="0">
            <color theme="6" tint="0.59999389629810485"/>
          </stop>
          <stop position="1">
            <color rgb="FF5ECA5E"/>
          </stop>
        </gradientFill>
      </fill>
    </dxf>
    <dxf>
      <font>
        <strike val="0"/>
        <u val="none"/>
        <color rgb="FFC00000"/>
      </font>
      <fill>
        <gradientFill degree="90">
          <stop position="0">
            <color theme="5" tint="0.40000610370189521"/>
          </stop>
          <stop position="1">
            <color rgb="FFC00000"/>
          </stop>
        </gradientFill>
      </fill>
    </dxf>
    <dxf>
      <font>
        <color rgb="FF002776"/>
      </font>
      <fill>
        <patternFill>
          <fgColor theme="0"/>
          <bgColor rgb="FFC00000"/>
        </patternFill>
      </fill>
    </dxf>
    <dxf>
      <fill>
        <patternFill>
          <bgColor theme="8"/>
        </patternFill>
      </fill>
    </dxf>
    <dxf>
      <fill>
        <patternFill>
          <bgColor theme="6"/>
        </patternFill>
      </fill>
    </dxf>
    <dxf>
      <font>
        <color theme="0"/>
      </font>
    </dxf>
  </dxfs>
  <tableStyles count="0" defaultTableStyle="TableStyleMedium2" defaultPivotStyle="PivotStyleLight16"/>
  <colors>
    <mruColors>
      <color rgb="FFEDDD13"/>
      <color rgb="FF5ECA5E"/>
      <color rgb="FF00A1DE"/>
      <color rgb="FFDF0D0D"/>
      <color rgb="FF92D400"/>
      <color rgb="FFE5EA10"/>
      <color rgb="FFCD481F"/>
      <color rgb="FFFF0505"/>
      <color rgb="FF00277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UY"/>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8.3395600568609389E-3"/>
          <c:y val="3.9863037424890197E-4"/>
          <c:w val="0.5312997469215589"/>
          <c:h val="0.94393327737586108"/>
        </c:manualLayout>
      </c:layout>
      <c:pieChart>
        <c:varyColors val="1"/>
        <c:ser>
          <c:idx val="0"/>
          <c:order val="0"/>
          <c:spPr>
            <a:effectLst>
              <a:outerShdw blurRad="50800" dist="38100" dir="2700000" algn="tl" rotWithShape="0">
                <a:prstClr val="black">
                  <a:alpha val="40000"/>
                </a:prstClr>
              </a:outerShdw>
            </a:effectLst>
          </c:spPr>
          <c:dPt>
            <c:idx val="0"/>
            <c:bubble3D val="0"/>
            <c:spPr>
              <a:solidFill>
                <a:schemeClr val="accent6">
                  <a:lumMod val="75000"/>
                </a:schemeClr>
              </a:solidFill>
              <a:effectLst>
                <a:outerShdw blurRad="50800" dist="38100" dir="2700000" algn="tl" rotWithShape="0">
                  <a:prstClr val="black">
                    <a:alpha val="40000"/>
                  </a:prstClr>
                </a:outerShdw>
              </a:effectLst>
            </c:spPr>
          </c:dPt>
          <c:dPt>
            <c:idx val="1"/>
            <c:bubble3D val="0"/>
            <c:spPr>
              <a:solidFill>
                <a:schemeClr val="bg1">
                  <a:lumMod val="65000"/>
                </a:schemeClr>
              </a:solidFill>
              <a:ln>
                <a:solidFill>
                  <a:schemeClr val="bg1"/>
                </a:solidFill>
              </a:ln>
              <a:effectLst>
                <a:outerShdw blurRad="50800" dist="38100" dir="2700000" algn="tl" rotWithShape="0">
                  <a:prstClr val="black">
                    <a:alpha val="40000"/>
                  </a:prstClr>
                </a:outerShdw>
              </a:effectLst>
            </c:spPr>
          </c:dPt>
          <c:dLbls>
            <c:dLbl>
              <c:idx val="0"/>
              <c:layout>
                <c:manualLayout>
                  <c:x val="-0.10410299095833793"/>
                  <c:y val="-0.28190142898804321"/>
                </c:manualLayout>
              </c:layout>
              <c:showLegendKey val="0"/>
              <c:showVal val="0"/>
              <c:showCatName val="0"/>
              <c:showSerName val="0"/>
              <c:showPercent val="1"/>
              <c:showBubbleSize val="0"/>
            </c:dLbl>
            <c:txPr>
              <a:bodyPr/>
              <a:lstStyle/>
              <a:p>
                <a:pPr>
                  <a:defRPr sz="1600" b="1">
                    <a:solidFill>
                      <a:schemeClr val="bg1"/>
                    </a:solidFill>
                  </a:defRPr>
                </a:pPr>
                <a:endParaRPr lang="es-UY"/>
              </a:p>
            </c:txPr>
            <c:showLegendKey val="0"/>
            <c:showVal val="0"/>
            <c:showCatName val="0"/>
            <c:showSerName val="0"/>
            <c:showPercent val="1"/>
            <c:showBubbleSize val="0"/>
            <c:showLeaderLines val="1"/>
          </c:dLbls>
          <c:cat>
            <c:strRef>
              <c:f>'Hoja de Trabajo'!$B$105:$B$106</c:f>
              <c:strCache>
                <c:ptCount val="2"/>
                <c:pt idx="0">
                  <c:v>Posibles Riesgos en la Implementación del Cambio</c:v>
                </c:pt>
                <c:pt idx="1">
                  <c:v>Posibles Habilitadores en la Implementación del Cambio</c:v>
                </c:pt>
              </c:strCache>
            </c:strRef>
          </c:cat>
          <c:val>
            <c:numRef>
              <c:f>'Hoja de Trabajo'!$C$105:$C$106</c:f>
              <c:numCache>
                <c:formatCode>0%</c:formatCode>
                <c:ptCount val="2"/>
                <c:pt idx="0">
                  <c:v>0</c:v>
                </c:pt>
                <c:pt idx="1">
                  <c:v>1</c:v>
                </c:pt>
              </c:numCache>
            </c:numRef>
          </c:val>
        </c:ser>
        <c:dLbls>
          <c:showLegendKey val="0"/>
          <c:showVal val="0"/>
          <c:showCatName val="0"/>
          <c:showSerName val="0"/>
          <c:showPercent val="1"/>
          <c:showBubbleSize val="0"/>
          <c:showLeaderLines val="1"/>
        </c:dLbls>
        <c:firstSliceAng val="0"/>
      </c:pieChart>
    </c:plotArea>
    <c:legend>
      <c:legendPos val="r"/>
      <c:legendEntry>
        <c:idx val="0"/>
        <c:txPr>
          <a:bodyPr/>
          <a:lstStyle/>
          <a:p>
            <a:pPr>
              <a:defRPr sz="800" b="1">
                <a:solidFill>
                  <a:sysClr val="windowText" lastClr="000000"/>
                </a:solidFill>
                <a:latin typeface="+mn-lt"/>
                <a:cs typeface="Arial" pitchFamily="34" charset="0"/>
              </a:defRPr>
            </a:pPr>
            <a:endParaRPr lang="es-UY"/>
          </a:p>
        </c:txPr>
      </c:legendEntry>
      <c:legendEntry>
        <c:idx val="1"/>
        <c:txPr>
          <a:bodyPr/>
          <a:lstStyle/>
          <a:p>
            <a:pPr>
              <a:defRPr sz="800" b="1">
                <a:solidFill>
                  <a:sysClr val="windowText" lastClr="000000"/>
                </a:solidFill>
                <a:latin typeface="+mn-lt"/>
                <a:cs typeface="Arial" pitchFamily="34" charset="0"/>
              </a:defRPr>
            </a:pPr>
            <a:endParaRPr lang="es-UY"/>
          </a:p>
        </c:txPr>
      </c:legendEntry>
      <c:layout>
        <c:manualLayout>
          <c:xMode val="edge"/>
          <c:yMode val="edge"/>
          <c:x val="0.58335984972206678"/>
          <c:y val="0.19729752055104791"/>
          <c:w val="0.40713398728718531"/>
          <c:h val="0.66349947635855899"/>
        </c:manualLayout>
      </c:layout>
      <c:overlay val="0"/>
      <c:txPr>
        <a:bodyPr/>
        <a:lstStyle/>
        <a:p>
          <a:pPr>
            <a:defRPr sz="800" b="1">
              <a:solidFill>
                <a:sysClr val="windowText" lastClr="000000"/>
              </a:solidFill>
              <a:latin typeface="+mn-lt"/>
              <a:cs typeface="Arial" pitchFamily="34" charset="0"/>
            </a:defRPr>
          </a:pPr>
          <a:endParaRPr lang="es-UY"/>
        </a:p>
      </c:txPr>
    </c:legend>
    <c:plotVisOnly val="1"/>
    <c:dispBlanksAs val="zero"/>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UY"/>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barChart>
        <c:barDir val="bar"/>
        <c:grouping val="stacked"/>
        <c:varyColors val="0"/>
        <c:ser>
          <c:idx val="0"/>
          <c:order val="0"/>
          <c:tx>
            <c:strRef>
              <c:f>'Hoja de Trabajo'!$B$109</c:f>
              <c:strCache>
                <c:ptCount val="1"/>
                <c:pt idx="0">
                  <c:v>Estrategia</c:v>
                </c:pt>
              </c:strCache>
            </c:strRef>
          </c:tx>
          <c:spPr>
            <a:solidFill>
              <a:schemeClr val="bg1">
                <a:lumMod val="65000"/>
              </a:schemeClr>
            </a:solidFill>
            <a:scene3d>
              <a:camera prst="orthographicFront"/>
              <a:lightRig rig="threePt" dir="t">
                <a:rot lat="0" lon="0" rev="1200000"/>
              </a:lightRig>
            </a:scene3d>
            <a:sp3d/>
          </c:spPr>
          <c:invertIfNegative val="0"/>
          <c:dLbls>
            <c:txPr>
              <a:bodyPr/>
              <a:lstStyle/>
              <a:p>
                <a:pPr>
                  <a:defRPr b="1">
                    <a:solidFill>
                      <a:schemeClr val="bg1"/>
                    </a:solidFill>
                  </a:defRPr>
                </a:pPr>
                <a:endParaRPr lang="es-UY"/>
              </a:p>
            </c:txPr>
            <c:showLegendKey val="0"/>
            <c:showVal val="1"/>
            <c:showCatName val="0"/>
            <c:showSerName val="0"/>
            <c:showPercent val="0"/>
            <c:showBubbleSize val="0"/>
            <c:showLeaderLines val="0"/>
          </c:dLbls>
          <c:val>
            <c:numRef>
              <c:f>'Hoja de Trabajo'!$C$109</c:f>
              <c:numCache>
                <c:formatCode>0%</c:formatCode>
                <c:ptCount val="1"/>
                <c:pt idx="0">
                  <c:v>0</c:v>
                </c:pt>
              </c:numCache>
            </c:numRef>
          </c:val>
        </c:ser>
        <c:ser>
          <c:idx val="1"/>
          <c:order val="1"/>
          <c:tx>
            <c:strRef>
              <c:f>'Hoja de Trabajo'!$B$110</c:f>
              <c:strCache>
                <c:ptCount val="1"/>
                <c:pt idx="0">
                  <c:v>Alineación Organizacional</c:v>
                </c:pt>
              </c:strCache>
            </c:strRef>
          </c:tx>
          <c:spPr>
            <a:solidFill>
              <a:schemeClr val="accent5">
                <a:lumMod val="75000"/>
              </a:schemeClr>
            </a:solidFill>
            <a:scene3d>
              <a:camera prst="orthographicFront"/>
              <a:lightRig rig="threePt" dir="t">
                <a:rot lat="0" lon="0" rev="1200000"/>
              </a:lightRig>
            </a:scene3d>
            <a:sp3d/>
          </c:spPr>
          <c:invertIfNegative val="0"/>
          <c:dLbls>
            <c:txPr>
              <a:bodyPr/>
              <a:lstStyle/>
              <a:p>
                <a:pPr>
                  <a:defRPr b="1">
                    <a:solidFill>
                      <a:schemeClr val="bg1"/>
                    </a:solidFill>
                  </a:defRPr>
                </a:pPr>
                <a:endParaRPr lang="es-UY"/>
              </a:p>
            </c:txPr>
            <c:showLegendKey val="0"/>
            <c:showVal val="1"/>
            <c:showCatName val="0"/>
            <c:showSerName val="0"/>
            <c:showPercent val="0"/>
            <c:showBubbleSize val="0"/>
            <c:showLeaderLines val="0"/>
          </c:dLbls>
          <c:val>
            <c:numRef>
              <c:f>'Hoja de Trabajo'!$C$110</c:f>
              <c:numCache>
                <c:formatCode>0%</c:formatCode>
                <c:ptCount val="1"/>
                <c:pt idx="0">
                  <c:v>0</c:v>
                </c:pt>
              </c:numCache>
            </c:numRef>
          </c:val>
        </c:ser>
        <c:ser>
          <c:idx val="2"/>
          <c:order val="2"/>
          <c:tx>
            <c:strRef>
              <c:f>'Hoja de Trabajo'!$B$111</c:f>
              <c:strCache>
                <c:ptCount val="1"/>
                <c:pt idx="0">
                  <c:v>Capacidad Organizacional</c:v>
                </c:pt>
              </c:strCache>
            </c:strRef>
          </c:tx>
          <c:spPr>
            <a:solidFill>
              <a:schemeClr val="accent6">
                <a:lumMod val="75000"/>
              </a:schemeClr>
            </a:solidFill>
            <a:scene3d>
              <a:camera prst="orthographicFront"/>
              <a:lightRig rig="threePt" dir="t">
                <a:rot lat="0" lon="0" rev="1200000"/>
              </a:lightRig>
            </a:scene3d>
            <a:sp3d/>
          </c:spPr>
          <c:invertIfNegative val="0"/>
          <c:dLbls>
            <c:txPr>
              <a:bodyPr/>
              <a:lstStyle/>
              <a:p>
                <a:pPr>
                  <a:defRPr b="1">
                    <a:solidFill>
                      <a:schemeClr val="bg1"/>
                    </a:solidFill>
                  </a:defRPr>
                </a:pPr>
                <a:endParaRPr lang="es-UY"/>
              </a:p>
            </c:txPr>
            <c:showLegendKey val="0"/>
            <c:showVal val="1"/>
            <c:showCatName val="0"/>
            <c:showSerName val="0"/>
            <c:showPercent val="0"/>
            <c:showBubbleSize val="0"/>
            <c:showLeaderLines val="0"/>
          </c:dLbls>
          <c:val>
            <c:numRef>
              <c:f>'Hoja de Trabajo'!$C$111</c:f>
              <c:numCache>
                <c:formatCode>0%</c:formatCode>
                <c:ptCount val="1"/>
                <c:pt idx="0">
                  <c:v>0</c:v>
                </c:pt>
              </c:numCache>
            </c:numRef>
          </c:val>
        </c:ser>
        <c:dLbls>
          <c:showLegendKey val="0"/>
          <c:showVal val="0"/>
          <c:showCatName val="0"/>
          <c:showSerName val="0"/>
          <c:showPercent val="0"/>
          <c:showBubbleSize val="0"/>
        </c:dLbls>
        <c:gapWidth val="55"/>
        <c:overlap val="100"/>
        <c:axId val="143224320"/>
        <c:axId val="143195456"/>
      </c:barChart>
      <c:catAx>
        <c:axId val="143224320"/>
        <c:scaling>
          <c:orientation val="minMax"/>
        </c:scaling>
        <c:delete val="1"/>
        <c:axPos val="l"/>
        <c:majorTickMark val="none"/>
        <c:minorTickMark val="none"/>
        <c:tickLblPos val="none"/>
        <c:crossAx val="143195456"/>
        <c:crosses val="autoZero"/>
        <c:auto val="1"/>
        <c:lblAlgn val="ctr"/>
        <c:lblOffset val="100"/>
        <c:noMultiLvlLbl val="0"/>
      </c:catAx>
      <c:valAx>
        <c:axId val="143195456"/>
        <c:scaling>
          <c:orientation val="minMax"/>
        </c:scaling>
        <c:delete val="0"/>
        <c:axPos val="b"/>
        <c:numFmt formatCode="0%" sourceLinked="1"/>
        <c:majorTickMark val="none"/>
        <c:minorTickMark val="none"/>
        <c:tickLblPos val="nextTo"/>
        <c:txPr>
          <a:bodyPr/>
          <a:lstStyle/>
          <a:p>
            <a:pPr>
              <a:defRPr sz="1000">
                <a:solidFill>
                  <a:sysClr val="windowText" lastClr="000000"/>
                </a:solidFill>
              </a:defRPr>
            </a:pPr>
            <a:endParaRPr lang="es-UY"/>
          </a:p>
        </c:txPr>
        <c:crossAx val="143224320"/>
        <c:crosses val="autoZero"/>
        <c:crossBetween val="between"/>
      </c:valAx>
      <c:spPr>
        <a:noFill/>
      </c:spPr>
    </c:plotArea>
    <c:legend>
      <c:legendPos val="r"/>
      <c:overlay val="0"/>
      <c:txPr>
        <a:bodyPr/>
        <a:lstStyle/>
        <a:p>
          <a:pPr>
            <a:defRPr sz="900" b="1"/>
          </a:pPr>
          <a:endParaRPr lang="es-UY"/>
        </a:p>
      </c:txPr>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UY"/>
  <c:roundedCorners val="0"/>
  <mc:AlternateContent xmlns:mc="http://schemas.openxmlformats.org/markup-compatibility/2006">
    <mc:Choice xmlns:c14="http://schemas.microsoft.com/office/drawing/2007/8/2/chart" Requires="c14">
      <c14:style val="127"/>
    </mc:Choice>
    <mc:Fallback>
      <c:style val="27"/>
    </mc:Fallback>
  </mc:AlternateContent>
  <c:chart>
    <c:autoTitleDeleted val="1"/>
    <c:plotArea>
      <c:layout/>
      <c:barChart>
        <c:barDir val="bar"/>
        <c:grouping val="stacked"/>
        <c:varyColors val="0"/>
        <c:ser>
          <c:idx val="0"/>
          <c:order val="0"/>
          <c:tx>
            <c:strRef>
              <c:f>'Hoja de Trabajo'!$B$115</c:f>
              <c:strCache>
                <c:ptCount val="1"/>
                <c:pt idx="0">
                  <c:v>Estrategia</c:v>
                </c:pt>
              </c:strCache>
            </c:strRef>
          </c:tx>
          <c:spPr>
            <a:solidFill>
              <a:schemeClr val="bg1">
                <a:lumMod val="65000"/>
              </a:schemeClr>
            </a:solidFill>
            <a:scene3d>
              <a:camera prst="orthographicFront"/>
              <a:lightRig rig="threePt" dir="t">
                <a:rot lat="0" lon="0" rev="1200000"/>
              </a:lightRig>
            </a:scene3d>
            <a:sp3d/>
          </c:spPr>
          <c:invertIfNegative val="0"/>
          <c:dLbls>
            <c:txPr>
              <a:bodyPr/>
              <a:lstStyle/>
              <a:p>
                <a:pPr>
                  <a:defRPr b="1">
                    <a:solidFill>
                      <a:schemeClr val="bg1"/>
                    </a:solidFill>
                  </a:defRPr>
                </a:pPr>
                <a:endParaRPr lang="es-UY"/>
              </a:p>
            </c:txPr>
            <c:showLegendKey val="0"/>
            <c:showVal val="1"/>
            <c:showCatName val="0"/>
            <c:showSerName val="0"/>
            <c:showPercent val="0"/>
            <c:showBubbleSize val="0"/>
            <c:showLeaderLines val="0"/>
          </c:dLbls>
          <c:val>
            <c:numRef>
              <c:f>'Hoja de Trabajo'!$C$115</c:f>
              <c:numCache>
                <c:formatCode>0%</c:formatCode>
                <c:ptCount val="1"/>
                <c:pt idx="0">
                  <c:v>0.33333333333333331</c:v>
                </c:pt>
              </c:numCache>
            </c:numRef>
          </c:val>
        </c:ser>
        <c:ser>
          <c:idx val="1"/>
          <c:order val="1"/>
          <c:tx>
            <c:strRef>
              <c:f>'Hoja de Trabajo'!$B$116</c:f>
              <c:strCache>
                <c:ptCount val="1"/>
                <c:pt idx="0">
                  <c:v>Alineación Organizacional</c:v>
                </c:pt>
              </c:strCache>
            </c:strRef>
          </c:tx>
          <c:spPr>
            <a:solidFill>
              <a:schemeClr val="accent5">
                <a:lumMod val="75000"/>
              </a:schemeClr>
            </a:solidFill>
            <a:scene3d>
              <a:camera prst="orthographicFront"/>
              <a:lightRig rig="threePt" dir="t">
                <a:rot lat="0" lon="0" rev="1200000"/>
              </a:lightRig>
            </a:scene3d>
            <a:sp3d/>
          </c:spPr>
          <c:invertIfNegative val="0"/>
          <c:dLbls>
            <c:txPr>
              <a:bodyPr/>
              <a:lstStyle/>
              <a:p>
                <a:pPr>
                  <a:defRPr b="1">
                    <a:solidFill>
                      <a:schemeClr val="bg1"/>
                    </a:solidFill>
                  </a:defRPr>
                </a:pPr>
                <a:endParaRPr lang="es-UY"/>
              </a:p>
            </c:txPr>
            <c:showLegendKey val="0"/>
            <c:showVal val="1"/>
            <c:showCatName val="0"/>
            <c:showSerName val="0"/>
            <c:showPercent val="0"/>
            <c:showBubbleSize val="0"/>
            <c:showLeaderLines val="0"/>
          </c:dLbls>
          <c:val>
            <c:numRef>
              <c:f>'Hoja de Trabajo'!$C$116</c:f>
              <c:numCache>
                <c:formatCode>0%</c:formatCode>
                <c:ptCount val="1"/>
                <c:pt idx="0">
                  <c:v>0.33333333333333331</c:v>
                </c:pt>
              </c:numCache>
            </c:numRef>
          </c:val>
        </c:ser>
        <c:ser>
          <c:idx val="2"/>
          <c:order val="2"/>
          <c:tx>
            <c:strRef>
              <c:f>'Hoja de Trabajo'!$B$117</c:f>
              <c:strCache>
                <c:ptCount val="1"/>
                <c:pt idx="0">
                  <c:v>Capacidad Organizacional</c:v>
                </c:pt>
              </c:strCache>
            </c:strRef>
          </c:tx>
          <c:spPr>
            <a:solidFill>
              <a:schemeClr val="accent6">
                <a:lumMod val="75000"/>
              </a:schemeClr>
            </a:solidFill>
            <a:scene3d>
              <a:camera prst="orthographicFront"/>
              <a:lightRig rig="threePt" dir="t">
                <a:rot lat="0" lon="0" rev="1200000"/>
              </a:lightRig>
            </a:scene3d>
            <a:sp3d/>
          </c:spPr>
          <c:invertIfNegative val="0"/>
          <c:dLbls>
            <c:txPr>
              <a:bodyPr/>
              <a:lstStyle/>
              <a:p>
                <a:pPr>
                  <a:defRPr b="1">
                    <a:solidFill>
                      <a:schemeClr val="bg1"/>
                    </a:solidFill>
                  </a:defRPr>
                </a:pPr>
                <a:endParaRPr lang="es-UY"/>
              </a:p>
            </c:txPr>
            <c:showLegendKey val="0"/>
            <c:showVal val="1"/>
            <c:showCatName val="0"/>
            <c:showSerName val="0"/>
            <c:showPercent val="0"/>
            <c:showBubbleSize val="0"/>
            <c:showLeaderLines val="0"/>
          </c:dLbls>
          <c:val>
            <c:numRef>
              <c:f>'Hoja de Trabajo'!$C$117</c:f>
              <c:numCache>
                <c:formatCode>0%</c:formatCode>
                <c:ptCount val="1"/>
                <c:pt idx="0">
                  <c:v>0.33333333333333331</c:v>
                </c:pt>
              </c:numCache>
            </c:numRef>
          </c:val>
        </c:ser>
        <c:dLbls>
          <c:showLegendKey val="0"/>
          <c:showVal val="0"/>
          <c:showCatName val="0"/>
          <c:showSerName val="0"/>
          <c:showPercent val="0"/>
          <c:showBubbleSize val="0"/>
        </c:dLbls>
        <c:gapWidth val="55"/>
        <c:overlap val="100"/>
        <c:axId val="145015296"/>
        <c:axId val="92833472"/>
      </c:barChart>
      <c:catAx>
        <c:axId val="145015296"/>
        <c:scaling>
          <c:orientation val="minMax"/>
        </c:scaling>
        <c:delete val="1"/>
        <c:axPos val="l"/>
        <c:majorTickMark val="none"/>
        <c:minorTickMark val="none"/>
        <c:tickLblPos val="none"/>
        <c:crossAx val="92833472"/>
        <c:crosses val="autoZero"/>
        <c:auto val="1"/>
        <c:lblAlgn val="ctr"/>
        <c:lblOffset val="100"/>
        <c:noMultiLvlLbl val="0"/>
      </c:catAx>
      <c:valAx>
        <c:axId val="92833472"/>
        <c:scaling>
          <c:orientation val="minMax"/>
        </c:scaling>
        <c:delete val="0"/>
        <c:axPos val="b"/>
        <c:numFmt formatCode="0%" sourceLinked="1"/>
        <c:majorTickMark val="none"/>
        <c:minorTickMark val="none"/>
        <c:tickLblPos val="nextTo"/>
        <c:txPr>
          <a:bodyPr/>
          <a:lstStyle/>
          <a:p>
            <a:pPr>
              <a:defRPr>
                <a:solidFill>
                  <a:sysClr val="windowText" lastClr="000000"/>
                </a:solidFill>
              </a:defRPr>
            </a:pPr>
            <a:endParaRPr lang="es-UY"/>
          </a:p>
        </c:txPr>
        <c:crossAx val="145015296"/>
        <c:crosses val="autoZero"/>
        <c:crossBetween val="between"/>
      </c:valAx>
      <c:spPr>
        <a:noFill/>
      </c:spPr>
    </c:plotArea>
    <c:legend>
      <c:legendPos val="r"/>
      <c:overlay val="0"/>
      <c:txPr>
        <a:bodyPr/>
        <a:lstStyle/>
        <a:p>
          <a:pPr>
            <a:defRPr sz="900" b="1"/>
          </a:pPr>
          <a:endParaRPr lang="es-UY"/>
        </a:p>
      </c:txPr>
    </c:legend>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UY"/>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3355628225267326E-2"/>
          <c:y val="0"/>
          <c:w val="0.9297602228830556"/>
          <c:h val="0.97414451289328896"/>
        </c:manualLayout>
      </c:layout>
      <c:bubbleChart>
        <c:varyColors val="0"/>
        <c:ser>
          <c:idx val="0"/>
          <c:order val="0"/>
          <c:tx>
            <c:strRef>
              <c:f>'Matriz de Grupos de Interés'!$B$8</c:f>
              <c:strCache>
                <c:ptCount val="1"/>
              </c:strCache>
            </c:strRef>
          </c:tx>
          <c:spPr>
            <a:ln w="25400">
              <a:noFill/>
            </a:ln>
          </c:spPr>
          <c:invertIfNegative val="0"/>
          <c:dLbls>
            <c:dLbl>
              <c:idx val="0"/>
              <c:layout>
                <c:manualLayout>
                  <c:x val="-3.7257605538768453E-2"/>
                  <c:y val="3.1581182787409907E-2"/>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'Matriz de Grupos de Interés'!$E$8</c:f>
              <c:numCache>
                <c:formatCode>General</c:formatCode>
                <c:ptCount val="1"/>
              </c:numCache>
            </c:numRef>
          </c:xVal>
          <c:yVal>
            <c:numRef>
              <c:f>'Matriz de Grupos de Interés'!$D$8</c:f>
              <c:numCache>
                <c:formatCode>General</c:formatCode>
                <c:ptCount val="1"/>
              </c:numCache>
            </c:numRef>
          </c:yVal>
          <c:bubbleSize>
            <c:numRef>
              <c:f>Datos!$E$1</c:f>
              <c:numCache>
                <c:formatCode>General</c:formatCode>
                <c:ptCount val="1"/>
                <c:pt idx="0">
                  <c:v>0</c:v>
                </c:pt>
              </c:numCache>
            </c:numRef>
          </c:bubbleSize>
          <c:bubble3D val="0"/>
        </c:ser>
        <c:ser>
          <c:idx val="1"/>
          <c:order val="1"/>
          <c:tx>
            <c:strRef>
              <c:f>'Matriz de Grupos de Interés'!$B$9</c:f>
              <c:strCache>
                <c:ptCount val="1"/>
              </c:strCache>
            </c:strRef>
          </c:tx>
          <c:spPr>
            <a:ln w="25400">
              <a:noFill/>
            </a:ln>
          </c:spPr>
          <c:invertIfNegative val="0"/>
          <c:dLbls>
            <c:showLegendKey val="0"/>
            <c:showVal val="0"/>
            <c:showCatName val="0"/>
            <c:showSerName val="1"/>
            <c:showPercent val="0"/>
            <c:showBubbleSize val="0"/>
            <c:showLeaderLines val="0"/>
          </c:dLbls>
          <c:xVal>
            <c:numRef>
              <c:f>'Matriz de Grupos de Interés'!$E$9</c:f>
              <c:numCache>
                <c:formatCode>General</c:formatCode>
                <c:ptCount val="1"/>
              </c:numCache>
            </c:numRef>
          </c:xVal>
          <c:yVal>
            <c:numRef>
              <c:f>'Matriz de Grupos de Interés'!$D$9</c:f>
              <c:numCache>
                <c:formatCode>General</c:formatCode>
                <c:ptCount val="1"/>
              </c:numCache>
            </c:numRef>
          </c:yVal>
          <c:bubbleSize>
            <c:numRef>
              <c:f>Datos!$E$2</c:f>
              <c:numCache>
                <c:formatCode>General</c:formatCode>
                <c:ptCount val="1"/>
                <c:pt idx="0">
                  <c:v>0</c:v>
                </c:pt>
              </c:numCache>
            </c:numRef>
          </c:bubbleSize>
          <c:bubble3D val="0"/>
        </c:ser>
        <c:ser>
          <c:idx val="2"/>
          <c:order val="2"/>
          <c:tx>
            <c:strRef>
              <c:f>'Matriz de Grupos de Interés'!$B$10</c:f>
              <c:strCache>
                <c:ptCount val="1"/>
              </c:strCache>
            </c:strRef>
          </c:tx>
          <c:spPr>
            <a:ln w="25400">
              <a:noFill/>
            </a:ln>
          </c:spPr>
          <c:invertIfNegative val="0"/>
          <c:dLbls>
            <c:dLbl>
              <c:idx val="0"/>
              <c:layout>
                <c:manualLayout>
                  <c:x val="-1.3464234434585177E-2"/>
                  <c:y val="9.5124863242405239E-3"/>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'Matriz de Grupos de Interés'!$E$10</c:f>
              <c:numCache>
                <c:formatCode>General</c:formatCode>
                <c:ptCount val="1"/>
              </c:numCache>
            </c:numRef>
          </c:xVal>
          <c:yVal>
            <c:numRef>
              <c:f>'Matriz de Grupos de Interés'!$D$10</c:f>
              <c:numCache>
                <c:formatCode>General</c:formatCode>
                <c:ptCount val="1"/>
              </c:numCache>
            </c:numRef>
          </c:yVal>
          <c:bubbleSize>
            <c:numLit>
              <c:formatCode>General</c:formatCode>
              <c:ptCount val="1"/>
              <c:pt idx="0">
                <c:v>1</c:v>
              </c:pt>
            </c:numLit>
          </c:bubbleSize>
          <c:bubble3D val="0"/>
        </c:ser>
        <c:ser>
          <c:idx val="3"/>
          <c:order val="3"/>
          <c:tx>
            <c:strRef>
              <c:f>'Matriz de Grupos de Interés'!$B$11</c:f>
              <c:strCache>
                <c:ptCount val="1"/>
              </c:strCache>
            </c:strRef>
          </c:tx>
          <c:spPr>
            <a:ln w="25400">
              <a:noFill/>
            </a:ln>
          </c:spPr>
          <c:invertIfNegative val="0"/>
          <c:dLbls>
            <c:dLbl>
              <c:idx val="0"/>
              <c:layout>
                <c:manualLayout>
                  <c:x val="-3.1416551764602341E-2"/>
                  <c:y val="-8.5497970598167508E-2"/>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'Matriz de Grupos de Interés'!$E$11</c:f>
              <c:numCache>
                <c:formatCode>General</c:formatCode>
                <c:ptCount val="1"/>
              </c:numCache>
            </c:numRef>
          </c:xVal>
          <c:yVal>
            <c:numRef>
              <c:f>'Matriz de Grupos de Interés'!$D$11</c:f>
              <c:numCache>
                <c:formatCode>General</c:formatCode>
                <c:ptCount val="1"/>
              </c:numCache>
            </c:numRef>
          </c:yVal>
          <c:bubbleSize>
            <c:numRef>
              <c:f>Datos!$E$4</c:f>
              <c:numCache>
                <c:formatCode>General</c:formatCode>
                <c:ptCount val="1"/>
                <c:pt idx="0">
                  <c:v>0</c:v>
                </c:pt>
              </c:numCache>
            </c:numRef>
          </c:bubbleSize>
          <c:bubble3D val="0"/>
        </c:ser>
        <c:ser>
          <c:idx val="4"/>
          <c:order val="4"/>
          <c:tx>
            <c:strRef>
              <c:f>'Matriz de Grupos de Interés'!$B$12</c:f>
              <c:strCache>
                <c:ptCount val="1"/>
              </c:strCache>
            </c:strRef>
          </c:tx>
          <c:spPr>
            <a:ln w="25400">
              <a:noFill/>
            </a:ln>
          </c:spPr>
          <c:invertIfNegative val="0"/>
          <c:dLbls>
            <c:dLbl>
              <c:idx val="0"/>
              <c:layout>
                <c:manualLayout>
                  <c:x val="-0.20276715463373138"/>
                  <c:y val="-6.9400768193620996E-2"/>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'Matriz de Grupos de Interés'!$E$12</c:f>
              <c:numCache>
                <c:formatCode>General</c:formatCode>
                <c:ptCount val="1"/>
              </c:numCache>
            </c:numRef>
          </c:xVal>
          <c:yVal>
            <c:numRef>
              <c:f>'Matriz de Grupos de Interés'!$D$12</c:f>
              <c:numCache>
                <c:formatCode>General</c:formatCode>
                <c:ptCount val="1"/>
              </c:numCache>
            </c:numRef>
          </c:yVal>
          <c:bubbleSize>
            <c:numRef>
              <c:f>Datos!$E$5</c:f>
              <c:numCache>
                <c:formatCode>General</c:formatCode>
                <c:ptCount val="1"/>
                <c:pt idx="0">
                  <c:v>0</c:v>
                </c:pt>
              </c:numCache>
            </c:numRef>
          </c:bubbleSize>
          <c:bubble3D val="0"/>
        </c:ser>
        <c:ser>
          <c:idx val="5"/>
          <c:order val="5"/>
          <c:tx>
            <c:strRef>
              <c:f>'Matriz de Grupos de Interés'!$B$13</c:f>
              <c:strCache>
                <c:ptCount val="1"/>
              </c:strCache>
            </c:strRef>
          </c:tx>
          <c:spPr>
            <a:ln w="25400">
              <a:noFill/>
            </a:ln>
          </c:spPr>
          <c:invertIfNegative val="0"/>
          <c:dLbls>
            <c:showLegendKey val="0"/>
            <c:showVal val="0"/>
            <c:showCatName val="0"/>
            <c:showSerName val="1"/>
            <c:showPercent val="0"/>
            <c:showBubbleSize val="0"/>
            <c:showLeaderLines val="0"/>
          </c:dLbls>
          <c:xVal>
            <c:numRef>
              <c:f>'Matriz de Grupos de Interés'!$E$13</c:f>
              <c:numCache>
                <c:formatCode>General</c:formatCode>
                <c:ptCount val="1"/>
              </c:numCache>
            </c:numRef>
          </c:xVal>
          <c:yVal>
            <c:numRef>
              <c:f>'Matriz de Grupos de Interés'!$D$13</c:f>
              <c:numCache>
                <c:formatCode>General</c:formatCode>
                <c:ptCount val="1"/>
              </c:numCache>
            </c:numRef>
          </c:yVal>
          <c:bubbleSize>
            <c:numRef>
              <c:f>Datos!$E$5</c:f>
              <c:numCache>
                <c:formatCode>General</c:formatCode>
                <c:ptCount val="1"/>
                <c:pt idx="0">
                  <c:v>0</c:v>
                </c:pt>
              </c:numCache>
            </c:numRef>
          </c:bubbleSize>
          <c:bubble3D val="0"/>
        </c:ser>
        <c:ser>
          <c:idx val="6"/>
          <c:order val="6"/>
          <c:tx>
            <c:strRef>
              <c:f>'Matriz de Grupos de Interés'!$B$14</c:f>
              <c:strCache>
                <c:ptCount val="1"/>
              </c:strCache>
            </c:strRef>
          </c:tx>
          <c:spPr>
            <a:ln w="25400">
              <a:noFill/>
            </a:ln>
          </c:spPr>
          <c:invertIfNegative val="0"/>
          <c:xVal>
            <c:numRef>
              <c:f>'Matriz de Grupos de Interés'!$E$14</c:f>
              <c:numCache>
                <c:formatCode>General</c:formatCode>
                <c:ptCount val="1"/>
              </c:numCache>
            </c:numRef>
          </c:xVal>
          <c:yVal>
            <c:numRef>
              <c:f>'Matriz de Grupos de Interés'!$D$14</c:f>
              <c:numCache>
                <c:formatCode>General</c:formatCode>
                <c:ptCount val="1"/>
              </c:numCache>
            </c:numRef>
          </c:yVal>
          <c:bubbleSize>
            <c:numRef>
              <c:f>Datos!$E$7</c:f>
              <c:numCache>
                <c:formatCode>General</c:formatCode>
                <c:ptCount val="1"/>
                <c:pt idx="0">
                  <c:v>0</c:v>
                </c:pt>
              </c:numCache>
            </c:numRef>
          </c:bubbleSize>
          <c:bubble3D val="0"/>
        </c:ser>
        <c:ser>
          <c:idx val="7"/>
          <c:order val="7"/>
          <c:tx>
            <c:strRef>
              <c:f>'Matriz de Grupos de Interés'!$B$15</c:f>
              <c:strCache>
                <c:ptCount val="1"/>
              </c:strCache>
            </c:strRef>
          </c:tx>
          <c:spPr>
            <a:ln w="25400">
              <a:noFill/>
            </a:ln>
          </c:spPr>
          <c:invertIfNegative val="0"/>
          <c:dLbls>
            <c:dLbl>
              <c:idx val="0"/>
              <c:layout>
                <c:manualLayout>
                  <c:x val="0"/>
                  <c:y val="3.4879116522215037E-2"/>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'Matriz de Grupos de Interés'!$E$15</c:f>
              <c:numCache>
                <c:formatCode>General</c:formatCode>
                <c:ptCount val="1"/>
              </c:numCache>
            </c:numRef>
          </c:xVal>
          <c:yVal>
            <c:numRef>
              <c:f>'Matriz de Grupos de Interés'!$D$15</c:f>
              <c:numCache>
                <c:formatCode>General</c:formatCode>
                <c:ptCount val="1"/>
              </c:numCache>
            </c:numRef>
          </c:yVal>
          <c:bubbleSize>
            <c:numRef>
              <c:f>Datos!$E$8</c:f>
              <c:numCache>
                <c:formatCode>General</c:formatCode>
                <c:ptCount val="1"/>
                <c:pt idx="0">
                  <c:v>0</c:v>
                </c:pt>
              </c:numCache>
            </c:numRef>
          </c:bubbleSize>
          <c:bubble3D val="0"/>
        </c:ser>
        <c:ser>
          <c:idx val="8"/>
          <c:order val="8"/>
          <c:tx>
            <c:strRef>
              <c:f>'Matriz de Grupos de Interés'!$B$16</c:f>
              <c:strCache>
                <c:ptCount val="1"/>
              </c:strCache>
            </c:strRef>
          </c:tx>
          <c:spPr>
            <a:ln w="25400">
              <a:noFill/>
            </a:ln>
          </c:spPr>
          <c:invertIfNegative val="0"/>
          <c:dLbls>
            <c:showLegendKey val="0"/>
            <c:showVal val="0"/>
            <c:showCatName val="0"/>
            <c:showSerName val="1"/>
            <c:showPercent val="0"/>
            <c:showBubbleSize val="0"/>
            <c:showLeaderLines val="0"/>
          </c:dLbls>
          <c:xVal>
            <c:numRef>
              <c:f>'Matriz de Grupos de Interés'!$E$16</c:f>
              <c:numCache>
                <c:formatCode>General</c:formatCode>
                <c:ptCount val="1"/>
              </c:numCache>
            </c:numRef>
          </c:xVal>
          <c:yVal>
            <c:numRef>
              <c:f>'Matriz de Grupos de Interés'!$D$16</c:f>
              <c:numCache>
                <c:formatCode>General</c:formatCode>
                <c:ptCount val="1"/>
              </c:numCache>
            </c:numRef>
          </c:yVal>
          <c:bubbleSize>
            <c:numRef>
              <c:f>Datos!$E$9</c:f>
              <c:numCache>
                <c:formatCode>General</c:formatCode>
                <c:ptCount val="1"/>
                <c:pt idx="0">
                  <c:v>0</c:v>
                </c:pt>
              </c:numCache>
            </c:numRef>
          </c:bubbleSize>
          <c:bubble3D val="0"/>
        </c:ser>
        <c:ser>
          <c:idx val="9"/>
          <c:order val="9"/>
          <c:tx>
            <c:strRef>
              <c:f>'Matriz de Grupos de Interés'!$B$17</c:f>
              <c:strCache>
                <c:ptCount val="1"/>
              </c:strCache>
            </c:strRef>
          </c:tx>
          <c:spPr>
            <a:ln w="25400">
              <a:noFill/>
            </a:ln>
          </c:spPr>
          <c:invertIfNegative val="0"/>
          <c:dLbls>
            <c:showLegendKey val="0"/>
            <c:showVal val="0"/>
            <c:showCatName val="0"/>
            <c:showSerName val="1"/>
            <c:showPercent val="0"/>
            <c:showBubbleSize val="0"/>
            <c:showLeaderLines val="0"/>
          </c:dLbls>
          <c:xVal>
            <c:numRef>
              <c:f>'Matriz de Grupos de Interés'!$E$17</c:f>
              <c:numCache>
                <c:formatCode>General</c:formatCode>
                <c:ptCount val="1"/>
              </c:numCache>
            </c:numRef>
          </c:xVal>
          <c:yVal>
            <c:numRef>
              <c:f>'Matriz de Grupos de Interés'!$D$17</c:f>
              <c:numCache>
                <c:formatCode>General</c:formatCode>
                <c:ptCount val="1"/>
              </c:numCache>
            </c:numRef>
          </c:yVal>
          <c:bubbleSize>
            <c:numRef>
              <c:f>Datos!$E$10</c:f>
              <c:numCache>
                <c:formatCode>General</c:formatCode>
                <c:ptCount val="1"/>
                <c:pt idx="0">
                  <c:v>0</c:v>
                </c:pt>
              </c:numCache>
            </c:numRef>
          </c:bubbleSize>
          <c:bubble3D val="0"/>
        </c:ser>
        <c:ser>
          <c:idx val="10"/>
          <c:order val="10"/>
          <c:tx>
            <c:strRef>
              <c:f>'Matriz de Grupos de Interés'!$B$18</c:f>
              <c:strCache>
                <c:ptCount val="1"/>
              </c:strCache>
            </c:strRef>
          </c:tx>
          <c:spPr>
            <a:ln w="25400">
              <a:noFill/>
            </a:ln>
          </c:spPr>
          <c:invertIfNegative val="0"/>
          <c:dLbls>
            <c:dLbl>
              <c:idx val="0"/>
              <c:layout>
                <c:manualLayout>
                  <c:x val="-2.2354563323261072E-2"/>
                  <c:y val="-5.6846129017337821E-2"/>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'Matriz de Grupos de Interés'!$E$18</c:f>
              <c:numCache>
                <c:formatCode>General</c:formatCode>
                <c:ptCount val="1"/>
              </c:numCache>
            </c:numRef>
          </c:xVal>
          <c:yVal>
            <c:numRef>
              <c:f>'Matriz de Grupos de Interés'!$D$18</c:f>
              <c:numCache>
                <c:formatCode>General</c:formatCode>
                <c:ptCount val="1"/>
              </c:numCache>
            </c:numRef>
          </c:yVal>
          <c:bubbleSize>
            <c:numRef>
              <c:f>Datos!$E$11</c:f>
              <c:numCache>
                <c:formatCode>General</c:formatCode>
                <c:ptCount val="1"/>
                <c:pt idx="0">
                  <c:v>0</c:v>
                </c:pt>
              </c:numCache>
            </c:numRef>
          </c:bubbleSize>
          <c:bubble3D val="0"/>
        </c:ser>
        <c:ser>
          <c:idx val="11"/>
          <c:order val="11"/>
          <c:tx>
            <c:strRef>
              <c:f>'Matriz de Grupos de Interés'!$B$19</c:f>
              <c:strCache>
                <c:ptCount val="1"/>
              </c:strCache>
            </c:strRef>
          </c:tx>
          <c:spPr>
            <a:ln w="25400">
              <a:noFill/>
            </a:ln>
          </c:spPr>
          <c:invertIfNegative val="0"/>
          <c:dLbls>
            <c:dLbl>
              <c:idx val="0"/>
              <c:layout>
                <c:manualLayout>
                  <c:x val="-1.6456244316014904E-2"/>
                  <c:y val="-5.052989245985582E-2"/>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'Matriz de Grupos de Interés'!$E$19</c:f>
              <c:numCache>
                <c:formatCode>General</c:formatCode>
                <c:ptCount val="1"/>
              </c:numCache>
            </c:numRef>
          </c:xVal>
          <c:yVal>
            <c:numRef>
              <c:f>'Matriz de Grupos de Interés'!$D$19</c:f>
              <c:numCache>
                <c:formatCode>General</c:formatCode>
                <c:ptCount val="1"/>
              </c:numCache>
            </c:numRef>
          </c:yVal>
          <c:bubbleSize>
            <c:numRef>
              <c:f>Datos!$E$12</c:f>
              <c:numCache>
                <c:formatCode>General</c:formatCode>
                <c:ptCount val="1"/>
                <c:pt idx="0">
                  <c:v>0</c:v>
                </c:pt>
              </c:numCache>
            </c:numRef>
          </c:bubbleSize>
          <c:bubble3D val="0"/>
        </c:ser>
        <c:ser>
          <c:idx val="12"/>
          <c:order val="12"/>
          <c:tx>
            <c:strRef>
              <c:f>'Matriz de Grupos de Interés'!$B$20</c:f>
              <c:strCache>
                <c:ptCount val="1"/>
              </c:strCache>
            </c:strRef>
          </c:tx>
          <c:spPr>
            <a:ln w="25400">
              <a:noFill/>
            </a:ln>
          </c:spPr>
          <c:invertIfNegative val="0"/>
          <c:dLbls>
            <c:dLbl>
              <c:idx val="0"/>
              <c:layout>
                <c:manualLayout>
                  <c:x val="-4.4880781448617353E-2"/>
                  <c:y val="1.2683315098987286E-2"/>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'Matriz de Grupos de Interés'!$E$20</c:f>
              <c:numCache>
                <c:formatCode>General</c:formatCode>
                <c:ptCount val="1"/>
              </c:numCache>
            </c:numRef>
          </c:xVal>
          <c:yVal>
            <c:numRef>
              <c:f>'Matriz de Grupos de Interés'!$D$20</c:f>
              <c:numCache>
                <c:formatCode>General</c:formatCode>
                <c:ptCount val="1"/>
              </c:numCache>
            </c:numRef>
          </c:yVal>
          <c:bubbleSize>
            <c:numRef>
              <c:f>Datos!$E$13</c:f>
              <c:numCache>
                <c:formatCode>General</c:formatCode>
                <c:ptCount val="1"/>
                <c:pt idx="0">
                  <c:v>0</c:v>
                </c:pt>
              </c:numCache>
            </c:numRef>
          </c:bubbleSize>
          <c:bubble3D val="0"/>
        </c:ser>
        <c:ser>
          <c:idx val="13"/>
          <c:order val="13"/>
          <c:tx>
            <c:strRef>
              <c:f>'Matriz de Grupos de Interés'!$B$21</c:f>
              <c:strCache>
                <c:ptCount val="1"/>
              </c:strCache>
            </c:strRef>
          </c:tx>
          <c:spPr>
            <a:ln w="25400">
              <a:noFill/>
            </a:ln>
          </c:spPr>
          <c:invertIfNegative val="0"/>
          <c:dLbls>
            <c:dLbl>
              <c:idx val="0"/>
              <c:layout>
                <c:manualLayout>
                  <c:x val="-1.9448338627734183E-2"/>
                  <c:y val="4.4391602846455505E-2"/>
                </c:manualLayout>
              </c:layout>
              <c:showLegendKey val="0"/>
              <c:showVal val="0"/>
              <c:showCatName val="0"/>
              <c:showSerName val="1"/>
              <c:showPercent val="0"/>
              <c:showBubbleSize val="0"/>
            </c:dLbl>
            <c:showLegendKey val="0"/>
            <c:showVal val="0"/>
            <c:showCatName val="0"/>
            <c:showSerName val="1"/>
            <c:showPercent val="0"/>
            <c:showBubbleSize val="0"/>
            <c:showLeaderLines val="0"/>
          </c:dLbls>
          <c:xVal>
            <c:numRef>
              <c:f>'Matriz de Grupos de Interés'!$E$21</c:f>
              <c:numCache>
                <c:formatCode>General</c:formatCode>
                <c:ptCount val="1"/>
              </c:numCache>
            </c:numRef>
          </c:xVal>
          <c:yVal>
            <c:numRef>
              <c:f>'Matriz de Grupos de Interés'!$D$21</c:f>
              <c:numCache>
                <c:formatCode>General</c:formatCode>
                <c:ptCount val="1"/>
              </c:numCache>
            </c:numRef>
          </c:yVal>
          <c:bubbleSize>
            <c:numRef>
              <c:f>Datos!$E$14</c:f>
              <c:numCache>
                <c:formatCode>General</c:formatCode>
                <c:ptCount val="1"/>
                <c:pt idx="0">
                  <c:v>0</c:v>
                </c:pt>
              </c:numCache>
            </c:numRef>
          </c:bubbleSize>
          <c:bubble3D val="0"/>
        </c:ser>
        <c:ser>
          <c:idx val="14"/>
          <c:order val="14"/>
          <c:tx>
            <c:strRef>
              <c:f>'Matriz de Grupos de Interés'!$B$22</c:f>
              <c:strCache>
                <c:ptCount val="1"/>
              </c:strCache>
            </c:strRef>
          </c:tx>
          <c:spPr>
            <a:ln w="25400">
              <a:noFill/>
            </a:ln>
          </c:spPr>
          <c:invertIfNegative val="0"/>
          <c:dLbls>
            <c:showLegendKey val="0"/>
            <c:showVal val="0"/>
            <c:showCatName val="0"/>
            <c:showSerName val="1"/>
            <c:showPercent val="0"/>
            <c:showBubbleSize val="0"/>
            <c:showLeaderLines val="0"/>
          </c:dLbls>
          <c:xVal>
            <c:numRef>
              <c:f>'Matriz de Grupos de Interés'!$E$22</c:f>
              <c:numCache>
                <c:formatCode>General</c:formatCode>
                <c:ptCount val="1"/>
              </c:numCache>
            </c:numRef>
          </c:xVal>
          <c:yVal>
            <c:numRef>
              <c:f>'Matriz de Grupos de Interés'!$D$22</c:f>
              <c:numCache>
                <c:formatCode>General</c:formatCode>
                <c:ptCount val="1"/>
              </c:numCache>
            </c:numRef>
          </c:yVal>
          <c:bubbleSize>
            <c:numRef>
              <c:f>Datos!$E$15</c:f>
              <c:numCache>
                <c:formatCode>General</c:formatCode>
                <c:ptCount val="1"/>
                <c:pt idx="0">
                  <c:v>0</c:v>
                </c:pt>
              </c:numCache>
            </c:numRef>
          </c:bubbleSize>
          <c:bubble3D val="0"/>
        </c:ser>
        <c:ser>
          <c:idx val="15"/>
          <c:order val="15"/>
          <c:tx>
            <c:strRef>
              <c:f>'Matriz de Grupos de Interés'!$B$23</c:f>
              <c:strCache>
                <c:ptCount val="1"/>
              </c:strCache>
            </c:strRef>
          </c:tx>
          <c:spPr>
            <a:ln w="25400">
              <a:noFill/>
            </a:ln>
          </c:spPr>
          <c:invertIfNegative val="0"/>
          <c:dLbls>
            <c:showLegendKey val="0"/>
            <c:showVal val="0"/>
            <c:showCatName val="0"/>
            <c:showSerName val="1"/>
            <c:showPercent val="0"/>
            <c:showBubbleSize val="0"/>
            <c:showLeaderLines val="0"/>
          </c:dLbls>
          <c:xVal>
            <c:numRef>
              <c:f>'Matriz de Grupos de Interés'!$E$23</c:f>
              <c:numCache>
                <c:formatCode>General</c:formatCode>
                <c:ptCount val="1"/>
              </c:numCache>
            </c:numRef>
          </c:xVal>
          <c:yVal>
            <c:numRef>
              <c:f>'Matriz de Grupos de Interés'!$D$23</c:f>
              <c:numCache>
                <c:formatCode>General</c:formatCode>
                <c:ptCount val="1"/>
              </c:numCache>
            </c:numRef>
          </c:yVal>
          <c:bubbleSize>
            <c:numRef>
              <c:f>Datos!$E$16</c:f>
              <c:numCache>
                <c:formatCode>General</c:formatCode>
                <c:ptCount val="1"/>
                <c:pt idx="0">
                  <c:v>0</c:v>
                </c:pt>
              </c:numCache>
            </c:numRef>
          </c:bubbleSize>
          <c:bubble3D val="0"/>
        </c:ser>
        <c:ser>
          <c:idx val="16"/>
          <c:order val="16"/>
          <c:tx>
            <c:strRef>
              <c:f>'Matriz de Grupos de Interés'!$B$24</c:f>
              <c:strCache>
                <c:ptCount val="1"/>
              </c:strCache>
            </c:strRef>
          </c:tx>
          <c:spPr>
            <a:ln w="25400">
              <a:noFill/>
            </a:ln>
          </c:spPr>
          <c:invertIfNegative val="0"/>
          <c:dPt>
            <c:idx val="0"/>
            <c:invertIfNegative val="0"/>
            <c:bubble3D val="0"/>
            <c:spPr>
              <a:solidFill>
                <a:srgbClr val="FFFF00"/>
              </a:solidFill>
              <a:ln w="25400">
                <a:noFill/>
              </a:ln>
            </c:spPr>
          </c:dPt>
          <c:dLbls>
            <c:showLegendKey val="0"/>
            <c:showVal val="0"/>
            <c:showCatName val="0"/>
            <c:showSerName val="1"/>
            <c:showPercent val="0"/>
            <c:showBubbleSize val="0"/>
            <c:showLeaderLines val="0"/>
          </c:dLbls>
          <c:xVal>
            <c:numRef>
              <c:f>'Matriz de Grupos de Interés'!$E$24</c:f>
              <c:numCache>
                <c:formatCode>General</c:formatCode>
                <c:ptCount val="1"/>
              </c:numCache>
            </c:numRef>
          </c:xVal>
          <c:yVal>
            <c:numRef>
              <c:f>'Matriz de Grupos de Interés'!$D$24</c:f>
              <c:numCache>
                <c:formatCode>General</c:formatCode>
                <c:ptCount val="1"/>
              </c:numCache>
            </c:numRef>
          </c:yVal>
          <c:bubbleSize>
            <c:numRef>
              <c:f>Datos!$E$17</c:f>
              <c:numCache>
                <c:formatCode>General</c:formatCode>
                <c:ptCount val="1"/>
                <c:pt idx="0">
                  <c:v>0</c:v>
                </c:pt>
              </c:numCache>
            </c:numRef>
          </c:bubbleSize>
          <c:bubble3D val="0"/>
        </c:ser>
        <c:ser>
          <c:idx val="17"/>
          <c:order val="17"/>
          <c:tx>
            <c:strRef>
              <c:f>'Matriz de Grupos de Interés'!$B$25</c:f>
              <c:strCache>
                <c:ptCount val="1"/>
              </c:strCache>
            </c:strRef>
          </c:tx>
          <c:spPr>
            <a:ln w="25400">
              <a:noFill/>
            </a:ln>
          </c:spPr>
          <c:invertIfNegative val="0"/>
          <c:dLbls>
            <c:showLegendKey val="0"/>
            <c:showVal val="0"/>
            <c:showCatName val="0"/>
            <c:showSerName val="1"/>
            <c:showPercent val="0"/>
            <c:showBubbleSize val="0"/>
            <c:showLeaderLines val="0"/>
          </c:dLbls>
          <c:xVal>
            <c:numRef>
              <c:f>'Matriz de Grupos de Interés'!$E$25</c:f>
              <c:numCache>
                <c:formatCode>General</c:formatCode>
                <c:ptCount val="1"/>
              </c:numCache>
            </c:numRef>
          </c:xVal>
          <c:yVal>
            <c:numRef>
              <c:f>'Matriz de Grupos de Interés'!$D$25</c:f>
              <c:numCache>
                <c:formatCode>General</c:formatCode>
                <c:ptCount val="1"/>
              </c:numCache>
            </c:numRef>
          </c:yVal>
          <c:bubbleSize>
            <c:numRef>
              <c:f>Datos!$E$18</c:f>
              <c:numCache>
                <c:formatCode>General</c:formatCode>
                <c:ptCount val="1"/>
                <c:pt idx="0">
                  <c:v>0</c:v>
                </c:pt>
              </c:numCache>
            </c:numRef>
          </c:bubbleSize>
          <c:bubble3D val="0"/>
        </c:ser>
        <c:ser>
          <c:idx val="18"/>
          <c:order val="18"/>
          <c:tx>
            <c:strRef>
              <c:f>'Matriz de Grupos de Interés'!$B$26</c:f>
              <c:strCache>
                <c:ptCount val="1"/>
              </c:strCache>
            </c:strRef>
          </c:tx>
          <c:spPr>
            <a:solidFill>
              <a:srgbClr val="00A1DE"/>
            </a:solidFill>
            <a:ln w="25400">
              <a:noFill/>
            </a:ln>
          </c:spPr>
          <c:invertIfNegative val="0"/>
          <c:dLbls>
            <c:showLegendKey val="0"/>
            <c:showVal val="0"/>
            <c:showCatName val="0"/>
            <c:showSerName val="1"/>
            <c:showPercent val="0"/>
            <c:showBubbleSize val="0"/>
            <c:showLeaderLines val="0"/>
          </c:dLbls>
          <c:xVal>
            <c:numRef>
              <c:f>'Matriz de Grupos de Interés'!$E$26</c:f>
              <c:numCache>
                <c:formatCode>General</c:formatCode>
                <c:ptCount val="1"/>
              </c:numCache>
            </c:numRef>
          </c:xVal>
          <c:yVal>
            <c:numRef>
              <c:f>'Matriz de Grupos de Interés'!$D$26</c:f>
              <c:numCache>
                <c:formatCode>General</c:formatCode>
                <c:ptCount val="1"/>
              </c:numCache>
            </c:numRef>
          </c:yVal>
          <c:bubbleSize>
            <c:numRef>
              <c:f>Datos!$E$19</c:f>
              <c:numCache>
                <c:formatCode>General</c:formatCode>
                <c:ptCount val="1"/>
                <c:pt idx="0">
                  <c:v>0</c:v>
                </c:pt>
              </c:numCache>
            </c:numRef>
          </c:bubbleSize>
          <c:bubble3D val="0"/>
        </c:ser>
        <c:ser>
          <c:idx val="19"/>
          <c:order val="19"/>
          <c:tx>
            <c:strRef>
              <c:f>'Matriz de Grupos de Interés'!$B$27</c:f>
              <c:strCache>
                <c:ptCount val="1"/>
              </c:strCache>
            </c:strRef>
          </c:tx>
          <c:spPr>
            <a:ln w="25400">
              <a:noFill/>
            </a:ln>
          </c:spPr>
          <c:invertIfNegative val="0"/>
          <c:dLbls>
            <c:showLegendKey val="0"/>
            <c:showVal val="0"/>
            <c:showCatName val="0"/>
            <c:showSerName val="1"/>
            <c:showPercent val="0"/>
            <c:showBubbleSize val="0"/>
            <c:showLeaderLines val="0"/>
          </c:dLbls>
          <c:xVal>
            <c:numRef>
              <c:f>'Matriz de Grupos de Interés'!$E$27</c:f>
              <c:numCache>
                <c:formatCode>General</c:formatCode>
                <c:ptCount val="1"/>
              </c:numCache>
            </c:numRef>
          </c:xVal>
          <c:yVal>
            <c:numRef>
              <c:f>'Matriz de Grupos de Interés'!$D$27</c:f>
              <c:numCache>
                <c:formatCode>General</c:formatCode>
                <c:ptCount val="1"/>
              </c:numCache>
            </c:numRef>
          </c:yVal>
          <c:bubbleSize>
            <c:numRef>
              <c:f>Datos!$E$20</c:f>
              <c:numCache>
                <c:formatCode>General</c:formatCode>
                <c:ptCount val="1"/>
                <c:pt idx="0">
                  <c:v>0</c:v>
                </c:pt>
              </c:numCache>
            </c:numRef>
          </c:bubbleSize>
          <c:bubble3D val="0"/>
        </c:ser>
        <c:ser>
          <c:idx val="20"/>
          <c:order val="20"/>
          <c:tx>
            <c:strRef>
              <c:f>'Matriz de Grupos de Interés'!$B$28</c:f>
              <c:strCache>
                <c:ptCount val="1"/>
              </c:strCache>
            </c:strRef>
          </c:tx>
          <c:spPr>
            <a:ln w="25400">
              <a:noFill/>
            </a:ln>
          </c:spPr>
          <c:invertIfNegative val="0"/>
          <c:dLbls>
            <c:showLegendKey val="0"/>
            <c:showVal val="0"/>
            <c:showCatName val="0"/>
            <c:showSerName val="1"/>
            <c:showPercent val="0"/>
            <c:showBubbleSize val="0"/>
            <c:showLeaderLines val="0"/>
          </c:dLbls>
          <c:xVal>
            <c:numRef>
              <c:f>'Matriz de Grupos de Interés'!$E$28</c:f>
              <c:numCache>
                <c:formatCode>General</c:formatCode>
                <c:ptCount val="1"/>
              </c:numCache>
            </c:numRef>
          </c:xVal>
          <c:yVal>
            <c:numRef>
              <c:f>'Matriz de Grupos de Interés'!$D$28</c:f>
              <c:numCache>
                <c:formatCode>General</c:formatCode>
                <c:ptCount val="1"/>
              </c:numCache>
            </c:numRef>
          </c:yVal>
          <c:bubbleSize>
            <c:numRef>
              <c:f>Datos!$E$21</c:f>
              <c:numCache>
                <c:formatCode>General</c:formatCode>
                <c:ptCount val="1"/>
                <c:pt idx="0">
                  <c:v>0</c:v>
                </c:pt>
              </c:numCache>
            </c:numRef>
          </c:bubbleSize>
          <c:bubble3D val="0"/>
        </c:ser>
        <c:dLbls>
          <c:showLegendKey val="0"/>
          <c:showVal val="0"/>
          <c:showCatName val="0"/>
          <c:showSerName val="0"/>
          <c:showPercent val="0"/>
          <c:showBubbleSize val="0"/>
        </c:dLbls>
        <c:bubbleScale val="100"/>
        <c:showNegBubbles val="0"/>
        <c:axId val="141942784"/>
        <c:axId val="141943360"/>
      </c:bubbleChart>
      <c:valAx>
        <c:axId val="141942784"/>
        <c:scaling>
          <c:orientation val="minMax"/>
          <c:max val="12"/>
          <c:min val="-1"/>
        </c:scaling>
        <c:delete val="1"/>
        <c:axPos val="b"/>
        <c:numFmt formatCode="General" sourceLinked="1"/>
        <c:majorTickMark val="out"/>
        <c:minorTickMark val="none"/>
        <c:tickLblPos val="none"/>
        <c:crossAx val="141943360"/>
        <c:crosses val="autoZero"/>
        <c:crossBetween val="midCat"/>
        <c:majorUnit val="1"/>
        <c:minorUnit val="1"/>
      </c:valAx>
      <c:valAx>
        <c:axId val="141943360"/>
        <c:scaling>
          <c:orientation val="minMax"/>
          <c:max val="12"/>
          <c:min val="-1"/>
        </c:scaling>
        <c:delete val="1"/>
        <c:axPos val="l"/>
        <c:numFmt formatCode="General" sourceLinked="1"/>
        <c:majorTickMark val="out"/>
        <c:minorTickMark val="none"/>
        <c:tickLblPos val="none"/>
        <c:crossAx val="141942784"/>
        <c:crosses val="autoZero"/>
        <c:crossBetween val="midCat"/>
        <c:majorUnit val="1"/>
        <c:minorUnit val="1"/>
      </c:valAx>
      <c:spPr>
        <a:noFill/>
      </c:spPr>
    </c:plotArea>
    <c:plotVisOnly val="1"/>
    <c:dispBlanksAs val="gap"/>
    <c:showDLblsOverMax val="0"/>
  </c:chart>
  <c:spPr>
    <a:noFill/>
    <a:ln>
      <a:noFill/>
    </a:ln>
  </c:spPr>
  <c:txPr>
    <a:bodyPr/>
    <a:lstStyle/>
    <a:p>
      <a:pPr>
        <a:defRPr sz="800"/>
      </a:pPr>
      <a:endParaRPr lang="es-UY"/>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0.png"/><Relationship Id="rId5" Type="http://schemas.openxmlformats.org/officeDocument/2006/relationships/image" Target="../media/image5.png"/><Relationship Id="rId10" Type="http://schemas.openxmlformats.org/officeDocument/2006/relationships/hyperlink" Target="#'Modelo An&#225;lisis Factibilidad'!A1"/><Relationship Id="rId4" Type="http://schemas.openxmlformats.org/officeDocument/2006/relationships/image" Target="../media/image4.png"/><Relationship Id="rId9" Type="http://schemas.openxmlformats.org/officeDocument/2006/relationships/image" Target="../media/image9.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1.png"/><Relationship Id="rId1" Type="http://schemas.openxmlformats.org/officeDocument/2006/relationships/hyperlink" Target="#'Resumen de Resultados'!A1"/><Relationship Id="rId5" Type="http://schemas.openxmlformats.org/officeDocument/2006/relationships/image" Target="../media/image16.png"/><Relationship Id="rId4" Type="http://schemas.openxmlformats.org/officeDocument/2006/relationships/image" Target="../media/image17.png"/></Relationships>
</file>

<file path=xl/drawings/_rels/drawing2.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image" Target="../media/image12.png"/><Relationship Id="rId7" Type="http://schemas.openxmlformats.org/officeDocument/2006/relationships/image" Target="../media/image4.png"/><Relationship Id="rId2" Type="http://schemas.openxmlformats.org/officeDocument/2006/relationships/image" Target="../media/image1.png"/><Relationship Id="rId1" Type="http://schemas.openxmlformats.org/officeDocument/2006/relationships/image" Target="../media/image11.png"/><Relationship Id="rId6" Type="http://schemas.openxmlformats.org/officeDocument/2006/relationships/image" Target="../media/image3.png"/><Relationship Id="rId11" Type="http://schemas.openxmlformats.org/officeDocument/2006/relationships/image" Target="../media/image10.png"/><Relationship Id="rId5" Type="http://schemas.openxmlformats.org/officeDocument/2006/relationships/hyperlink" Target="#'Modelo Gestion Cambio'!A1"/><Relationship Id="rId10" Type="http://schemas.openxmlformats.org/officeDocument/2006/relationships/image" Target="../media/image16.png"/><Relationship Id="rId4" Type="http://schemas.openxmlformats.org/officeDocument/2006/relationships/image" Target="../media/image13.png"/><Relationship Id="rId9" Type="http://schemas.openxmlformats.org/officeDocument/2006/relationships/image" Target="../media/image15.png"/></Relationships>
</file>

<file path=xl/drawings/_rels/drawing3.xml.rels><?xml version="1.0" encoding="UTF-8" standalone="yes"?>
<Relationships xmlns="http://schemas.openxmlformats.org/package/2006/relationships"><Relationship Id="rId8" Type="http://schemas.openxmlformats.org/officeDocument/2006/relationships/image" Target="../media/image12.png"/><Relationship Id="rId13" Type="http://schemas.openxmlformats.org/officeDocument/2006/relationships/image" Target="../media/image11.png"/><Relationship Id="rId18" Type="http://schemas.openxmlformats.org/officeDocument/2006/relationships/image" Target="../media/image16.png"/><Relationship Id="rId3" Type="http://schemas.openxmlformats.org/officeDocument/2006/relationships/chart" Target="../charts/chart3.xml"/><Relationship Id="rId7" Type="http://schemas.openxmlformats.org/officeDocument/2006/relationships/image" Target="../media/image1.png"/><Relationship Id="rId12" Type="http://schemas.openxmlformats.org/officeDocument/2006/relationships/hyperlink" Target="#'Modelo An&#225;lisis Factibilidad'!A1"/><Relationship Id="rId17" Type="http://schemas.openxmlformats.org/officeDocument/2006/relationships/image" Target="../media/image17.png"/><Relationship Id="rId2" Type="http://schemas.openxmlformats.org/officeDocument/2006/relationships/chart" Target="../charts/chart2.xml"/><Relationship Id="rId16" Type="http://schemas.openxmlformats.org/officeDocument/2006/relationships/image" Target="../media/image14.png"/><Relationship Id="rId20" Type="http://schemas.openxmlformats.org/officeDocument/2006/relationships/image" Target="../media/image10.png"/><Relationship Id="rId1" Type="http://schemas.openxmlformats.org/officeDocument/2006/relationships/chart" Target="../charts/chart1.xml"/><Relationship Id="rId6" Type="http://schemas.openxmlformats.org/officeDocument/2006/relationships/hyperlink" Target="#'Habilitadores del Cambio'!A1"/><Relationship Id="rId11" Type="http://schemas.openxmlformats.org/officeDocument/2006/relationships/image" Target="../media/image3.png"/><Relationship Id="rId5" Type="http://schemas.openxmlformats.org/officeDocument/2006/relationships/image" Target="../media/image6.png"/><Relationship Id="rId15" Type="http://schemas.openxmlformats.org/officeDocument/2006/relationships/image" Target="../media/image4.png"/><Relationship Id="rId10" Type="http://schemas.openxmlformats.org/officeDocument/2006/relationships/hyperlink" Target="#'Modelo Gestion Cambio'!A1"/><Relationship Id="rId19" Type="http://schemas.openxmlformats.org/officeDocument/2006/relationships/hyperlink" Target="#Acciones!A1"/><Relationship Id="rId4" Type="http://schemas.openxmlformats.org/officeDocument/2006/relationships/hyperlink" Target="#'Riesgos del Cambio'!A1"/><Relationship Id="rId9" Type="http://schemas.openxmlformats.org/officeDocument/2006/relationships/image" Target="../media/image13.png"/><Relationship Id="rId14" Type="http://schemas.openxmlformats.org/officeDocument/2006/relationships/hyperlink" Target="#'Matriz de Grupos de Inter&#233;s'!A1"/></Relationships>
</file>

<file path=xl/drawings/_rels/drawing4.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1.png"/><Relationship Id="rId1" Type="http://schemas.openxmlformats.org/officeDocument/2006/relationships/hyperlink" Target="#'Resumen de Resultados'!A1"/><Relationship Id="rId6" Type="http://schemas.openxmlformats.org/officeDocument/2006/relationships/image" Target="../media/image18.jpeg"/><Relationship Id="rId5" Type="http://schemas.openxmlformats.org/officeDocument/2006/relationships/image" Target="../media/image16.png"/><Relationship Id="rId4" Type="http://schemas.openxmlformats.org/officeDocument/2006/relationships/image" Target="../media/image15.png"/></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13" Type="http://schemas.openxmlformats.org/officeDocument/2006/relationships/image" Target="../media/image10.png"/><Relationship Id="rId3" Type="http://schemas.openxmlformats.org/officeDocument/2006/relationships/image" Target="../media/image12.png"/><Relationship Id="rId7" Type="http://schemas.openxmlformats.org/officeDocument/2006/relationships/hyperlink" Target="#'Modelo Gestion Cambio'!A1"/><Relationship Id="rId12" Type="http://schemas.openxmlformats.org/officeDocument/2006/relationships/image" Target="../media/image15.png"/><Relationship Id="rId2" Type="http://schemas.openxmlformats.org/officeDocument/2006/relationships/image" Target="../media/image1.png"/><Relationship Id="rId1" Type="http://schemas.openxmlformats.org/officeDocument/2006/relationships/image" Target="../media/image13.png"/><Relationship Id="rId6" Type="http://schemas.openxmlformats.org/officeDocument/2006/relationships/hyperlink" Target="#'Mapa de Grupos de Inter&#233;s'!A1"/><Relationship Id="rId11" Type="http://schemas.openxmlformats.org/officeDocument/2006/relationships/image" Target="../media/image16.png"/><Relationship Id="rId5" Type="http://schemas.openxmlformats.org/officeDocument/2006/relationships/image" Target="../media/image11.png"/><Relationship Id="rId10" Type="http://schemas.openxmlformats.org/officeDocument/2006/relationships/image" Target="../media/image14.png"/><Relationship Id="rId4" Type="http://schemas.openxmlformats.org/officeDocument/2006/relationships/hyperlink" Target="#'Resumen de Resultados'!A1"/><Relationship Id="rId9" Type="http://schemas.openxmlformats.org/officeDocument/2006/relationships/image" Target="../media/image4.png"/></Relationships>
</file>

<file path=xl/drawings/_rels/drawing6.xml.rels><?xml version="1.0" encoding="UTF-8" standalone="yes"?>
<Relationships xmlns="http://schemas.openxmlformats.org/package/2006/relationships"><Relationship Id="rId8" Type="http://schemas.openxmlformats.org/officeDocument/2006/relationships/hyperlink" Target="#'Modelo Gestion Cambio'!A1"/><Relationship Id="rId13" Type="http://schemas.openxmlformats.org/officeDocument/2006/relationships/image" Target="../media/image15.png"/><Relationship Id="rId3" Type="http://schemas.openxmlformats.org/officeDocument/2006/relationships/hyperlink" Target="#'Matriz de Grupos de Inter&#233;s'!A1"/><Relationship Id="rId7" Type="http://schemas.openxmlformats.org/officeDocument/2006/relationships/image" Target="../media/image2.png"/><Relationship Id="rId12" Type="http://schemas.openxmlformats.org/officeDocument/2006/relationships/image" Target="../media/image16.png"/><Relationship Id="rId2" Type="http://schemas.openxmlformats.org/officeDocument/2006/relationships/image" Target="../media/image13.png"/><Relationship Id="rId1" Type="http://schemas.openxmlformats.org/officeDocument/2006/relationships/chart" Target="../charts/chart4.xml"/><Relationship Id="rId6" Type="http://schemas.openxmlformats.org/officeDocument/2006/relationships/image" Target="../media/image1.png"/><Relationship Id="rId11" Type="http://schemas.openxmlformats.org/officeDocument/2006/relationships/image" Target="../media/image14.png"/><Relationship Id="rId5" Type="http://schemas.openxmlformats.org/officeDocument/2006/relationships/hyperlink" Target="#'Resumen GI'!A1"/><Relationship Id="rId10" Type="http://schemas.openxmlformats.org/officeDocument/2006/relationships/image" Target="../media/image4.png"/><Relationship Id="rId4" Type="http://schemas.openxmlformats.org/officeDocument/2006/relationships/image" Target="../media/image11.png"/><Relationship Id="rId9" Type="http://schemas.openxmlformats.org/officeDocument/2006/relationships/image" Target="../media/image3.png"/><Relationship Id="rId14" Type="http://schemas.openxmlformats.org/officeDocument/2006/relationships/image" Target="../media/image19.png"/></Relationships>
</file>

<file path=xl/drawings/_rels/drawing7.xml.rels><?xml version="1.0" encoding="UTF-8" standalone="yes"?>
<Relationships xmlns="http://schemas.openxmlformats.org/package/2006/relationships"><Relationship Id="rId8" Type="http://schemas.openxmlformats.org/officeDocument/2006/relationships/image" Target="../media/image2.png"/><Relationship Id="rId3" Type="http://schemas.openxmlformats.org/officeDocument/2006/relationships/image" Target="../media/image13.png"/><Relationship Id="rId7" Type="http://schemas.openxmlformats.org/officeDocument/2006/relationships/image" Target="../media/image4.png"/><Relationship Id="rId12" Type="http://schemas.openxmlformats.org/officeDocument/2006/relationships/image" Target="../media/image19.png"/><Relationship Id="rId2" Type="http://schemas.openxmlformats.org/officeDocument/2006/relationships/image" Target="../media/image11.png"/><Relationship Id="rId1" Type="http://schemas.openxmlformats.org/officeDocument/2006/relationships/hyperlink" Target="#'Mapa de Grupos de Inter&#233;s'!A1"/><Relationship Id="rId6" Type="http://schemas.openxmlformats.org/officeDocument/2006/relationships/image" Target="../media/image3.png"/><Relationship Id="rId11" Type="http://schemas.openxmlformats.org/officeDocument/2006/relationships/image" Target="../media/image22.png"/><Relationship Id="rId5" Type="http://schemas.openxmlformats.org/officeDocument/2006/relationships/image" Target="../media/image1.png"/><Relationship Id="rId10" Type="http://schemas.openxmlformats.org/officeDocument/2006/relationships/image" Target="../media/image21.png"/><Relationship Id="rId4" Type="http://schemas.openxmlformats.org/officeDocument/2006/relationships/hyperlink" Target="#'Modelo Gestion Cambio'!A1"/><Relationship Id="rId9" Type="http://schemas.openxmlformats.org/officeDocument/2006/relationships/image" Target="../media/image20.png"/></Relationships>
</file>

<file path=xl/drawings/_rels/drawing8.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image" Target="../media/image11.png"/><Relationship Id="rId7" Type="http://schemas.openxmlformats.org/officeDocument/2006/relationships/image" Target="../media/image3.png"/><Relationship Id="rId12" Type="http://schemas.openxmlformats.org/officeDocument/2006/relationships/image" Target="../media/image19.png"/><Relationship Id="rId2" Type="http://schemas.openxmlformats.org/officeDocument/2006/relationships/hyperlink" Target="#'Resumen GI'!A1"/><Relationship Id="rId1" Type="http://schemas.openxmlformats.org/officeDocument/2006/relationships/image" Target="../media/image13.png"/><Relationship Id="rId6" Type="http://schemas.openxmlformats.org/officeDocument/2006/relationships/hyperlink" Target="#'Modelo Gestion Cambio'!A1"/><Relationship Id="rId11" Type="http://schemas.openxmlformats.org/officeDocument/2006/relationships/image" Target="../media/image22.png"/><Relationship Id="rId5" Type="http://schemas.openxmlformats.org/officeDocument/2006/relationships/image" Target="../media/image2.png"/><Relationship Id="rId10" Type="http://schemas.openxmlformats.org/officeDocument/2006/relationships/image" Target="../media/image21.png"/><Relationship Id="rId4" Type="http://schemas.openxmlformats.org/officeDocument/2006/relationships/image" Target="../media/image1.png"/><Relationship Id="rId9" Type="http://schemas.openxmlformats.org/officeDocument/2006/relationships/image" Target="../media/image20.png"/></Relationships>
</file>

<file path=xl/drawings/_rels/drawing9.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1.png"/><Relationship Id="rId1" Type="http://schemas.openxmlformats.org/officeDocument/2006/relationships/hyperlink" Target="#'Resumen de Resultados'!A1"/><Relationship Id="rId5" Type="http://schemas.openxmlformats.org/officeDocument/2006/relationships/image" Target="../media/image16.png"/><Relationship Id="rId4"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absolute">
    <xdr:from>
      <xdr:col>1</xdr:col>
      <xdr:colOff>313136</xdr:colOff>
      <xdr:row>11</xdr:row>
      <xdr:rowOff>82224</xdr:rowOff>
    </xdr:from>
    <xdr:to>
      <xdr:col>2</xdr:col>
      <xdr:colOff>91228</xdr:colOff>
      <xdr:row>13</xdr:row>
      <xdr:rowOff>167617</xdr:rowOff>
    </xdr:to>
    <xdr:grpSp>
      <xdr:nvGrpSpPr>
        <xdr:cNvPr id="9" name="Group 8"/>
        <xdr:cNvGrpSpPr/>
      </xdr:nvGrpSpPr>
      <xdr:grpSpPr>
        <a:xfrm>
          <a:off x="641219" y="1764974"/>
          <a:ext cx="391926" cy="402893"/>
          <a:chOff x="689374" y="1840028"/>
          <a:chExt cx="387692" cy="378000"/>
        </a:xfrm>
      </xdr:grpSpPr>
      <xdr:pic>
        <xdr:nvPicPr>
          <xdr:cNvPr id="10" name="Picture 9"/>
          <xdr:cNvPicPr>
            <a:picLocks noChangeAspect="1"/>
          </xdr:cNvPicPr>
        </xdr:nvPicPr>
        <xdr:blipFill rotWithShape="1">
          <a:blip xmlns:r="http://schemas.openxmlformats.org/officeDocument/2006/relationships" r:embed="rId1" cstate="print"/>
          <a:srcRect l="12197" t="5634" r="17064" b="9848"/>
          <a:stretch/>
        </xdr:blipFill>
        <xdr:spPr>
          <a:xfrm>
            <a:off x="689374" y="1840028"/>
            <a:ext cx="387692" cy="378000"/>
          </a:xfrm>
          <a:prstGeom prst="roundRect">
            <a:avLst/>
          </a:prstGeom>
        </xdr:spPr>
      </xdr:pic>
      <xdr:pic>
        <xdr:nvPicPr>
          <xdr:cNvPr id="11" name="Picture 10" descr="D:\Imagenes\Iconos\1343758524_FAQ.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4849" y="1859870"/>
            <a:ext cx="352425" cy="3524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1</xdr:col>
      <xdr:colOff>313136</xdr:colOff>
      <xdr:row>18</xdr:row>
      <xdr:rowOff>72758</xdr:rowOff>
    </xdr:from>
    <xdr:to>
      <xdr:col>2</xdr:col>
      <xdr:colOff>91228</xdr:colOff>
      <xdr:row>21</xdr:row>
      <xdr:rowOff>6257</xdr:rowOff>
    </xdr:to>
    <xdr:grpSp>
      <xdr:nvGrpSpPr>
        <xdr:cNvPr id="26" name="Group 25"/>
        <xdr:cNvGrpSpPr/>
      </xdr:nvGrpSpPr>
      <xdr:grpSpPr>
        <a:xfrm>
          <a:off x="641219" y="2930258"/>
          <a:ext cx="391926" cy="441499"/>
          <a:chOff x="127398" y="2301139"/>
          <a:chExt cx="387692" cy="378000"/>
        </a:xfrm>
      </xdr:grpSpPr>
      <xdr:pic>
        <xdr:nvPicPr>
          <xdr:cNvPr id="27" name="Picture 26"/>
          <xdr:cNvPicPr>
            <a:picLocks noChangeAspect="1"/>
          </xdr:cNvPicPr>
        </xdr:nvPicPr>
        <xdr:blipFill rotWithShape="1">
          <a:blip xmlns:r="http://schemas.openxmlformats.org/officeDocument/2006/relationships" r:embed="rId1" cstate="print"/>
          <a:srcRect l="12197" t="5634" r="17064" b="9848"/>
          <a:stretch/>
        </xdr:blipFill>
        <xdr:spPr>
          <a:xfrm>
            <a:off x="127398" y="2301139"/>
            <a:ext cx="387692" cy="378000"/>
          </a:xfrm>
          <a:prstGeom prst="roundRect">
            <a:avLst/>
          </a:prstGeom>
        </xdr:spPr>
      </xdr:pic>
      <xdr:pic>
        <xdr:nvPicPr>
          <xdr:cNvPr id="28" name="Picture 27" descr="D:\Imagenes\Iconos\1343329315_arrow_circle_left.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42875" y="2345499"/>
            <a:ext cx="352426" cy="28715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1</xdr:col>
      <xdr:colOff>313136</xdr:colOff>
      <xdr:row>14</xdr:row>
      <xdr:rowOff>157406</xdr:rowOff>
    </xdr:from>
    <xdr:to>
      <xdr:col>2</xdr:col>
      <xdr:colOff>91228</xdr:colOff>
      <xdr:row>17</xdr:row>
      <xdr:rowOff>54394</xdr:rowOff>
    </xdr:to>
    <xdr:grpSp>
      <xdr:nvGrpSpPr>
        <xdr:cNvPr id="12" name="Group 11"/>
        <xdr:cNvGrpSpPr/>
      </xdr:nvGrpSpPr>
      <xdr:grpSpPr>
        <a:xfrm>
          <a:off x="641219" y="2348156"/>
          <a:ext cx="391926" cy="404988"/>
          <a:chOff x="1203724" y="3364937"/>
          <a:chExt cx="387692" cy="406575"/>
        </a:xfrm>
      </xdr:grpSpPr>
      <xdr:pic>
        <xdr:nvPicPr>
          <xdr:cNvPr id="40" name="Picture 39"/>
          <xdr:cNvPicPr>
            <a:picLocks noChangeAspect="1"/>
          </xdr:cNvPicPr>
        </xdr:nvPicPr>
        <xdr:blipFill rotWithShape="1">
          <a:blip xmlns:r="http://schemas.openxmlformats.org/officeDocument/2006/relationships" r:embed="rId1" cstate="print"/>
          <a:srcRect l="12197" t="5634" r="17064" b="9848"/>
          <a:stretch/>
        </xdr:blipFill>
        <xdr:spPr>
          <a:xfrm>
            <a:off x="1203724" y="3364937"/>
            <a:ext cx="387692" cy="406575"/>
          </a:xfrm>
          <a:prstGeom prst="roundRect">
            <a:avLst/>
          </a:prstGeom>
        </xdr:spPr>
      </xdr:pic>
      <xdr:pic>
        <xdr:nvPicPr>
          <xdr:cNvPr id="41" name="Picture 40" descr="D:\Imagenes\Iconos\1344450139_start-here.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247775" y="3400425"/>
            <a:ext cx="304800" cy="3048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6</xdr:col>
      <xdr:colOff>179917</xdr:colOff>
      <xdr:row>25</xdr:row>
      <xdr:rowOff>311968</xdr:rowOff>
    </xdr:from>
    <xdr:to>
      <xdr:col>12</xdr:col>
      <xdr:colOff>132908</xdr:colOff>
      <xdr:row>35</xdr:row>
      <xdr:rowOff>42196</xdr:rowOff>
    </xdr:to>
    <xdr:pic>
      <xdr:nvPicPr>
        <xdr:cNvPr id="14" name="Picture 13"/>
        <xdr:cNvPicPr>
          <a:picLocks noChangeAspect="1"/>
        </xdr:cNvPicPr>
      </xdr:nvPicPr>
      <xdr:blipFill>
        <a:blip xmlns:r="http://schemas.openxmlformats.org/officeDocument/2006/relationships" r:embed="rId5" cstate="print"/>
        <a:stretch>
          <a:fillRect/>
        </a:stretch>
      </xdr:blipFill>
      <xdr:spPr>
        <a:xfrm>
          <a:off x="3551767" y="4655368"/>
          <a:ext cx="3610591" cy="2301978"/>
        </a:xfrm>
        <a:prstGeom prst="rect">
          <a:avLst/>
        </a:prstGeom>
      </xdr:spPr>
    </xdr:pic>
    <xdr:clientData/>
  </xdr:twoCellAnchor>
  <xdr:twoCellAnchor editAs="oneCell">
    <xdr:from>
      <xdr:col>6</xdr:col>
      <xdr:colOff>195791</xdr:colOff>
      <xdr:row>21</xdr:row>
      <xdr:rowOff>95250</xdr:rowOff>
    </xdr:from>
    <xdr:to>
      <xdr:col>6</xdr:col>
      <xdr:colOff>494448</xdr:colOff>
      <xdr:row>22</xdr:row>
      <xdr:rowOff>239390</xdr:rowOff>
    </xdr:to>
    <xdr:pic>
      <xdr:nvPicPr>
        <xdr:cNvPr id="15" name="Picture 14" descr="D:\Imagenes\Iconos\1343675195_Information.pn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3567641" y="3514725"/>
          <a:ext cx="298657" cy="306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74086</xdr:colOff>
      <xdr:row>25</xdr:row>
      <xdr:rowOff>447676</xdr:rowOff>
    </xdr:from>
    <xdr:to>
      <xdr:col>1</xdr:col>
      <xdr:colOff>478369</xdr:colOff>
      <xdr:row>27</xdr:row>
      <xdr:rowOff>13759</xdr:rowOff>
    </xdr:to>
    <xdr:pic>
      <xdr:nvPicPr>
        <xdr:cNvPr id="16" name="Picture 15" descr="D:\Imagenes\Iconos\1343327068_plan.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397936" y="4791076"/>
          <a:ext cx="404283" cy="4042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0</xdr:colOff>
      <xdr:row>29</xdr:row>
      <xdr:rowOff>1059</xdr:rowOff>
    </xdr:from>
    <xdr:to>
      <xdr:col>1</xdr:col>
      <xdr:colOff>444500</xdr:colOff>
      <xdr:row>29</xdr:row>
      <xdr:rowOff>368967</xdr:rowOff>
    </xdr:to>
    <xdr:grpSp>
      <xdr:nvGrpSpPr>
        <xdr:cNvPr id="19" name="Group 18"/>
        <xdr:cNvGrpSpPr/>
      </xdr:nvGrpSpPr>
      <xdr:grpSpPr>
        <a:xfrm>
          <a:off x="328083" y="5440892"/>
          <a:ext cx="444500" cy="367908"/>
          <a:chOff x="4045950" y="3456841"/>
          <a:chExt cx="739784" cy="886490"/>
        </a:xfrm>
      </xdr:grpSpPr>
      <xdr:pic>
        <xdr:nvPicPr>
          <xdr:cNvPr id="20" name="Picture 19" descr="D:\Imagenes\Iconos\1343327004_Gnome-Stock-Person-64.pn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239514" y="3456841"/>
            <a:ext cx="546220" cy="62539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1" name="Picture 20" descr="D:\Imagenes\Iconos\1343327004_Gnome-Stock-Person-64.pn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140521" y="3571871"/>
            <a:ext cx="546220" cy="625398"/>
          </a:xfrm>
          <a:prstGeom prst="rect">
            <a:avLst/>
          </a:prstGeom>
          <a:noFill/>
          <a:extLst>
            <a:ext uri="{909E8E84-426E-40DD-AFC4-6F175D3DCCD1}">
              <a14:hiddenFill xmlns:a14="http://schemas.microsoft.com/office/drawing/2010/main">
                <a:solidFill>
                  <a:srgbClr val="FFFFFF"/>
                </a:solidFill>
              </a14:hiddenFill>
            </a:ext>
          </a:extLst>
        </xdr:spPr>
      </xdr:pic>
      <xdr:pic>
        <xdr:nvPicPr>
          <xdr:cNvPr id="22" name="Picture 21" descr="D:\Imagenes\Iconos\1343327004_Gnome-Stock-Person-64.pn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4045950" y="3717933"/>
            <a:ext cx="546220" cy="625398"/>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1</xdr:col>
      <xdr:colOff>95250</xdr:colOff>
      <xdr:row>31</xdr:row>
      <xdr:rowOff>138016</xdr:rowOff>
    </xdr:from>
    <xdr:to>
      <xdr:col>1</xdr:col>
      <xdr:colOff>440082</xdr:colOff>
      <xdr:row>33</xdr:row>
      <xdr:rowOff>11482</xdr:rowOff>
    </xdr:to>
    <xdr:pic>
      <xdr:nvPicPr>
        <xdr:cNvPr id="30" name="Picture 29" descr="D:\Imagenes\Iconos\1343327679_gear_64.pn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19100" y="6186391"/>
          <a:ext cx="344832" cy="4163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361950</xdr:colOff>
      <xdr:row>42</xdr:row>
      <xdr:rowOff>47625</xdr:rowOff>
    </xdr:from>
    <xdr:to>
      <xdr:col>8</xdr:col>
      <xdr:colOff>167218</xdr:colOff>
      <xdr:row>44</xdr:row>
      <xdr:rowOff>157698</xdr:rowOff>
    </xdr:to>
    <xdr:sp macro="" textlink="">
      <xdr:nvSpPr>
        <xdr:cNvPr id="31" name="Rounded Rectangle 30">
          <a:hlinkClick xmlns:r="http://schemas.openxmlformats.org/officeDocument/2006/relationships" r:id="rId10" tooltip="Comenzar a utilizar el Modelo de Gestión del Cambio"/>
        </xdr:cNvPr>
        <xdr:cNvSpPr/>
      </xdr:nvSpPr>
      <xdr:spPr>
        <a:xfrm>
          <a:off x="2514600" y="8629650"/>
          <a:ext cx="2243668" cy="433923"/>
        </a:xfrm>
        <a:prstGeom prst="roundRect">
          <a:avLst/>
        </a:prstGeom>
        <a:solidFill>
          <a:schemeClr val="bg1">
            <a:lumMod val="75000"/>
          </a:schemeClr>
        </a:solidFill>
        <a:ln>
          <a:solidFill>
            <a:schemeClr val="bg1"/>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UY" sz="1400" b="1"/>
            <a:t>Iniciar</a:t>
          </a:r>
        </a:p>
      </xdr:txBody>
    </xdr:sp>
    <xdr:clientData/>
  </xdr:twoCellAnchor>
  <xdr:twoCellAnchor editAs="oneCell">
    <xdr:from>
      <xdr:col>11</xdr:col>
      <xdr:colOff>219369</xdr:colOff>
      <xdr:row>47</xdr:row>
      <xdr:rowOff>381000</xdr:rowOff>
    </xdr:from>
    <xdr:to>
      <xdr:col>13</xdr:col>
      <xdr:colOff>0</xdr:colOff>
      <xdr:row>48</xdr:row>
      <xdr:rowOff>68342</xdr:rowOff>
    </xdr:to>
    <xdr:pic>
      <xdr:nvPicPr>
        <xdr:cNvPr id="2" name="Picture 1"/>
        <xdr:cNvPicPr>
          <a:picLocks noChangeAspect="1"/>
        </xdr:cNvPicPr>
      </xdr:nvPicPr>
      <xdr:blipFill>
        <a:blip xmlns:r="http://schemas.openxmlformats.org/officeDocument/2006/relationships" r:embed="rId11" cstate="print"/>
        <a:stretch>
          <a:fillRect/>
        </a:stretch>
      </xdr:blipFill>
      <xdr:spPr>
        <a:xfrm>
          <a:off x="6639219" y="10487025"/>
          <a:ext cx="999831" cy="18899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2971800</xdr:colOff>
      <xdr:row>2</xdr:row>
      <xdr:rowOff>47625</xdr:rowOff>
    </xdr:from>
    <xdr:to>
      <xdr:col>1</xdr:col>
      <xdr:colOff>5887800</xdr:colOff>
      <xdr:row>4</xdr:row>
      <xdr:rowOff>66674</xdr:rowOff>
    </xdr:to>
    <xdr:sp macro="[0]!AlineaciónOrg_Habilitadores" textlink="">
      <xdr:nvSpPr>
        <xdr:cNvPr id="3" name="Rectangle 2"/>
        <xdr:cNvSpPr/>
      </xdr:nvSpPr>
      <xdr:spPr>
        <a:xfrm>
          <a:off x="3581400" y="466725"/>
          <a:ext cx="2916000" cy="342899"/>
        </a:xfrm>
        <a:prstGeom prst="rect">
          <a:avLst/>
        </a:prstGeom>
        <a:solidFill>
          <a:srgbClr val="31859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lt1"/>
              </a:solidFill>
              <a:latin typeface="+mn-lt"/>
              <a:ea typeface="+mn-ea"/>
              <a:cs typeface="+mn-cs"/>
            </a:rPr>
            <a:t>ALINEACIÓN</a:t>
          </a:r>
          <a:r>
            <a:rPr lang="en-US" sz="1100" b="1" baseline="0">
              <a:solidFill>
                <a:schemeClr val="lt1"/>
              </a:solidFill>
              <a:latin typeface="+mn-lt"/>
              <a:ea typeface="+mn-ea"/>
              <a:cs typeface="+mn-cs"/>
            </a:rPr>
            <a:t> ORGANIZACIONAL</a:t>
          </a:r>
          <a:endParaRPr lang="en-US" sz="1100" b="1">
            <a:solidFill>
              <a:schemeClr val="lt1"/>
            </a:solidFill>
            <a:latin typeface="+mn-lt"/>
            <a:ea typeface="+mn-ea"/>
            <a:cs typeface="+mn-cs"/>
          </a:endParaRPr>
        </a:p>
      </xdr:txBody>
    </xdr:sp>
    <xdr:clientData/>
  </xdr:twoCellAnchor>
  <xdr:twoCellAnchor>
    <xdr:from>
      <xdr:col>1</xdr:col>
      <xdr:colOff>5943600</xdr:colOff>
      <xdr:row>2</xdr:row>
      <xdr:rowOff>47625</xdr:rowOff>
    </xdr:from>
    <xdr:to>
      <xdr:col>2</xdr:col>
      <xdr:colOff>1350</xdr:colOff>
      <xdr:row>4</xdr:row>
      <xdr:rowOff>66674</xdr:rowOff>
    </xdr:to>
    <xdr:sp macro="[0]!CapacidadOrg_Habilitadores" textlink="">
      <xdr:nvSpPr>
        <xdr:cNvPr id="4" name="Rectangle 3"/>
        <xdr:cNvSpPr/>
      </xdr:nvSpPr>
      <xdr:spPr>
        <a:xfrm>
          <a:off x="6553200" y="466725"/>
          <a:ext cx="2916000" cy="342899"/>
        </a:xfrm>
        <a:prstGeom prst="rect">
          <a:avLst/>
        </a:prstGeom>
        <a:solidFill>
          <a:srgbClr val="31859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lt1"/>
              </a:solidFill>
              <a:latin typeface="+mn-lt"/>
              <a:ea typeface="+mn-ea"/>
              <a:cs typeface="+mn-cs"/>
            </a:rPr>
            <a:t>CAPACIDAD</a:t>
          </a:r>
          <a:r>
            <a:rPr lang="en-US" sz="1100" b="1" baseline="0">
              <a:solidFill>
                <a:schemeClr val="lt1"/>
              </a:solidFill>
              <a:latin typeface="+mn-lt"/>
              <a:ea typeface="+mn-ea"/>
              <a:cs typeface="+mn-cs"/>
            </a:rPr>
            <a:t> ORGANIZACIONAL</a:t>
          </a:r>
          <a:endParaRPr lang="en-US" sz="1100" b="1">
            <a:solidFill>
              <a:schemeClr val="lt1"/>
            </a:solidFill>
            <a:latin typeface="+mn-lt"/>
            <a:ea typeface="+mn-ea"/>
            <a:cs typeface="+mn-cs"/>
          </a:endParaRPr>
        </a:p>
      </xdr:txBody>
    </xdr:sp>
    <xdr:clientData/>
  </xdr:twoCellAnchor>
  <xdr:twoCellAnchor>
    <xdr:from>
      <xdr:col>1</xdr:col>
      <xdr:colOff>580875</xdr:colOff>
      <xdr:row>0</xdr:row>
      <xdr:rowOff>113437</xdr:rowOff>
    </xdr:from>
    <xdr:to>
      <xdr:col>1</xdr:col>
      <xdr:colOff>904875</xdr:colOff>
      <xdr:row>0</xdr:row>
      <xdr:rowOff>401437</xdr:rowOff>
    </xdr:to>
    <xdr:pic>
      <xdr:nvPicPr>
        <xdr:cNvPr id="5" name="Picture 4" descr="go, next, old icon">
          <a:hlinkClick xmlns:r="http://schemas.openxmlformats.org/officeDocument/2006/relationships" r:id="rId1" tooltip="Anterior"/>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190475" y="113437"/>
          <a:ext cx="324000"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9525</xdr:colOff>
      <xdr:row>2</xdr:row>
      <xdr:rowOff>47625</xdr:rowOff>
    </xdr:from>
    <xdr:to>
      <xdr:col>1</xdr:col>
      <xdr:colOff>2925525</xdr:colOff>
      <xdr:row>4</xdr:row>
      <xdr:rowOff>66674</xdr:rowOff>
    </xdr:to>
    <xdr:sp macro="[0]!Estrategia_Habilitadores" textlink="">
      <xdr:nvSpPr>
        <xdr:cNvPr id="2" name="Rectangle 1"/>
        <xdr:cNvSpPr/>
      </xdr:nvSpPr>
      <xdr:spPr>
        <a:xfrm>
          <a:off x="619125" y="409575"/>
          <a:ext cx="2916000" cy="342899"/>
        </a:xfrm>
        <a:prstGeom prst="rect">
          <a:avLst/>
        </a:prstGeom>
        <a:solidFill>
          <a:srgbClr val="E26B0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ESTRATEGIA</a:t>
          </a:r>
        </a:p>
      </xdr:txBody>
    </xdr:sp>
    <xdr:clientData/>
  </xdr:twoCellAnchor>
  <xdr:twoCellAnchor>
    <xdr:from>
      <xdr:col>1</xdr:col>
      <xdr:colOff>5972175</xdr:colOff>
      <xdr:row>0</xdr:row>
      <xdr:rowOff>0</xdr:rowOff>
    </xdr:from>
    <xdr:to>
      <xdr:col>1</xdr:col>
      <xdr:colOff>7658100</xdr:colOff>
      <xdr:row>0</xdr:row>
      <xdr:rowOff>409575</xdr:rowOff>
    </xdr:to>
    <xdr:sp macro="" textlink="">
      <xdr:nvSpPr>
        <xdr:cNvPr id="6" name="TextBox 5"/>
        <xdr:cNvSpPr txBox="1"/>
      </xdr:nvSpPr>
      <xdr:spPr>
        <a:xfrm>
          <a:off x="6581775" y="0"/>
          <a:ext cx="168592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Plan de Gestión del Cambio</a:t>
          </a:r>
        </a:p>
      </xdr:txBody>
    </xdr:sp>
    <xdr:clientData/>
  </xdr:twoCellAnchor>
  <xdr:twoCellAnchor editAs="oneCell">
    <xdr:from>
      <xdr:col>1</xdr:col>
      <xdr:colOff>1400174</xdr:colOff>
      <xdr:row>0</xdr:row>
      <xdr:rowOff>28574</xdr:rowOff>
    </xdr:from>
    <xdr:to>
      <xdr:col>1</xdr:col>
      <xdr:colOff>1828799</xdr:colOff>
      <xdr:row>0</xdr:row>
      <xdr:rowOff>419099</xdr:rowOff>
    </xdr:to>
    <xdr:pic>
      <xdr:nvPicPr>
        <xdr:cNvPr id="7" name="Picture 6" descr="D:\Imagenes\Iconos\factibilidad.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09774" y="28574"/>
          <a:ext cx="428625" cy="390525"/>
        </a:xfrm>
        <a:prstGeom prst="rect">
          <a:avLst/>
        </a:prstGeom>
        <a:noFill/>
        <a:ln>
          <a:noFill/>
        </a:ln>
      </xdr:spPr>
    </xdr:pic>
    <xdr:clientData/>
  </xdr:twoCellAnchor>
  <xdr:twoCellAnchor>
    <xdr:from>
      <xdr:col>1</xdr:col>
      <xdr:colOff>1695450</xdr:colOff>
      <xdr:row>0</xdr:row>
      <xdr:rowOff>38100</xdr:rowOff>
    </xdr:from>
    <xdr:to>
      <xdr:col>1</xdr:col>
      <xdr:colOff>3376612</xdr:colOff>
      <xdr:row>1</xdr:row>
      <xdr:rowOff>9525</xdr:rowOff>
    </xdr:to>
    <xdr:sp macro="" textlink="">
      <xdr:nvSpPr>
        <xdr:cNvPr id="8" name="TextBox 7"/>
        <xdr:cNvSpPr txBox="1"/>
      </xdr:nvSpPr>
      <xdr:spPr>
        <a:xfrm>
          <a:off x="2305050" y="38100"/>
          <a:ext cx="1681162"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accent6">
                  <a:lumMod val="75000"/>
                </a:schemeClr>
              </a:solidFill>
            </a:rPr>
            <a:t>Modelo de Análisis de Factibilidad</a:t>
          </a:r>
        </a:p>
      </xdr:txBody>
    </xdr:sp>
    <xdr:clientData/>
  </xdr:twoCellAnchor>
  <xdr:twoCellAnchor>
    <xdr:from>
      <xdr:col>1</xdr:col>
      <xdr:colOff>1276350</xdr:colOff>
      <xdr:row>0</xdr:row>
      <xdr:rowOff>9525</xdr:rowOff>
    </xdr:from>
    <xdr:to>
      <xdr:col>1</xdr:col>
      <xdr:colOff>3367087</xdr:colOff>
      <xdr:row>0</xdr:row>
      <xdr:rowOff>428625</xdr:rowOff>
    </xdr:to>
    <xdr:sp macro="" textlink="">
      <xdr:nvSpPr>
        <xdr:cNvPr id="9" name="Rounded Rectangle 8"/>
        <xdr:cNvSpPr/>
      </xdr:nvSpPr>
      <xdr:spPr>
        <a:xfrm>
          <a:off x="1885950" y="9525"/>
          <a:ext cx="2090737" cy="41910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1</xdr:col>
      <xdr:colOff>3452812</xdr:colOff>
      <xdr:row>0</xdr:row>
      <xdr:rowOff>9525</xdr:rowOff>
    </xdr:from>
    <xdr:to>
      <xdr:col>1</xdr:col>
      <xdr:colOff>5407819</xdr:colOff>
      <xdr:row>0</xdr:row>
      <xdr:rowOff>428625</xdr:rowOff>
    </xdr:to>
    <xdr:sp macro="" textlink="">
      <xdr:nvSpPr>
        <xdr:cNvPr id="10" name="Rounded Rectangle 9"/>
        <xdr:cNvSpPr/>
      </xdr:nvSpPr>
      <xdr:spPr>
        <a:xfrm>
          <a:off x="4062412" y="9525"/>
          <a:ext cx="1955007"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editAs="oneCell">
    <xdr:from>
      <xdr:col>1</xdr:col>
      <xdr:colOff>3509962</xdr:colOff>
      <xdr:row>0</xdr:row>
      <xdr:rowOff>19050</xdr:rowOff>
    </xdr:from>
    <xdr:to>
      <xdr:col>1</xdr:col>
      <xdr:colOff>3955254</xdr:colOff>
      <xdr:row>0</xdr:row>
      <xdr:rowOff>428625</xdr:rowOff>
    </xdr:to>
    <xdr:pic>
      <xdr:nvPicPr>
        <xdr:cNvPr id="11" name="Picture 10" descr="D:\Imagenes\Iconos\grupos de interes.png"/>
        <xdr:cNvPicPr/>
      </xdr:nvPicPr>
      <xdr:blipFill>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119562" y="19050"/>
          <a:ext cx="445292" cy="409575"/>
        </a:xfrm>
        <a:prstGeom prst="rect">
          <a:avLst/>
        </a:prstGeom>
        <a:noFill/>
        <a:ln>
          <a:noFill/>
        </a:ln>
      </xdr:spPr>
    </xdr:pic>
    <xdr:clientData/>
  </xdr:twoCellAnchor>
  <xdr:twoCellAnchor>
    <xdr:from>
      <xdr:col>1</xdr:col>
      <xdr:colOff>3926681</xdr:colOff>
      <xdr:row>0</xdr:row>
      <xdr:rowOff>0</xdr:rowOff>
    </xdr:from>
    <xdr:to>
      <xdr:col>1</xdr:col>
      <xdr:colOff>5474494</xdr:colOff>
      <xdr:row>0</xdr:row>
      <xdr:rowOff>409575</xdr:rowOff>
    </xdr:to>
    <xdr:sp macro="" textlink="">
      <xdr:nvSpPr>
        <xdr:cNvPr id="12" name="TextBox 11"/>
        <xdr:cNvSpPr txBox="1"/>
      </xdr:nvSpPr>
      <xdr:spPr>
        <a:xfrm>
          <a:off x="4536281" y="0"/>
          <a:ext cx="1547813"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Análisis de Grupos de Interés</a:t>
          </a:r>
        </a:p>
      </xdr:txBody>
    </xdr:sp>
    <xdr:clientData/>
  </xdr:twoCellAnchor>
  <xdr:twoCellAnchor>
    <xdr:from>
      <xdr:col>1</xdr:col>
      <xdr:colOff>5493544</xdr:colOff>
      <xdr:row>0</xdr:row>
      <xdr:rowOff>9525</xdr:rowOff>
    </xdr:from>
    <xdr:to>
      <xdr:col>1</xdr:col>
      <xdr:colOff>7591425</xdr:colOff>
      <xdr:row>0</xdr:row>
      <xdr:rowOff>428625</xdr:rowOff>
    </xdr:to>
    <xdr:sp macro="" textlink="">
      <xdr:nvSpPr>
        <xdr:cNvPr id="13" name="Rounded Rectangle 12"/>
        <xdr:cNvSpPr/>
      </xdr:nvSpPr>
      <xdr:spPr>
        <a:xfrm>
          <a:off x="6103144" y="9525"/>
          <a:ext cx="2097881"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solidFill>
              <a:schemeClr val="bg1">
                <a:lumMod val="85000"/>
              </a:schemeClr>
            </a:solidFill>
          </a:endParaRPr>
        </a:p>
      </xdr:txBody>
    </xdr:sp>
    <xdr:clientData/>
  </xdr:twoCellAnchor>
  <xdr:twoCellAnchor editAs="oneCell">
    <xdr:from>
      <xdr:col>1</xdr:col>
      <xdr:colOff>5648324</xdr:colOff>
      <xdr:row>0</xdr:row>
      <xdr:rowOff>47625</xdr:rowOff>
    </xdr:from>
    <xdr:to>
      <xdr:col>1</xdr:col>
      <xdr:colOff>6057899</xdr:colOff>
      <xdr:row>0</xdr:row>
      <xdr:rowOff>409574</xdr:rowOff>
    </xdr:to>
    <xdr:pic>
      <xdr:nvPicPr>
        <xdr:cNvPr id="14" name="Picture 13" descr="D:\Imagenes\Iconos\planificacion.png"/>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257924" y="47625"/>
          <a:ext cx="409575" cy="361949"/>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270790</xdr:colOff>
      <xdr:row>0</xdr:row>
      <xdr:rowOff>94819</xdr:rowOff>
    </xdr:from>
    <xdr:to>
      <xdr:col>12</xdr:col>
      <xdr:colOff>608462</xdr:colOff>
      <xdr:row>2</xdr:row>
      <xdr:rowOff>1819</xdr:rowOff>
    </xdr:to>
    <xdr:pic macro="[0]!pasarAResumen">
      <xdr:nvPicPr>
        <xdr:cNvPr id="21" name="Picture 20" descr="go, next, old ic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5990" y="94819"/>
          <a:ext cx="337672" cy="288000"/>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127398</xdr:colOff>
      <xdr:row>8</xdr:row>
      <xdr:rowOff>92473</xdr:rowOff>
    </xdr:from>
    <xdr:to>
      <xdr:col>0</xdr:col>
      <xdr:colOff>515090</xdr:colOff>
      <xdr:row>10</xdr:row>
      <xdr:rowOff>79948</xdr:rowOff>
    </xdr:to>
    <xdr:pic macro="[0]!ModeloAnálisisFactibilidad_Group12_Click">
      <xdr:nvPicPr>
        <xdr:cNvPr id="14" name="Picture 13"/>
        <xdr:cNvPicPr>
          <a:picLocks noChangeAspect="1"/>
        </xdr:cNvPicPr>
      </xdr:nvPicPr>
      <xdr:blipFill rotWithShape="1">
        <a:blip xmlns:r="http://schemas.openxmlformats.org/officeDocument/2006/relationships" r:embed="rId2" cstate="print"/>
        <a:srcRect l="12197" t="5634" r="17064" b="9848"/>
        <a:stretch/>
      </xdr:blipFill>
      <xdr:spPr>
        <a:xfrm>
          <a:off x="127398" y="1625998"/>
          <a:ext cx="387692" cy="378000"/>
        </a:xfrm>
        <a:prstGeom prst="roundRect">
          <a:avLst/>
        </a:prstGeom>
      </xdr:spPr>
    </xdr:pic>
    <xdr:clientData/>
  </xdr:twoCellAnchor>
  <xdr:twoCellAnchor editAs="absolute">
    <xdr:from>
      <xdr:col>0</xdr:col>
      <xdr:colOff>163202</xdr:colOff>
      <xdr:row>8</xdr:row>
      <xdr:rowOff>123431</xdr:rowOff>
    </xdr:from>
    <xdr:to>
      <xdr:col>0</xdr:col>
      <xdr:colOff>479287</xdr:colOff>
      <xdr:row>10</xdr:row>
      <xdr:rowOff>48991</xdr:rowOff>
    </xdr:to>
    <xdr:pic macro="[0]!ModeloAnálisisFactibilidad_Group12_Click">
      <xdr:nvPicPr>
        <xdr:cNvPr id="15" name="Picture 14" descr="D:\Imagenes\Iconos\1343758524_FAQ.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63202" y="1656956"/>
          <a:ext cx="316085" cy="3160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47624</xdr:colOff>
      <xdr:row>5</xdr:row>
      <xdr:rowOff>28574</xdr:rowOff>
    </xdr:from>
    <xdr:to>
      <xdr:col>0</xdr:col>
      <xdr:colOff>594865</xdr:colOff>
      <xdr:row>7</xdr:row>
      <xdr:rowOff>4315</xdr:rowOff>
    </xdr:to>
    <xdr:pic>
      <xdr:nvPicPr>
        <xdr:cNvPr id="16" name="Picture 15" descr="D:\Imagenes\Iconos\1343852140_iMAC_based_on_3.pn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7624" y="790574"/>
          <a:ext cx="547241" cy="547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123825</xdr:colOff>
      <xdr:row>13</xdr:row>
      <xdr:rowOff>89183</xdr:rowOff>
    </xdr:from>
    <xdr:to>
      <xdr:col>0</xdr:col>
      <xdr:colOff>511517</xdr:colOff>
      <xdr:row>15</xdr:row>
      <xdr:rowOff>143332</xdr:rowOff>
    </xdr:to>
    <xdr:grpSp>
      <xdr:nvGrpSpPr>
        <xdr:cNvPr id="18" name="Group 17">
          <a:hlinkClick xmlns:r="http://schemas.openxmlformats.org/officeDocument/2006/relationships" r:id="rId5" tooltip="Volver al Inicio"/>
        </xdr:cNvPr>
        <xdr:cNvGrpSpPr/>
      </xdr:nvGrpSpPr>
      <xdr:grpSpPr>
        <a:xfrm>
          <a:off x="123825" y="2872600"/>
          <a:ext cx="387692" cy="435149"/>
          <a:chOff x="127398" y="2301139"/>
          <a:chExt cx="387692" cy="378000"/>
        </a:xfrm>
      </xdr:grpSpPr>
      <xdr:pic>
        <xdr:nvPicPr>
          <xdr:cNvPr id="20" name="Picture 19"/>
          <xdr:cNvPicPr>
            <a:picLocks noChangeAspect="1"/>
          </xdr:cNvPicPr>
        </xdr:nvPicPr>
        <xdr:blipFill rotWithShape="1">
          <a:blip xmlns:r="http://schemas.openxmlformats.org/officeDocument/2006/relationships" r:embed="rId2" cstate="print"/>
          <a:srcRect l="12197" t="5634" r="17064" b="9848"/>
          <a:stretch/>
        </xdr:blipFill>
        <xdr:spPr>
          <a:xfrm>
            <a:off x="127398" y="2301139"/>
            <a:ext cx="387692" cy="378000"/>
          </a:xfrm>
          <a:prstGeom prst="roundRect">
            <a:avLst/>
          </a:prstGeom>
        </xdr:spPr>
      </xdr:pic>
      <xdr:pic>
        <xdr:nvPicPr>
          <xdr:cNvPr id="22" name="Picture 21" descr="D:\Imagenes\Iconos\1343329315_arrow_circle_left.pn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2875" y="2345499"/>
            <a:ext cx="352426" cy="28715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0</xdr:col>
      <xdr:colOff>123825</xdr:colOff>
      <xdr:row>11</xdr:row>
      <xdr:rowOff>21772</xdr:rowOff>
    </xdr:from>
    <xdr:to>
      <xdr:col>0</xdr:col>
      <xdr:colOff>511517</xdr:colOff>
      <xdr:row>12</xdr:row>
      <xdr:rowOff>147360</xdr:rowOff>
    </xdr:to>
    <xdr:grpSp>
      <xdr:nvGrpSpPr>
        <xdr:cNvPr id="26" name="Group 25"/>
        <xdr:cNvGrpSpPr/>
      </xdr:nvGrpSpPr>
      <xdr:grpSpPr>
        <a:xfrm>
          <a:off x="123825" y="2233689"/>
          <a:ext cx="387692" cy="411338"/>
          <a:chOff x="1203724" y="3364937"/>
          <a:chExt cx="387692" cy="406575"/>
        </a:xfrm>
      </xdr:grpSpPr>
      <xdr:pic macro="[0]!pasos_Click">
        <xdr:nvPicPr>
          <xdr:cNvPr id="27" name="Picture 26"/>
          <xdr:cNvPicPr>
            <a:picLocks noChangeAspect="1"/>
          </xdr:cNvPicPr>
        </xdr:nvPicPr>
        <xdr:blipFill rotWithShape="1">
          <a:blip xmlns:r="http://schemas.openxmlformats.org/officeDocument/2006/relationships" r:embed="rId2" cstate="print"/>
          <a:srcRect l="12197" t="5634" r="17064" b="9848"/>
          <a:stretch/>
        </xdr:blipFill>
        <xdr:spPr>
          <a:xfrm>
            <a:off x="1203724" y="3364937"/>
            <a:ext cx="387692" cy="406575"/>
          </a:xfrm>
          <a:prstGeom prst="roundRect">
            <a:avLst/>
          </a:prstGeom>
        </xdr:spPr>
      </xdr:pic>
      <xdr:pic macro="[0]!pasos_Click">
        <xdr:nvPicPr>
          <xdr:cNvPr id="28" name="Picture 27" descr="D:\Imagenes\Iconos\1344450139_start-here.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47775" y="3400425"/>
            <a:ext cx="304800" cy="3048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133349</xdr:colOff>
      <xdr:row>0</xdr:row>
      <xdr:rowOff>57149</xdr:rowOff>
    </xdr:from>
    <xdr:to>
      <xdr:col>2</xdr:col>
      <xdr:colOff>561974</xdr:colOff>
      <xdr:row>2</xdr:row>
      <xdr:rowOff>66674</xdr:rowOff>
    </xdr:to>
    <xdr:pic>
      <xdr:nvPicPr>
        <xdr:cNvPr id="17" name="Picture 16" descr="D:\Imagenes\Iconos\factibilidad.png"/>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52549" y="57149"/>
          <a:ext cx="428625" cy="390525"/>
        </a:xfrm>
        <a:prstGeom prst="rect">
          <a:avLst/>
        </a:prstGeom>
        <a:noFill/>
        <a:ln>
          <a:noFill/>
        </a:ln>
      </xdr:spPr>
    </xdr:pic>
    <xdr:clientData/>
  </xdr:twoCellAnchor>
  <xdr:twoCellAnchor>
    <xdr:from>
      <xdr:col>2</xdr:col>
      <xdr:colOff>428625</xdr:colOff>
      <xdr:row>0</xdr:row>
      <xdr:rowOff>66675</xdr:rowOff>
    </xdr:from>
    <xdr:to>
      <xdr:col>5</xdr:col>
      <xdr:colOff>142875</xdr:colOff>
      <xdr:row>2</xdr:row>
      <xdr:rowOff>95250</xdr:rowOff>
    </xdr:to>
    <xdr:sp macro="" textlink="">
      <xdr:nvSpPr>
        <xdr:cNvPr id="2" name="TextBox 1"/>
        <xdr:cNvSpPr txBox="1"/>
      </xdr:nvSpPr>
      <xdr:spPr>
        <a:xfrm>
          <a:off x="1647825" y="666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accent6">
                  <a:lumMod val="75000"/>
                </a:schemeClr>
              </a:solidFill>
            </a:rPr>
            <a:t>Modelo de Análisis de Factibilidad</a:t>
          </a:r>
        </a:p>
      </xdr:txBody>
    </xdr:sp>
    <xdr:clientData/>
  </xdr:twoCellAnchor>
  <xdr:twoCellAnchor>
    <xdr:from>
      <xdr:col>2</xdr:col>
      <xdr:colOff>9525</xdr:colOff>
      <xdr:row>0</xdr:row>
      <xdr:rowOff>38100</xdr:rowOff>
    </xdr:from>
    <xdr:to>
      <xdr:col>5</xdr:col>
      <xdr:colOff>133350</xdr:colOff>
      <xdr:row>2</xdr:row>
      <xdr:rowOff>76200</xdr:rowOff>
    </xdr:to>
    <xdr:sp macro="" textlink="">
      <xdr:nvSpPr>
        <xdr:cNvPr id="3" name="Rounded Rectangle 2"/>
        <xdr:cNvSpPr/>
      </xdr:nvSpPr>
      <xdr:spPr>
        <a:xfrm>
          <a:off x="1228725" y="38100"/>
          <a:ext cx="1952625" cy="41910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5</xdr:col>
      <xdr:colOff>219075</xdr:colOff>
      <xdr:row>0</xdr:row>
      <xdr:rowOff>38100</xdr:rowOff>
    </xdr:from>
    <xdr:to>
      <xdr:col>8</xdr:col>
      <xdr:colOff>342900</xdr:colOff>
      <xdr:row>2</xdr:row>
      <xdr:rowOff>76200</xdr:rowOff>
    </xdr:to>
    <xdr:sp macro="" textlink="">
      <xdr:nvSpPr>
        <xdr:cNvPr id="19" name="Rounded Rectangle 18"/>
        <xdr:cNvSpPr/>
      </xdr:nvSpPr>
      <xdr:spPr>
        <a:xfrm>
          <a:off x="3267075" y="38100"/>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editAs="oneCell">
    <xdr:from>
      <xdr:col>5</xdr:col>
      <xdr:colOff>276225</xdr:colOff>
      <xdr:row>0</xdr:row>
      <xdr:rowOff>47625</xdr:rowOff>
    </xdr:from>
    <xdr:to>
      <xdr:col>6</xdr:col>
      <xdr:colOff>114299</xdr:colOff>
      <xdr:row>2</xdr:row>
      <xdr:rowOff>76200</xdr:rowOff>
    </xdr:to>
    <xdr:pic>
      <xdr:nvPicPr>
        <xdr:cNvPr id="23" name="Picture 22" descr="D:\Imagenes\Iconos\grupos de interes.png"/>
        <xdr:cNvPicPr/>
      </xdr:nvPicPr>
      <xdr:blipFill>
        <a:blip xmlns:r="http://schemas.openxmlformats.org/officeDocument/2006/relationships" r:embed="rId9"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324225" y="47625"/>
          <a:ext cx="447674" cy="409575"/>
        </a:xfrm>
        <a:prstGeom prst="rect">
          <a:avLst/>
        </a:prstGeom>
        <a:noFill/>
        <a:ln>
          <a:noFill/>
        </a:ln>
      </xdr:spPr>
    </xdr:pic>
    <xdr:clientData/>
  </xdr:twoCellAnchor>
  <xdr:twoCellAnchor>
    <xdr:from>
      <xdr:col>6</xdr:col>
      <xdr:colOff>85725</xdr:colOff>
      <xdr:row>0</xdr:row>
      <xdr:rowOff>28575</xdr:rowOff>
    </xdr:from>
    <xdr:to>
      <xdr:col>8</xdr:col>
      <xdr:colOff>409575</xdr:colOff>
      <xdr:row>2</xdr:row>
      <xdr:rowOff>57150</xdr:rowOff>
    </xdr:to>
    <xdr:sp macro="" textlink="">
      <xdr:nvSpPr>
        <xdr:cNvPr id="24" name="TextBox 23"/>
        <xdr:cNvSpPr txBox="1"/>
      </xdr:nvSpPr>
      <xdr:spPr>
        <a:xfrm>
          <a:off x="3743325" y="285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Análisis de Grupos de Interés</a:t>
          </a:r>
        </a:p>
      </xdr:txBody>
    </xdr:sp>
    <xdr:clientData/>
  </xdr:twoCellAnchor>
  <xdr:twoCellAnchor>
    <xdr:from>
      <xdr:col>8</xdr:col>
      <xdr:colOff>428625</xdr:colOff>
      <xdr:row>0</xdr:row>
      <xdr:rowOff>38100</xdr:rowOff>
    </xdr:from>
    <xdr:to>
      <xdr:col>11</xdr:col>
      <xdr:colOff>552450</xdr:colOff>
      <xdr:row>2</xdr:row>
      <xdr:rowOff>76200</xdr:rowOff>
    </xdr:to>
    <xdr:sp macro="" textlink="">
      <xdr:nvSpPr>
        <xdr:cNvPr id="25" name="Rounded Rectangle 24"/>
        <xdr:cNvSpPr/>
      </xdr:nvSpPr>
      <xdr:spPr>
        <a:xfrm>
          <a:off x="5305425" y="38100"/>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solidFill>
              <a:schemeClr val="bg1">
                <a:lumMod val="85000"/>
              </a:schemeClr>
            </a:solidFill>
          </a:endParaRPr>
        </a:p>
      </xdr:txBody>
    </xdr:sp>
    <xdr:clientData/>
  </xdr:twoCellAnchor>
  <xdr:twoCellAnchor>
    <xdr:from>
      <xdr:col>9</xdr:col>
      <xdr:colOff>295275</xdr:colOff>
      <xdr:row>0</xdr:row>
      <xdr:rowOff>28575</xdr:rowOff>
    </xdr:from>
    <xdr:to>
      <xdr:col>12</xdr:col>
      <xdr:colOff>9525</xdr:colOff>
      <xdr:row>2</xdr:row>
      <xdr:rowOff>57150</xdr:rowOff>
    </xdr:to>
    <xdr:sp macro="" textlink="">
      <xdr:nvSpPr>
        <xdr:cNvPr id="32" name="TextBox 31"/>
        <xdr:cNvSpPr txBox="1"/>
      </xdr:nvSpPr>
      <xdr:spPr>
        <a:xfrm>
          <a:off x="5781675" y="285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Plan de Gestión del Cambio</a:t>
          </a:r>
        </a:p>
      </xdr:txBody>
    </xdr:sp>
    <xdr:clientData/>
  </xdr:twoCellAnchor>
  <xdr:twoCellAnchor editAs="oneCell">
    <xdr:from>
      <xdr:col>8</xdr:col>
      <xdr:colOff>581024</xdr:colOff>
      <xdr:row>0</xdr:row>
      <xdr:rowOff>76200</xdr:rowOff>
    </xdr:from>
    <xdr:to>
      <xdr:col>9</xdr:col>
      <xdr:colOff>380999</xdr:colOff>
      <xdr:row>2</xdr:row>
      <xdr:rowOff>57149</xdr:rowOff>
    </xdr:to>
    <xdr:pic>
      <xdr:nvPicPr>
        <xdr:cNvPr id="33" name="Picture 32" descr="D:\Imagenes\Iconos\planificacion.png"/>
        <xdr:cNvPicPr/>
      </xdr:nvPicPr>
      <xdr:blipFill>
        <a:blip xmlns:r="http://schemas.openxmlformats.org/officeDocument/2006/relationships" r:embed="rId10"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457824" y="76200"/>
          <a:ext cx="409575" cy="361949"/>
        </a:xfrm>
        <a:prstGeom prst="rect">
          <a:avLst/>
        </a:prstGeom>
        <a:noFill/>
        <a:ln>
          <a:noFill/>
        </a:ln>
      </xdr:spPr>
    </xdr:pic>
    <xdr:clientData/>
  </xdr:twoCellAnchor>
  <xdr:twoCellAnchor editAs="oneCell">
    <xdr:from>
      <xdr:col>25</xdr:col>
      <xdr:colOff>161925</xdr:colOff>
      <xdr:row>82</xdr:row>
      <xdr:rowOff>38100</xdr:rowOff>
    </xdr:from>
    <xdr:to>
      <xdr:col>26</xdr:col>
      <xdr:colOff>552156</xdr:colOff>
      <xdr:row>82</xdr:row>
      <xdr:rowOff>227092</xdr:rowOff>
    </xdr:to>
    <xdr:pic>
      <xdr:nvPicPr>
        <xdr:cNvPr id="4" name="Picture 3"/>
        <xdr:cNvPicPr>
          <a:picLocks noChangeAspect="1"/>
        </xdr:cNvPicPr>
      </xdr:nvPicPr>
      <xdr:blipFill>
        <a:blip xmlns:r="http://schemas.openxmlformats.org/officeDocument/2006/relationships" r:embed="rId11" cstate="print"/>
        <a:stretch>
          <a:fillRect/>
        </a:stretch>
      </xdr:blipFill>
      <xdr:spPr>
        <a:xfrm>
          <a:off x="10525125" y="22259925"/>
          <a:ext cx="999831" cy="188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457163</xdr:colOff>
      <xdr:row>0</xdr:row>
      <xdr:rowOff>0</xdr:rowOff>
    </xdr:from>
    <xdr:to>
      <xdr:col>13</xdr:col>
      <xdr:colOff>142838</xdr:colOff>
      <xdr:row>2</xdr:row>
      <xdr:rowOff>28575</xdr:rowOff>
    </xdr:to>
    <xdr:sp macro="" textlink="">
      <xdr:nvSpPr>
        <xdr:cNvPr id="38" name="TextBox 37"/>
        <xdr:cNvSpPr txBox="1"/>
      </xdr:nvSpPr>
      <xdr:spPr>
        <a:xfrm>
          <a:off x="6315038" y="0"/>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Plan de Gestión del Cambio</a:t>
          </a:r>
        </a:p>
      </xdr:txBody>
    </xdr:sp>
    <xdr:clientData/>
  </xdr:twoCellAnchor>
  <xdr:twoCellAnchor>
    <xdr:from>
      <xdr:col>12</xdr:col>
      <xdr:colOff>202405</xdr:colOff>
      <xdr:row>4</xdr:row>
      <xdr:rowOff>16667</xdr:rowOff>
    </xdr:from>
    <xdr:to>
      <xdr:col>17</xdr:col>
      <xdr:colOff>476250</xdr:colOff>
      <xdr:row>15</xdr:row>
      <xdr:rowOff>64292</xdr:rowOff>
    </xdr:to>
    <xdr:graphicFrame macro="">
      <xdr:nvGraphicFramePr>
        <xdr:cNvPr id="48" name="Chart 4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0</xdr:colOff>
      <xdr:row>17</xdr:row>
      <xdr:rowOff>66675</xdr:rowOff>
    </xdr:from>
    <xdr:to>
      <xdr:col>13</xdr:col>
      <xdr:colOff>576263</xdr:colOff>
      <xdr:row>23</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0</xdr:colOff>
      <xdr:row>24</xdr:row>
      <xdr:rowOff>123825</xdr:rowOff>
    </xdr:from>
    <xdr:to>
      <xdr:col>13</xdr:col>
      <xdr:colOff>581025</xdr:colOff>
      <xdr:row>30</xdr:row>
      <xdr:rowOff>152401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16</xdr:col>
      <xdr:colOff>76200</xdr:colOff>
      <xdr:row>19</xdr:row>
      <xdr:rowOff>19050</xdr:rowOff>
    </xdr:from>
    <xdr:to>
      <xdr:col>16</xdr:col>
      <xdr:colOff>379090</xdr:colOff>
      <xdr:row>20</xdr:row>
      <xdr:rowOff>131440</xdr:rowOff>
    </xdr:to>
    <xdr:pic>
      <xdr:nvPicPr>
        <xdr:cNvPr id="29" name="Picture 28" descr="D:\Imagenes\Iconos\1343675195_Information.png">
          <a:hlinkClick xmlns:r="http://schemas.openxmlformats.org/officeDocument/2006/relationships" r:id="rId4" tooltip="Detalle de Riesgos"/>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220200" y="3371850"/>
          <a:ext cx="302890" cy="302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66675</xdr:colOff>
      <xdr:row>26</xdr:row>
      <xdr:rowOff>38100</xdr:rowOff>
    </xdr:from>
    <xdr:to>
      <xdr:col>16</xdr:col>
      <xdr:colOff>369565</xdr:colOff>
      <xdr:row>28</xdr:row>
      <xdr:rowOff>17140</xdr:rowOff>
    </xdr:to>
    <xdr:pic>
      <xdr:nvPicPr>
        <xdr:cNvPr id="30" name="Picture 29" descr="D:\Imagenes\Iconos\1343675195_Information.png">
          <a:hlinkClick xmlns:r="http://schemas.openxmlformats.org/officeDocument/2006/relationships" r:id="rId6" tooltip="Detalle de Habilitadores"/>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210675" y="4591050"/>
          <a:ext cx="302890" cy="302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136924</xdr:colOff>
      <xdr:row>8</xdr:row>
      <xdr:rowOff>173153</xdr:rowOff>
    </xdr:from>
    <xdr:to>
      <xdr:col>1</xdr:col>
      <xdr:colOff>524616</xdr:colOff>
      <xdr:row>10</xdr:row>
      <xdr:rowOff>170153</xdr:rowOff>
    </xdr:to>
    <xdr:grpSp>
      <xdr:nvGrpSpPr>
        <xdr:cNvPr id="4" name="Group 3"/>
        <xdr:cNvGrpSpPr/>
      </xdr:nvGrpSpPr>
      <xdr:grpSpPr>
        <a:xfrm>
          <a:off x="136924" y="1697153"/>
          <a:ext cx="387692" cy="378000"/>
          <a:chOff x="136924" y="1706678"/>
          <a:chExt cx="387692" cy="378000"/>
        </a:xfrm>
      </xdr:grpSpPr>
      <xdr:pic macro="[0]!Group12_Click">
        <xdr:nvPicPr>
          <xdr:cNvPr id="14" name="Picture 13"/>
          <xdr:cNvPicPr>
            <a:picLocks noChangeAspect="1"/>
          </xdr:cNvPicPr>
        </xdr:nvPicPr>
        <xdr:blipFill rotWithShape="1">
          <a:blip xmlns:r="http://schemas.openxmlformats.org/officeDocument/2006/relationships" r:embed="rId7" cstate="print"/>
          <a:srcRect l="12197" t="5634" r="17064" b="9848"/>
          <a:stretch/>
        </xdr:blipFill>
        <xdr:spPr>
          <a:xfrm>
            <a:off x="136924" y="1706678"/>
            <a:ext cx="387692" cy="378000"/>
          </a:xfrm>
          <a:prstGeom prst="roundRect">
            <a:avLst/>
          </a:prstGeom>
        </xdr:spPr>
      </xdr:pic>
      <xdr:pic macro="[0]!Group12_Click">
        <xdr:nvPicPr>
          <xdr:cNvPr id="15" name="Picture 14" descr="D:\Imagenes\Iconos\1343758524_FAQ.pn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72728" y="1737636"/>
            <a:ext cx="316085" cy="31608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1</xdr:col>
      <xdr:colOff>57150</xdr:colOff>
      <xdr:row>4</xdr:row>
      <xdr:rowOff>95250</xdr:rowOff>
    </xdr:from>
    <xdr:to>
      <xdr:col>1</xdr:col>
      <xdr:colOff>604391</xdr:colOff>
      <xdr:row>7</xdr:row>
      <xdr:rowOff>70991</xdr:rowOff>
    </xdr:to>
    <xdr:pic>
      <xdr:nvPicPr>
        <xdr:cNvPr id="16" name="Picture 15" descr="D:\Imagenes\Iconos\1343852140_iMAC_based_on_3.pn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7150" y="866775"/>
          <a:ext cx="547241" cy="547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1</xdr:col>
      <xdr:colOff>136924</xdr:colOff>
      <xdr:row>15</xdr:row>
      <xdr:rowOff>180976</xdr:rowOff>
    </xdr:from>
    <xdr:to>
      <xdr:col>1</xdr:col>
      <xdr:colOff>524616</xdr:colOff>
      <xdr:row>17</xdr:row>
      <xdr:rowOff>139876</xdr:rowOff>
    </xdr:to>
    <xdr:pic>
      <xdr:nvPicPr>
        <xdr:cNvPr id="19" name="Picture 18"/>
        <xdr:cNvPicPr>
          <a:picLocks noChangeAspect="1"/>
        </xdr:cNvPicPr>
      </xdr:nvPicPr>
      <xdr:blipFill rotWithShape="1">
        <a:blip xmlns:r="http://schemas.openxmlformats.org/officeDocument/2006/relationships" r:embed="rId7" cstate="print"/>
        <a:srcRect l="12197" t="5634" r="17064" b="9848"/>
        <a:stretch/>
      </xdr:blipFill>
      <xdr:spPr>
        <a:xfrm>
          <a:off x="136924" y="3048001"/>
          <a:ext cx="387692" cy="378000"/>
        </a:xfrm>
        <a:prstGeom prst="roundRect">
          <a:avLst/>
        </a:prstGeom>
      </xdr:spPr>
    </xdr:pic>
    <xdr:clientData/>
  </xdr:twoCellAnchor>
  <xdr:twoCellAnchor>
    <xdr:from>
      <xdr:col>1</xdr:col>
      <xdr:colOff>133350</xdr:colOff>
      <xdr:row>12</xdr:row>
      <xdr:rowOff>85725</xdr:rowOff>
    </xdr:from>
    <xdr:to>
      <xdr:col>1</xdr:col>
      <xdr:colOff>521042</xdr:colOff>
      <xdr:row>14</xdr:row>
      <xdr:rowOff>82725</xdr:rowOff>
    </xdr:to>
    <xdr:pic>
      <xdr:nvPicPr>
        <xdr:cNvPr id="23" name="Picture 22"/>
        <xdr:cNvPicPr>
          <a:picLocks noChangeAspect="1"/>
        </xdr:cNvPicPr>
      </xdr:nvPicPr>
      <xdr:blipFill rotWithShape="1">
        <a:blip xmlns:r="http://schemas.openxmlformats.org/officeDocument/2006/relationships" r:embed="rId7" cstate="print"/>
        <a:srcRect l="12197" t="5634" r="17064" b="9848"/>
        <a:stretch/>
      </xdr:blipFill>
      <xdr:spPr>
        <a:xfrm>
          <a:off x="133350" y="2381250"/>
          <a:ext cx="387692" cy="378000"/>
        </a:xfrm>
        <a:prstGeom prst="roundRect">
          <a:avLst/>
        </a:prstGeom>
      </xdr:spPr>
    </xdr:pic>
    <xdr:clientData/>
  </xdr:twoCellAnchor>
  <xdr:twoCellAnchor>
    <xdr:from>
      <xdr:col>1</xdr:col>
      <xdr:colOff>158352</xdr:colOff>
      <xdr:row>16</xdr:row>
      <xdr:rowOff>13437</xdr:rowOff>
    </xdr:from>
    <xdr:to>
      <xdr:col>1</xdr:col>
      <xdr:colOff>510778</xdr:colOff>
      <xdr:row>17</xdr:row>
      <xdr:rowOff>137263</xdr:rowOff>
    </xdr:to>
    <xdr:pic>
      <xdr:nvPicPr>
        <xdr:cNvPr id="24" name="Picture 23" descr="D:\Imagenes\Iconos\1343329315_arrow_circle_left.png">
          <a:hlinkClick xmlns:r="http://schemas.openxmlformats.org/officeDocument/2006/relationships" r:id="rId10" tooltip="Volver al Inicio"/>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58352" y="3070962"/>
          <a:ext cx="352426" cy="3524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66675</xdr:colOff>
      <xdr:row>0</xdr:row>
      <xdr:rowOff>75770</xdr:rowOff>
    </xdr:from>
    <xdr:to>
      <xdr:col>3</xdr:col>
      <xdr:colOff>390704</xdr:colOff>
      <xdr:row>1</xdr:row>
      <xdr:rowOff>173270</xdr:rowOff>
    </xdr:to>
    <xdr:pic>
      <xdr:nvPicPr>
        <xdr:cNvPr id="32" name="Picture 31" descr="go, next, old icon">
          <a:hlinkClick xmlns:r="http://schemas.openxmlformats.org/officeDocument/2006/relationships" r:id="rId12" tooltip="Anterior"/>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rot="10800000">
          <a:off x="1257300" y="75770"/>
          <a:ext cx="324029"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266844</xdr:colOff>
      <xdr:row>0</xdr:row>
      <xdr:rowOff>75769</xdr:rowOff>
    </xdr:from>
    <xdr:to>
      <xdr:col>13</xdr:col>
      <xdr:colOff>602135</xdr:colOff>
      <xdr:row>1</xdr:row>
      <xdr:rowOff>173269</xdr:rowOff>
    </xdr:to>
    <xdr:pic macro="[6]!chequeoCamposCategorizacion_Click">
      <xdr:nvPicPr>
        <xdr:cNvPr id="33" name="Picture 32" descr="go, next, old icon">
          <a:hlinkClick xmlns:r="http://schemas.openxmlformats.org/officeDocument/2006/relationships" r:id="rId14" tooltip="Siguiente"/>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7982094" y="75769"/>
          <a:ext cx="335291"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184549</xdr:colOff>
      <xdr:row>12</xdr:row>
      <xdr:rowOff>114301</xdr:rowOff>
    </xdr:from>
    <xdr:to>
      <xdr:col>1</xdr:col>
      <xdr:colOff>489349</xdr:colOff>
      <xdr:row>14</xdr:row>
      <xdr:rowOff>45242</xdr:rowOff>
    </xdr:to>
    <xdr:pic macro="[0]!PasosInforme_Click">
      <xdr:nvPicPr>
        <xdr:cNvPr id="21" name="Picture 20" descr="D:\Imagenes\Iconos\1344450139_start-here.png"/>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84549" y="2409826"/>
          <a:ext cx="304800" cy="3119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695287</xdr:colOff>
      <xdr:row>0</xdr:row>
      <xdr:rowOff>28574</xdr:rowOff>
    </xdr:from>
    <xdr:to>
      <xdr:col>3</xdr:col>
      <xdr:colOff>1123912</xdr:colOff>
      <xdr:row>2</xdr:row>
      <xdr:rowOff>38099</xdr:rowOff>
    </xdr:to>
    <xdr:pic>
      <xdr:nvPicPr>
        <xdr:cNvPr id="22" name="Picture 21" descr="D:\Imagenes\Iconos\factibilidad.png"/>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1885912" y="28574"/>
          <a:ext cx="428625" cy="390525"/>
        </a:xfrm>
        <a:prstGeom prst="rect">
          <a:avLst/>
        </a:prstGeom>
        <a:noFill/>
        <a:ln>
          <a:noFill/>
        </a:ln>
      </xdr:spPr>
    </xdr:pic>
    <xdr:clientData/>
  </xdr:twoCellAnchor>
  <xdr:twoCellAnchor>
    <xdr:from>
      <xdr:col>3</xdr:col>
      <xdr:colOff>990563</xdr:colOff>
      <xdr:row>0</xdr:row>
      <xdr:rowOff>38100</xdr:rowOff>
    </xdr:from>
    <xdr:to>
      <xdr:col>6</xdr:col>
      <xdr:colOff>271425</xdr:colOff>
      <xdr:row>2</xdr:row>
      <xdr:rowOff>66675</xdr:rowOff>
    </xdr:to>
    <xdr:sp macro="" textlink="">
      <xdr:nvSpPr>
        <xdr:cNvPr id="25" name="TextBox 24"/>
        <xdr:cNvSpPr txBox="1"/>
      </xdr:nvSpPr>
      <xdr:spPr>
        <a:xfrm>
          <a:off x="2181188" y="38100"/>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accent6">
                  <a:lumMod val="75000"/>
                </a:schemeClr>
              </a:solidFill>
            </a:rPr>
            <a:t>Modelo de Análisis de Factibilidad</a:t>
          </a:r>
        </a:p>
      </xdr:txBody>
    </xdr:sp>
    <xdr:clientData/>
  </xdr:twoCellAnchor>
  <xdr:twoCellAnchor>
    <xdr:from>
      <xdr:col>3</xdr:col>
      <xdr:colOff>571463</xdr:colOff>
      <xdr:row>0</xdr:row>
      <xdr:rowOff>9525</xdr:rowOff>
    </xdr:from>
    <xdr:to>
      <xdr:col>6</xdr:col>
      <xdr:colOff>261900</xdr:colOff>
      <xdr:row>2</xdr:row>
      <xdr:rowOff>47625</xdr:rowOff>
    </xdr:to>
    <xdr:sp macro="" textlink="">
      <xdr:nvSpPr>
        <xdr:cNvPr id="26" name="Rounded Rectangle 25"/>
        <xdr:cNvSpPr/>
      </xdr:nvSpPr>
      <xdr:spPr>
        <a:xfrm>
          <a:off x="1762088" y="9525"/>
          <a:ext cx="1952625" cy="41910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6</xdr:col>
      <xdr:colOff>347625</xdr:colOff>
      <xdr:row>0</xdr:row>
      <xdr:rowOff>9525</xdr:rowOff>
    </xdr:from>
    <xdr:to>
      <xdr:col>9</xdr:col>
      <xdr:colOff>502407</xdr:colOff>
      <xdr:row>2</xdr:row>
      <xdr:rowOff>47625</xdr:rowOff>
    </xdr:to>
    <xdr:sp macro="" textlink="">
      <xdr:nvSpPr>
        <xdr:cNvPr id="27" name="Rounded Rectangle 26"/>
        <xdr:cNvSpPr/>
      </xdr:nvSpPr>
      <xdr:spPr>
        <a:xfrm>
          <a:off x="3800438" y="9525"/>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editAs="oneCell">
    <xdr:from>
      <xdr:col>6</xdr:col>
      <xdr:colOff>404775</xdr:colOff>
      <xdr:row>0</xdr:row>
      <xdr:rowOff>19050</xdr:rowOff>
    </xdr:from>
    <xdr:to>
      <xdr:col>7</xdr:col>
      <xdr:colOff>269042</xdr:colOff>
      <xdr:row>2</xdr:row>
      <xdr:rowOff>47625</xdr:rowOff>
    </xdr:to>
    <xdr:pic>
      <xdr:nvPicPr>
        <xdr:cNvPr id="28" name="Picture 27" descr="D:\Imagenes\Iconos\grupos de interes.png"/>
        <xdr:cNvPicPr/>
      </xdr:nvPicPr>
      <xdr:blipFill>
        <a:blip xmlns:r="http://schemas.openxmlformats.org/officeDocument/2006/relationships" r:embed="rId17"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3857588" y="19050"/>
          <a:ext cx="447674" cy="409575"/>
        </a:xfrm>
        <a:prstGeom prst="rect">
          <a:avLst/>
        </a:prstGeom>
        <a:noFill/>
        <a:ln>
          <a:noFill/>
        </a:ln>
      </xdr:spPr>
    </xdr:pic>
    <xdr:clientData/>
  </xdr:twoCellAnchor>
  <xdr:twoCellAnchor>
    <xdr:from>
      <xdr:col>7</xdr:col>
      <xdr:colOff>240469</xdr:colOff>
      <xdr:row>0</xdr:row>
      <xdr:rowOff>0</xdr:rowOff>
    </xdr:from>
    <xdr:to>
      <xdr:col>9</xdr:col>
      <xdr:colOff>569082</xdr:colOff>
      <xdr:row>2</xdr:row>
      <xdr:rowOff>28575</xdr:rowOff>
    </xdr:to>
    <xdr:sp macro="" textlink="">
      <xdr:nvSpPr>
        <xdr:cNvPr id="31" name="TextBox 30"/>
        <xdr:cNvSpPr txBox="1"/>
      </xdr:nvSpPr>
      <xdr:spPr>
        <a:xfrm>
          <a:off x="4276688" y="0"/>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Análisis de Grupos de Interés</a:t>
          </a:r>
        </a:p>
      </xdr:txBody>
    </xdr:sp>
    <xdr:clientData/>
  </xdr:twoCellAnchor>
  <xdr:twoCellAnchor>
    <xdr:from>
      <xdr:col>9</xdr:col>
      <xdr:colOff>588132</xdr:colOff>
      <xdr:row>0</xdr:row>
      <xdr:rowOff>9525</xdr:rowOff>
    </xdr:from>
    <xdr:to>
      <xdr:col>13</xdr:col>
      <xdr:colOff>76163</xdr:colOff>
      <xdr:row>2</xdr:row>
      <xdr:rowOff>47625</xdr:rowOff>
    </xdr:to>
    <xdr:sp macro="" textlink="">
      <xdr:nvSpPr>
        <xdr:cNvPr id="37" name="Rounded Rectangle 36"/>
        <xdr:cNvSpPr/>
      </xdr:nvSpPr>
      <xdr:spPr>
        <a:xfrm>
          <a:off x="5838788" y="9525"/>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solidFill>
              <a:schemeClr val="bg1">
                <a:lumMod val="85000"/>
              </a:schemeClr>
            </a:solidFill>
          </a:endParaRPr>
        </a:p>
      </xdr:txBody>
    </xdr:sp>
    <xdr:clientData/>
  </xdr:twoCellAnchor>
  <xdr:twoCellAnchor editAs="oneCell">
    <xdr:from>
      <xdr:col>10</xdr:col>
      <xdr:colOff>133312</xdr:colOff>
      <xdr:row>0</xdr:row>
      <xdr:rowOff>47625</xdr:rowOff>
    </xdr:from>
    <xdr:to>
      <xdr:col>10</xdr:col>
      <xdr:colOff>542887</xdr:colOff>
      <xdr:row>2</xdr:row>
      <xdr:rowOff>28574</xdr:rowOff>
    </xdr:to>
    <xdr:pic>
      <xdr:nvPicPr>
        <xdr:cNvPr id="39" name="Picture 38" descr="D:\Imagenes\Iconos\planificacion.png"/>
        <xdr:cNvPicPr/>
      </xdr:nvPicPr>
      <xdr:blipFill>
        <a:blip xmlns:r="http://schemas.openxmlformats.org/officeDocument/2006/relationships" r:embed="rId18"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5991187" y="47625"/>
          <a:ext cx="409575" cy="361949"/>
        </a:xfrm>
        <a:prstGeom prst="rect">
          <a:avLst/>
        </a:prstGeom>
        <a:noFill/>
        <a:ln>
          <a:noFill/>
        </a:ln>
      </xdr:spPr>
    </xdr:pic>
    <xdr:clientData/>
  </xdr:twoCellAnchor>
  <xdr:twoCellAnchor editAs="oneCell">
    <xdr:from>
      <xdr:col>16</xdr:col>
      <xdr:colOff>47625</xdr:colOff>
      <xdr:row>34</xdr:row>
      <xdr:rowOff>66675</xdr:rowOff>
    </xdr:from>
    <xdr:to>
      <xdr:col>16</xdr:col>
      <xdr:colOff>350515</xdr:colOff>
      <xdr:row>35</xdr:row>
      <xdr:rowOff>55240</xdr:rowOff>
    </xdr:to>
    <xdr:pic>
      <xdr:nvPicPr>
        <xdr:cNvPr id="34" name="Picture 33" descr="D:\Imagenes\Iconos\1343675195_Information.png">
          <a:hlinkClick xmlns:r="http://schemas.openxmlformats.org/officeDocument/2006/relationships" r:id="rId19" tooltip="Detalle de Habilitadores"/>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9877425" y="6372225"/>
          <a:ext cx="302890" cy="3028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219369</xdr:colOff>
      <xdr:row>41</xdr:row>
      <xdr:rowOff>190500</xdr:rowOff>
    </xdr:from>
    <xdr:to>
      <xdr:col>18</xdr:col>
      <xdr:colOff>0</xdr:colOff>
      <xdr:row>41</xdr:row>
      <xdr:rowOff>379492</xdr:rowOff>
    </xdr:to>
    <xdr:pic>
      <xdr:nvPicPr>
        <xdr:cNvPr id="5" name="Picture 4"/>
        <xdr:cNvPicPr>
          <a:picLocks noChangeAspect="1"/>
        </xdr:cNvPicPr>
      </xdr:nvPicPr>
      <xdr:blipFill>
        <a:blip xmlns:r="http://schemas.openxmlformats.org/officeDocument/2006/relationships" r:embed="rId20" cstate="print"/>
        <a:stretch>
          <a:fillRect/>
        </a:stretch>
      </xdr:blipFill>
      <xdr:spPr>
        <a:xfrm>
          <a:off x="10049169" y="8086725"/>
          <a:ext cx="999831" cy="188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171450</xdr:colOff>
      <xdr:row>0</xdr:row>
      <xdr:rowOff>133350</xdr:rowOff>
    </xdr:from>
    <xdr:to>
      <xdr:col>2</xdr:col>
      <xdr:colOff>476250</xdr:colOff>
      <xdr:row>2</xdr:row>
      <xdr:rowOff>77587</xdr:rowOff>
    </xdr:to>
    <xdr:pic>
      <xdr:nvPicPr>
        <xdr:cNvPr id="3" name="Picture 2" descr="go, next, old icon">
          <a:hlinkClick xmlns:r="http://schemas.openxmlformats.org/officeDocument/2006/relationships" r:id="rId1" tooltip="Anterior"/>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390650" y="133350"/>
          <a:ext cx="304800" cy="268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504824</xdr:colOff>
      <xdr:row>0</xdr:row>
      <xdr:rowOff>57149</xdr:rowOff>
    </xdr:from>
    <xdr:to>
      <xdr:col>4</xdr:col>
      <xdr:colOff>323849</xdr:colOff>
      <xdr:row>2</xdr:row>
      <xdr:rowOff>123824</xdr:rowOff>
    </xdr:to>
    <xdr:pic>
      <xdr:nvPicPr>
        <xdr:cNvPr id="4" name="Picture 3" descr="D:\Imagenes\Iconos\factibilidad.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33624" y="57149"/>
          <a:ext cx="428625" cy="390525"/>
        </a:xfrm>
        <a:prstGeom prst="rect">
          <a:avLst/>
        </a:prstGeom>
        <a:noFill/>
        <a:ln>
          <a:noFill/>
        </a:ln>
      </xdr:spPr>
    </xdr:pic>
    <xdr:clientData/>
  </xdr:twoCellAnchor>
  <xdr:twoCellAnchor>
    <xdr:from>
      <xdr:col>4</xdr:col>
      <xdr:colOff>190500</xdr:colOff>
      <xdr:row>0</xdr:row>
      <xdr:rowOff>66675</xdr:rowOff>
    </xdr:from>
    <xdr:to>
      <xdr:col>6</xdr:col>
      <xdr:colOff>514350</xdr:colOff>
      <xdr:row>2</xdr:row>
      <xdr:rowOff>152400</xdr:rowOff>
    </xdr:to>
    <xdr:sp macro="" textlink="">
      <xdr:nvSpPr>
        <xdr:cNvPr id="5" name="TextBox 4"/>
        <xdr:cNvSpPr txBox="1"/>
      </xdr:nvSpPr>
      <xdr:spPr>
        <a:xfrm>
          <a:off x="2628900" y="666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accent6">
                  <a:lumMod val="75000"/>
                </a:schemeClr>
              </a:solidFill>
            </a:rPr>
            <a:t>Modelo de Análisis de Factibilidad</a:t>
          </a:r>
        </a:p>
      </xdr:txBody>
    </xdr:sp>
    <xdr:clientData/>
  </xdr:twoCellAnchor>
  <xdr:twoCellAnchor>
    <xdr:from>
      <xdr:col>3</xdr:col>
      <xdr:colOff>381000</xdr:colOff>
      <xdr:row>0</xdr:row>
      <xdr:rowOff>38100</xdr:rowOff>
    </xdr:from>
    <xdr:to>
      <xdr:col>6</xdr:col>
      <xdr:colOff>504825</xdr:colOff>
      <xdr:row>2</xdr:row>
      <xdr:rowOff>133350</xdr:rowOff>
    </xdr:to>
    <xdr:sp macro="" textlink="">
      <xdr:nvSpPr>
        <xdr:cNvPr id="6" name="Rounded Rectangle 5"/>
        <xdr:cNvSpPr/>
      </xdr:nvSpPr>
      <xdr:spPr>
        <a:xfrm>
          <a:off x="2209800" y="38100"/>
          <a:ext cx="1952625" cy="41910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6</xdr:col>
      <xdr:colOff>590550</xdr:colOff>
      <xdr:row>0</xdr:row>
      <xdr:rowOff>38100</xdr:rowOff>
    </xdr:from>
    <xdr:to>
      <xdr:col>10</xdr:col>
      <xdr:colOff>104775</xdr:colOff>
      <xdr:row>2</xdr:row>
      <xdr:rowOff>133350</xdr:rowOff>
    </xdr:to>
    <xdr:sp macro="" textlink="">
      <xdr:nvSpPr>
        <xdr:cNvPr id="7" name="Rounded Rectangle 6"/>
        <xdr:cNvSpPr/>
      </xdr:nvSpPr>
      <xdr:spPr>
        <a:xfrm>
          <a:off x="4248150" y="38100"/>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editAs="oneCell">
    <xdr:from>
      <xdr:col>7</xdr:col>
      <xdr:colOff>38100</xdr:colOff>
      <xdr:row>0</xdr:row>
      <xdr:rowOff>47625</xdr:rowOff>
    </xdr:from>
    <xdr:to>
      <xdr:col>7</xdr:col>
      <xdr:colOff>485774</xdr:colOff>
      <xdr:row>2</xdr:row>
      <xdr:rowOff>133350</xdr:rowOff>
    </xdr:to>
    <xdr:pic>
      <xdr:nvPicPr>
        <xdr:cNvPr id="8" name="Picture 7" descr="D:\Imagenes\Iconos\grupos de interes.png"/>
        <xdr:cNvPicPr/>
      </xdr:nvPicPr>
      <xdr:blipFill>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305300" y="47625"/>
          <a:ext cx="447674" cy="409575"/>
        </a:xfrm>
        <a:prstGeom prst="rect">
          <a:avLst/>
        </a:prstGeom>
        <a:noFill/>
        <a:ln>
          <a:noFill/>
        </a:ln>
      </xdr:spPr>
    </xdr:pic>
    <xdr:clientData/>
  </xdr:twoCellAnchor>
  <xdr:twoCellAnchor>
    <xdr:from>
      <xdr:col>7</xdr:col>
      <xdr:colOff>457200</xdr:colOff>
      <xdr:row>0</xdr:row>
      <xdr:rowOff>28575</xdr:rowOff>
    </xdr:from>
    <xdr:to>
      <xdr:col>10</xdr:col>
      <xdr:colOff>171450</xdr:colOff>
      <xdr:row>2</xdr:row>
      <xdr:rowOff>114300</xdr:rowOff>
    </xdr:to>
    <xdr:sp macro="" textlink="">
      <xdr:nvSpPr>
        <xdr:cNvPr id="9" name="TextBox 8"/>
        <xdr:cNvSpPr txBox="1"/>
      </xdr:nvSpPr>
      <xdr:spPr>
        <a:xfrm>
          <a:off x="4724400" y="285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Análisis de Grupos de Interés</a:t>
          </a:r>
        </a:p>
      </xdr:txBody>
    </xdr:sp>
    <xdr:clientData/>
  </xdr:twoCellAnchor>
  <xdr:twoCellAnchor>
    <xdr:from>
      <xdr:col>10</xdr:col>
      <xdr:colOff>190500</xdr:colOff>
      <xdr:row>0</xdr:row>
      <xdr:rowOff>38100</xdr:rowOff>
    </xdr:from>
    <xdr:to>
      <xdr:col>13</xdr:col>
      <xdr:colOff>314325</xdr:colOff>
      <xdr:row>2</xdr:row>
      <xdr:rowOff>133350</xdr:rowOff>
    </xdr:to>
    <xdr:sp macro="" textlink="">
      <xdr:nvSpPr>
        <xdr:cNvPr id="10" name="Rounded Rectangle 9"/>
        <xdr:cNvSpPr/>
      </xdr:nvSpPr>
      <xdr:spPr>
        <a:xfrm>
          <a:off x="6286500" y="38100"/>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solidFill>
              <a:schemeClr val="bg1">
                <a:lumMod val="85000"/>
              </a:schemeClr>
            </a:solidFill>
          </a:endParaRPr>
        </a:p>
      </xdr:txBody>
    </xdr:sp>
    <xdr:clientData/>
  </xdr:twoCellAnchor>
  <xdr:twoCellAnchor>
    <xdr:from>
      <xdr:col>11</xdr:col>
      <xdr:colOff>57150</xdr:colOff>
      <xdr:row>0</xdr:row>
      <xdr:rowOff>28575</xdr:rowOff>
    </xdr:from>
    <xdr:to>
      <xdr:col>13</xdr:col>
      <xdr:colOff>381000</xdr:colOff>
      <xdr:row>2</xdr:row>
      <xdr:rowOff>114300</xdr:rowOff>
    </xdr:to>
    <xdr:sp macro="" textlink="">
      <xdr:nvSpPr>
        <xdr:cNvPr id="11" name="TextBox 10"/>
        <xdr:cNvSpPr txBox="1"/>
      </xdr:nvSpPr>
      <xdr:spPr>
        <a:xfrm>
          <a:off x="6762750" y="28575"/>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Plan de Gestión del Cambio</a:t>
          </a:r>
        </a:p>
      </xdr:txBody>
    </xdr:sp>
    <xdr:clientData/>
  </xdr:twoCellAnchor>
  <xdr:twoCellAnchor editAs="oneCell">
    <xdr:from>
      <xdr:col>10</xdr:col>
      <xdr:colOff>342899</xdr:colOff>
      <xdr:row>0</xdr:row>
      <xdr:rowOff>76200</xdr:rowOff>
    </xdr:from>
    <xdr:to>
      <xdr:col>11</xdr:col>
      <xdr:colOff>142874</xdr:colOff>
      <xdr:row>2</xdr:row>
      <xdr:rowOff>114299</xdr:rowOff>
    </xdr:to>
    <xdr:pic>
      <xdr:nvPicPr>
        <xdr:cNvPr id="12" name="Picture 11" descr="D:\Imagenes\Iconos\planificacion.png"/>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438899" y="76200"/>
          <a:ext cx="409575" cy="361949"/>
        </a:xfrm>
        <a:prstGeom prst="rect">
          <a:avLst/>
        </a:prstGeom>
        <a:noFill/>
        <a:ln>
          <a:noFill/>
        </a:ln>
      </xdr:spPr>
    </xdr:pic>
    <xdr:clientData/>
  </xdr:twoCellAnchor>
  <xdr:twoCellAnchor editAs="oneCell">
    <xdr:from>
      <xdr:col>16</xdr:col>
      <xdr:colOff>76200</xdr:colOff>
      <xdr:row>311</xdr:row>
      <xdr:rowOff>133350</xdr:rowOff>
    </xdr:from>
    <xdr:to>
      <xdr:col>17</xdr:col>
      <xdr:colOff>468993</xdr:colOff>
      <xdr:row>540</xdr:row>
      <xdr:rowOff>25400</xdr:rowOff>
    </xdr:to>
    <xdr:pic>
      <xdr:nvPicPr>
        <xdr:cNvPr id="13" name="Picture 2" descr="LLP logo with big space copy"/>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gray">
        <a:xfrm>
          <a:off x="9496425" y="4495800"/>
          <a:ext cx="1002393"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9525</xdr:colOff>
      <xdr:row>5</xdr:row>
      <xdr:rowOff>80962</xdr:rowOff>
    </xdr:from>
    <xdr:to>
      <xdr:col>0</xdr:col>
      <xdr:colOff>666750</xdr:colOff>
      <xdr:row>20</xdr:row>
      <xdr:rowOff>794</xdr:rowOff>
    </xdr:to>
    <xdr:sp macro="" textlink="">
      <xdr:nvSpPr>
        <xdr:cNvPr id="2" name="Rectangle 1"/>
        <xdr:cNvSpPr/>
      </xdr:nvSpPr>
      <xdr:spPr>
        <a:xfrm>
          <a:off x="9525" y="819150"/>
          <a:ext cx="657225" cy="3638550"/>
        </a:xfrm>
        <a:prstGeom prst="rect">
          <a:avLst/>
        </a:prstGeom>
        <a:solidFill>
          <a:schemeClr val="accent5">
            <a:lumMod val="60000"/>
            <a:lumOff val="40000"/>
          </a:schemeClr>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ln>
              <a:solidFill>
                <a:schemeClr val="bg1"/>
              </a:solidFill>
            </a:ln>
          </a:endParaRPr>
        </a:p>
      </xdr:txBody>
    </xdr:sp>
    <xdr:clientData/>
  </xdr:twoCellAnchor>
  <xdr:twoCellAnchor editAs="oneCell">
    <xdr:from>
      <xdr:col>1</xdr:col>
      <xdr:colOff>16668</xdr:colOff>
      <xdr:row>3</xdr:row>
      <xdr:rowOff>238125</xdr:rowOff>
    </xdr:from>
    <xdr:to>
      <xdr:col>2</xdr:col>
      <xdr:colOff>154780</xdr:colOff>
      <xdr:row>5</xdr:row>
      <xdr:rowOff>285749</xdr:rowOff>
    </xdr:to>
    <xdr:sp macro="[0]!Sheet7.nuevo_Click" textlink="">
      <xdr:nvSpPr>
        <xdr:cNvPr id="13" name="Rounded Rectangle 12"/>
        <xdr:cNvSpPr/>
      </xdr:nvSpPr>
      <xdr:spPr>
        <a:xfrm>
          <a:off x="1064418" y="666750"/>
          <a:ext cx="2066925" cy="357187"/>
        </a:xfrm>
        <a:prstGeom prst="roundRect">
          <a:avLst/>
        </a:prstGeom>
        <a:solidFill>
          <a:schemeClr val="bg1">
            <a:lumMod val="75000"/>
          </a:schemeClr>
        </a:solidFill>
        <a:ln>
          <a:solidFill>
            <a:schemeClr val="bg1"/>
          </a:solidFill>
        </a:ln>
        <a:effectLst>
          <a:outerShdw blurRad="50800" dist="38100" dir="2700000" algn="tl" rotWithShape="0">
            <a:prstClr val="black">
              <a:alpha val="40000"/>
            </a:prstClr>
          </a:outerShdw>
        </a:effectLst>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UY" sz="1200" b="1">
              <a:solidFill>
                <a:schemeClr val="bg1"/>
              </a:solidFill>
            </a:rPr>
            <a:t>Insertar Grupo de Interés</a:t>
          </a:r>
          <a:endParaRPr lang="es-UY" sz="700" b="1">
            <a:solidFill>
              <a:schemeClr val="bg1"/>
            </a:solidFill>
          </a:endParaRPr>
        </a:p>
      </xdr:txBody>
    </xdr:sp>
    <xdr:clientData/>
  </xdr:twoCellAnchor>
  <xdr:twoCellAnchor editAs="absolute">
    <xdr:from>
      <xdr:col>0</xdr:col>
      <xdr:colOff>57150</xdr:colOff>
      <xdr:row>5</xdr:row>
      <xdr:rowOff>254793</xdr:rowOff>
    </xdr:from>
    <xdr:to>
      <xdr:col>0</xdr:col>
      <xdr:colOff>604391</xdr:colOff>
      <xdr:row>6</xdr:row>
      <xdr:rowOff>351978</xdr:rowOff>
    </xdr:to>
    <xdr:pic>
      <xdr:nvPicPr>
        <xdr:cNvPr id="21" name="Picture 20" descr="D:\Imagenes\Iconos\1343852140_iMAC_based_on_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990600"/>
          <a:ext cx="547241" cy="5472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136924</xdr:colOff>
      <xdr:row>8</xdr:row>
      <xdr:rowOff>73140</xdr:rowOff>
    </xdr:from>
    <xdr:to>
      <xdr:col>0</xdr:col>
      <xdr:colOff>524616</xdr:colOff>
      <xdr:row>10</xdr:row>
      <xdr:rowOff>70140</xdr:rowOff>
    </xdr:to>
    <xdr:grpSp>
      <xdr:nvGrpSpPr>
        <xdr:cNvPr id="28" name="Group 27"/>
        <xdr:cNvGrpSpPr/>
      </xdr:nvGrpSpPr>
      <xdr:grpSpPr>
        <a:xfrm>
          <a:off x="136924" y="1829973"/>
          <a:ext cx="387692" cy="378000"/>
          <a:chOff x="136924" y="1706678"/>
          <a:chExt cx="387692" cy="378000"/>
        </a:xfrm>
      </xdr:grpSpPr>
      <xdr:pic macro="[0]!Group27_Click">
        <xdr:nvPicPr>
          <xdr:cNvPr id="29" name="Picture 28"/>
          <xdr:cNvPicPr>
            <a:picLocks noChangeAspect="1"/>
          </xdr:cNvPicPr>
        </xdr:nvPicPr>
        <xdr:blipFill rotWithShape="1">
          <a:blip xmlns:r="http://schemas.openxmlformats.org/officeDocument/2006/relationships" r:embed="rId2" cstate="print"/>
          <a:srcRect l="12197" t="5634" r="17064" b="9848"/>
          <a:stretch/>
        </xdr:blipFill>
        <xdr:spPr>
          <a:xfrm>
            <a:off x="136924" y="1706678"/>
            <a:ext cx="387692" cy="378000"/>
          </a:xfrm>
          <a:prstGeom prst="roundRect">
            <a:avLst/>
          </a:prstGeom>
        </xdr:spPr>
      </xdr:pic>
      <xdr:pic macro="[0]!Group27_Click">
        <xdr:nvPicPr>
          <xdr:cNvPr id="30" name="Picture 29" descr="D:\Imagenes\Iconos\1343758524_FAQ.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2728" y="1737636"/>
            <a:ext cx="316085" cy="31608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581025</xdr:colOff>
      <xdr:row>0</xdr:row>
      <xdr:rowOff>113870</xdr:rowOff>
    </xdr:from>
    <xdr:to>
      <xdr:col>1</xdr:col>
      <xdr:colOff>905054</xdr:colOff>
      <xdr:row>0</xdr:row>
      <xdr:rowOff>401870</xdr:rowOff>
    </xdr:to>
    <xdr:pic>
      <xdr:nvPicPr>
        <xdr:cNvPr id="31" name="Picture 30" descr="go, next, old icon">
          <a:hlinkClick xmlns:r="http://schemas.openxmlformats.org/officeDocument/2006/relationships" r:id="rId4" tooltip="Anterior"/>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rot="10800000">
          <a:off x="1628775" y="113870"/>
          <a:ext cx="324029"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45423</xdr:colOff>
      <xdr:row>0</xdr:row>
      <xdr:rowOff>113869</xdr:rowOff>
    </xdr:from>
    <xdr:to>
      <xdr:col>6</xdr:col>
      <xdr:colOff>383095</xdr:colOff>
      <xdr:row>0</xdr:row>
      <xdr:rowOff>401869</xdr:rowOff>
    </xdr:to>
    <xdr:pic macro="[6]!chequeoCamposCategorizacion_Click">
      <xdr:nvPicPr>
        <xdr:cNvPr id="32" name="Picture 31" descr="go, next, old icon">
          <a:hlinkClick xmlns:r="http://schemas.openxmlformats.org/officeDocument/2006/relationships" r:id="rId6" tooltip="Siguiente"/>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8522673" y="113869"/>
          <a:ext cx="337672"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152400</xdr:colOff>
      <xdr:row>15</xdr:row>
      <xdr:rowOff>17402</xdr:rowOff>
    </xdr:from>
    <xdr:to>
      <xdr:col>0</xdr:col>
      <xdr:colOff>540092</xdr:colOff>
      <xdr:row>16</xdr:row>
      <xdr:rowOff>42863</xdr:rowOff>
    </xdr:to>
    <xdr:grpSp>
      <xdr:nvGrpSpPr>
        <xdr:cNvPr id="36" name="Group 35">
          <a:hlinkClick xmlns:r="http://schemas.openxmlformats.org/officeDocument/2006/relationships" r:id="rId7" tooltip="Volver al Inicio"/>
        </xdr:cNvPr>
        <xdr:cNvGrpSpPr/>
      </xdr:nvGrpSpPr>
      <xdr:grpSpPr>
        <a:xfrm>
          <a:off x="152400" y="3107735"/>
          <a:ext cx="387692" cy="215961"/>
          <a:chOff x="127398" y="2301139"/>
          <a:chExt cx="387692" cy="378000"/>
        </a:xfrm>
      </xdr:grpSpPr>
      <xdr:pic>
        <xdr:nvPicPr>
          <xdr:cNvPr id="37" name="Picture 36"/>
          <xdr:cNvPicPr>
            <a:picLocks noChangeAspect="1"/>
          </xdr:cNvPicPr>
        </xdr:nvPicPr>
        <xdr:blipFill rotWithShape="1">
          <a:blip xmlns:r="http://schemas.openxmlformats.org/officeDocument/2006/relationships" r:embed="rId2" cstate="print"/>
          <a:srcRect l="12197" t="5634" r="17064" b="9848"/>
          <a:stretch/>
        </xdr:blipFill>
        <xdr:spPr>
          <a:xfrm>
            <a:off x="127398" y="2301139"/>
            <a:ext cx="387692" cy="378000"/>
          </a:xfrm>
          <a:prstGeom prst="roundRect">
            <a:avLst/>
          </a:prstGeom>
        </xdr:spPr>
      </xdr:pic>
      <xdr:pic>
        <xdr:nvPicPr>
          <xdr:cNvPr id="38" name="Picture 37" descr="D:\Imagenes\Iconos\1343329315_arrow_circle_left.pn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42875" y="2345499"/>
            <a:ext cx="352426" cy="28715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0</xdr:col>
      <xdr:colOff>152400</xdr:colOff>
      <xdr:row>11</xdr:row>
      <xdr:rowOff>100041</xdr:rowOff>
    </xdr:from>
    <xdr:to>
      <xdr:col>0</xdr:col>
      <xdr:colOff>540092</xdr:colOff>
      <xdr:row>13</xdr:row>
      <xdr:rowOff>130379</xdr:rowOff>
    </xdr:to>
    <xdr:grpSp>
      <xdr:nvGrpSpPr>
        <xdr:cNvPr id="39" name="Group 38"/>
        <xdr:cNvGrpSpPr/>
      </xdr:nvGrpSpPr>
      <xdr:grpSpPr>
        <a:xfrm>
          <a:off x="152400" y="2428374"/>
          <a:ext cx="387692" cy="411338"/>
          <a:chOff x="1203724" y="3364937"/>
          <a:chExt cx="387692" cy="406575"/>
        </a:xfrm>
      </xdr:grpSpPr>
      <xdr:pic macro="[0]!pasosMatriz_Click">
        <xdr:nvPicPr>
          <xdr:cNvPr id="40" name="Picture 39"/>
          <xdr:cNvPicPr>
            <a:picLocks noChangeAspect="1"/>
          </xdr:cNvPicPr>
        </xdr:nvPicPr>
        <xdr:blipFill rotWithShape="1">
          <a:blip xmlns:r="http://schemas.openxmlformats.org/officeDocument/2006/relationships" r:embed="rId2" cstate="print"/>
          <a:srcRect l="12197" t="5634" r="17064" b="9848"/>
          <a:stretch/>
        </xdr:blipFill>
        <xdr:spPr>
          <a:xfrm>
            <a:off x="1203724" y="3364937"/>
            <a:ext cx="387692" cy="406575"/>
          </a:xfrm>
          <a:prstGeom prst="roundRect">
            <a:avLst/>
          </a:prstGeom>
        </xdr:spPr>
      </xdr:pic>
      <xdr:pic macro="[0]!pasosMatriz_Click">
        <xdr:nvPicPr>
          <xdr:cNvPr id="41" name="Picture 40" descr="D:\Imagenes\Iconos\1344450139_start-here.pn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47775" y="3400425"/>
            <a:ext cx="304800" cy="3048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1</xdr:col>
      <xdr:colOff>1207294</xdr:colOff>
      <xdr:row>0</xdr:row>
      <xdr:rowOff>100011</xdr:rowOff>
    </xdr:from>
    <xdr:to>
      <xdr:col>1</xdr:col>
      <xdr:colOff>1635919</xdr:colOff>
      <xdr:row>3</xdr:row>
      <xdr:rowOff>61911</xdr:rowOff>
    </xdr:to>
    <xdr:pic>
      <xdr:nvPicPr>
        <xdr:cNvPr id="20" name="Picture 19" descr="D:\Imagenes\Iconos\factibilidad.png"/>
        <xdr:cNvPicPr/>
      </xdr:nvPicPr>
      <xdr:blipFill>
        <a:blip xmlns:r="http://schemas.openxmlformats.org/officeDocument/2006/relationships" r:embed="rId10"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255044" y="100011"/>
          <a:ext cx="428625" cy="390525"/>
        </a:xfrm>
        <a:prstGeom prst="rect">
          <a:avLst/>
        </a:prstGeom>
        <a:noFill/>
        <a:ln>
          <a:noFill/>
        </a:ln>
      </xdr:spPr>
    </xdr:pic>
    <xdr:clientData/>
  </xdr:twoCellAnchor>
  <xdr:twoCellAnchor>
    <xdr:from>
      <xdr:col>1</xdr:col>
      <xdr:colOff>1502570</xdr:colOff>
      <xdr:row>0</xdr:row>
      <xdr:rowOff>109537</xdr:rowOff>
    </xdr:from>
    <xdr:to>
      <xdr:col>2</xdr:col>
      <xdr:colOff>1116807</xdr:colOff>
      <xdr:row>3</xdr:row>
      <xdr:rowOff>90487</xdr:rowOff>
    </xdr:to>
    <xdr:sp macro="" textlink="">
      <xdr:nvSpPr>
        <xdr:cNvPr id="22" name="TextBox 21"/>
        <xdr:cNvSpPr txBox="1"/>
      </xdr:nvSpPr>
      <xdr:spPr>
        <a:xfrm>
          <a:off x="2550320" y="109537"/>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Modelo de Análisis de Factibilidad</a:t>
          </a:r>
        </a:p>
      </xdr:txBody>
    </xdr:sp>
    <xdr:clientData/>
  </xdr:twoCellAnchor>
  <xdr:twoCellAnchor>
    <xdr:from>
      <xdr:col>1</xdr:col>
      <xdr:colOff>1083470</xdr:colOff>
      <xdr:row>0</xdr:row>
      <xdr:rowOff>80962</xdr:rowOff>
    </xdr:from>
    <xdr:to>
      <xdr:col>2</xdr:col>
      <xdr:colOff>1107282</xdr:colOff>
      <xdr:row>3</xdr:row>
      <xdr:rowOff>71437</xdr:rowOff>
    </xdr:to>
    <xdr:sp macro="" textlink="">
      <xdr:nvSpPr>
        <xdr:cNvPr id="23" name="Rounded Rectangle 22"/>
        <xdr:cNvSpPr/>
      </xdr:nvSpPr>
      <xdr:spPr>
        <a:xfrm>
          <a:off x="2131220" y="80962"/>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2</xdr:col>
      <xdr:colOff>1193007</xdr:colOff>
      <xdr:row>0</xdr:row>
      <xdr:rowOff>80962</xdr:rowOff>
    </xdr:from>
    <xdr:to>
      <xdr:col>3</xdr:col>
      <xdr:colOff>764382</xdr:colOff>
      <xdr:row>3</xdr:row>
      <xdr:rowOff>71437</xdr:rowOff>
    </xdr:to>
    <xdr:sp macro="" textlink="">
      <xdr:nvSpPr>
        <xdr:cNvPr id="24" name="Rounded Rectangle 23"/>
        <xdr:cNvSpPr/>
      </xdr:nvSpPr>
      <xdr:spPr>
        <a:xfrm>
          <a:off x="4169570" y="80962"/>
          <a:ext cx="1952625" cy="41910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2</xdr:col>
      <xdr:colOff>1669257</xdr:colOff>
      <xdr:row>0</xdr:row>
      <xdr:rowOff>71437</xdr:rowOff>
    </xdr:from>
    <xdr:to>
      <xdr:col>3</xdr:col>
      <xdr:colOff>831057</xdr:colOff>
      <xdr:row>3</xdr:row>
      <xdr:rowOff>52387</xdr:rowOff>
    </xdr:to>
    <xdr:sp macro="" textlink="">
      <xdr:nvSpPr>
        <xdr:cNvPr id="25" name="TextBox 24"/>
        <xdr:cNvSpPr txBox="1"/>
      </xdr:nvSpPr>
      <xdr:spPr>
        <a:xfrm>
          <a:off x="4645820" y="71437"/>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accent6">
                  <a:lumMod val="75000"/>
                </a:schemeClr>
              </a:solidFill>
            </a:rPr>
            <a:t>Análisis de Grupos de Interés</a:t>
          </a:r>
        </a:p>
      </xdr:txBody>
    </xdr:sp>
    <xdr:clientData/>
  </xdr:twoCellAnchor>
  <xdr:twoCellAnchor>
    <xdr:from>
      <xdr:col>3</xdr:col>
      <xdr:colOff>850108</xdr:colOff>
      <xdr:row>0</xdr:row>
      <xdr:rowOff>80962</xdr:rowOff>
    </xdr:from>
    <xdr:to>
      <xdr:col>5</xdr:col>
      <xdr:colOff>838202</xdr:colOff>
      <xdr:row>3</xdr:row>
      <xdr:rowOff>71437</xdr:rowOff>
    </xdr:to>
    <xdr:sp macro="" textlink="">
      <xdr:nvSpPr>
        <xdr:cNvPr id="26" name="Rounded Rectangle 25"/>
        <xdr:cNvSpPr/>
      </xdr:nvSpPr>
      <xdr:spPr>
        <a:xfrm>
          <a:off x="6207921" y="80962"/>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4</xdr:col>
      <xdr:colOff>278607</xdr:colOff>
      <xdr:row>0</xdr:row>
      <xdr:rowOff>71437</xdr:rowOff>
    </xdr:from>
    <xdr:to>
      <xdr:col>5</xdr:col>
      <xdr:colOff>904876</xdr:colOff>
      <xdr:row>3</xdr:row>
      <xdr:rowOff>52387</xdr:rowOff>
    </xdr:to>
    <xdr:sp macro="" textlink="">
      <xdr:nvSpPr>
        <xdr:cNvPr id="27" name="TextBox 26"/>
        <xdr:cNvSpPr txBox="1"/>
      </xdr:nvSpPr>
      <xdr:spPr>
        <a:xfrm>
          <a:off x="6684170" y="71437"/>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Plan de Gestión del Cambio</a:t>
          </a:r>
        </a:p>
      </xdr:txBody>
    </xdr:sp>
    <xdr:clientData/>
  </xdr:twoCellAnchor>
  <xdr:twoCellAnchor editAs="oneCell">
    <xdr:from>
      <xdr:col>3</xdr:col>
      <xdr:colOff>1002506</xdr:colOff>
      <xdr:row>0</xdr:row>
      <xdr:rowOff>119062</xdr:rowOff>
    </xdr:from>
    <xdr:to>
      <xdr:col>4</xdr:col>
      <xdr:colOff>364331</xdr:colOff>
      <xdr:row>3</xdr:row>
      <xdr:rowOff>52386</xdr:rowOff>
    </xdr:to>
    <xdr:pic>
      <xdr:nvPicPr>
        <xdr:cNvPr id="33" name="Picture 32" descr="D:\Imagenes\Iconos\planificacion.png"/>
        <xdr:cNvPicPr/>
      </xdr:nvPicPr>
      <xdr:blipFill>
        <a:blip xmlns:r="http://schemas.openxmlformats.org/officeDocument/2006/relationships" r:embed="rId11"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360319" y="119062"/>
          <a:ext cx="409575" cy="361949"/>
        </a:xfrm>
        <a:prstGeom prst="rect">
          <a:avLst/>
        </a:prstGeom>
        <a:noFill/>
        <a:ln>
          <a:noFill/>
        </a:ln>
      </xdr:spPr>
    </xdr:pic>
    <xdr:clientData/>
  </xdr:twoCellAnchor>
  <xdr:twoCellAnchor editAs="oneCell">
    <xdr:from>
      <xdr:col>2</xdr:col>
      <xdr:colOff>1273969</xdr:colOff>
      <xdr:row>0</xdr:row>
      <xdr:rowOff>83344</xdr:rowOff>
    </xdr:from>
    <xdr:to>
      <xdr:col>2</xdr:col>
      <xdr:colOff>1721643</xdr:colOff>
      <xdr:row>3</xdr:row>
      <xdr:rowOff>64294</xdr:rowOff>
    </xdr:to>
    <xdr:pic>
      <xdr:nvPicPr>
        <xdr:cNvPr id="34" name="Picture 33" descr="D:\Imagenes\Iconos\grupos de interes.png"/>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250532" y="83344"/>
          <a:ext cx="447674" cy="409575"/>
        </a:xfrm>
        <a:prstGeom prst="rect">
          <a:avLst/>
        </a:prstGeom>
        <a:noFill/>
        <a:ln>
          <a:noFill/>
        </a:ln>
      </xdr:spPr>
    </xdr:pic>
    <xdr:clientData/>
  </xdr:twoCellAnchor>
  <xdr:twoCellAnchor editAs="oneCell">
    <xdr:from>
      <xdr:col>10</xdr:col>
      <xdr:colOff>95250</xdr:colOff>
      <xdr:row>30</xdr:row>
      <xdr:rowOff>226218</xdr:rowOff>
    </xdr:from>
    <xdr:to>
      <xdr:col>11</xdr:col>
      <xdr:colOff>487862</xdr:colOff>
      <xdr:row>30</xdr:row>
      <xdr:rowOff>415210</xdr:rowOff>
    </xdr:to>
    <xdr:pic>
      <xdr:nvPicPr>
        <xdr:cNvPr id="3" name="Picture 2"/>
        <xdr:cNvPicPr>
          <a:picLocks noChangeAspect="1"/>
        </xdr:cNvPicPr>
      </xdr:nvPicPr>
      <xdr:blipFill>
        <a:blip xmlns:r="http://schemas.openxmlformats.org/officeDocument/2006/relationships" r:embed="rId13" cstate="print"/>
        <a:stretch>
          <a:fillRect/>
        </a:stretch>
      </xdr:blipFill>
      <xdr:spPr>
        <a:xfrm>
          <a:off x="13394531" y="8584406"/>
          <a:ext cx="999831" cy="18899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520698</xdr:colOff>
      <xdr:row>0</xdr:row>
      <xdr:rowOff>63500</xdr:rowOff>
    </xdr:from>
    <xdr:to>
      <xdr:col>8</xdr:col>
      <xdr:colOff>878414</xdr:colOff>
      <xdr:row>2</xdr:row>
      <xdr:rowOff>70908</xdr:rowOff>
    </xdr:to>
    <xdr:sp macro="" textlink="">
      <xdr:nvSpPr>
        <xdr:cNvPr id="40" name="TextBox 39"/>
        <xdr:cNvSpPr txBox="1"/>
      </xdr:nvSpPr>
      <xdr:spPr>
        <a:xfrm>
          <a:off x="6659031" y="63500"/>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Plan de Gestión del Cambio</a:t>
          </a:r>
        </a:p>
      </xdr:txBody>
    </xdr:sp>
    <xdr:clientData/>
  </xdr:twoCellAnchor>
  <xdr:twoCellAnchor>
    <xdr:from>
      <xdr:col>1</xdr:col>
      <xdr:colOff>578184</xdr:colOff>
      <xdr:row>4</xdr:row>
      <xdr:rowOff>499789</xdr:rowOff>
    </xdr:from>
    <xdr:to>
      <xdr:col>10</xdr:col>
      <xdr:colOff>686258</xdr:colOff>
      <xdr:row>20</xdr:row>
      <xdr:rowOff>174277</xdr:rowOff>
    </xdr:to>
    <xdr:grpSp>
      <xdr:nvGrpSpPr>
        <xdr:cNvPr id="3" name="Group 19"/>
        <xdr:cNvGrpSpPr>
          <a:grpSpLocks/>
        </xdr:cNvGrpSpPr>
      </xdr:nvGrpSpPr>
      <xdr:grpSpPr bwMode="auto">
        <a:xfrm>
          <a:off x="1657684" y="1219456"/>
          <a:ext cx="8511241" cy="4013654"/>
          <a:chOff x="863245" y="90510"/>
          <a:chExt cx="9659505" cy="3879529"/>
        </a:xfrm>
      </xdr:grpSpPr>
      <xdr:cxnSp macro="">
        <xdr:nvCxnSpPr>
          <xdr:cNvPr id="9" name="Straight Arrow Connector 8"/>
          <xdr:cNvCxnSpPr/>
        </xdr:nvCxnSpPr>
        <xdr:spPr>
          <a:xfrm flipV="1">
            <a:off x="888867" y="3960507"/>
            <a:ext cx="9633883" cy="9532"/>
          </a:xfrm>
          <a:prstGeom prst="straightConnector1">
            <a:avLst/>
          </a:prstGeom>
          <a:ln>
            <a:solidFill>
              <a:schemeClr val="accent5">
                <a:lumMod val="75000"/>
              </a:schemeClr>
            </a:solidFill>
            <a:headEnd type="none" w="med" len="med"/>
            <a:tailEnd type="triangle" w="med" len="lg"/>
          </a:ln>
        </xdr:spPr>
        <xdr:style>
          <a:lnRef idx="3">
            <a:schemeClr val="accent1"/>
          </a:lnRef>
          <a:fillRef idx="0">
            <a:schemeClr val="accent1"/>
          </a:fillRef>
          <a:effectRef idx="2">
            <a:schemeClr val="accent1"/>
          </a:effectRef>
          <a:fontRef idx="minor">
            <a:schemeClr val="tx1"/>
          </a:fontRef>
        </xdr:style>
      </xdr:cxnSp>
      <xdr:cxnSp macro="">
        <xdr:nvCxnSpPr>
          <xdr:cNvPr id="10" name="Straight Arrow Connector 9"/>
          <xdr:cNvCxnSpPr/>
        </xdr:nvCxnSpPr>
        <xdr:spPr>
          <a:xfrm>
            <a:off x="863245" y="90510"/>
            <a:ext cx="0" cy="3850934"/>
          </a:xfrm>
          <a:prstGeom prst="straightConnector1">
            <a:avLst/>
          </a:prstGeom>
          <a:ln>
            <a:solidFill>
              <a:schemeClr val="accent5">
                <a:lumMod val="75000"/>
              </a:schemeClr>
            </a:solidFill>
            <a:headEnd type="triangle" w="med" len="lg"/>
            <a:tailEnd type="none" w="lg" len="lg"/>
          </a:ln>
        </xdr:spPr>
        <xdr:style>
          <a:lnRef idx="3">
            <a:schemeClr val="accent1"/>
          </a:lnRef>
          <a:fillRef idx="0">
            <a:schemeClr val="accent1"/>
          </a:fillRef>
          <a:effectRef idx="2">
            <a:schemeClr val="accent1"/>
          </a:effectRef>
          <a:fontRef idx="minor">
            <a:schemeClr val="tx1"/>
          </a:fontRef>
        </xdr:style>
      </xdr:cxnSp>
      <xdr:cxnSp macro="">
        <xdr:nvCxnSpPr>
          <xdr:cNvPr id="11" name="Straight Connector 10"/>
          <xdr:cNvCxnSpPr/>
        </xdr:nvCxnSpPr>
        <xdr:spPr>
          <a:xfrm>
            <a:off x="863245" y="1977848"/>
            <a:ext cx="9544205" cy="0"/>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2" name="Straight Connector 11"/>
          <xdr:cNvCxnSpPr/>
        </xdr:nvCxnSpPr>
        <xdr:spPr>
          <a:xfrm>
            <a:off x="5692997" y="138170"/>
            <a:ext cx="0" cy="3822337"/>
          </a:xfrm>
          <a:prstGeom prst="line">
            <a:avLst/>
          </a:prstGeom>
          <a:ln>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593148</xdr:colOff>
      <xdr:row>4</xdr:row>
      <xdr:rowOff>501914</xdr:rowOff>
    </xdr:from>
    <xdr:to>
      <xdr:col>10</xdr:col>
      <xdr:colOff>711731</xdr:colOff>
      <xdr:row>20</xdr:row>
      <xdr:rowOff>184130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4</xdr:row>
      <xdr:rowOff>5292</xdr:rowOff>
    </xdr:from>
    <xdr:to>
      <xdr:col>0</xdr:col>
      <xdr:colOff>657225</xdr:colOff>
      <xdr:row>16</xdr:row>
      <xdr:rowOff>79375</xdr:rowOff>
    </xdr:to>
    <xdr:sp macro="" textlink="">
      <xdr:nvSpPr>
        <xdr:cNvPr id="21" name="Rectangle 20"/>
        <xdr:cNvSpPr/>
      </xdr:nvSpPr>
      <xdr:spPr>
        <a:xfrm>
          <a:off x="0" y="724959"/>
          <a:ext cx="657225" cy="3651249"/>
        </a:xfrm>
        <a:prstGeom prst="rect">
          <a:avLst/>
        </a:prstGeom>
        <a:solidFill>
          <a:schemeClr val="accent5">
            <a:lumMod val="60000"/>
            <a:lumOff val="40000"/>
          </a:schemeClr>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ln>
              <a:solidFill>
                <a:schemeClr val="bg1"/>
              </a:solidFill>
            </a:ln>
          </a:endParaRPr>
        </a:p>
      </xdr:txBody>
    </xdr:sp>
    <xdr:clientData/>
  </xdr:twoCellAnchor>
  <xdr:twoCellAnchor editAs="absolute">
    <xdr:from>
      <xdr:col>0</xdr:col>
      <xdr:colOff>47625</xdr:colOff>
      <xdr:row>4</xdr:row>
      <xdr:rowOff>172508</xdr:rowOff>
    </xdr:from>
    <xdr:to>
      <xdr:col>0</xdr:col>
      <xdr:colOff>594866</xdr:colOff>
      <xdr:row>4</xdr:row>
      <xdr:rowOff>726099</xdr:rowOff>
    </xdr:to>
    <xdr:pic>
      <xdr:nvPicPr>
        <xdr:cNvPr id="22" name="Picture 21" descr="D:\Imagenes\Iconos\1343852140_iMAC_based_on_3.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896408"/>
          <a:ext cx="547241" cy="5535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542925</xdr:colOff>
      <xdr:row>0</xdr:row>
      <xdr:rowOff>85295</xdr:rowOff>
    </xdr:from>
    <xdr:to>
      <xdr:col>1</xdr:col>
      <xdr:colOff>866954</xdr:colOff>
      <xdr:row>1</xdr:row>
      <xdr:rowOff>211370</xdr:rowOff>
    </xdr:to>
    <xdr:pic>
      <xdr:nvPicPr>
        <xdr:cNvPr id="33" name="Picture 32" descr="go, next, old icon">
          <a:hlinkClick xmlns:r="http://schemas.openxmlformats.org/officeDocument/2006/relationships" r:id="rId3" tooltip="Anterior"/>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rot="10800000">
          <a:off x="1619250" y="85295"/>
          <a:ext cx="324029"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1004486</xdr:colOff>
      <xdr:row>0</xdr:row>
      <xdr:rowOff>85294</xdr:rowOff>
    </xdr:from>
    <xdr:to>
      <xdr:col>9</xdr:col>
      <xdr:colOff>262658</xdr:colOff>
      <xdr:row>1</xdr:row>
      <xdr:rowOff>211369</xdr:rowOff>
    </xdr:to>
    <xdr:pic macro="[6]!chequeoCamposCategorizacion_Click">
      <xdr:nvPicPr>
        <xdr:cNvPr id="34" name="Picture 33" descr="go, next, old icon">
          <a:hlinkClick xmlns:r="http://schemas.openxmlformats.org/officeDocument/2006/relationships" r:id="rId5" tooltip="Siguiente"/>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328153" y="85294"/>
          <a:ext cx="337672" cy="28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245179</xdr:colOff>
      <xdr:row>21</xdr:row>
      <xdr:rowOff>37316</xdr:rowOff>
    </xdr:from>
    <xdr:to>
      <xdr:col>8</xdr:col>
      <xdr:colOff>21572</xdr:colOff>
      <xdr:row>22</xdr:row>
      <xdr:rowOff>76200</xdr:rowOff>
    </xdr:to>
    <xdr:sp macro="" textlink="">
      <xdr:nvSpPr>
        <xdr:cNvPr id="15" name="TextBox 14"/>
        <xdr:cNvSpPr txBox="1"/>
      </xdr:nvSpPr>
      <xdr:spPr>
        <a:xfrm>
          <a:off x="4340929" y="5286649"/>
          <a:ext cx="3004310" cy="2293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200" b="1">
              <a:solidFill>
                <a:schemeClr val="bg1">
                  <a:lumMod val="50000"/>
                </a:schemeClr>
              </a:solidFill>
            </a:rPr>
            <a:t>Impacto</a:t>
          </a:r>
        </a:p>
      </xdr:txBody>
    </xdr:sp>
    <xdr:clientData/>
  </xdr:twoCellAnchor>
  <xdr:twoCellAnchor>
    <xdr:from>
      <xdr:col>1</xdr:col>
      <xdr:colOff>300037</xdr:colOff>
      <xdr:row>4</xdr:row>
      <xdr:rowOff>968527</xdr:rowOff>
    </xdr:from>
    <xdr:to>
      <xdr:col>1</xdr:col>
      <xdr:colOff>528937</xdr:colOff>
      <xdr:row>18</xdr:row>
      <xdr:rowOff>21021</xdr:rowOff>
    </xdr:to>
    <xdr:sp macro="" textlink="">
      <xdr:nvSpPr>
        <xdr:cNvPr id="38" name="TextBox 37"/>
        <xdr:cNvSpPr txBox="1"/>
      </xdr:nvSpPr>
      <xdr:spPr>
        <a:xfrm rot="16200000">
          <a:off x="-11343" y="3079074"/>
          <a:ext cx="3010660" cy="2289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200" b="1">
              <a:solidFill>
                <a:schemeClr val="bg1">
                  <a:lumMod val="50000"/>
                </a:schemeClr>
              </a:solidFill>
            </a:rPr>
            <a:t>Influencia</a:t>
          </a:r>
        </a:p>
      </xdr:txBody>
    </xdr:sp>
    <xdr:clientData/>
  </xdr:twoCellAnchor>
  <xdr:twoCellAnchor>
    <xdr:from>
      <xdr:col>0</xdr:col>
      <xdr:colOff>133350</xdr:colOff>
      <xdr:row>5</xdr:row>
      <xdr:rowOff>9525</xdr:rowOff>
    </xdr:from>
    <xdr:to>
      <xdr:col>0</xdr:col>
      <xdr:colOff>521042</xdr:colOff>
      <xdr:row>6</xdr:row>
      <xdr:rowOff>223506</xdr:rowOff>
    </xdr:to>
    <xdr:grpSp>
      <xdr:nvGrpSpPr>
        <xdr:cNvPr id="47" name="Group 46"/>
        <xdr:cNvGrpSpPr/>
      </xdr:nvGrpSpPr>
      <xdr:grpSpPr>
        <a:xfrm>
          <a:off x="133350" y="1702858"/>
          <a:ext cx="387692" cy="404481"/>
          <a:chOff x="689374" y="1840028"/>
          <a:chExt cx="387692" cy="378000"/>
        </a:xfrm>
      </xdr:grpSpPr>
      <xdr:pic>
        <xdr:nvPicPr>
          <xdr:cNvPr id="48" name="Picture 47"/>
          <xdr:cNvPicPr>
            <a:picLocks noChangeAspect="1"/>
          </xdr:cNvPicPr>
        </xdr:nvPicPr>
        <xdr:blipFill rotWithShape="1">
          <a:blip xmlns:r="http://schemas.openxmlformats.org/officeDocument/2006/relationships" r:embed="rId6" cstate="print"/>
          <a:srcRect l="12197" t="5634" r="17064" b="9848"/>
          <a:stretch/>
        </xdr:blipFill>
        <xdr:spPr>
          <a:xfrm>
            <a:off x="689374" y="1840028"/>
            <a:ext cx="387692" cy="378000"/>
          </a:xfrm>
          <a:prstGeom prst="roundRect">
            <a:avLst/>
          </a:prstGeom>
        </xdr:spPr>
      </xdr:pic>
      <xdr:pic macro="[0]!Objetivografico_Click">
        <xdr:nvPicPr>
          <xdr:cNvPr id="49" name="Picture 48" descr="D:\Imagenes\Iconos\1343758524_FAQ.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704849" y="1859870"/>
            <a:ext cx="352425" cy="3524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1</xdr:col>
      <xdr:colOff>1052284</xdr:colOff>
      <xdr:row>4</xdr:row>
      <xdr:rowOff>470203</xdr:rowOff>
    </xdr:from>
    <xdr:to>
      <xdr:col>3</xdr:col>
      <xdr:colOff>631654</xdr:colOff>
      <xdr:row>4</xdr:row>
      <xdr:rowOff>815358</xdr:rowOff>
    </xdr:to>
    <xdr:sp macro="" textlink="">
      <xdr:nvSpPr>
        <xdr:cNvPr id="4" name="TextBox 3"/>
        <xdr:cNvSpPr txBox="1"/>
      </xdr:nvSpPr>
      <xdr:spPr bwMode="auto">
        <a:xfrm>
          <a:off x="2131784" y="1189870"/>
          <a:ext cx="1738370" cy="345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400" b="1">
              <a:solidFill>
                <a:schemeClr val="accent6">
                  <a:lumMod val="75000"/>
                </a:schemeClr>
              </a:solidFill>
              <a:latin typeface="+mn-lt"/>
              <a:cs typeface="Arial" pitchFamily="34" charset="0"/>
            </a:rPr>
            <a:t>Apoyo</a:t>
          </a:r>
        </a:p>
      </xdr:txBody>
    </xdr:sp>
    <xdr:clientData/>
  </xdr:twoCellAnchor>
  <xdr:twoCellAnchor>
    <xdr:from>
      <xdr:col>8</xdr:col>
      <xdr:colOff>598921</xdr:colOff>
      <xdr:row>4</xdr:row>
      <xdr:rowOff>470203</xdr:rowOff>
    </xdr:from>
    <xdr:to>
      <xdr:col>10</xdr:col>
      <xdr:colOff>189579</xdr:colOff>
      <xdr:row>4</xdr:row>
      <xdr:rowOff>815358</xdr:rowOff>
    </xdr:to>
    <xdr:sp macro="" textlink="">
      <xdr:nvSpPr>
        <xdr:cNvPr id="5" name="TextBox 4"/>
        <xdr:cNvSpPr txBox="1"/>
      </xdr:nvSpPr>
      <xdr:spPr bwMode="auto">
        <a:xfrm>
          <a:off x="7922588" y="1189870"/>
          <a:ext cx="1749658" cy="345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400" b="1">
              <a:solidFill>
                <a:schemeClr val="accent6">
                  <a:lumMod val="75000"/>
                </a:schemeClr>
              </a:solidFill>
              <a:latin typeface="+mn-lt"/>
              <a:cs typeface="Arial" pitchFamily="34" charset="0"/>
            </a:rPr>
            <a:t>Compromiso</a:t>
          </a:r>
        </a:p>
      </xdr:txBody>
    </xdr:sp>
    <xdr:clientData/>
  </xdr:twoCellAnchor>
  <xdr:twoCellAnchor>
    <xdr:from>
      <xdr:col>1</xdr:col>
      <xdr:colOff>955771</xdr:colOff>
      <xdr:row>18</xdr:row>
      <xdr:rowOff>14485</xdr:rowOff>
    </xdr:from>
    <xdr:to>
      <xdr:col>3</xdr:col>
      <xdr:colOff>546430</xdr:colOff>
      <xdr:row>19</xdr:row>
      <xdr:rowOff>169140</xdr:rowOff>
    </xdr:to>
    <xdr:sp macro="" textlink="">
      <xdr:nvSpPr>
        <xdr:cNvPr id="6" name="TextBox 5"/>
        <xdr:cNvSpPr txBox="1"/>
      </xdr:nvSpPr>
      <xdr:spPr bwMode="auto">
        <a:xfrm>
          <a:off x="2035271" y="4692318"/>
          <a:ext cx="1749659" cy="345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400" b="1">
              <a:solidFill>
                <a:schemeClr val="accent6">
                  <a:lumMod val="75000"/>
                </a:schemeClr>
              </a:solidFill>
              <a:latin typeface="+mn-lt"/>
              <a:cs typeface="Arial" pitchFamily="34" charset="0"/>
            </a:rPr>
            <a:t>Sensibilización</a:t>
          </a:r>
        </a:p>
      </xdr:txBody>
    </xdr:sp>
    <xdr:clientData/>
  </xdr:twoCellAnchor>
  <xdr:twoCellAnchor>
    <xdr:from>
      <xdr:col>8</xdr:col>
      <xdr:colOff>810856</xdr:colOff>
      <xdr:row>18</xdr:row>
      <xdr:rowOff>45027</xdr:rowOff>
    </xdr:from>
    <xdr:to>
      <xdr:col>10</xdr:col>
      <xdr:colOff>390226</xdr:colOff>
      <xdr:row>20</xdr:row>
      <xdr:rowOff>9182</xdr:rowOff>
    </xdr:to>
    <xdr:sp macro="" textlink="">
      <xdr:nvSpPr>
        <xdr:cNvPr id="7" name="TextBox 6"/>
        <xdr:cNvSpPr txBox="1"/>
      </xdr:nvSpPr>
      <xdr:spPr bwMode="auto">
        <a:xfrm>
          <a:off x="8134523" y="4722860"/>
          <a:ext cx="1738370" cy="3451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400" b="1">
              <a:solidFill>
                <a:schemeClr val="accent6">
                  <a:lumMod val="75000"/>
                </a:schemeClr>
              </a:solidFill>
              <a:latin typeface="+mn-lt"/>
              <a:cs typeface="Arial" pitchFamily="34" charset="0"/>
            </a:rPr>
            <a:t>Involucramiento</a:t>
          </a:r>
        </a:p>
      </xdr:txBody>
    </xdr:sp>
    <xdr:clientData/>
  </xdr:twoCellAnchor>
  <xdr:twoCellAnchor editAs="absolute">
    <xdr:from>
      <xdr:col>0</xdr:col>
      <xdr:colOff>105833</xdr:colOff>
      <xdr:row>9</xdr:row>
      <xdr:rowOff>99161</xdr:rowOff>
    </xdr:from>
    <xdr:to>
      <xdr:col>0</xdr:col>
      <xdr:colOff>493525</xdr:colOff>
      <xdr:row>11</xdr:row>
      <xdr:rowOff>58060</xdr:rowOff>
    </xdr:to>
    <xdr:grpSp>
      <xdr:nvGrpSpPr>
        <xdr:cNvPr id="39" name="Group 38">
          <a:hlinkClick xmlns:r="http://schemas.openxmlformats.org/officeDocument/2006/relationships" r:id="rId8" tooltip="Volver al Inicio"/>
        </xdr:cNvPr>
        <xdr:cNvGrpSpPr/>
      </xdr:nvGrpSpPr>
      <xdr:grpSpPr>
        <a:xfrm>
          <a:off x="105833" y="2967244"/>
          <a:ext cx="387692" cy="435149"/>
          <a:chOff x="127398" y="2301139"/>
          <a:chExt cx="387692" cy="378000"/>
        </a:xfrm>
      </xdr:grpSpPr>
      <xdr:pic>
        <xdr:nvPicPr>
          <xdr:cNvPr id="41" name="Picture 40"/>
          <xdr:cNvPicPr>
            <a:picLocks noChangeAspect="1"/>
          </xdr:cNvPicPr>
        </xdr:nvPicPr>
        <xdr:blipFill rotWithShape="1">
          <a:blip xmlns:r="http://schemas.openxmlformats.org/officeDocument/2006/relationships" r:embed="rId6" cstate="print"/>
          <a:srcRect l="12197" t="5634" r="17064" b="9848"/>
          <a:stretch/>
        </xdr:blipFill>
        <xdr:spPr>
          <a:xfrm>
            <a:off x="127398" y="2301139"/>
            <a:ext cx="387692" cy="378000"/>
          </a:xfrm>
          <a:prstGeom prst="roundRect">
            <a:avLst/>
          </a:prstGeom>
        </xdr:spPr>
      </xdr:pic>
      <xdr:pic>
        <xdr:nvPicPr>
          <xdr:cNvPr id="42" name="Picture 41" descr="D:\Imagenes\Iconos\1343329315_arrow_circle_left.png"/>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42875" y="2345499"/>
            <a:ext cx="352426" cy="28715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0</xdr:col>
      <xdr:colOff>105833</xdr:colOff>
      <xdr:row>7</xdr:row>
      <xdr:rowOff>130290</xdr:rowOff>
    </xdr:from>
    <xdr:to>
      <xdr:col>0</xdr:col>
      <xdr:colOff>493525</xdr:colOff>
      <xdr:row>8</xdr:row>
      <xdr:rowOff>202961</xdr:rowOff>
    </xdr:to>
    <xdr:grpSp>
      <xdr:nvGrpSpPr>
        <xdr:cNvPr id="43" name="Group 42"/>
        <xdr:cNvGrpSpPr/>
      </xdr:nvGrpSpPr>
      <xdr:grpSpPr>
        <a:xfrm>
          <a:off x="105833" y="2331623"/>
          <a:ext cx="387692" cy="411338"/>
          <a:chOff x="1203724" y="3364937"/>
          <a:chExt cx="387692" cy="406575"/>
        </a:xfrm>
      </xdr:grpSpPr>
      <xdr:pic>
        <xdr:nvPicPr>
          <xdr:cNvPr id="44" name="Picture 43"/>
          <xdr:cNvPicPr>
            <a:picLocks noChangeAspect="1"/>
          </xdr:cNvPicPr>
        </xdr:nvPicPr>
        <xdr:blipFill rotWithShape="1">
          <a:blip xmlns:r="http://schemas.openxmlformats.org/officeDocument/2006/relationships" r:embed="rId6" cstate="print"/>
          <a:srcRect l="12197" t="5634" r="17064" b="9848"/>
          <a:stretch/>
        </xdr:blipFill>
        <xdr:spPr>
          <a:xfrm>
            <a:off x="1203724" y="3364937"/>
            <a:ext cx="387692" cy="406575"/>
          </a:xfrm>
          <a:prstGeom prst="roundRect">
            <a:avLst/>
          </a:prstGeom>
        </xdr:spPr>
      </xdr:pic>
      <xdr:pic macro="[0]!InstGrafico_Click">
        <xdr:nvPicPr>
          <xdr:cNvPr id="45" name="Picture 44" descr="D:\Imagenes\Iconos\1344450139_start-here.png"/>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247775" y="3400425"/>
            <a:ext cx="304800" cy="3048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70905</xdr:colOff>
      <xdr:row>0</xdr:row>
      <xdr:rowOff>92074</xdr:rowOff>
    </xdr:from>
    <xdr:to>
      <xdr:col>2</xdr:col>
      <xdr:colOff>499530</xdr:colOff>
      <xdr:row>2</xdr:row>
      <xdr:rowOff>80432</xdr:rowOff>
    </xdr:to>
    <xdr:pic>
      <xdr:nvPicPr>
        <xdr:cNvPr id="30" name="Picture 29" descr="D:\Imagenes\Iconos\factibilidad.png"/>
        <xdr:cNvPicPr/>
      </xdr:nvPicPr>
      <xdr:blipFill>
        <a:blip xmlns:r="http://schemas.openxmlformats.org/officeDocument/2006/relationships" r:embed="rId11"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229905" y="92074"/>
          <a:ext cx="428625" cy="390525"/>
        </a:xfrm>
        <a:prstGeom prst="rect">
          <a:avLst/>
        </a:prstGeom>
        <a:noFill/>
        <a:ln>
          <a:noFill/>
        </a:ln>
      </xdr:spPr>
    </xdr:pic>
    <xdr:clientData/>
  </xdr:twoCellAnchor>
  <xdr:twoCellAnchor>
    <xdr:from>
      <xdr:col>2</xdr:col>
      <xdr:colOff>366181</xdr:colOff>
      <xdr:row>0</xdr:row>
      <xdr:rowOff>101600</xdr:rowOff>
    </xdr:from>
    <xdr:to>
      <xdr:col>3</xdr:col>
      <xdr:colOff>829731</xdr:colOff>
      <xdr:row>2</xdr:row>
      <xdr:rowOff>109008</xdr:rowOff>
    </xdr:to>
    <xdr:sp macro="" textlink="">
      <xdr:nvSpPr>
        <xdr:cNvPr id="31" name="TextBox 30"/>
        <xdr:cNvSpPr txBox="1"/>
      </xdr:nvSpPr>
      <xdr:spPr>
        <a:xfrm>
          <a:off x="2525181" y="101600"/>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Modelo de Análisis de Factibilidad</a:t>
          </a:r>
        </a:p>
      </xdr:txBody>
    </xdr:sp>
    <xdr:clientData/>
  </xdr:twoCellAnchor>
  <xdr:twoCellAnchor>
    <xdr:from>
      <xdr:col>1</xdr:col>
      <xdr:colOff>1026581</xdr:colOff>
      <xdr:row>0</xdr:row>
      <xdr:rowOff>73025</xdr:rowOff>
    </xdr:from>
    <xdr:to>
      <xdr:col>3</xdr:col>
      <xdr:colOff>820206</xdr:colOff>
      <xdr:row>2</xdr:row>
      <xdr:rowOff>89958</xdr:rowOff>
    </xdr:to>
    <xdr:sp macro="" textlink="">
      <xdr:nvSpPr>
        <xdr:cNvPr id="32" name="Rounded Rectangle 31"/>
        <xdr:cNvSpPr/>
      </xdr:nvSpPr>
      <xdr:spPr>
        <a:xfrm>
          <a:off x="2106081" y="73025"/>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4</xdr:col>
      <xdr:colOff>48681</xdr:colOff>
      <xdr:row>0</xdr:row>
      <xdr:rowOff>73025</xdr:rowOff>
    </xdr:from>
    <xdr:to>
      <xdr:col>5</xdr:col>
      <xdr:colOff>773639</xdr:colOff>
      <xdr:row>2</xdr:row>
      <xdr:rowOff>89958</xdr:rowOff>
    </xdr:to>
    <xdr:sp macro="" textlink="">
      <xdr:nvSpPr>
        <xdr:cNvPr id="35" name="Rounded Rectangle 34"/>
        <xdr:cNvSpPr/>
      </xdr:nvSpPr>
      <xdr:spPr>
        <a:xfrm>
          <a:off x="4144431" y="73025"/>
          <a:ext cx="1952625" cy="41910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6</xdr:col>
      <xdr:colOff>44449</xdr:colOff>
      <xdr:row>0</xdr:row>
      <xdr:rowOff>73025</xdr:rowOff>
    </xdr:from>
    <xdr:to>
      <xdr:col>8</xdr:col>
      <xdr:colOff>811740</xdr:colOff>
      <xdr:row>2</xdr:row>
      <xdr:rowOff>89958</xdr:rowOff>
    </xdr:to>
    <xdr:sp macro="" textlink="">
      <xdr:nvSpPr>
        <xdr:cNvPr id="37" name="Rounded Rectangle 36"/>
        <xdr:cNvSpPr/>
      </xdr:nvSpPr>
      <xdr:spPr>
        <a:xfrm>
          <a:off x="6182782" y="73025"/>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4</xdr:col>
      <xdr:colOff>524931</xdr:colOff>
      <xdr:row>0</xdr:row>
      <xdr:rowOff>63500</xdr:rowOff>
    </xdr:from>
    <xdr:to>
      <xdr:col>6</xdr:col>
      <xdr:colOff>25398</xdr:colOff>
      <xdr:row>2</xdr:row>
      <xdr:rowOff>70908</xdr:rowOff>
    </xdr:to>
    <xdr:sp macro="" textlink="">
      <xdr:nvSpPr>
        <xdr:cNvPr id="36" name="TextBox 35"/>
        <xdr:cNvSpPr txBox="1"/>
      </xdr:nvSpPr>
      <xdr:spPr>
        <a:xfrm>
          <a:off x="4620681" y="63500"/>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accent6">
                  <a:lumMod val="75000"/>
                </a:schemeClr>
              </a:solidFill>
            </a:rPr>
            <a:t>Análisis de Grupos de Interés</a:t>
          </a:r>
        </a:p>
      </xdr:txBody>
    </xdr:sp>
    <xdr:clientData/>
  </xdr:twoCellAnchor>
  <xdr:twoCellAnchor editAs="oneCell">
    <xdr:from>
      <xdr:col>6</xdr:col>
      <xdr:colOff>196847</xdr:colOff>
      <xdr:row>0</xdr:row>
      <xdr:rowOff>111125</xdr:rowOff>
    </xdr:from>
    <xdr:to>
      <xdr:col>6</xdr:col>
      <xdr:colOff>606422</xdr:colOff>
      <xdr:row>2</xdr:row>
      <xdr:rowOff>70907</xdr:rowOff>
    </xdr:to>
    <xdr:pic>
      <xdr:nvPicPr>
        <xdr:cNvPr id="52" name="Picture 51" descr="D:\Imagenes\Iconos\planificacion.png"/>
        <xdr:cNvPicPr/>
      </xdr:nvPicPr>
      <xdr:blipFill>
        <a:blip xmlns:r="http://schemas.openxmlformats.org/officeDocument/2006/relationships" r:embed="rId12"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335180" y="111125"/>
          <a:ext cx="409575" cy="361949"/>
        </a:xfrm>
        <a:prstGeom prst="rect">
          <a:avLst/>
        </a:prstGeom>
        <a:noFill/>
        <a:ln>
          <a:noFill/>
        </a:ln>
      </xdr:spPr>
    </xdr:pic>
    <xdr:clientData/>
  </xdr:twoCellAnchor>
  <xdr:twoCellAnchor editAs="oneCell">
    <xdr:from>
      <xdr:col>4</xdr:col>
      <xdr:colOff>129643</xdr:colOff>
      <xdr:row>0</xdr:row>
      <xdr:rowOff>75407</xdr:rowOff>
    </xdr:from>
    <xdr:to>
      <xdr:col>4</xdr:col>
      <xdr:colOff>577317</xdr:colOff>
      <xdr:row>2</xdr:row>
      <xdr:rowOff>82815</xdr:rowOff>
    </xdr:to>
    <xdr:pic>
      <xdr:nvPicPr>
        <xdr:cNvPr id="53" name="Picture 52" descr="D:\Imagenes\Iconos\grupos de interes.png"/>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225393" y="75407"/>
          <a:ext cx="447674" cy="409575"/>
        </a:xfrm>
        <a:prstGeom prst="rect">
          <a:avLst/>
        </a:prstGeom>
        <a:noFill/>
        <a:ln>
          <a:noFill/>
        </a:ln>
      </xdr:spPr>
    </xdr:pic>
    <xdr:clientData/>
  </xdr:twoCellAnchor>
  <xdr:twoCellAnchor editAs="oneCell">
    <xdr:from>
      <xdr:col>12</xdr:col>
      <xdr:colOff>328084</xdr:colOff>
      <xdr:row>25</xdr:row>
      <xdr:rowOff>105833</xdr:rowOff>
    </xdr:from>
    <xdr:to>
      <xdr:col>13</xdr:col>
      <xdr:colOff>248415</xdr:colOff>
      <xdr:row>25</xdr:row>
      <xdr:rowOff>294825</xdr:rowOff>
    </xdr:to>
    <xdr:pic>
      <xdr:nvPicPr>
        <xdr:cNvPr id="2" name="Picture 1"/>
        <xdr:cNvPicPr>
          <a:picLocks noChangeAspect="1"/>
        </xdr:cNvPicPr>
      </xdr:nvPicPr>
      <xdr:blipFill>
        <a:blip xmlns:r="http://schemas.openxmlformats.org/officeDocument/2006/relationships" r:embed="rId14" cstate="print"/>
        <a:stretch>
          <a:fillRect/>
        </a:stretch>
      </xdr:blipFill>
      <xdr:spPr>
        <a:xfrm>
          <a:off x="11969751" y="6085416"/>
          <a:ext cx="999831" cy="18899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5</xdr:col>
      <xdr:colOff>213785</xdr:colOff>
      <xdr:row>0</xdr:row>
      <xdr:rowOff>42333</xdr:rowOff>
    </xdr:from>
    <xdr:to>
      <xdr:col>5</xdr:col>
      <xdr:colOff>1756835</xdr:colOff>
      <xdr:row>2</xdr:row>
      <xdr:rowOff>134408</xdr:rowOff>
    </xdr:to>
    <xdr:sp macro="" textlink="">
      <xdr:nvSpPr>
        <xdr:cNvPr id="38" name="TextBox 37"/>
        <xdr:cNvSpPr txBox="1"/>
      </xdr:nvSpPr>
      <xdr:spPr>
        <a:xfrm>
          <a:off x="6669618" y="42333"/>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Plan de Gestión del Cambio</a:t>
          </a:r>
        </a:p>
      </xdr:txBody>
    </xdr:sp>
    <xdr:clientData/>
  </xdr:twoCellAnchor>
  <xdr:twoCellAnchor editAs="absolute">
    <xdr:from>
      <xdr:col>0</xdr:col>
      <xdr:colOff>10583</xdr:colOff>
      <xdr:row>4</xdr:row>
      <xdr:rowOff>29634</xdr:rowOff>
    </xdr:from>
    <xdr:to>
      <xdr:col>1</xdr:col>
      <xdr:colOff>58208</xdr:colOff>
      <xdr:row>24</xdr:row>
      <xdr:rowOff>53340</xdr:rowOff>
    </xdr:to>
    <xdr:sp macro="" textlink="">
      <xdr:nvSpPr>
        <xdr:cNvPr id="2" name="Rectangle 1"/>
        <xdr:cNvSpPr/>
      </xdr:nvSpPr>
      <xdr:spPr>
        <a:xfrm>
          <a:off x="10583" y="686859"/>
          <a:ext cx="657225" cy="3332691"/>
        </a:xfrm>
        <a:prstGeom prst="rect">
          <a:avLst/>
        </a:prstGeom>
        <a:solidFill>
          <a:schemeClr val="accent5">
            <a:lumMod val="60000"/>
            <a:lumOff val="40000"/>
          </a:schemeClr>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ln>
              <a:solidFill>
                <a:schemeClr val="bg1"/>
              </a:solidFill>
            </a:ln>
          </a:endParaRPr>
        </a:p>
      </xdr:txBody>
    </xdr:sp>
    <xdr:clientData/>
  </xdr:twoCellAnchor>
  <xdr:twoCellAnchor editAs="absolute">
    <xdr:from>
      <xdr:col>2</xdr:col>
      <xdr:colOff>403225</xdr:colOff>
      <xdr:row>0</xdr:row>
      <xdr:rowOff>47195</xdr:rowOff>
    </xdr:from>
    <xdr:to>
      <xdr:col>2</xdr:col>
      <xdr:colOff>727254</xdr:colOff>
      <xdr:row>2</xdr:row>
      <xdr:rowOff>8170</xdr:rowOff>
    </xdr:to>
    <xdr:pic>
      <xdr:nvPicPr>
        <xdr:cNvPr id="10" name="Picture 9" descr="go, next, old icon">
          <a:hlinkClick xmlns:r="http://schemas.openxmlformats.org/officeDocument/2006/relationships" r:id="rId1" tooltip="Anterior"/>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622425" y="47195"/>
          <a:ext cx="324029" cy="28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1956824</xdr:colOff>
      <xdr:row>0</xdr:row>
      <xdr:rowOff>38100</xdr:rowOff>
    </xdr:from>
    <xdr:to>
      <xdr:col>5</xdr:col>
      <xdr:colOff>2294496</xdr:colOff>
      <xdr:row>2</xdr:row>
      <xdr:rowOff>2250</xdr:rowOff>
    </xdr:to>
    <xdr:pic macro="[0]!pasarPlan_Click">
      <xdr:nvPicPr>
        <xdr:cNvPr id="22" name="Picture 21" descr="go, next, old ico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412657" y="38100"/>
          <a:ext cx="337672" cy="281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63498</xdr:colOff>
      <xdr:row>4</xdr:row>
      <xdr:rowOff>127263</xdr:rowOff>
    </xdr:from>
    <xdr:to>
      <xdr:col>1</xdr:col>
      <xdr:colOff>1139</xdr:colOff>
      <xdr:row>7</xdr:row>
      <xdr:rowOff>113323</xdr:rowOff>
    </xdr:to>
    <xdr:pic>
      <xdr:nvPicPr>
        <xdr:cNvPr id="24" name="Picture 23" descr="D:\Imagenes\Iconos\1343852140_iMAC_based_on_3.png"/>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498" y="772846"/>
          <a:ext cx="547241" cy="5469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129644</xdr:colOff>
      <xdr:row>17</xdr:row>
      <xdr:rowOff>53597</xdr:rowOff>
    </xdr:from>
    <xdr:to>
      <xdr:col>0</xdr:col>
      <xdr:colOff>517336</xdr:colOff>
      <xdr:row>20</xdr:row>
      <xdr:rowOff>20116</xdr:rowOff>
    </xdr:to>
    <xdr:grpSp>
      <xdr:nvGrpSpPr>
        <xdr:cNvPr id="28" name="Group 27">
          <a:hlinkClick xmlns:r="http://schemas.openxmlformats.org/officeDocument/2006/relationships" r:id="rId4" tooltip="Volver al Inicio"/>
        </xdr:cNvPr>
        <xdr:cNvGrpSpPr/>
      </xdr:nvGrpSpPr>
      <xdr:grpSpPr>
        <a:xfrm>
          <a:off x="129644" y="2847597"/>
          <a:ext cx="387692" cy="442769"/>
          <a:chOff x="127398" y="2301139"/>
          <a:chExt cx="387692" cy="378000"/>
        </a:xfrm>
      </xdr:grpSpPr>
      <xdr:pic>
        <xdr:nvPicPr>
          <xdr:cNvPr id="29" name="Picture 28"/>
          <xdr:cNvPicPr>
            <a:picLocks noChangeAspect="1"/>
          </xdr:cNvPicPr>
        </xdr:nvPicPr>
        <xdr:blipFill rotWithShape="1">
          <a:blip xmlns:r="http://schemas.openxmlformats.org/officeDocument/2006/relationships" r:embed="rId5" cstate="print"/>
          <a:srcRect l="12197" t="5634" r="17064" b="9848"/>
          <a:stretch/>
        </xdr:blipFill>
        <xdr:spPr>
          <a:xfrm>
            <a:off x="127398" y="2301139"/>
            <a:ext cx="387692" cy="378000"/>
          </a:xfrm>
          <a:prstGeom prst="roundRect">
            <a:avLst/>
          </a:prstGeom>
        </xdr:spPr>
      </xdr:pic>
      <xdr:pic>
        <xdr:nvPicPr>
          <xdr:cNvPr id="30" name="Picture 29" descr="D:\Imagenes\Iconos\1343329315_arrow_circle_left.png"/>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2875" y="2345499"/>
            <a:ext cx="352426" cy="28715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0</xdr:col>
      <xdr:colOff>129644</xdr:colOff>
      <xdr:row>13</xdr:row>
      <xdr:rowOff>51310</xdr:rowOff>
    </xdr:from>
    <xdr:to>
      <xdr:col>0</xdr:col>
      <xdr:colOff>517336</xdr:colOff>
      <xdr:row>15</xdr:row>
      <xdr:rowOff>152768</xdr:rowOff>
    </xdr:to>
    <xdr:grpSp>
      <xdr:nvGrpSpPr>
        <xdr:cNvPr id="31" name="Group 30"/>
        <xdr:cNvGrpSpPr/>
      </xdr:nvGrpSpPr>
      <xdr:grpSpPr>
        <a:xfrm>
          <a:off x="129644" y="2210310"/>
          <a:ext cx="387692" cy="418958"/>
          <a:chOff x="1203724" y="3364937"/>
          <a:chExt cx="387692" cy="406575"/>
        </a:xfrm>
      </xdr:grpSpPr>
      <xdr:pic>
        <xdr:nvPicPr>
          <xdr:cNvPr id="32" name="Picture 31"/>
          <xdr:cNvPicPr>
            <a:picLocks noChangeAspect="1"/>
          </xdr:cNvPicPr>
        </xdr:nvPicPr>
        <xdr:blipFill rotWithShape="1">
          <a:blip xmlns:r="http://schemas.openxmlformats.org/officeDocument/2006/relationships" r:embed="rId5" cstate="print"/>
          <a:srcRect l="12197" t="5634" r="17064" b="9848"/>
          <a:stretch/>
        </xdr:blipFill>
        <xdr:spPr>
          <a:xfrm>
            <a:off x="1203724" y="3364937"/>
            <a:ext cx="387692" cy="406575"/>
          </a:xfrm>
          <a:prstGeom prst="roundRect">
            <a:avLst/>
          </a:prstGeom>
        </xdr:spPr>
      </xdr:pic>
      <xdr:pic macro="[0]!InstresumenGI_Click">
        <xdr:nvPicPr>
          <xdr:cNvPr id="33" name="Picture 32" descr="D:\Imagenes\Iconos\1344450139_start-here.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247775" y="3400425"/>
            <a:ext cx="304800" cy="3048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0</xdr:col>
      <xdr:colOff>129644</xdr:colOff>
      <xdr:row>9</xdr:row>
      <xdr:rowOff>63500</xdr:rowOff>
    </xdr:from>
    <xdr:to>
      <xdr:col>0</xdr:col>
      <xdr:colOff>517336</xdr:colOff>
      <xdr:row>11</xdr:row>
      <xdr:rowOff>142861</xdr:rowOff>
    </xdr:to>
    <xdr:grpSp>
      <xdr:nvGrpSpPr>
        <xdr:cNvPr id="18" name="Group 17"/>
        <xdr:cNvGrpSpPr/>
      </xdr:nvGrpSpPr>
      <xdr:grpSpPr>
        <a:xfrm>
          <a:off x="129644" y="1587500"/>
          <a:ext cx="387692" cy="396861"/>
          <a:chOff x="689374" y="1840028"/>
          <a:chExt cx="387692" cy="378000"/>
        </a:xfrm>
      </xdr:grpSpPr>
      <xdr:pic>
        <xdr:nvPicPr>
          <xdr:cNvPr id="19" name="Picture 18"/>
          <xdr:cNvPicPr>
            <a:picLocks noChangeAspect="1"/>
          </xdr:cNvPicPr>
        </xdr:nvPicPr>
        <xdr:blipFill rotWithShape="1">
          <a:blip xmlns:r="http://schemas.openxmlformats.org/officeDocument/2006/relationships" r:embed="rId5" cstate="print"/>
          <a:srcRect l="12197" t="5634" r="17064" b="9848"/>
          <a:stretch/>
        </xdr:blipFill>
        <xdr:spPr>
          <a:xfrm>
            <a:off x="689374" y="1840028"/>
            <a:ext cx="387692" cy="378000"/>
          </a:xfrm>
          <a:prstGeom prst="roundRect">
            <a:avLst/>
          </a:prstGeom>
        </xdr:spPr>
      </xdr:pic>
      <xdr:pic macro="[0]!InstResumenCI_Click">
        <xdr:nvPicPr>
          <xdr:cNvPr id="34" name="Picture 33" descr="D:\Imagenes\Iconos\1343758524_FAQ.pn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04849" y="1859870"/>
            <a:ext cx="352425" cy="3524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1012825</xdr:colOff>
      <xdr:row>0</xdr:row>
      <xdr:rowOff>70907</xdr:rowOff>
    </xdr:from>
    <xdr:to>
      <xdr:col>3</xdr:col>
      <xdr:colOff>256117</xdr:colOff>
      <xdr:row>2</xdr:row>
      <xdr:rowOff>143932</xdr:rowOff>
    </xdr:to>
    <xdr:pic>
      <xdr:nvPicPr>
        <xdr:cNvPr id="25" name="Picture 24" descr="D:\Imagenes\Iconos\factibilidad.png"/>
        <xdr:cNvPicPr/>
      </xdr:nvPicPr>
      <xdr:blipFill>
        <a:blip xmlns:r="http://schemas.openxmlformats.org/officeDocument/2006/relationships" r:embed="rId9"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240492" y="70907"/>
          <a:ext cx="428625" cy="390525"/>
        </a:xfrm>
        <a:prstGeom prst="rect">
          <a:avLst/>
        </a:prstGeom>
        <a:noFill/>
        <a:ln>
          <a:noFill/>
        </a:ln>
      </xdr:spPr>
    </xdr:pic>
    <xdr:clientData/>
  </xdr:twoCellAnchor>
  <xdr:twoCellAnchor>
    <xdr:from>
      <xdr:col>3</xdr:col>
      <xdr:colOff>122768</xdr:colOff>
      <xdr:row>0</xdr:row>
      <xdr:rowOff>80433</xdr:rowOff>
    </xdr:from>
    <xdr:to>
      <xdr:col>3</xdr:col>
      <xdr:colOff>1665818</xdr:colOff>
      <xdr:row>3</xdr:row>
      <xdr:rowOff>13758</xdr:rowOff>
    </xdr:to>
    <xdr:sp macro="" textlink="">
      <xdr:nvSpPr>
        <xdr:cNvPr id="26" name="TextBox 25"/>
        <xdr:cNvSpPr txBox="1"/>
      </xdr:nvSpPr>
      <xdr:spPr>
        <a:xfrm>
          <a:off x="2535768" y="80433"/>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Modelo de Análisis de Factibilidad</a:t>
          </a:r>
        </a:p>
      </xdr:txBody>
    </xdr:sp>
    <xdr:clientData/>
  </xdr:twoCellAnchor>
  <xdr:twoCellAnchor>
    <xdr:from>
      <xdr:col>2</xdr:col>
      <xdr:colOff>889001</xdr:colOff>
      <xdr:row>0</xdr:row>
      <xdr:rowOff>51858</xdr:rowOff>
    </xdr:from>
    <xdr:to>
      <xdr:col>3</xdr:col>
      <xdr:colOff>1656293</xdr:colOff>
      <xdr:row>2</xdr:row>
      <xdr:rowOff>153458</xdr:rowOff>
    </xdr:to>
    <xdr:sp macro="" textlink="">
      <xdr:nvSpPr>
        <xdr:cNvPr id="27" name="Rounded Rectangle 26"/>
        <xdr:cNvSpPr/>
      </xdr:nvSpPr>
      <xdr:spPr>
        <a:xfrm>
          <a:off x="2116668" y="51858"/>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4</xdr:col>
      <xdr:colOff>69851</xdr:colOff>
      <xdr:row>0</xdr:row>
      <xdr:rowOff>51858</xdr:rowOff>
    </xdr:from>
    <xdr:to>
      <xdr:col>4</xdr:col>
      <xdr:colOff>2022476</xdr:colOff>
      <xdr:row>2</xdr:row>
      <xdr:rowOff>153458</xdr:rowOff>
    </xdr:to>
    <xdr:sp macro="" textlink="">
      <xdr:nvSpPr>
        <xdr:cNvPr id="35" name="Rounded Rectangle 34"/>
        <xdr:cNvSpPr/>
      </xdr:nvSpPr>
      <xdr:spPr>
        <a:xfrm>
          <a:off x="4155018" y="51858"/>
          <a:ext cx="1952625" cy="41910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4</xdr:col>
      <xdr:colOff>546101</xdr:colOff>
      <xdr:row>0</xdr:row>
      <xdr:rowOff>42333</xdr:rowOff>
    </xdr:from>
    <xdr:to>
      <xdr:col>4</xdr:col>
      <xdr:colOff>2089151</xdr:colOff>
      <xdr:row>2</xdr:row>
      <xdr:rowOff>134408</xdr:rowOff>
    </xdr:to>
    <xdr:sp macro="" textlink="">
      <xdr:nvSpPr>
        <xdr:cNvPr id="36" name="TextBox 35"/>
        <xdr:cNvSpPr txBox="1"/>
      </xdr:nvSpPr>
      <xdr:spPr>
        <a:xfrm>
          <a:off x="4631268" y="42333"/>
          <a:ext cx="1543050"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accent6">
                  <a:lumMod val="75000"/>
                </a:schemeClr>
              </a:solidFill>
            </a:rPr>
            <a:t>Análisis de Grupos de Interés</a:t>
          </a:r>
        </a:p>
      </xdr:txBody>
    </xdr:sp>
    <xdr:clientData/>
  </xdr:twoCellAnchor>
  <xdr:twoCellAnchor>
    <xdr:from>
      <xdr:col>4</xdr:col>
      <xdr:colOff>2108202</xdr:colOff>
      <xdr:row>0</xdr:row>
      <xdr:rowOff>51858</xdr:rowOff>
    </xdr:from>
    <xdr:to>
      <xdr:col>5</xdr:col>
      <xdr:colOff>1690161</xdr:colOff>
      <xdr:row>2</xdr:row>
      <xdr:rowOff>153458</xdr:rowOff>
    </xdr:to>
    <xdr:sp macro="" textlink="">
      <xdr:nvSpPr>
        <xdr:cNvPr id="37" name="Rounded Rectangle 36"/>
        <xdr:cNvSpPr/>
      </xdr:nvSpPr>
      <xdr:spPr>
        <a:xfrm>
          <a:off x="6193369" y="51858"/>
          <a:ext cx="1952625"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editAs="oneCell">
    <xdr:from>
      <xdr:col>4</xdr:col>
      <xdr:colOff>2260600</xdr:colOff>
      <xdr:row>0</xdr:row>
      <xdr:rowOff>89958</xdr:rowOff>
    </xdr:from>
    <xdr:to>
      <xdr:col>5</xdr:col>
      <xdr:colOff>299509</xdr:colOff>
      <xdr:row>2</xdr:row>
      <xdr:rowOff>134407</xdr:rowOff>
    </xdr:to>
    <xdr:pic>
      <xdr:nvPicPr>
        <xdr:cNvPr id="39" name="Picture 38" descr="D:\Imagenes\Iconos\planificacion.png"/>
        <xdr:cNvPicPr/>
      </xdr:nvPicPr>
      <xdr:blipFill>
        <a:blip xmlns:r="http://schemas.openxmlformats.org/officeDocument/2006/relationships" r:embed="rId10"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345767" y="89958"/>
          <a:ext cx="409575" cy="361949"/>
        </a:xfrm>
        <a:prstGeom prst="rect">
          <a:avLst/>
        </a:prstGeom>
        <a:noFill/>
        <a:ln>
          <a:noFill/>
        </a:ln>
      </xdr:spPr>
    </xdr:pic>
    <xdr:clientData/>
  </xdr:twoCellAnchor>
  <xdr:twoCellAnchor editAs="oneCell">
    <xdr:from>
      <xdr:col>4</xdr:col>
      <xdr:colOff>150813</xdr:colOff>
      <xdr:row>0</xdr:row>
      <xdr:rowOff>54240</xdr:rowOff>
    </xdr:from>
    <xdr:to>
      <xdr:col>4</xdr:col>
      <xdr:colOff>598487</xdr:colOff>
      <xdr:row>2</xdr:row>
      <xdr:rowOff>146315</xdr:rowOff>
    </xdr:to>
    <xdr:pic>
      <xdr:nvPicPr>
        <xdr:cNvPr id="40" name="Picture 39" descr="D:\Imagenes\Iconos\grupos de interes.png"/>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235980" y="54240"/>
          <a:ext cx="447674" cy="409575"/>
        </a:xfrm>
        <a:prstGeom prst="rect">
          <a:avLst/>
        </a:prstGeom>
        <a:noFill/>
        <a:ln>
          <a:noFill/>
        </a:ln>
      </xdr:spPr>
    </xdr:pic>
    <xdr:clientData/>
  </xdr:twoCellAnchor>
  <xdr:twoCellAnchor editAs="oneCell">
    <xdr:from>
      <xdr:col>6</xdr:col>
      <xdr:colOff>1028700</xdr:colOff>
      <xdr:row>28</xdr:row>
      <xdr:rowOff>123825</xdr:rowOff>
    </xdr:from>
    <xdr:to>
      <xdr:col>7</xdr:col>
      <xdr:colOff>56856</xdr:colOff>
      <xdr:row>28</xdr:row>
      <xdr:rowOff>312817</xdr:rowOff>
    </xdr:to>
    <xdr:pic>
      <xdr:nvPicPr>
        <xdr:cNvPr id="3" name="Picture 2"/>
        <xdr:cNvPicPr>
          <a:picLocks noChangeAspect="1"/>
        </xdr:cNvPicPr>
      </xdr:nvPicPr>
      <xdr:blipFill>
        <a:blip xmlns:r="http://schemas.openxmlformats.org/officeDocument/2006/relationships" r:embed="rId12" cstate="print"/>
        <a:stretch>
          <a:fillRect/>
        </a:stretch>
      </xdr:blipFill>
      <xdr:spPr>
        <a:xfrm>
          <a:off x="10096500" y="16316325"/>
          <a:ext cx="999831" cy="18899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3</xdr:row>
      <xdr:rowOff>161926</xdr:rowOff>
    </xdr:from>
    <xdr:to>
      <xdr:col>1</xdr:col>
      <xdr:colOff>47625</xdr:colOff>
      <xdr:row>22</xdr:row>
      <xdr:rowOff>116841</xdr:rowOff>
    </xdr:to>
    <xdr:sp macro="" textlink="">
      <xdr:nvSpPr>
        <xdr:cNvPr id="11" name="Rectangle 10"/>
        <xdr:cNvSpPr/>
      </xdr:nvSpPr>
      <xdr:spPr>
        <a:xfrm>
          <a:off x="0" y="819151"/>
          <a:ext cx="657225" cy="3352800"/>
        </a:xfrm>
        <a:prstGeom prst="rect">
          <a:avLst/>
        </a:prstGeom>
        <a:solidFill>
          <a:schemeClr val="accent5">
            <a:lumMod val="60000"/>
            <a:lumOff val="40000"/>
          </a:schemeClr>
        </a:solidFill>
        <a:ln w="3175">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ln>
              <a:solidFill>
                <a:schemeClr val="bg1"/>
              </a:solidFill>
            </a:ln>
          </a:endParaRPr>
        </a:p>
      </xdr:txBody>
    </xdr:sp>
    <xdr:clientData/>
  </xdr:twoCellAnchor>
  <xdr:twoCellAnchor editAs="absolute">
    <xdr:from>
      <xdr:col>0</xdr:col>
      <xdr:colOff>47625</xdr:colOff>
      <xdr:row>4</xdr:row>
      <xdr:rowOff>110066</xdr:rowOff>
    </xdr:from>
    <xdr:to>
      <xdr:col>0</xdr:col>
      <xdr:colOff>594866</xdr:colOff>
      <xdr:row>6</xdr:row>
      <xdr:rowOff>110149</xdr:rowOff>
    </xdr:to>
    <xdr:pic>
      <xdr:nvPicPr>
        <xdr:cNvPr id="12" name="Picture 11" descr="D:\Imagenes\Iconos\1343852140_iMAC_based_on_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986366"/>
          <a:ext cx="547241" cy="5525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xdr:col>
      <xdr:colOff>84667</xdr:colOff>
      <xdr:row>0</xdr:row>
      <xdr:rowOff>94820</xdr:rowOff>
    </xdr:from>
    <xdr:to>
      <xdr:col>2</xdr:col>
      <xdr:colOff>408696</xdr:colOff>
      <xdr:row>1</xdr:row>
      <xdr:rowOff>220895</xdr:rowOff>
    </xdr:to>
    <xdr:pic>
      <xdr:nvPicPr>
        <xdr:cNvPr id="20" name="Picture 19" descr="go, next, old icon">
          <a:hlinkClick xmlns:r="http://schemas.openxmlformats.org/officeDocument/2006/relationships" r:id="rId2" tooltip="Anterior"/>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10800000">
          <a:off x="1028700" y="94820"/>
          <a:ext cx="324029"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0</xdr:col>
      <xdr:colOff>125941</xdr:colOff>
      <xdr:row>8</xdr:row>
      <xdr:rowOff>30898</xdr:rowOff>
    </xdr:from>
    <xdr:to>
      <xdr:col>0</xdr:col>
      <xdr:colOff>513633</xdr:colOff>
      <xdr:row>10</xdr:row>
      <xdr:rowOff>111529</xdr:rowOff>
    </xdr:to>
    <xdr:grpSp>
      <xdr:nvGrpSpPr>
        <xdr:cNvPr id="35" name="Group 34"/>
        <xdr:cNvGrpSpPr/>
      </xdr:nvGrpSpPr>
      <xdr:grpSpPr>
        <a:xfrm>
          <a:off x="125941" y="1777148"/>
          <a:ext cx="387692" cy="398131"/>
          <a:chOff x="689374" y="1840028"/>
          <a:chExt cx="387692" cy="378000"/>
        </a:xfrm>
      </xdr:grpSpPr>
      <xdr:pic>
        <xdr:nvPicPr>
          <xdr:cNvPr id="36" name="Picture 35"/>
          <xdr:cNvPicPr>
            <a:picLocks noChangeAspect="1"/>
          </xdr:cNvPicPr>
        </xdr:nvPicPr>
        <xdr:blipFill rotWithShape="1">
          <a:blip xmlns:r="http://schemas.openxmlformats.org/officeDocument/2006/relationships" r:embed="rId4" cstate="print"/>
          <a:srcRect l="12197" t="5634" r="17064" b="9848"/>
          <a:stretch/>
        </xdr:blipFill>
        <xdr:spPr>
          <a:xfrm>
            <a:off x="689374" y="1840028"/>
            <a:ext cx="387692" cy="378000"/>
          </a:xfrm>
          <a:prstGeom prst="roundRect">
            <a:avLst/>
          </a:prstGeom>
        </xdr:spPr>
      </xdr:pic>
      <xdr:pic macro="[0]!InstObjPlan_Click">
        <xdr:nvPicPr>
          <xdr:cNvPr id="37" name="Picture 36" descr="D:\Imagenes\Iconos\1343758524_FAQ.png"/>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704849" y="1859870"/>
            <a:ext cx="352425" cy="352425"/>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0</xdr:col>
      <xdr:colOff>125941</xdr:colOff>
      <xdr:row>16</xdr:row>
      <xdr:rowOff>26978</xdr:rowOff>
    </xdr:from>
    <xdr:to>
      <xdr:col>0</xdr:col>
      <xdr:colOff>513633</xdr:colOff>
      <xdr:row>18</xdr:row>
      <xdr:rowOff>126847</xdr:rowOff>
    </xdr:to>
    <xdr:grpSp>
      <xdr:nvGrpSpPr>
        <xdr:cNvPr id="17" name="Group 16">
          <a:hlinkClick xmlns:r="http://schemas.openxmlformats.org/officeDocument/2006/relationships" r:id="rId6" tooltip="Volver al Inicio"/>
        </xdr:cNvPr>
        <xdr:cNvGrpSpPr/>
      </xdr:nvGrpSpPr>
      <xdr:grpSpPr>
        <a:xfrm>
          <a:off x="125941" y="3043228"/>
          <a:ext cx="387692" cy="417369"/>
          <a:chOff x="127398" y="2301139"/>
          <a:chExt cx="387692" cy="378000"/>
        </a:xfrm>
      </xdr:grpSpPr>
      <xdr:pic>
        <xdr:nvPicPr>
          <xdr:cNvPr id="18" name="Picture 17"/>
          <xdr:cNvPicPr>
            <a:picLocks noChangeAspect="1"/>
          </xdr:cNvPicPr>
        </xdr:nvPicPr>
        <xdr:blipFill rotWithShape="1">
          <a:blip xmlns:r="http://schemas.openxmlformats.org/officeDocument/2006/relationships" r:embed="rId4" cstate="print"/>
          <a:srcRect l="12197" t="5634" r="17064" b="9848"/>
          <a:stretch/>
        </xdr:blipFill>
        <xdr:spPr>
          <a:xfrm>
            <a:off x="127398" y="2301139"/>
            <a:ext cx="387692" cy="378000"/>
          </a:xfrm>
          <a:prstGeom prst="roundRect">
            <a:avLst/>
          </a:prstGeom>
        </xdr:spPr>
      </xdr:pic>
      <xdr:pic>
        <xdr:nvPicPr>
          <xdr:cNvPr id="19" name="Picture 18" descr="D:\Imagenes\Iconos\1343329315_arrow_circle_left.png"/>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42875" y="2345499"/>
            <a:ext cx="352426" cy="287156"/>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absolute">
    <xdr:from>
      <xdr:col>0</xdr:col>
      <xdr:colOff>125941</xdr:colOff>
      <xdr:row>12</xdr:row>
      <xdr:rowOff>24345</xdr:rowOff>
    </xdr:from>
    <xdr:to>
      <xdr:col>0</xdr:col>
      <xdr:colOff>513633</xdr:colOff>
      <xdr:row>14</xdr:row>
      <xdr:rowOff>103578</xdr:rowOff>
    </xdr:to>
    <xdr:grpSp>
      <xdr:nvGrpSpPr>
        <xdr:cNvPr id="21" name="Group 20"/>
        <xdr:cNvGrpSpPr/>
      </xdr:nvGrpSpPr>
      <xdr:grpSpPr>
        <a:xfrm>
          <a:off x="125941" y="2405595"/>
          <a:ext cx="387692" cy="396733"/>
          <a:chOff x="1203724" y="3364937"/>
          <a:chExt cx="387692" cy="406575"/>
        </a:xfrm>
      </xdr:grpSpPr>
      <xdr:pic>
        <xdr:nvPicPr>
          <xdr:cNvPr id="22" name="Picture 21"/>
          <xdr:cNvPicPr>
            <a:picLocks noChangeAspect="1"/>
          </xdr:cNvPicPr>
        </xdr:nvPicPr>
        <xdr:blipFill rotWithShape="1">
          <a:blip xmlns:r="http://schemas.openxmlformats.org/officeDocument/2006/relationships" r:embed="rId4" cstate="print"/>
          <a:srcRect l="12197" t="5634" r="17064" b="9848"/>
          <a:stretch/>
        </xdr:blipFill>
        <xdr:spPr>
          <a:xfrm>
            <a:off x="1203724" y="3364937"/>
            <a:ext cx="387692" cy="406575"/>
          </a:xfrm>
          <a:prstGeom prst="roundRect">
            <a:avLst/>
          </a:prstGeom>
        </xdr:spPr>
      </xdr:pic>
      <xdr:pic macro="[0]!InstPlanCambio_Click">
        <xdr:nvPicPr>
          <xdr:cNvPr id="23" name="Picture 22" descr="D:\Imagenes\Iconos\1344450139_start-here.png"/>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47775" y="3400425"/>
            <a:ext cx="304800" cy="30480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2</xdr:col>
      <xdr:colOff>28575</xdr:colOff>
      <xdr:row>3</xdr:row>
      <xdr:rowOff>9526</xdr:rowOff>
    </xdr:from>
    <xdr:to>
      <xdr:col>3</xdr:col>
      <xdr:colOff>1257300</xdr:colOff>
      <xdr:row>4</xdr:row>
      <xdr:rowOff>47625</xdr:rowOff>
    </xdr:to>
    <xdr:sp macro="[0]!grupos_Click" textlink="">
      <xdr:nvSpPr>
        <xdr:cNvPr id="42" name="Rounded Rectangle 41"/>
        <xdr:cNvSpPr/>
      </xdr:nvSpPr>
      <xdr:spPr>
        <a:xfrm>
          <a:off x="981075" y="666751"/>
          <a:ext cx="1857375" cy="257174"/>
        </a:xfrm>
        <a:prstGeom prst="roundRect">
          <a:avLst/>
        </a:prstGeom>
        <a:solidFill>
          <a:sysClr val="window" lastClr="FFFFFF">
            <a:lumMod val="75000"/>
          </a:sysClr>
        </a:solidFill>
        <a:ln w="25400" cap="flat" cmpd="sng" algn="ctr">
          <a:solidFill>
            <a:sysClr val="window" lastClr="FFFFFF"/>
          </a:solidFill>
          <a:prstDash val="solid"/>
        </a:ln>
        <a:effectLst>
          <a:outerShdw blurRad="50800" dist="38100" dir="2700000" algn="tl" rotWithShape="0">
            <a:prstClr val="black">
              <a:alpha val="40000"/>
            </a:prstClr>
          </a:outerShdw>
        </a:effectLst>
        <a:scene3d>
          <a:camera prst="orthographicFront"/>
          <a:lightRig rig="threePt" dir="t"/>
        </a:scene3d>
        <a:sp3d>
          <a:bevelT/>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UY" sz="1050" b="1" i="0" u="none" strike="noStrike" kern="0" cap="none" spc="0" normalizeH="0" baseline="0" noProof="0">
              <a:ln>
                <a:noFill/>
              </a:ln>
              <a:solidFill>
                <a:sysClr val="window" lastClr="FFFFFF"/>
              </a:solidFill>
              <a:effectLst/>
              <a:uLnTx/>
              <a:uFillTx/>
              <a:latin typeface="Calibri"/>
              <a:ea typeface="+mn-ea"/>
              <a:cs typeface="+mn-cs"/>
            </a:rPr>
            <a:t>Seleccionar Grupos de Interés</a:t>
          </a:r>
          <a:endParaRPr kumimoji="0" lang="es-UY" sz="500" b="1" i="0" u="none" strike="noStrike" kern="0" cap="none" spc="0" normalizeH="0" baseline="0" noProof="0">
            <a:ln>
              <a:noFill/>
            </a:ln>
            <a:solidFill>
              <a:sysClr val="window" lastClr="FFFFFF"/>
            </a:solidFill>
            <a:effectLst/>
            <a:uLnTx/>
            <a:uFillTx/>
            <a:latin typeface="Calibri"/>
            <a:ea typeface="+mn-ea"/>
            <a:cs typeface="+mn-cs"/>
          </a:endParaRPr>
        </a:p>
      </xdr:txBody>
    </xdr:sp>
    <xdr:clientData/>
  </xdr:twoCellAnchor>
  <xdr:twoCellAnchor editAs="absolute">
    <xdr:from>
      <xdr:col>5</xdr:col>
      <xdr:colOff>763059</xdr:colOff>
      <xdr:row>0</xdr:row>
      <xdr:rowOff>38100</xdr:rowOff>
    </xdr:from>
    <xdr:to>
      <xdr:col>5</xdr:col>
      <xdr:colOff>2306109</xdr:colOff>
      <xdr:row>2</xdr:row>
      <xdr:rowOff>15875</xdr:rowOff>
    </xdr:to>
    <xdr:sp macro="" textlink="">
      <xdr:nvSpPr>
        <xdr:cNvPr id="25" name="TextBox 24"/>
        <xdr:cNvSpPr txBox="1"/>
      </xdr:nvSpPr>
      <xdr:spPr>
        <a:xfrm>
          <a:off x="6439959" y="38100"/>
          <a:ext cx="1543050" cy="41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accent6">
                  <a:lumMod val="75000"/>
                </a:schemeClr>
              </a:solidFill>
            </a:rPr>
            <a:t>Plan de Gestión del Cambio</a:t>
          </a:r>
        </a:p>
      </xdr:txBody>
    </xdr:sp>
    <xdr:clientData/>
  </xdr:twoCellAnchor>
  <xdr:twoCellAnchor editAs="absolute">
    <xdr:from>
      <xdr:col>3</xdr:col>
      <xdr:colOff>428624</xdr:colOff>
      <xdr:row>0</xdr:row>
      <xdr:rowOff>66674</xdr:rowOff>
    </xdr:from>
    <xdr:to>
      <xdr:col>3</xdr:col>
      <xdr:colOff>853016</xdr:colOff>
      <xdr:row>2</xdr:row>
      <xdr:rowOff>25399</xdr:rowOff>
    </xdr:to>
    <xdr:pic>
      <xdr:nvPicPr>
        <xdr:cNvPr id="26" name="Picture 25" descr="D:\Imagenes\Iconos\factibilidad.png"/>
        <xdr:cNvPicPr/>
      </xdr:nvPicPr>
      <xdr:blipFill>
        <a:blip xmlns:r="http://schemas.openxmlformats.org/officeDocument/2006/relationships" r:embed="rId9"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2009774" y="66674"/>
          <a:ext cx="424392" cy="396875"/>
        </a:xfrm>
        <a:prstGeom prst="rect">
          <a:avLst/>
        </a:prstGeom>
        <a:noFill/>
        <a:ln>
          <a:noFill/>
        </a:ln>
      </xdr:spPr>
    </xdr:pic>
    <xdr:clientData/>
  </xdr:twoCellAnchor>
  <xdr:twoCellAnchor editAs="absolute">
    <xdr:from>
      <xdr:col>3</xdr:col>
      <xdr:colOff>719667</xdr:colOff>
      <xdr:row>0</xdr:row>
      <xdr:rowOff>76200</xdr:rowOff>
    </xdr:from>
    <xdr:to>
      <xdr:col>4</xdr:col>
      <xdr:colOff>595842</xdr:colOff>
      <xdr:row>2</xdr:row>
      <xdr:rowOff>57150</xdr:rowOff>
    </xdr:to>
    <xdr:sp macro="" textlink="">
      <xdr:nvSpPr>
        <xdr:cNvPr id="27" name="TextBox 26"/>
        <xdr:cNvSpPr txBox="1"/>
      </xdr:nvSpPr>
      <xdr:spPr>
        <a:xfrm>
          <a:off x="2300817" y="76200"/>
          <a:ext cx="154305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Modelo de Análisis de Factibilidad</a:t>
          </a:r>
        </a:p>
      </xdr:txBody>
    </xdr:sp>
    <xdr:clientData/>
  </xdr:twoCellAnchor>
  <xdr:twoCellAnchor editAs="absolute">
    <xdr:from>
      <xdr:col>3</xdr:col>
      <xdr:colOff>304800</xdr:colOff>
      <xdr:row>0</xdr:row>
      <xdr:rowOff>47625</xdr:rowOff>
    </xdr:from>
    <xdr:to>
      <xdr:col>4</xdr:col>
      <xdr:colOff>586317</xdr:colOff>
      <xdr:row>2</xdr:row>
      <xdr:rowOff>34925</xdr:rowOff>
    </xdr:to>
    <xdr:sp macro="" textlink="">
      <xdr:nvSpPr>
        <xdr:cNvPr id="39" name="Rounded Rectangle 38"/>
        <xdr:cNvSpPr/>
      </xdr:nvSpPr>
      <xdr:spPr>
        <a:xfrm>
          <a:off x="1885950" y="47625"/>
          <a:ext cx="1948392" cy="42545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editAs="absolute">
    <xdr:from>
      <xdr:col>4</xdr:col>
      <xdr:colOff>676275</xdr:colOff>
      <xdr:row>0</xdr:row>
      <xdr:rowOff>47625</xdr:rowOff>
    </xdr:from>
    <xdr:to>
      <xdr:col>5</xdr:col>
      <xdr:colOff>200025</xdr:colOff>
      <xdr:row>2</xdr:row>
      <xdr:rowOff>34925</xdr:rowOff>
    </xdr:to>
    <xdr:sp macro="" textlink="">
      <xdr:nvSpPr>
        <xdr:cNvPr id="40" name="Rounded Rectangle 39"/>
        <xdr:cNvSpPr/>
      </xdr:nvSpPr>
      <xdr:spPr>
        <a:xfrm>
          <a:off x="3924300" y="47625"/>
          <a:ext cx="1952625" cy="42545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UY" sz="1100">
            <a:solidFill>
              <a:schemeClr val="lt1"/>
            </a:solidFill>
            <a:latin typeface="+mn-lt"/>
            <a:ea typeface="+mn-ea"/>
            <a:cs typeface="+mn-cs"/>
          </a:endParaRPr>
        </a:p>
      </xdr:txBody>
    </xdr:sp>
    <xdr:clientData/>
  </xdr:twoCellAnchor>
  <xdr:twoCellAnchor editAs="absolute">
    <xdr:from>
      <xdr:col>4</xdr:col>
      <xdr:colOff>1152525</xdr:colOff>
      <xdr:row>0</xdr:row>
      <xdr:rowOff>38100</xdr:rowOff>
    </xdr:from>
    <xdr:to>
      <xdr:col>5</xdr:col>
      <xdr:colOff>266700</xdr:colOff>
      <xdr:row>2</xdr:row>
      <xdr:rowOff>15875</xdr:rowOff>
    </xdr:to>
    <xdr:sp macro="" textlink="">
      <xdr:nvSpPr>
        <xdr:cNvPr id="41" name="TextBox 40"/>
        <xdr:cNvSpPr txBox="1"/>
      </xdr:nvSpPr>
      <xdr:spPr>
        <a:xfrm>
          <a:off x="4400550" y="38100"/>
          <a:ext cx="1543050" cy="415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Análisis de Grupos de Interés</a:t>
          </a:r>
        </a:p>
      </xdr:txBody>
    </xdr:sp>
    <xdr:clientData/>
  </xdr:twoCellAnchor>
  <xdr:twoCellAnchor editAs="absolute">
    <xdr:from>
      <xdr:col>5</xdr:col>
      <xdr:colOff>285751</xdr:colOff>
      <xdr:row>0</xdr:row>
      <xdr:rowOff>47625</xdr:rowOff>
    </xdr:from>
    <xdr:to>
      <xdr:col>5</xdr:col>
      <xdr:colOff>2239435</xdr:colOff>
      <xdr:row>2</xdr:row>
      <xdr:rowOff>34925</xdr:rowOff>
    </xdr:to>
    <xdr:sp macro="" textlink="">
      <xdr:nvSpPr>
        <xdr:cNvPr id="43" name="Rounded Rectangle 42"/>
        <xdr:cNvSpPr/>
      </xdr:nvSpPr>
      <xdr:spPr>
        <a:xfrm>
          <a:off x="5962651" y="47625"/>
          <a:ext cx="1953684" cy="42545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s-UY" sz="1100">
            <a:solidFill>
              <a:schemeClr val="lt1"/>
            </a:solidFill>
            <a:latin typeface="+mn-lt"/>
            <a:ea typeface="+mn-ea"/>
            <a:cs typeface="+mn-cs"/>
          </a:endParaRPr>
        </a:p>
      </xdr:txBody>
    </xdr:sp>
    <xdr:clientData/>
  </xdr:twoCellAnchor>
  <xdr:twoCellAnchor editAs="absolute">
    <xdr:from>
      <xdr:col>5</xdr:col>
      <xdr:colOff>438149</xdr:colOff>
      <xdr:row>0</xdr:row>
      <xdr:rowOff>85725</xdr:rowOff>
    </xdr:from>
    <xdr:to>
      <xdr:col>5</xdr:col>
      <xdr:colOff>848783</xdr:colOff>
      <xdr:row>2</xdr:row>
      <xdr:rowOff>15874</xdr:rowOff>
    </xdr:to>
    <xdr:pic>
      <xdr:nvPicPr>
        <xdr:cNvPr id="44" name="Picture 43" descr="D:\Imagenes\Iconos\planificacion.png"/>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6115049" y="85725"/>
          <a:ext cx="410634" cy="368299"/>
        </a:xfrm>
        <a:prstGeom prst="rect">
          <a:avLst/>
        </a:prstGeom>
        <a:noFill/>
        <a:ln>
          <a:noFill/>
        </a:ln>
      </xdr:spPr>
    </xdr:pic>
    <xdr:clientData/>
  </xdr:twoCellAnchor>
  <xdr:twoCellAnchor editAs="absolute">
    <xdr:from>
      <xdr:col>4</xdr:col>
      <xdr:colOff>757237</xdr:colOff>
      <xdr:row>0</xdr:row>
      <xdr:rowOff>50007</xdr:rowOff>
    </xdr:from>
    <xdr:to>
      <xdr:col>4</xdr:col>
      <xdr:colOff>1204911</xdr:colOff>
      <xdr:row>2</xdr:row>
      <xdr:rowOff>27782</xdr:rowOff>
    </xdr:to>
    <xdr:pic>
      <xdr:nvPicPr>
        <xdr:cNvPr id="45" name="Picture 44" descr="D:\Imagenes\Iconos\grupos de interes.png"/>
        <xdr:cNvPicPr/>
      </xdr:nvPicPr>
      <xdr:blipFill>
        <a:blip xmlns:r="http://schemas.openxmlformats.org/officeDocument/2006/relationships" r:embed="rId11"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005262" y="50007"/>
          <a:ext cx="447674" cy="415925"/>
        </a:xfrm>
        <a:prstGeom prst="rect">
          <a:avLst/>
        </a:prstGeom>
        <a:noFill/>
        <a:ln>
          <a:noFill/>
        </a:ln>
      </xdr:spPr>
    </xdr:pic>
    <xdr:clientData/>
  </xdr:twoCellAnchor>
  <xdr:twoCellAnchor editAs="oneCell">
    <xdr:from>
      <xdr:col>13</xdr:col>
      <xdr:colOff>152400</xdr:colOff>
      <xdr:row>33</xdr:row>
      <xdr:rowOff>95250</xdr:rowOff>
    </xdr:from>
    <xdr:to>
      <xdr:col>14</xdr:col>
      <xdr:colOff>56856</xdr:colOff>
      <xdr:row>33</xdr:row>
      <xdr:rowOff>284242</xdr:rowOff>
    </xdr:to>
    <xdr:pic>
      <xdr:nvPicPr>
        <xdr:cNvPr id="2" name="Picture 1"/>
        <xdr:cNvPicPr>
          <a:picLocks noChangeAspect="1"/>
        </xdr:cNvPicPr>
      </xdr:nvPicPr>
      <xdr:blipFill>
        <a:blip xmlns:r="http://schemas.openxmlformats.org/officeDocument/2006/relationships" r:embed="rId12" cstate="print"/>
        <a:stretch>
          <a:fillRect/>
        </a:stretch>
      </xdr:blipFill>
      <xdr:spPr>
        <a:xfrm>
          <a:off x="15249525" y="14468475"/>
          <a:ext cx="999831" cy="18899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9525</xdr:colOff>
      <xdr:row>4</xdr:row>
      <xdr:rowOff>38100</xdr:rowOff>
    </xdr:from>
    <xdr:to>
      <xdr:col>1</xdr:col>
      <xdr:colOff>2925525</xdr:colOff>
      <xdr:row>4</xdr:row>
      <xdr:rowOff>380100</xdr:rowOff>
    </xdr:to>
    <xdr:sp macro="[0]!Estrategia_Riesgos" textlink="">
      <xdr:nvSpPr>
        <xdr:cNvPr id="2" name="Rectangle 1"/>
        <xdr:cNvSpPr/>
      </xdr:nvSpPr>
      <xdr:spPr>
        <a:xfrm>
          <a:off x="619125" y="1009650"/>
          <a:ext cx="2916000" cy="342000"/>
        </a:xfrm>
        <a:prstGeom prst="rect">
          <a:avLst/>
        </a:prstGeom>
        <a:solidFill>
          <a:srgbClr val="E26B0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ESTRATEGIA</a:t>
          </a:r>
        </a:p>
      </xdr:txBody>
    </xdr:sp>
    <xdr:clientData/>
  </xdr:twoCellAnchor>
  <xdr:twoCellAnchor>
    <xdr:from>
      <xdr:col>1</xdr:col>
      <xdr:colOff>2971800</xdr:colOff>
      <xdr:row>4</xdr:row>
      <xdr:rowOff>38100</xdr:rowOff>
    </xdr:from>
    <xdr:to>
      <xdr:col>1</xdr:col>
      <xdr:colOff>5887800</xdr:colOff>
      <xdr:row>4</xdr:row>
      <xdr:rowOff>380100</xdr:rowOff>
    </xdr:to>
    <xdr:sp macro="[0]!AlineacionOrg_Riesgos" textlink="">
      <xdr:nvSpPr>
        <xdr:cNvPr id="3" name="Rectangle 2"/>
        <xdr:cNvSpPr/>
      </xdr:nvSpPr>
      <xdr:spPr>
        <a:xfrm>
          <a:off x="3581400" y="1009650"/>
          <a:ext cx="2916000" cy="342000"/>
        </a:xfrm>
        <a:prstGeom prst="rect">
          <a:avLst/>
        </a:prstGeom>
        <a:solidFill>
          <a:srgbClr val="31859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lt1"/>
              </a:solidFill>
              <a:latin typeface="+mn-lt"/>
              <a:ea typeface="+mn-ea"/>
              <a:cs typeface="+mn-cs"/>
            </a:rPr>
            <a:t>ALINEACIÓN</a:t>
          </a:r>
          <a:r>
            <a:rPr lang="en-US" sz="1100" b="1" baseline="0">
              <a:solidFill>
                <a:schemeClr val="lt1"/>
              </a:solidFill>
              <a:latin typeface="+mn-lt"/>
              <a:ea typeface="+mn-ea"/>
              <a:cs typeface="+mn-cs"/>
            </a:rPr>
            <a:t> ORGANIZACIONAL</a:t>
          </a:r>
          <a:endParaRPr lang="en-US" sz="1100" b="1">
            <a:solidFill>
              <a:schemeClr val="lt1"/>
            </a:solidFill>
            <a:latin typeface="+mn-lt"/>
            <a:ea typeface="+mn-ea"/>
            <a:cs typeface="+mn-cs"/>
          </a:endParaRPr>
        </a:p>
      </xdr:txBody>
    </xdr:sp>
    <xdr:clientData/>
  </xdr:twoCellAnchor>
  <xdr:twoCellAnchor>
    <xdr:from>
      <xdr:col>1</xdr:col>
      <xdr:colOff>5943600</xdr:colOff>
      <xdr:row>4</xdr:row>
      <xdr:rowOff>38100</xdr:rowOff>
    </xdr:from>
    <xdr:to>
      <xdr:col>2</xdr:col>
      <xdr:colOff>1350</xdr:colOff>
      <xdr:row>4</xdr:row>
      <xdr:rowOff>380100</xdr:rowOff>
    </xdr:to>
    <xdr:sp macro="[0]!CapacidadOrg_Riesgos" textlink="">
      <xdr:nvSpPr>
        <xdr:cNvPr id="4" name="Rectangle 3"/>
        <xdr:cNvSpPr/>
      </xdr:nvSpPr>
      <xdr:spPr>
        <a:xfrm>
          <a:off x="6553200" y="1009650"/>
          <a:ext cx="2916000" cy="342000"/>
        </a:xfrm>
        <a:prstGeom prst="rect">
          <a:avLst/>
        </a:prstGeom>
        <a:solidFill>
          <a:srgbClr val="31859C"/>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lt1"/>
              </a:solidFill>
              <a:latin typeface="+mn-lt"/>
              <a:ea typeface="+mn-ea"/>
              <a:cs typeface="+mn-cs"/>
            </a:rPr>
            <a:t>CAPACIDAD</a:t>
          </a:r>
          <a:r>
            <a:rPr lang="en-US" sz="1100" b="1" baseline="0">
              <a:solidFill>
                <a:schemeClr val="lt1"/>
              </a:solidFill>
              <a:latin typeface="+mn-lt"/>
              <a:ea typeface="+mn-ea"/>
              <a:cs typeface="+mn-cs"/>
            </a:rPr>
            <a:t> ORGANIZACIONAL</a:t>
          </a:r>
          <a:endParaRPr lang="en-US" sz="1100" b="1">
            <a:solidFill>
              <a:schemeClr val="lt1"/>
            </a:solidFill>
            <a:latin typeface="+mn-lt"/>
            <a:ea typeface="+mn-ea"/>
            <a:cs typeface="+mn-cs"/>
          </a:endParaRPr>
        </a:p>
      </xdr:txBody>
    </xdr:sp>
    <xdr:clientData/>
  </xdr:twoCellAnchor>
  <xdr:twoCellAnchor>
    <xdr:from>
      <xdr:col>0</xdr:col>
      <xdr:colOff>609599</xdr:colOff>
      <xdr:row>2</xdr:row>
      <xdr:rowOff>47625</xdr:rowOff>
    </xdr:from>
    <xdr:to>
      <xdr:col>1</xdr:col>
      <xdr:colOff>8848724</xdr:colOff>
      <xdr:row>2</xdr:row>
      <xdr:rowOff>389625</xdr:rowOff>
    </xdr:to>
    <xdr:sp macro="" textlink="">
      <xdr:nvSpPr>
        <xdr:cNvPr id="5" name="Rectangle 4"/>
        <xdr:cNvSpPr/>
      </xdr:nvSpPr>
      <xdr:spPr>
        <a:xfrm>
          <a:off x="609599" y="438150"/>
          <a:ext cx="8848725" cy="342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100" b="1">
              <a:solidFill>
                <a:schemeClr val="accent5">
                  <a:lumMod val="75000"/>
                </a:schemeClr>
              </a:solidFill>
              <a:latin typeface="+mn-lt"/>
              <a:ea typeface="+mn-ea"/>
              <a:cs typeface="+mn-cs"/>
            </a:rPr>
            <a:t>RIESGOS GENERALES</a:t>
          </a:r>
        </a:p>
      </xdr:txBody>
    </xdr:sp>
    <xdr:clientData/>
  </xdr:twoCellAnchor>
  <xdr:twoCellAnchor>
    <xdr:from>
      <xdr:col>1</xdr:col>
      <xdr:colOff>792767</xdr:colOff>
      <xdr:row>0</xdr:row>
      <xdr:rowOff>117750</xdr:rowOff>
    </xdr:from>
    <xdr:to>
      <xdr:col>1</xdr:col>
      <xdr:colOff>1116767</xdr:colOff>
      <xdr:row>0</xdr:row>
      <xdr:rowOff>405750</xdr:rowOff>
    </xdr:to>
    <xdr:pic>
      <xdr:nvPicPr>
        <xdr:cNvPr id="8" name="Picture 7" descr="go, next, old icon">
          <a:hlinkClick xmlns:r="http://schemas.openxmlformats.org/officeDocument/2006/relationships" r:id="rId1" tooltip="Anterior"/>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rot="10800000">
          <a:off x="1402367" y="117750"/>
          <a:ext cx="324000" cy="28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6219825</xdr:colOff>
      <xdr:row>0</xdr:row>
      <xdr:rowOff>0</xdr:rowOff>
    </xdr:from>
    <xdr:to>
      <xdr:col>1</xdr:col>
      <xdr:colOff>7905750</xdr:colOff>
      <xdr:row>0</xdr:row>
      <xdr:rowOff>409575</xdr:rowOff>
    </xdr:to>
    <xdr:sp macro="" textlink="">
      <xdr:nvSpPr>
        <xdr:cNvPr id="17" name="TextBox 16"/>
        <xdr:cNvSpPr txBox="1"/>
      </xdr:nvSpPr>
      <xdr:spPr>
        <a:xfrm>
          <a:off x="6829425" y="0"/>
          <a:ext cx="1685925"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Plan de Gestión del Cambio</a:t>
          </a:r>
        </a:p>
      </xdr:txBody>
    </xdr:sp>
    <xdr:clientData/>
  </xdr:twoCellAnchor>
  <xdr:twoCellAnchor editAs="oneCell">
    <xdr:from>
      <xdr:col>1</xdr:col>
      <xdr:colOff>1647824</xdr:colOff>
      <xdr:row>0</xdr:row>
      <xdr:rowOff>28574</xdr:rowOff>
    </xdr:from>
    <xdr:to>
      <xdr:col>1</xdr:col>
      <xdr:colOff>2076449</xdr:colOff>
      <xdr:row>0</xdr:row>
      <xdr:rowOff>419099</xdr:rowOff>
    </xdr:to>
    <xdr:pic>
      <xdr:nvPicPr>
        <xdr:cNvPr id="18" name="Picture 17" descr="D:\Imagenes\Iconos\factibilidad.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257424" y="28574"/>
          <a:ext cx="428625" cy="390525"/>
        </a:xfrm>
        <a:prstGeom prst="rect">
          <a:avLst/>
        </a:prstGeom>
        <a:noFill/>
        <a:ln>
          <a:noFill/>
        </a:ln>
      </xdr:spPr>
    </xdr:pic>
    <xdr:clientData/>
  </xdr:twoCellAnchor>
  <xdr:twoCellAnchor>
    <xdr:from>
      <xdr:col>1</xdr:col>
      <xdr:colOff>1943100</xdr:colOff>
      <xdr:row>0</xdr:row>
      <xdr:rowOff>38100</xdr:rowOff>
    </xdr:from>
    <xdr:to>
      <xdr:col>1</xdr:col>
      <xdr:colOff>3624262</xdr:colOff>
      <xdr:row>1</xdr:row>
      <xdr:rowOff>9525</xdr:rowOff>
    </xdr:to>
    <xdr:sp macro="" textlink="">
      <xdr:nvSpPr>
        <xdr:cNvPr id="19" name="TextBox 18"/>
        <xdr:cNvSpPr txBox="1"/>
      </xdr:nvSpPr>
      <xdr:spPr>
        <a:xfrm>
          <a:off x="2552700" y="38100"/>
          <a:ext cx="1681162"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accent6">
                  <a:lumMod val="75000"/>
                </a:schemeClr>
              </a:solidFill>
            </a:rPr>
            <a:t>Modelo de Análisis de Factibilidad</a:t>
          </a:r>
        </a:p>
      </xdr:txBody>
    </xdr:sp>
    <xdr:clientData/>
  </xdr:twoCellAnchor>
  <xdr:twoCellAnchor>
    <xdr:from>
      <xdr:col>1</xdr:col>
      <xdr:colOff>1524000</xdr:colOff>
      <xdr:row>0</xdr:row>
      <xdr:rowOff>9525</xdr:rowOff>
    </xdr:from>
    <xdr:to>
      <xdr:col>1</xdr:col>
      <xdr:colOff>3614737</xdr:colOff>
      <xdr:row>0</xdr:row>
      <xdr:rowOff>428625</xdr:rowOff>
    </xdr:to>
    <xdr:sp macro="" textlink="">
      <xdr:nvSpPr>
        <xdr:cNvPr id="20" name="Rounded Rectangle 19"/>
        <xdr:cNvSpPr/>
      </xdr:nvSpPr>
      <xdr:spPr>
        <a:xfrm>
          <a:off x="2133600" y="9525"/>
          <a:ext cx="2090737" cy="419100"/>
        </a:xfrm>
        <a:prstGeom prst="roundRect">
          <a:avLst/>
        </a:prstGeom>
        <a:no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xdr:from>
      <xdr:col>1</xdr:col>
      <xdr:colOff>3700462</xdr:colOff>
      <xdr:row>0</xdr:row>
      <xdr:rowOff>9525</xdr:rowOff>
    </xdr:from>
    <xdr:to>
      <xdr:col>1</xdr:col>
      <xdr:colOff>5655469</xdr:colOff>
      <xdr:row>0</xdr:row>
      <xdr:rowOff>428625</xdr:rowOff>
    </xdr:to>
    <xdr:sp macro="" textlink="">
      <xdr:nvSpPr>
        <xdr:cNvPr id="21" name="Rounded Rectangle 20"/>
        <xdr:cNvSpPr/>
      </xdr:nvSpPr>
      <xdr:spPr>
        <a:xfrm>
          <a:off x="4310062" y="9525"/>
          <a:ext cx="1955007"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p>
      </xdr:txBody>
    </xdr:sp>
    <xdr:clientData/>
  </xdr:twoCellAnchor>
  <xdr:twoCellAnchor editAs="oneCell">
    <xdr:from>
      <xdr:col>1</xdr:col>
      <xdr:colOff>3757612</xdr:colOff>
      <xdr:row>0</xdr:row>
      <xdr:rowOff>19050</xdr:rowOff>
    </xdr:from>
    <xdr:to>
      <xdr:col>1</xdr:col>
      <xdr:colOff>4202904</xdr:colOff>
      <xdr:row>0</xdr:row>
      <xdr:rowOff>428625</xdr:rowOff>
    </xdr:to>
    <xdr:pic>
      <xdr:nvPicPr>
        <xdr:cNvPr id="22" name="Picture 21" descr="D:\Imagenes\Iconos\grupos de interes.png"/>
        <xdr:cNvPicPr/>
      </xdr:nvPicPr>
      <xdr:blipFill>
        <a:blip xmlns:r="http://schemas.openxmlformats.org/officeDocument/2006/relationships" r:embed="rId4"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4367212" y="19050"/>
          <a:ext cx="445292" cy="409575"/>
        </a:xfrm>
        <a:prstGeom prst="rect">
          <a:avLst/>
        </a:prstGeom>
        <a:noFill/>
        <a:ln>
          <a:noFill/>
        </a:ln>
      </xdr:spPr>
    </xdr:pic>
    <xdr:clientData/>
  </xdr:twoCellAnchor>
  <xdr:twoCellAnchor>
    <xdr:from>
      <xdr:col>1</xdr:col>
      <xdr:colOff>4174331</xdr:colOff>
      <xdr:row>0</xdr:row>
      <xdr:rowOff>0</xdr:rowOff>
    </xdr:from>
    <xdr:to>
      <xdr:col>1</xdr:col>
      <xdr:colOff>5722144</xdr:colOff>
      <xdr:row>0</xdr:row>
      <xdr:rowOff>409575</xdr:rowOff>
    </xdr:to>
    <xdr:sp macro="" textlink="">
      <xdr:nvSpPr>
        <xdr:cNvPr id="23" name="TextBox 22"/>
        <xdr:cNvSpPr txBox="1"/>
      </xdr:nvSpPr>
      <xdr:spPr>
        <a:xfrm>
          <a:off x="4783931" y="0"/>
          <a:ext cx="1547813" cy="409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UY" sz="1000" b="1">
              <a:solidFill>
                <a:schemeClr val="bg1">
                  <a:lumMod val="85000"/>
                </a:schemeClr>
              </a:solidFill>
            </a:rPr>
            <a:t>Análisis de Grupos de Interés</a:t>
          </a:r>
        </a:p>
      </xdr:txBody>
    </xdr:sp>
    <xdr:clientData/>
  </xdr:twoCellAnchor>
  <xdr:twoCellAnchor>
    <xdr:from>
      <xdr:col>1</xdr:col>
      <xdr:colOff>5741194</xdr:colOff>
      <xdr:row>0</xdr:row>
      <xdr:rowOff>9525</xdr:rowOff>
    </xdr:from>
    <xdr:to>
      <xdr:col>1</xdr:col>
      <xdr:colOff>7839075</xdr:colOff>
      <xdr:row>0</xdr:row>
      <xdr:rowOff>428625</xdr:rowOff>
    </xdr:to>
    <xdr:sp macro="" textlink="">
      <xdr:nvSpPr>
        <xdr:cNvPr id="24" name="Rounded Rectangle 23"/>
        <xdr:cNvSpPr/>
      </xdr:nvSpPr>
      <xdr:spPr>
        <a:xfrm>
          <a:off x="6350794" y="9525"/>
          <a:ext cx="2097881" cy="419100"/>
        </a:xfrm>
        <a:prstGeom prst="roundRect">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UY" sz="1100">
            <a:solidFill>
              <a:schemeClr val="bg1">
                <a:lumMod val="85000"/>
              </a:schemeClr>
            </a:solidFill>
          </a:endParaRPr>
        </a:p>
      </xdr:txBody>
    </xdr:sp>
    <xdr:clientData/>
  </xdr:twoCellAnchor>
  <xdr:twoCellAnchor editAs="oneCell">
    <xdr:from>
      <xdr:col>1</xdr:col>
      <xdr:colOff>5895974</xdr:colOff>
      <xdr:row>0</xdr:row>
      <xdr:rowOff>47625</xdr:rowOff>
    </xdr:from>
    <xdr:to>
      <xdr:col>1</xdr:col>
      <xdr:colOff>6305549</xdr:colOff>
      <xdr:row>0</xdr:row>
      <xdr:rowOff>409574</xdr:rowOff>
    </xdr:to>
    <xdr:pic>
      <xdr:nvPicPr>
        <xdr:cNvPr id="25" name="Picture 24" descr="D:\Imagenes\Iconos\planificacion.png"/>
        <xdr:cNvPicPr/>
      </xdr:nvPicPr>
      <xdr:blipFill>
        <a:blip xmlns:r="http://schemas.openxmlformats.org/officeDocument/2006/relationships" r:embed="rId5" cstate="print">
          <a:duotone>
            <a:schemeClr val="bg2">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6505574" y="47625"/>
          <a:ext cx="409575" cy="361949"/>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GESIC\MST_v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kx.deloitteresources.com/vrinda/NOVEMBER/JNJ_GPC_Web%20Portfolio_StakeholderMatri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kx.deloitteresources.com/vrinda/NOVEMBER/JNJ_GPC_Web%20Portfolio_StakeholderMatrix%20KN%2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kx.deloitteresources.com/Documents%20and%20Settings/jenbruno/Local%20Settings/Temporary%20Internet%20Files/OLK3B/JNJ_GPC_Web%20Portfolio_StakeholderMatrix.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kx.deloitteresources.com/Documents%20and%20Settings/lcorbetta/Local%20Settings/Temporary%20Internet%20Files/OLKAF/JNJ_GPC_Web%20Portfolio_StakeholderMatrix_v10_KMcGourt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consult\CLIENTES\AGESIC\Tr&#225;mites%20en%20L&#237;nea\Fase%20IV%20-%20Dise&#241;o%20de%20Modelos%20de%20Simplificaci&#243;n%20de%20Tr&#225;mites\Modelos%20de%20Simplificaci&#243;n%20de%20Tr&#225;mites\MST_v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ntrada"/>
      <sheetName val="Categorizacion"/>
      <sheetName val="Información"/>
      <sheetName val="IA1"/>
      <sheetName val="IB1"/>
      <sheetName val="IB4"/>
      <sheetName val="IB6"/>
      <sheetName val="IC1"/>
      <sheetName val="Tareas"/>
      <sheetName val="TA1"/>
      <sheetName val="TA3"/>
      <sheetName val="TA8"/>
      <sheetName val="TC1"/>
      <sheetName val="Diseno"/>
      <sheetName val="D1"/>
      <sheetName val="Datos"/>
      <sheetName val="PreguntasEjemplo"/>
      <sheetName val="CalculoScroll"/>
      <sheetName val="Parametros"/>
      <sheetName val="Scroll_Ejemplo"/>
      <sheetName val="Tabla_Entrada"/>
      <sheetName val="Tabla_Categorizacion"/>
      <sheetName val="Tabla_ListadoInteracciones"/>
      <sheetName val="Tabla_ListadoTareas"/>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keholderMapWebCouncilMembers"/>
      <sheetName val="StakeholderMapJanssen"/>
      <sheetName val="StakeholderMapOrthoMcNeil"/>
      <sheetName val="StakeholderKeyExternal"/>
      <sheetName val="Individual Stakeholders"/>
      <sheetName val="StakeholderGroupsMap"/>
      <sheetName val="Stakeholder groups"/>
      <sheetName val="Methodology"/>
      <sheetName val="Audience "/>
      <sheetName val="Media Checklist"/>
      <sheetName val="Communication Plan"/>
      <sheetName val="Source1"/>
      <sheetName val="Source2"/>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keholder Individuals"/>
      <sheetName val="Stakeholder Groups"/>
      <sheetName val="Leadership Groups"/>
      <sheetName val="Source"/>
      <sheetName val="Sheet3"/>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keholderMapWebCouncilMembers"/>
      <sheetName val="StakeholderMapJanssen"/>
      <sheetName val="StakeholderMapOrthoMcNeil"/>
      <sheetName val="StakeholderKeyExternal"/>
      <sheetName val="Individual Stakeholders"/>
      <sheetName val="StakeholderGroupsMap"/>
      <sheetName val="Stakeholder groups"/>
      <sheetName val="Methodology"/>
      <sheetName val="Audience "/>
      <sheetName val="Media Checklist"/>
      <sheetName val="Communication Plan"/>
      <sheetName val="Source1"/>
      <sheetName val="Source2"/>
    </sheetNames>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NJ Web Portfolio Stakeholders"/>
      <sheetName val="JNJ Stakeholder Groups"/>
      <sheetName val="lists 1"/>
      <sheetName val="lists 2"/>
    </sheetNames>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Entrada"/>
      <sheetName val="Categorizacion"/>
      <sheetName val="Información"/>
      <sheetName val="IA1"/>
      <sheetName val="IB1"/>
      <sheetName val="IB4"/>
      <sheetName val="IB6"/>
      <sheetName val="IC1"/>
      <sheetName val="Tareas"/>
      <sheetName val="TA1"/>
      <sheetName val="TA3"/>
      <sheetName val="TA8"/>
      <sheetName val="TC1"/>
      <sheetName val="Diseno"/>
      <sheetName val="D1"/>
      <sheetName val="Datos"/>
      <sheetName val="PreguntasEjemplo"/>
      <sheetName val="CalculoScroll"/>
      <sheetName val="Parametros"/>
      <sheetName val="Scroll_Ejemplo"/>
      <sheetName val="Tabla_Entrada"/>
      <sheetName val="Tabla_Categorizacion"/>
      <sheetName val="Tabla_ListadoInteracciones"/>
      <sheetName val="Tabla_ListadoTareas"/>
      <sheetName val="MST_v13"/>
    </sheetNames>
    <definedNames>
      <definedName name="chequeoCamposCategorizacion_Click"/>
    </definedNames>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N49"/>
  <sheetViews>
    <sheetView showGridLines="0" showRowColHeaders="0" topLeftCell="A25" zoomScale="90" zoomScaleNormal="90" workbookViewId="0">
      <selection activeCell="B42" sqref="B42"/>
    </sheetView>
  </sheetViews>
  <sheetFormatPr baseColWidth="10" defaultColWidth="0" defaultRowHeight="12.75" zeroHeight="1" x14ac:dyDescent="0.2"/>
  <cols>
    <col min="1" max="1" width="4.85546875" style="18" customWidth="1"/>
    <col min="2" max="13" width="9.140625" style="18" customWidth="1"/>
    <col min="14" max="14" width="0" style="18" hidden="1" customWidth="1"/>
    <col min="15" max="16384" width="9.140625" style="18" hidden="1"/>
  </cols>
  <sheetData>
    <row r="1" spans="2:12" x14ac:dyDescent="0.2"/>
    <row r="2" spans="2:12" x14ac:dyDescent="0.2">
      <c r="B2" s="251" t="s">
        <v>236</v>
      </c>
      <c r="C2" s="252"/>
      <c r="D2" s="252"/>
      <c r="E2" s="252"/>
      <c r="F2" s="252"/>
      <c r="G2" s="252"/>
      <c r="H2" s="252"/>
      <c r="I2" s="252"/>
      <c r="J2" s="252"/>
      <c r="K2" s="252"/>
      <c r="L2" s="253"/>
    </row>
    <row r="3" spans="2:12" x14ac:dyDescent="0.2">
      <c r="B3" s="254"/>
      <c r="C3" s="255"/>
      <c r="D3" s="255"/>
      <c r="E3" s="255"/>
      <c r="F3" s="255"/>
      <c r="G3" s="255"/>
      <c r="H3" s="255"/>
      <c r="I3" s="255"/>
      <c r="J3" s="255"/>
      <c r="K3" s="255"/>
      <c r="L3" s="256"/>
    </row>
    <row r="4" spans="2:12" x14ac:dyDescent="0.2"/>
    <row r="5" spans="2:12" x14ac:dyDescent="0.2"/>
    <row r="6" spans="2:12" ht="15" x14ac:dyDescent="0.2">
      <c r="B6" s="257" t="s">
        <v>237</v>
      </c>
      <c r="C6" s="257"/>
      <c r="D6" s="257"/>
      <c r="E6" s="257"/>
      <c r="F6" s="257"/>
      <c r="G6" s="257"/>
      <c r="H6" s="257"/>
      <c r="I6" s="257"/>
      <c r="J6" s="257"/>
      <c r="K6" s="257"/>
      <c r="L6" s="257"/>
    </row>
    <row r="7" spans="2:12" ht="5.25" customHeight="1" x14ac:dyDescent="0.2"/>
    <row r="8" spans="2:12" x14ac:dyDescent="0.2">
      <c r="B8" s="258" t="s">
        <v>276</v>
      </c>
      <c r="C8" s="258"/>
      <c r="D8" s="258"/>
      <c r="E8" s="258"/>
      <c r="F8" s="258"/>
      <c r="G8" s="258"/>
      <c r="H8" s="258"/>
      <c r="I8" s="258"/>
      <c r="J8" s="258"/>
      <c r="K8" s="258"/>
      <c r="L8" s="258"/>
    </row>
    <row r="9" spans="2:12" x14ac:dyDescent="0.2">
      <c r="B9" s="258"/>
      <c r="C9" s="258"/>
      <c r="D9" s="258"/>
      <c r="E9" s="258"/>
      <c r="F9" s="258"/>
      <c r="G9" s="258"/>
      <c r="H9" s="258"/>
      <c r="I9" s="258"/>
      <c r="J9" s="258"/>
      <c r="K9" s="258"/>
      <c r="L9" s="258"/>
    </row>
    <row r="10" spans="2:12" x14ac:dyDescent="0.2">
      <c r="B10" s="258"/>
      <c r="C10" s="258"/>
      <c r="D10" s="258"/>
      <c r="E10" s="258"/>
      <c r="F10" s="258"/>
      <c r="G10" s="258"/>
      <c r="H10" s="258"/>
      <c r="I10" s="258"/>
      <c r="J10" s="258"/>
      <c r="K10" s="258"/>
      <c r="L10" s="258"/>
    </row>
    <row r="11" spans="2:12" ht="12.75" customHeight="1" x14ac:dyDescent="0.2">
      <c r="B11" s="258"/>
      <c r="C11" s="258"/>
      <c r="D11" s="258"/>
      <c r="E11" s="258"/>
      <c r="F11" s="258"/>
      <c r="G11" s="258"/>
      <c r="H11" s="258"/>
      <c r="I11" s="258"/>
      <c r="J11" s="258"/>
      <c r="K11" s="258"/>
      <c r="L11" s="258"/>
    </row>
    <row r="12" spans="2:12" x14ac:dyDescent="0.2">
      <c r="C12" s="106"/>
    </row>
    <row r="13" spans="2:12" x14ac:dyDescent="0.2">
      <c r="C13" s="106"/>
    </row>
    <row r="14" spans="2:12" ht="15" x14ac:dyDescent="0.25">
      <c r="C14" s="105" t="s">
        <v>241</v>
      </c>
    </row>
    <row r="15" spans="2:12" x14ac:dyDescent="0.2">
      <c r="C15" s="106"/>
    </row>
    <row r="16" spans="2:12" x14ac:dyDescent="0.2">
      <c r="C16" s="106"/>
    </row>
    <row r="17" spans="2:14" ht="15" x14ac:dyDescent="0.25">
      <c r="C17" s="105" t="s">
        <v>240</v>
      </c>
    </row>
    <row r="18" spans="2:14" x14ac:dyDescent="0.2">
      <c r="C18" s="106"/>
    </row>
    <row r="19" spans="2:14" x14ac:dyDescent="0.2">
      <c r="C19" s="106"/>
    </row>
    <row r="20" spans="2:14" x14ac:dyDescent="0.2">
      <c r="C20" s="106"/>
    </row>
    <row r="21" spans="2:14" ht="15" x14ac:dyDescent="0.25">
      <c r="C21" s="105" t="s">
        <v>238</v>
      </c>
    </row>
    <row r="22" spans="2:14" x14ac:dyDescent="0.2"/>
    <row r="23" spans="2:14" ht="30" customHeight="1" x14ac:dyDescent="0.2">
      <c r="B23" s="260" t="s">
        <v>266</v>
      </c>
      <c r="C23" s="260"/>
      <c r="D23" s="260"/>
      <c r="E23" s="260"/>
      <c r="F23" s="260"/>
      <c r="G23" s="260"/>
      <c r="H23" s="260"/>
      <c r="I23" s="260"/>
      <c r="J23" s="260"/>
      <c r="K23" s="260"/>
      <c r="L23" s="260"/>
    </row>
    <row r="24" spans="2:14" ht="15" x14ac:dyDescent="0.2">
      <c r="B24" s="116"/>
      <c r="C24" s="116"/>
      <c r="D24" s="116"/>
      <c r="E24" s="116"/>
      <c r="F24" s="116"/>
      <c r="G24" s="116"/>
      <c r="H24" s="116"/>
      <c r="I24" s="116"/>
      <c r="J24" s="116"/>
      <c r="K24" s="116"/>
      <c r="L24" s="116"/>
    </row>
    <row r="25" spans="2:14" ht="15" x14ac:dyDescent="0.2">
      <c r="B25" s="257" t="s">
        <v>239</v>
      </c>
      <c r="C25" s="257"/>
      <c r="D25" s="257"/>
      <c r="E25" s="257"/>
      <c r="F25" s="257"/>
      <c r="G25" s="257"/>
      <c r="H25" s="257"/>
      <c r="I25" s="257"/>
      <c r="J25" s="257"/>
      <c r="K25" s="257"/>
      <c r="L25" s="257"/>
    </row>
    <row r="26" spans="2:14" ht="36" customHeight="1" x14ac:dyDescent="0.2">
      <c r="B26" s="258" t="s">
        <v>267</v>
      </c>
      <c r="C26" s="258"/>
      <c r="D26" s="258"/>
      <c r="E26" s="258"/>
      <c r="F26" s="258"/>
      <c r="G26" s="258"/>
      <c r="H26" s="258"/>
      <c r="I26" s="258"/>
      <c r="J26" s="258"/>
      <c r="K26" s="258"/>
      <c r="L26" s="258"/>
      <c r="M26" s="115"/>
      <c r="N26" s="115"/>
    </row>
    <row r="27" spans="2:14" ht="30" customHeight="1" x14ac:dyDescent="0.2">
      <c r="B27" s="261" t="s">
        <v>268</v>
      </c>
      <c r="C27" s="261"/>
      <c r="D27" s="261"/>
      <c r="E27" s="261"/>
      <c r="F27" s="261"/>
      <c r="G27" s="115"/>
      <c r="H27" s="115"/>
      <c r="I27" s="115"/>
      <c r="J27" s="115"/>
      <c r="K27" s="115"/>
      <c r="L27" s="115"/>
      <c r="M27" s="115"/>
      <c r="N27" s="115"/>
    </row>
    <row r="28" spans="2:14" x14ac:dyDescent="0.2">
      <c r="B28" s="262"/>
      <c r="C28" s="262"/>
      <c r="D28" s="262"/>
      <c r="E28" s="262"/>
      <c r="F28" s="262"/>
      <c r="G28" s="115"/>
      <c r="H28" s="115"/>
      <c r="I28" s="115"/>
      <c r="J28" s="115"/>
      <c r="K28" s="115"/>
      <c r="L28" s="115"/>
      <c r="M28" s="115"/>
      <c r="N28" s="115"/>
    </row>
    <row r="29" spans="2:14" ht="12.75" customHeight="1" x14ac:dyDescent="0.2"/>
    <row r="30" spans="2:14" ht="30" customHeight="1" x14ac:dyDescent="0.2">
      <c r="B30" s="261" t="s">
        <v>269</v>
      </c>
      <c r="C30" s="261"/>
      <c r="D30" s="261"/>
      <c r="E30" s="261"/>
      <c r="F30" s="261"/>
    </row>
    <row r="31" spans="2:14" x14ac:dyDescent="0.2">
      <c r="B31" s="263"/>
      <c r="C31" s="263"/>
      <c r="D31" s="263"/>
      <c r="E31" s="263"/>
      <c r="F31" s="263"/>
    </row>
    <row r="32" spans="2:14" x14ac:dyDescent="0.2"/>
    <row r="33" spans="2:12" ht="30" customHeight="1" x14ac:dyDescent="0.2">
      <c r="B33" s="261" t="s">
        <v>270</v>
      </c>
      <c r="C33" s="261"/>
      <c r="D33" s="261"/>
      <c r="E33" s="261"/>
      <c r="F33" s="261"/>
    </row>
    <row r="34" spans="2:12" x14ac:dyDescent="0.2">
      <c r="B34" s="263"/>
      <c r="C34" s="263"/>
      <c r="D34" s="263"/>
      <c r="E34" s="263"/>
      <c r="F34" s="263"/>
    </row>
    <row r="35" spans="2:12" x14ac:dyDescent="0.2"/>
    <row r="36" spans="2:12" ht="6.75" customHeight="1" x14ac:dyDescent="0.2"/>
    <row r="37" spans="2:12" ht="114" customHeight="1" x14ac:dyDescent="0.2">
      <c r="B37" s="264" t="s">
        <v>297</v>
      </c>
      <c r="C37" s="264"/>
      <c r="D37" s="264"/>
      <c r="E37" s="264"/>
      <c r="F37" s="264"/>
      <c r="G37" s="264"/>
      <c r="H37" s="264"/>
      <c r="I37" s="264"/>
      <c r="J37" s="264"/>
      <c r="K37" s="264"/>
      <c r="L37" s="264"/>
    </row>
    <row r="38" spans="2:12" x14ac:dyDescent="0.2">
      <c r="B38" s="265" t="s">
        <v>271</v>
      </c>
      <c r="C38" s="265"/>
      <c r="D38" s="265"/>
      <c r="E38" s="265"/>
      <c r="F38" s="265"/>
      <c r="G38" s="265"/>
      <c r="H38" s="265"/>
      <c r="I38" s="265"/>
      <c r="J38" s="265"/>
      <c r="K38" s="265"/>
      <c r="L38" s="265"/>
    </row>
    <row r="39" spans="2:12" x14ac:dyDescent="0.2">
      <c r="B39" s="265"/>
      <c r="C39" s="265"/>
      <c r="D39" s="265"/>
      <c r="E39" s="265"/>
      <c r="F39" s="265"/>
      <c r="G39" s="265"/>
      <c r="H39" s="265"/>
      <c r="I39" s="265"/>
      <c r="J39" s="265"/>
      <c r="K39" s="265"/>
      <c r="L39" s="265"/>
    </row>
    <row r="40" spans="2:12" x14ac:dyDescent="0.2">
      <c r="B40" s="265"/>
      <c r="C40" s="265"/>
      <c r="D40" s="265"/>
      <c r="E40" s="265"/>
      <c r="F40" s="265"/>
      <c r="G40" s="265"/>
      <c r="H40" s="265"/>
      <c r="I40" s="265"/>
      <c r="J40" s="265"/>
      <c r="K40" s="265"/>
      <c r="L40" s="265"/>
    </row>
    <row r="41" spans="2:12" x14ac:dyDescent="0.2">
      <c r="B41" s="265"/>
      <c r="C41" s="265"/>
      <c r="D41" s="265"/>
      <c r="E41" s="265"/>
      <c r="F41" s="265"/>
      <c r="G41" s="265"/>
      <c r="H41" s="265"/>
      <c r="I41" s="265"/>
      <c r="J41" s="265"/>
      <c r="K41" s="265"/>
      <c r="L41" s="265"/>
    </row>
    <row r="42" spans="2:12" x14ac:dyDescent="0.2"/>
    <row r="43" spans="2:12" x14ac:dyDescent="0.2"/>
    <row r="44" spans="2:12" x14ac:dyDescent="0.2"/>
    <row r="45" spans="2:12" ht="15.75" x14ac:dyDescent="0.25">
      <c r="H45" s="107"/>
    </row>
    <row r="46" spans="2:12" x14ac:dyDescent="0.2"/>
    <row r="47" spans="2:12" x14ac:dyDescent="0.2"/>
    <row r="48" spans="2:12" ht="40.15" customHeight="1" x14ac:dyDescent="0.2">
      <c r="B48" s="259" t="s">
        <v>305</v>
      </c>
      <c r="C48" s="259"/>
      <c r="D48" s="259"/>
      <c r="E48" s="259"/>
      <c r="F48" s="259"/>
      <c r="G48" s="259"/>
      <c r="H48" s="259"/>
      <c r="I48" s="259"/>
      <c r="J48" s="259"/>
      <c r="K48" s="259"/>
      <c r="L48" s="259"/>
    </row>
    <row r="49" x14ac:dyDescent="0.2"/>
  </sheetData>
  <sheetProtection password="89EF" sheet="1" objects="1" scenarios="1" formatCells="0" formatColumns="0" formatRows="0" insertColumns="0" insertRows="0" insertHyperlinks="0" deleteColumns="0" deleteRows="0" sort="0" autoFilter="0" pivotTables="0"/>
  <mergeCells count="15">
    <mergeCell ref="B2:L3"/>
    <mergeCell ref="B6:L6"/>
    <mergeCell ref="B8:L11"/>
    <mergeCell ref="B25:L25"/>
    <mergeCell ref="B48:L48"/>
    <mergeCell ref="B23:L23"/>
    <mergeCell ref="B26:L26"/>
    <mergeCell ref="B27:F27"/>
    <mergeCell ref="B30:F30"/>
    <mergeCell ref="B33:F33"/>
    <mergeCell ref="B28:F28"/>
    <mergeCell ref="B31:F31"/>
    <mergeCell ref="B34:F34"/>
    <mergeCell ref="B37:L37"/>
    <mergeCell ref="B38:L41"/>
  </mergeCells>
  <pageMargins left="0.75" right="0.75" top="1" bottom="1" header="0.5" footer="0.5"/>
  <pageSetup paperSize="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54"/>
  <sheetViews>
    <sheetView showGridLines="0" showRowColHeaders="0" zoomScale="60" zoomScaleNormal="60" workbookViewId="0">
      <selection sqref="A1:A2"/>
    </sheetView>
  </sheetViews>
  <sheetFormatPr baseColWidth="10" defaultColWidth="0" defaultRowHeight="12.75" zeroHeight="1" x14ac:dyDescent="0.2"/>
  <cols>
    <col min="1" max="1" width="9.140625" style="18" customWidth="1"/>
    <col min="2" max="2" width="132.85546875" style="18" customWidth="1"/>
    <col min="3" max="4" width="8.5703125" style="18" customWidth="1"/>
    <col min="5" max="7" width="9.140625" style="18" customWidth="1"/>
    <col min="8" max="16384" width="9.140625" style="18" hidden="1"/>
  </cols>
  <sheetData>
    <row r="1" spans="1:4" ht="35.1" customHeight="1" x14ac:dyDescent="0.2">
      <c r="A1" s="263"/>
    </row>
    <row r="2" spans="1:4" ht="24.95" customHeight="1" thickBot="1" x14ac:dyDescent="0.3">
      <c r="A2" s="263"/>
      <c r="B2" s="60" t="s">
        <v>221</v>
      </c>
      <c r="C2" s="61"/>
    </row>
    <row r="3" spans="1:4" ht="33.75" customHeight="1" x14ac:dyDescent="0.2">
      <c r="B3" s="58"/>
    </row>
    <row r="4" spans="1:4" x14ac:dyDescent="0.2">
      <c r="B4" s="59" t="str">
        <f>IF(AND(COUNTIF('Modelo Análisis Factibilidad'!E10:H10,"x")=0,COUNTIF('Modelo Análisis Factibilidad'!E16:H16,"x")=0),"En el análisis de factibilidad de la implementación de trámites en línea realizado, no se encuentran riesgos generales asociados.",IF(AND(COUNTIF('Modelo Análisis Factibilidad'!E10:H10,"x")&gt;0,COUNTIF('Modelo Análisis Factibilidad'!E16:H16,"x")&gt;0),"Problemas de coordinación entre los organismos y entre los Departamentos/Oficinas directamente implicados en el proceso de cambio.",IF(COUNTIF('Modelo Análisis Factibilidad'!E10:H10,"x")&gt;0,"Problemas de coordinación entre los organismos directamente implicados en el proceso de cambio","Problemas de coordinación entre los Departamentos/Oficinas implicadas directamente en el cambio.")))</f>
        <v>En el análisis de factibilidad de la implementación de trámites en línea realizado, no se encuentran riesgos generales asociados.</v>
      </c>
    </row>
    <row r="5" spans="1:4" ht="33" customHeight="1" x14ac:dyDescent="0.2">
      <c r="C5" s="208"/>
      <c r="D5" s="41"/>
    </row>
    <row r="6" spans="1:4" x14ac:dyDescent="0.2">
      <c r="B6" s="117" t="str">
        <f>IF(AND(COUNTIF('Modelo Análisis Factibilidad'!J24:J30,"No")=0,COUNTIF('Modelo Análisis Factibilidad'!J34:J37,"No")=0),"En el análisis de factibilidad de la implementación de trámites en línea realizado, no se encuentran riesgos asociados a la Estrategia.",IF(COUNTIF('Modelo Análisis Factibilidad'!J24:J30,"No")=0,"-","Visión"))</f>
        <v>En el análisis de factibilidad de la implementación de trámites en línea realizado, no se encuentran riesgos asociados a la Estrategia.</v>
      </c>
      <c r="C6" s="314" t="s">
        <v>22</v>
      </c>
      <c r="D6" s="314"/>
    </row>
    <row r="7" spans="1:4" x14ac:dyDescent="0.2">
      <c r="B7" s="209" t="str">
        <f>IF('Modelo Análisis Factibilidad'!J26="No",'Modelo Análisis Factibilidad'!P26,"-")</f>
        <v>-</v>
      </c>
      <c r="C7" s="313" t="str">
        <f>IF('Modelo Análisis Factibilidad'!J26="No",IF('Modelo Análisis Factibilidad'!K26="x","Bajo",IF('Modelo Análisis Factibilidad'!L26="x","Medio",IF('Modelo Análisis Factibilidad'!M26="x","Alto","Especificar Impacto"))),"-")</f>
        <v>-</v>
      </c>
      <c r="D7" s="313"/>
    </row>
    <row r="8" spans="1:4" x14ac:dyDescent="0.2">
      <c r="B8" s="117" t="s">
        <v>1</v>
      </c>
      <c r="C8" s="313"/>
      <c r="D8" s="313"/>
    </row>
    <row r="9" spans="1:4" x14ac:dyDescent="0.2">
      <c r="B9" s="209" t="str">
        <f>IF('Modelo Análisis Factibilidad'!J36="No",'Modelo Análisis Factibilidad'!P36,"-")</f>
        <v>-</v>
      </c>
      <c r="C9" s="313" t="str">
        <f>IF('Modelo Análisis Factibilidad'!J36="No",IF('Modelo Análisis Factibilidad'!K36="x","Bajo",IF('Modelo Análisis Factibilidad'!L36="x","Medio",IF('Modelo Análisis Factibilidad'!M36="x","Alto","Especificar Impacto"))),"-")</f>
        <v>-</v>
      </c>
      <c r="D9" s="313"/>
    </row>
    <row r="10" spans="1:4" x14ac:dyDescent="0.2">
      <c r="B10" s="209" t="str">
        <f>IF('Modelo Análisis Factibilidad'!J37="No",'Modelo Análisis Factibilidad'!P37,"-")</f>
        <v>-</v>
      </c>
      <c r="C10" s="313" t="str">
        <f>IF('Modelo Análisis Factibilidad'!J37="No",IF('Modelo Análisis Factibilidad'!K37="x","Bajo",IF('Modelo Análisis Factibilidad'!L37="x","Medio",IF('Modelo Análisis Factibilidad'!M37="x","Alto","Especificar Impacto"))),"-")</f>
        <v>-</v>
      </c>
      <c r="D10" s="313"/>
    </row>
    <row r="11" spans="1:4" x14ac:dyDescent="0.2"/>
    <row r="12" spans="1:4" x14ac:dyDescent="0.2"/>
    <row r="13" spans="1:4" x14ac:dyDescent="0.2"/>
    <row r="14" spans="1:4" x14ac:dyDescent="0.2"/>
    <row r="15" spans="1:4" x14ac:dyDescent="0.2"/>
    <row r="16" spans="1:4"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sheetData>
  <mergeCells count="6">
    <mergeCell ref="A1:A2"/>
    <mergeCell ref="C9:D9"/>
    <mergeCell ref="C10:D10"/>
    <mergeCell ref="C8:D8"/>
    <mergeCell ref="C7:D7"/>
    <mergeCell ref="C6:D6"/>
  </mergeCells>
  <conditionalFormatting sqref="C7:C10">
    <cfRule type="cellIs" dxfId="77" priority="4" operator="equal">
      <formula>"Alto"</formula>
    </cfRule>
    <cfRule type="cellIs" dxfId="76" priority="5" operator="equal">
      <formula>"Bajo"</formula>
    </cfRule>
    <cfRule type="cellIs" dxfId="75" priority="6" operator="equal">
      <formula>"Medio"</formula>
    </cfRule>
  </conditionalFormatting>
  <pageMargins left="0.75" right="0.75" top="1" bottom="1" header="0.5" footer="0.5"/>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102"/>
  <sheetViews>
    <sheetView showGridLines="0" showRowColHeaders="0" zoomScale="70" zoomScaleNormal="70" workbookViewId="0">
      <selection sqref="A1:A2"/>
    </sheetView>
  </sheetViews>
  <sheetFormatPr baseColWidth="10" defaultColWidth="0" defaultRowHeight="12.75" zeroHeight="1" x14ac:dyDescent="0.2"/>
  <cols>
    <col min="1" max="1" width="9.140625" style="17" customWidth="1"/>
    <col min="2" max="2" width="132.85546875" style="17" customWidth="1"/>
    <col min="3" max="7" width="9.140625" style="17" customWidth="1"/>
    <col min="8" max="16384" width="9.140625" style="17" hidden="1"/>
  </cols>
  <sheetData>
    <row r="1" spans="1:2" ht="35.1" customHeight="1" x14ac:dyDescent="0.2">
      <c r="A1" s="315"/>
    </row>
    <row r="2" spans="1:2" ht="23.1" customHeight="1" thickBot="1" x14ac:dyDescent="0.3">
      <c r="A2" s="315"/>
      <c r="B2" s="60" t="s">
        <v>223</v>
      </c>
    </row>
    <row r="3" spans="1:2" x14ac:dyDescent="0.2"/>
    <row r="4" spans="1:2" x14ac:dyDescent="0.2"/>
    <row r="5" spans="1:2" ht="8.25" customHeight="1" x14ac:dyDescent="0.2"/>
    <row r="6" spans="1:2" x14ac:dyDescent="0.2">
      <c r="B6" s="117" t="str">
        <f>IF(AND(COUNTIF('Modelo Análisis Factibilidad'!J24:J30,"Si")=0,COUNTIF('Modelo Análisis Factibilidad'!J34:J37,"Si")=0),"En el análisis de factibilidad de la implementación de trámites en línea realizado, no se encuentran habilitadores asociados a la Estrategia.",IF(COUNTIF('Modelo Análisis Factibilidad'!J24:J30,"Si")=0,"-","Visión"))</f>
        <v>En el análisis de factibilidad de la implementación de trámites en línea realizado, no se encuentran habilitadores asociados a la Estrategia.</v>
      </c>
    </row>
    <row r="7" spans="1:2" x14ac:dyDescent="0.2">
      <c r="B7" s="209" t="str">
        <f>IF('Modelo Análisis Factibilidad'!J24="Si",'Modelo Análisis Factibilidad'!Q24,"-")</f>
        <v>-</v>
      </c>
    </row>
    <row r="8" spans="1:2" x14ac:dyDescent="0.2">
      <c r="B8" s="117" t="str">
        <f>IF(COUNTIF('Modelo Análisis Factibilidad'!J34:J37,"Si")=0,"-","Comunicación")</f>
        <v>-</v>
      </c>
    </row>
    <row r="9" spans="1:2" x14ac:dyDescent="0.2">
      <c r="B9" s="209" t="str">
        <f>IF('Modelo Análisis Factibilidad'!J35="Si",'Modelo Análisis Factibilidad'!Q35,"-")</f>
        <v>-</v>
      </c>
    </row>
    <row r="10" spans="1:2" x14ac:dyDescent="0.2"/>
    <row r="11" spans="1:2" x14ac:dyDescent="0.2"/>
    <row r="12" spans="1:2" x14ac:dyDescent="0.2"/>
    <row r="13" spans="1:2" x14ac:dyDescent="0.2"/>
    <row r="14" spans="1:2" x14ac:dyDescent="0.2"/>
    <row r="15" spans="1:2" x14ac:dyDescent="0.2"/>
    <row r="16" spans="1:2" x14ac:dyDescent="0.2"/>
    <row r="17" x14ac:dyDescent="0.2"/>
    <row r="18" x14ac:dyDescent="0.2"/>
    <row r="19" x14ac:dyDescent="0.2"/>
    <row r="20" x14ac:dyDescent="0.2"/>
    <row r="21" x14ac:dyDescent="0.2"/>
    <row r="22" x14ac:dyDescent="0.2"/>
    <row r="23" x14ac:dyDescent="0.2"/>
    <row r="24" x14ac:dyDescent="0.2"/>
    <row r="25" x14ac:dyDescent="0.2"/>
    <row r="26" x14ac:dyDescent="0.2"/>
    <row r="27" x14ac:dyDescent="0.2"/>
    <row r="28" x14ac:dyDescent="0.2"/>
    <row r="29" x14ac:dyDescent="0.2"/>
    <row r="30" x14ac:dyDescent="0.2"/>
    <row r="31" x14ac:dyDescent="0.2"/>
    <row r="3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row r="97" x14ac:dyDescent="0.2"/>
    <row r="98" x14ac:dyDescent="0.2"/>
    <row r="99" x14ac:dyDescent="0.2"/>
    <row r="100" x14ac:dyDescent="0.2"/>
    <row r="101" x14ac:dyDescent="0.2"/>
    <row r="102" x14ac:dyDescent="0.2"/>
  </sheetData>
  <mergeCells count="1">
    <mergeCell ref="A1:A2"/>
  </mergeCells>
  <pageMargins left="0.75" right="0.75" top="1" bottom="1" header="0.5" footer="0.5"/>
  <pageSetup paperSize="9"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L118"/>
  <sheetViews>
    <sheetView workbookViewId="0">
      <selection activeCell="B56" sqref="B56:B69"/>
    </sheetView>
  </sheetViews>
  <sheetFormatPr baseColWidth="10" defaultColWidth="9.140625" defaultRowHeight="12.75" x14ac:dyDescent="0.2"/>
  <cols>
    <col min="1" max="1" width="3.42578125" style="18" customWidth="1"/>
    <col min="2" max="2" width="125.140625" style="18" customWidth="1"/>
    <col min="3" max="3" width="8.5703125" style="18" customWidth="1"/>
    <col min="4" max="4" width="7.28515625" style="18" customWidth="1"/>
    <col min="5" max="16384" width="9.140625" style="18"/>
  </cols>
  <sheetData>
    <row r="2" spans="1:7" ht="18.75" x14ac:dyDescent="0.2">
      <c r="B2" s="65" t="s">
        <v>24</v>
      </c>
      <c r="C2" s="66"/>
    </row>
    <row r="3" spans="1:7" x14ac:dyDescent="0.2">
      <c r="B3" s="66"/>
      <c r="C3" s="66"/>
    </row>
    <row r="4" spans="1:7" ht="15.75" thickBot="1" x14ac:dyDescent="0.3">
      <c r="A4" s="305" t="s">
        <v>222</v>
      </c>
      <c r="B4" s="305"/>
      <c r="C4" s="305"/>
      <c r="D4" s="305"/>
      <c r="F4" s="67">
        <v>1</v>
      </c>
      <c r="G4" s="68" t="s">
        <v>3</v>
      </c>
    </row>
    <row r="5" spans="1:7" x14ac:dyDescent="0.2">
      <c r="A5" s="316" t="s">
        <v>27</v>
      </c>
      <c r="B5" s="316"/>
      <c r="C5" s="316"/>
      <c r="D5" s="316"/>
      <c r="F5" s="69">
        <v>2</v>
      </c>
      <c r="G5" s="70" t="s">
        <v>4</v>
      </c>
    </row>
    <row r="6" spans="1:7" ht="15" x14ac:dyDescent="0.25">
      <c r="A6" s="317"/>
      <c r="B6" s="117" t="str">
        <f>IF(AND(COUNTIF('Modelo Análisis Factibilidad'!J24:J30,"No")=0,COUNTIF('Modelo Análisis Factibilidad'!J34:J37,"No")=0),"En el análisis de factibilidad de la implementación de trámites en línea realizado, no se encuentran riesgos asociados a la Estrategia.",IF(COUNTIF('Modelo Análisis Factibilidad'!J24:J30,"No")=0,"-","Visión"))</f>
        <v>En el análisis de factibilidad de la implementación de trámites en línea realizado, no se encuentran riesgos asociados a la Estrategia.</v>
      </c>
      <c r="C6" s="318" t="s">
        <v>22</v>
      </c>
      <c r="D6" s="318"/>
      <c r="F6" s="67">
        <v>3</v>
      </c>
      <c r="G6" s="68" t="s">
        <v>5</v>
      </c>
    </row>
    <row r="7" spans="1:7" ht="12.75" customHeight="1" x14ac:dyDescent="0.2">
      <c r="A7" s="317"/>
      <c r="B7" s="63" t="str">
        <f>IF('Modelo Análisis Factibilidad'!J24="No",'Modelo Análisis Factibilidad'!P24,"-")</f>
        <v>-</v>
      </c>
      <c r="C7" s="313" t="str">
        <f>IF('Modelo Análisis Factibilidad'!J24="No",IF('Modelo Análisis Factibilidad'!K24="x","Bajo",IF('Modelo Análisis Factibilidad'!L24="x","Medio",IF('Modelo Análisis Factibilidad'!M24="x","Alto","Especificar Impacto"))),"-")</f>
        <v>-</v>
      </c>
      <c r="D7" s="313"/>
    </row>
    <row r="8" spans="1:7" ht="12.75" customHeight="1" x14ac:dyDescent="0.2">
      <c r="A8" s="317"/>
      <c r="B8" s="63" t="str">
        <f>IF('Modelo Análisis Factibilidad'!J25="No",'Modelo Análisis Factibilidad'!P25,"-")</f>
        <v>-</v>
      </c>
      <c r="C8" s="313" t="str">
        <f>IF('Modelo Análisis Factibilidad'!J25="No",IF('Modelo Análisis Factibilidad'!K25="x","Bajo",IF('Modelo Análisis Factibilidad'!L25="x","Medio",IF('Modelo Análisis Factibilidad'!M25="x","Alto","Especificar Impacto"))),"-")</f>
        <v>-</v>
      </c>
      <c r="D8" s="313"/>
    </row>
    <row r="9" spans="1:7" ht="12.75" customHeight="1" x14ac:dyDescent="0.2">
      <c r="A9" s="317"/>
      <c r="B9" s="63" t="str">
        <f>IF('Modelo Análisis Factibilidad'!J26="No",'Modelo Análisis Factibilidad'!P26,"-")</f>
        <v>-</v>
      </c>
      <c r="C9" s="313" t="str">
        <f>IF('Modelo Análisis Factibilidad'!J26="No",IF('Modelo Análisis Factibilidad'!K26="x","Bajo",IF('Modelo Análisis Factibilidad'!L26="x","Medio",IF('Modelo Análisis Factibilidad'!M26="x","Alto","Especificar Impacto"))),"-")</f>
        <v>-</v>
      </c>
      <c r="D9" s="313"/>
    </row>
    <row r="10" spans="1:7" ht="12.75" customHeight="1" x14ac:dyDescent="0.2">
      <c r="A10" s="317"/>
      <c r="B10" s="63" t="str">
        <f>IF('Modelo Análisis Factibilidad'!J27="No",'Modelo Análisis Factibilidad'!P27,"-")</f>
        <v>-</v>
      </c>
      <c r="C10" s="313" t="str">
        <f>IF('Modelo Análisis Factibilidad'!J27="No",IF('Modelo Análisis Factibilidad'!K27="x","Bajo",IF('Modelo Análisis Factibilidad'!L27="x","Medio",IF('Modelo Análisis Factibilidad'!M27="x","Alto","Especificar Impacto"))),"-")</f>
        <v>-</v>
      </c>
      <c r="D10" s="313"/>
    </row>
    <row r="11" spans="1:7" ht="12.75" customHeight="1" x14ac:dyDescent="0.2">
      <c r="A11" s="317"/>
      <c r="B11" s="63" t="str">
        <f>IF('Modelo Análisis Factibilidad'!J28="No",'Modelo Análisis Factibilidad'!P28,"-")</f>
        <v>-</v>
      </c>
      <c r="C11" s="313" t="str">
        <f>IF('Modelo Análisis Factibilidad'!J28="No",IF('Modelo Análisis Factibilidad'!K28="x","Bajo",IF('Modelo Análisis Factibilidad'!L28="x","Medio",IF('Modelo Análisis Factibilidad'!M28="x","Alto","Especificar Impacto"))),"-")</f>
        <v>-</v>
      </c>
      <c r="D11" s="313"/>
    </row>
    <row r="12" spans="1:7" ht="12.75" customHeight="1" x14ac:dyDescent="0.2">
      <c r="A12" s="317"/>
      <c r="B12" s="63" t="str">
        <f>IF('Modelo Análisis Factibilidad'!J29="No",'Modelo Análisis Factibilidad'!P29,"-")</f>
        <v>-</v>
      </c>
      <c r="C12" s="313" t="str">
        <f>IF('Modelo Análisis Factibilidad'!J29="No",IF('Modelo Análisis Factibilidad'!K29="x","Bajo",IF('Modelo Análisis Factibilidad'!L29="x","Medio",IF('Modelo Análisis Factibilidad'!M29="x","Alto","Especificar Impacto"))),"-")</f>
        <v>-</v>
      </c>
      <c r="D12" s="313"/>
    </row>
    <row r="13" spans="1:7" ht="12.75" customHeight="1" x14ac:dyDescent="0.2">
      <c r="A13" s="317"/>
      <c r="B13" s="63" t="str">
        <f>IF('Modelo Análisis Factibilidad'!J30="No",'Modelo Análisis Factibilidad'!P30,"-")</f>
        <v>-</v>
      </c>
      <c r="C13" s="313" t="str">
        <f>IF('Modelo Análisis Factibilidad'!J30="No",IF('Modelo Análisis Factibilidad'!K30="x","Bajo",IF('Modelo Análisis Factibilidad'!L30="x","Medio",IF('Modelo Análisis Factibilidad'!M30="x","Alto","Especificar Impacto"))),"-")</f>
        <v>-</v>
      </c>
      <c r="D13" s="313"/>
    </row>
    <row r="14" spans="1:7" ht="12.75" customHeight="1" x14ac:dyDescent="0.2">
      <c r="A14" s="317"/>
      <c r="B14" s="117" t="s">
        <v>1</v>
      </c>
      <c r="C14" s="313"/>
      <c r="D14" s="313"/>
    </row>
    <row r="15" spans="1:7" ht="12.75" customHeight="1" x14ac:dyDescent="0.2">
      <c r="A15" s="317"/>
      <c r="B15" s="63" t="str">
        <f>IF('Modelo Análisis Factibilidad'!J33="No",'Modelo Análisis Factibilidad'!P33,"-")</f>
        <v>-</v>
      </c>
      <c r="C15" s="313" t="str">
        <f>IF('Modelo Análisis Factibilidad'!J33="No",IF('Modelo Análisis Factibilidad'!K33="x","Bajo",IF('Modelo Análisis Factibilidad'!L33="x","Medio",IF('Modelo Análisis Factibilidad'!M33="x","Alto","Especificar Impacto"))),"-")</f>
        <v>-</v>
      </c>
      <c r="D15" s="313"/>
    </row>
    <row r="16" spans="1:7" ht="12.75" customHeight="1" x14ac:dyDescent="0.2">
      <c r="A16" s="317"/>
      <c r="B16" s="63" t="str">
        <f>IF('Modelo Análisis Factibilidad'!J34="No",'Modelo Análisis Factibilidad'!P34,"-")</f>
        <v>-</v>
      </c>
      <c r="C16" s="313" t="str">
        <f>IF('Modelo Análisis Factibilidad'!J34="No",IF('Modelo Análisis Factibilidad'!K34="x","Bajo",IF('Modelo Análisis Factibilidad'!L34="x","Medio",IF('Modelo Análisis Factibilidad'!M34="x","Alto","Especificar Impacto"))),"-")</f>
        <v>-</v>
      </c>
      <c r="D16" s="313"/>
    </row>
    <row r="17" spans="1:4" ht="12.75" customHeight="1" x14ac:dyDescent="0.2">
      <c r="A17" s="317"/>
      <c r="B17" s="63" t="str">
        <f>IF('Modelo Análisis Factibilidad'!J35="No",'Modelo Análisis Factibilidad'!P35,"-")</f>
        <v>-</v>
      </c>
      <c r="C17" s="313" t="str">
        <f>IF('Modelo Análisis Factibilidad'!J35="No",IF('Modelo Análisis Factibilidad'!K35="x","Bajo",IF('Modelo Análisis Factibilidad'!L35="x","Medio",IF('Modelo Análisis Factibilidad'!M35="x","Alto","Especificar Impacto"))),"-")</f>
        <v>-</v>
      </c>
      <c r="D17" s="313"/>
    </row>
    <row r="18" spans="1:4" ht="12.75" customHeight="1" x14ac:dyDescent="0.2">
      <c r="A18" s="317"/>
      <c r="B18" s="63" t="str">
        <f>IF('Modelo Análisis Factibilidad'!J36="No",'Modelo Análisis Factibilidad'!P36,"-")</f>
        <v>-</v>
      </c>
      <c r="C18" s="313" t="str">
        <f>IF('Modelo Análisis Factibilidad'!J36="No",IF('Modelo Análisis Factibilidad'!K36="x","Bajo",IF('Modelo Análisis Factibilidad'!L36="x","Medio",IF('Modelo Análisis Factibilidad'!M36="x","Alto","Especificar Impacto"))),"-")</f>
        <v>-</v>
      </c>
      <c r="D18" s="313"/>
    </row>
    <row r="19" spans="1:4" ht="12.75" customHeight="1" x14ac:dyDescent="0.2">
      <c r="A19" s="317"/>
      <c r="B19" s="63" t="str">
        <f>IF('Modelo Análisis Factibilidad'!J37="No",'Modelo Análisis Factibilidad'!P37,"-")</f>
        <v>-</v>
      </c>
      <c r="C19" s="313" t="str">
        <f>IF('Modelo Análisis Factibilidad'!J37="No",IF('Modelo Análisis Factibilidad'!K37="x","Bajo",IF('Modelo Análisis Factibilidad'!L37="x","Medio",IF('Modelo Análisis Factibilidad'!M37="x","Alto","Especificar Impacto"))),"-")</f>
        <v>-</v>
      </c>
      <c r="D19" s="313"/>
    </row>
    <row r="20" spans="1:4" ht="12.75" customHeight="1" x14ac:dyDescent="0.2">
      <c r="A20" s="316" t="s">
        <v>25</v>
      </c>
      <c r="B20" s="316"/>
      <c r="C20" s="316"/>
      <c r="D20" s="316"/>
    </row>
    <row r="21" spans="1:4" ht="12.75" customHeight="1" x14ac:dyDescent="0.25">
      <c r="A21" s="317"/>
      <c r="B21" s="117" t="str">
        <f>IF(AND(COUNTIF('Modelo Análisis Factibilidad'!J44:J50,"No")=0,COUNTIF('Modelo Análisis Factibilidad'!J54:J56,"No")=0),"En el análisis de factibilidad de la implementación de trámites en línea realizado, no se encuentran riesgos asociados a la Alineación Organizacional.",IF(COUNTIF('Modelo Análisis Factibilidad'!J44:J50,"No")=0,"-","Alineación del Liderazgo"))</f>
        <v>En el análisis de factibilidad de la implementación de trámites en línea realizado, no se encuentran riesgos asociados a la Alineación Organizacional.</v>
      </c>
      <c r="C21" s="318" t="s">
        <v>22</v>
      </c>
      <c r="D21" s="318"/>
    </row>
    <row r="22" spans="1:4" ht="12.75" customHeight="1" x14ac:dyDescent="0.2">
      <c r="A22" s="317"/>
      <c r="B22" s="63" t="str">
        <f>IF('Modelo Análisis Factibilidad'!J44="No",'Modelo Análisis Factibilidad'!P44,"-")</f>
        <v>-</v>
      </c>
      <c r="C22" s="313" t="str">
        <f>IF('Modelo Análisis Factibilidad'!J44="No",IF('Modelo Análisis Factibilidad'!K44="x","Bajo",IF('Modelo Análisis Factibilidad'!L44="x","Medio",IF('Modelo Análisis Factibilidad'!M44="x","Alto","Especificar Impacto"))),"-")</f>
        <v>-</v>
      </c>
      <c r="D22" s="313"/>
    </row>
    <row r="23" spans="1:4" ht="12.75" customHeight="1" x14ac:dyDescent="0.2">
      <c r="A23" s="317"/>
      <c r="B23" s="63" t="str">
        <f>IF('Modelo Análisis Factibilidad'!J45="No",'Modelo Análisis Factibilidad'!P45,"-")</f>
        <v>-</v>
      </c>
      <c r="C23" s="313" t="str">
        <f>IF('Modelo Análisis Factibilidad'!J45="No",IF('Modelo Análisis Factibilidad'!K45="x","Bajo",IF('Modelo Análisis Factibilidad'!L45="x","Medio",IF('Modelo Análisis Factibilidad'!M45="x","Alto","Especificar Impacto"))),"-")</f>
        <v>-</v>
      </c>
      <c r="D23" s="313"/>
    </row>
    <row r="24" spans="1:4" ht="12.75" customHeight="1" x14ac:dyDescent="0.2">
      <c r="A24" s="317"/>
      <c r="B24" s="63" t="str">
        <f>IF('Modelo Análisis Factibilidad'!J46="No",'Modelo Análisis Factibilidad'!P46,"-")</f>
        <v>-</v>
      </c>
      <c r="C24" s="313" t="str">
        <f>IF('Modelo Análisis Factibilidad'!J46="No",IF('Modelo Análisis Factibilidad'!K46="x","Bajo",IF('Modelo Análisis Factibilidad'!L46="x","Medio",IF('Modelo Análisis Factibilidad'!M46="x","Alto","Especificar Impacto"))),"-")</f>
        <v>-</v>
      </c>
      <c r="D24" s="313"/>
    </row>
    <row r="25" spans="1:4" ht="12.75" customHeight="1" x14ac:dyDescent="0.2">
      <c r="A25" s="317"/>
      <c r="B25" s="63" t="str">
        <f>IF('Modelo Análisis Factibilidad'!J47="No",'Modelo Análisis Factibilidad'!P47,"-")</f>
        <v>-</v>
      </c>
      <c r="C25" s="313" t="str">
        <f>IF('Modelo Análisis Factibilidad'!J47="No",IF('Modelo Análisis Factibilidad'!K47="x","Bajo",IF('Modelo Análisis Factibilidad'!L47="x","Medio",IF('Modelo Análisis Factibilidad'!M47="x","Alto","Especificar Impacto"))),"-")</f>
        <v>-</v>
      </c>
      <c r="D25" s="313"/>
    </row>
    <row r="26" spans="1:4" ht="12.75" customHeight="1" x14ac:dyDescent="0.2">
      <c r="A26" s="317"/>
      <c r="B26" s="63" t="str">
        <f>IF('Modelo Análisis Factibilidad'!J48="No",'Modelo Análisis Factibilidad'!P48,"-")</f>
        <v>-</v>
      </c>
      <c r="C26" s="313" t="str">
        <f>IF('Modelo Análisis Factibilidad'!J48="No",IF('Modelo Análisis Factibilidad'!K48="x","Bajo",IF('Modelo Análisis Factibilidad'!L48="x","Medio",IF('Modelo Análisis Factibilidad'!M48="x","Alto","Especificar Impacto"))),"-")</f>
        <v>-</v>
      </c>
      <c r="D26" s="313"/>
    </row>
    <row r="27" spans="1:4" ht="12.75" customHeight="1" x14ac:dyDescent="0.2">
      <c r="A27" s="317"/>
      <c r="B27" s="63" t="str">
        <f>IF('Modelo Análisis Factibilidad'!J49="No",'Modelo Análisis Factibilidad'!Q49,"-")</f>
        <v>-</v>
      </c>
      <c r="C27" s="313" t="str">
        <f>IF('Modelo Análisis Factibilidad'!J49="No",IF('Modelo Análisis Factibilidad'!K49="x","Bajo",IF('Modelo Análisis Factibilidad'!L49="x","Medio",IF('Modelo Análisis Factibilidad'!M49="x","Alto","Especificar Impacto"))),"-")</f>
        <v>-</v>
      </c>
      <c r="D27" s="313"/>
    </row>
    <row r="28" spans="1:4" ht="12.75" customHeight="1" x14ac:dyDescent="0.2">
      <c r="A28" s="317"/>
      <c r="B28" s="63" t="str">
        <f>IF('Modelo Análisis Factibilidad'!J50="No",'Modelo Análisis Factibilidad'!P50,"-")</f>
        <v>-</v>
      </c>
      <c r="C28" s="313" t="str">
        <f>IF('Modelo Análisis Factibilidad'!J50="No",IF('Modelo Análisis Factibilidad'!K50="x","Bajo",IF('Modelo Análisis Factibilidad'!L50="x","Medio",IF('Modelo Análisis Factibilidad'!M50="x","Alto","Especificar Impacto"))),"-")</f>
        <v>-</v>
      </c>
      <c r="D28" s="313"/>
    </row>
    <row r="29" spans="1:4" ht="12.75" customHeight="1" x14ac:dyDescent="0.2">
      <c r="A29" s="317"/>
      <c r="B29" s="117" t="str">
        <f>IF(COUNTIF('Modelo Análisis Factibilidad'!J54:J56,"No")=0,"-","Alineación de los Grupos de Interés")</f>
        <v>-</v>
      </c>
      <c r="C29" s="313"/>
      <c r="D29" s="313"/>
    </row>
    <row r="30" spans="1:4" ht="12.75" customHeight="1" x14ac:dyDescent="0.2">
      <c r="A30" s="317"/>
      <c r="B30" s="63" t="str">
        <f>IF('Modelo Análisis Factibilidad'!J53="No",'Modelo Análisis Factibilidad'!P53,"-")</f>
        <v>-</v>
      </c>
      <c r="C30" s="313" t="str">
        <f>IF('Modelo Análisis Factibilidad'!J53="No",IF('Modelo Análisis Factibilidad'!K53="x","Bajo",IF('Modelo Análisis Factibilidad'!L53="x","Medio",IF('Modelo Análisis Factibilidad'!M53="x","Alto","Especificar Impacto"))),"-")</f>
        <v>-</v>
      </c>
      <c r="D30" s="313"/>
    </row>
    <row r="31" spans="1:4" ht="12.75" customHeight="1" x14ac:dyDescent="0.2">
      <c r="A31" s="317"/>
      <c r="B31" s="63" t="str">
        <f>IF('Modelo Análisis Factibilidad'!J54="No",'Modelo Análisis Factibilidad'!P54,"-")</f>
        <v>-</v>
      </c>
      <c r="C31" s="313" t="str">
        <f>IF('Modelo Análisis Factibilidad'!J54="No",IF('Modelo Análisis Factibilidad'!K54="x","Bajo",IF('Modelo Análisis Factibilidad'!L54="x","Medio",IF('Modelo Análisis Factibilidad'!M54="x","Alto","Especificar Impacto"))),"-")</f>
        <v>-</v>
      </c>
      <c r="D31" s="313"/>
    </row>
    <row r="32" spans="1:4" ht="12.75" customHeight="1" x14ac:dyDescent="0.2">
      <c r="A32" s="317"/>
      <c r="B32" s="63" t="str">
        <f>IF('Modelo Análisis Factibilidad'!J55="No",'Modelo Análisis Factibilidad'!P55,"-")</f>
        <v>-</v>
      </c>
      <c r="C32" s="313" t="str">
        <f>IF('Modelo Análisis Factibilidad'!J55="No",IF('Modelo Análisis Factibilidad'!K55="x","Bajo",IF('Modelo Análisis Factibilidad'!L55="x","Medio",IF('Modelo Análisis Factibilidad'!M55="x","Alto","Especificar Impacto"))),"-")</f>
        <v>-</v>
      </c>
      <c r="D32" s="313"/>
    </row>
    <row r="33" spans="1:4" ht="12.75" customHeight="1" x14ac:dyDescent="0.2">
      <c r="A33" s="317"/>
      <c r="B33" s="63" t="str">
        <f>IF('Modelo Análisis Factibilidad'!J56="No",'Modelo Análisis Factibilidad'!P56,"-")</f>
        <v>-</v>
      </c>
      <c r="C33" s="313" t="str">
        <f>IF('Modelo Análisis Factibilidad'!J56="No",IF('Modelo Análisis Factibilidad'!K56="x","Bajo",IF('Modelo Análisis Factibilidad'!L56="x","Medio",IF('Modelo Análisis Factibilidad'!M56="x","Alto","Especificar Impacto"))),"-")</f>
        <v>-</v>
      </c>
      <c r="D33" s="313"/>
    </row>
    <row r="34" spans="1:4" ht="12.75" customHeight="1" x14ac:dyDescent="0.2">
      <c r="A34" s="316" t="s">
        <v>26</v>
      </c>
      <c r="B34" s="316"/>
      <c r="C34" s="316"/>
      <c r="D34" s="316"/>
    </row>
    <row r="35" spans="1:4" ht="12.75" customHeight="1" x14ac:dyDescent="0.25">
      <c r="A35" s="317"/>
      <c r="B35" s="117" t="str">
        <f>IF(AND(COUNTIF('Modelo Análisis Factibilidad'!J63:J66,"No")=0,COUNTIF('Modelo Análisis Factibilidad'!J69:J72,"No")=0,COUNTIF('Modelo Análisis Factibilidad'!J75:J81,"No")=0),"En el análisis de factibilidad de la implementación de trámites en línea realizado, no se encuentran riesgos asociados a la Capacidad Organizacional.",IF(COUNTIF('Modelo Análisis Factibilidad'!J63:J66,"No")=0,"-","Recursos"))</f>
        <v>En el análisis de factibilidad de la implementación de trámites en línea realizado, no se encuentran riesgos asociados a la Capacidad Organizacional.</v>
      </c>
      <c r="C35" s="318" t="s">
        <v>22</v>
      </c>
      <c r="D35" s="318"/>
    </row>
    <row r="36" spans="1:4" ht="12.75" customHeight="1" x14ac:dyDescent="0.2">
      <c r="A36" s="317"/>
      <c r="B36" s="63" t="str">
        <f>IF('Modelo Análisis Factibilidad'!J63="No",'Modelo Análisis Factibilidad'!P63,"-")</f>
        <v>-</v>
      </c>
      <c r="C36" s="313" t="str">
        <f>IF('Modelo Análisis Factibilidad'!J63="No",IF('Modelo Análisis Factibilidad'!K63="x","Bajo",IF('Modelo Análisis Factibilidad'!L63="x","Medio",IF('Modelo Análisis Factibilidad'!M63="x","Alto","Especificar Impacto"))),"-")</f>
        <v>-</v>
      </c>
      <c r="D36" s="313"/>
    </row>
    <row r="37" spans="1:4" ht="12.75" customHeight="1" x14ac:dyDescent="0.2">
      <c r="A37" s="317"/>
      <c r="B37" s="63" t="str">
        <f>IF('Modelo Análisis Factibilidad'!J64="No",'Modelo Análisis Factibilidad'!P64,"-")</f>
        <v>-</v>
      </c>
      <c r="C37" s="313" t="str">
        <f>IF('Modelo Análisis Factibilidad'!J64="No",IF('Modelo Análisis Factibilidad'!K64="x","Bajo",IF('Modelo Análisis Factibilidad'!L64="x","Medio",IF('Modelo Análisis Factibilidad'!M64="x","Alto","Especificar Impacto"))),"-")</f>
        <v>-</v>
      </c>
      <c r="D37" s="313"/>
    </row>
    <row r="38" spans="1:4" ht="12.75" customHeight="1" x14ac:dyDescent="0.2">
      <c r="A38" s="317"/>
      <c r="B38" s="63" t="str">
        <f>IF('Modelo Análisis Factibilidad'!J65="No",'Modelo Análisis Factibilidad'!P65,"-")</f>
        <v>-</v>
      </c>
      <c r="C38" s="313" t="str">
        <f>IF('Modelo Análisis Factibilidad'!J65="No",IF('Modelo Análisis Factibilidad'!K65="x","Bajo",IF('Modelo Análisis Factibilidad'!L65="x","Medio",IF('Modelo Análisis Factibilidad'!M65="x","Alto","Especificar Impacto"))),"-")</f>
        <v>-</v>
      </c>
      <c r="D38" s="313"/>
    </row>
    <row r="39" spans="1:4" ht="12.75" customHeight="1" x14ac:dyDescent="0.2">
      <c r="A39" s="317"/>
      <c r="B39" s="63" t="str">
        <f>IF('Modelo Análisis Factibilidad'!J66="No",'Modelo Análisis Factibilidad'!P66,"-")</f>
        <v>-</v>
      </c>
      <c r="C39" s="313" t="str">
        <f>IF('Modelo Análisis Factibilidad'!J66="No",IF('Modelo Análisis Factibilidad'!K66="x","Bajo",IF('Modelo Análisis Factibilidad'!L66="x","Medio",IF('Modelo Análisis Factibilidad'!M66="x","Alto","Especificar Impacto"))),"-")</f>
        <v>-</v>
      </c>
      <c r="D39" s="313"/>
    </row>
    <row r="40" spans="1:4" ht="15" x14ac:dyDescent="0.25">
      <c r="A40" s="317"/>
      <c r="B40" s="117" t="str">
        <f>IF(COUNTIF('Modelo Análisis Factibilidad'!J63:J66,"No")=0,"-","Procesos y Estructura")</f>
        <v>-</v>
      </c>
      <c r="C40" s="318"/>
      <c r="D40" s="318"/>
    </row>
    <row r="41" spans="1:4" x14ac:dyDescent="0.2">
      <c r="A41" s="317"/>
      <c r="B41" s="63" t="str">
        <f>IF('Modelo Análisis Factibilidad'!J69="No",'Modelo Análisis Factibilidad'!P69,"-")</f>
        <v>-</v>
      </c>
      <c r="C41" s="313" t="str">
        <f>IF('Modelo Análisis Factibilidad'!J69="No",IF('Modelo Análisis Factibilidad'!K69="x","Bajo",IF('Modelo Análisis Factibilidad'!L69="x","Medio",IF('Modelo Análisis Factibilidad'!M69="x","Alto","Especificar Impacto"))),"-")</f>
        <v>-</v>
      </c>
      <c r="D41" s="313"/>
    </row>
    <row r="42" spans="1:4" x14ac:dyDescent="0.2">
      <c r="A42" s="317"/>
      <c r="B42" s="63" t="str">
        <f>IF('Modelo Análisis Factibilidad'!J70="No",'Modelo Análisis Factibilidad'!P70,"-")</f>
        <v>-</v>
      </c>
      <c r="C42" s="313" t="str">
        <f>IF('Modelo Análisis Factibilidad'!J70="No",IF('Modelo Análisis Factibilidad'!K70="x","Bajo",IF('Modelo Análisis Factibilidad'!L70="x","Medio",IF('Modelo Análisis Factibilidad'!M70="x","Alto","Especificar Impacto"))),"-")</f>
        <v>-</v>
      </c>
      <c r="D42" s="313"/>
    </row>
    <row r="43" spans="1:4" x14ac:dyDescent="0.2">
      <c r="A43" s="317"/>
      <c r="B43" s="63" t="str">
        <f>IF('Modelo Análisis Factibilidad'!J71="No",'Modelo Análisis Factibilidad'!P71,"-")</f>
        <v>-</v>
      </c>
      <c r="C43" s="313" t="str">
        <f>IF('Modelo Análisis Factibilidad'!J71="No",IF('Modelo Análisis Factibilidad'!K71="x","Bajo",IF('Modelo Análisis Factibilidad'!L71="x","Medio",IF('Modelo Análisis Factibilidad'!M71="x","Alto","Especificar Impacto"))),"-")</f>
        <v>-</v>
      </c>
      <c r="D43" s="313"/>
    </row>
    <row r="44" spans="1:4" x14ac:dyDescent="0.2">
      <c r="A44" s="317"/>
      <c r="B44" s="63" t="str">
        <f>IF('Modelo Análisis Factibilidad'!J72="No",'Modelo Análisis Factibilidad'!P72,"-")</f>
        <v>-</v>
      </c>
      <c r="C44" s="313" t="str">
        <f>IF('Modelo Análisis Factibilidad'!J72="No",IF('Modelo Análisis Factibilidad'!K72="x","Bajo",IF('Modelo Análisis Factibilidad'!L72="x","Medio",IF('Modelo Análisis Factibilidad'!M72="x","Alto","Especificar Impacto"))),"-")</f>
        <v>-</v>
      </c>
      <c r="D44" s="313"/>
    </row>
    <row r="45" spans="1:4" ht="15" x14ac:dyDescent="0.25">
      <c r="A45" s="64"/>
      <c r="B45" s="117" t="str">
        <f>IF(COUNTIF('Modelo Análisis Factibilidad'!J69:J72,"No")=0,"-","Competencias")</f>
        <v>-</v>
      </c>
      <c r="C45" s="318"/>
      <c r="D45" s="318"/>
    </row>
    <row r="46" spans="1:4" x14ac:dyDescent="0.2">
      <c r="A46" s="64"/>
      <c r="B46" s="63" t="str">
        <f>IF('Modelo Análisis Factibilidad'!J75="No",'Modelo Análisis Factibilidad'!P75,"-")</f>
        <v>-</v>
      </c>
      <c r="C46" s="313" t="str">
        <f>IF('Modelo Análisis Factibilidad'!J75="No",IF('Modelo Análisis Factibilidad'!K75="x","Bajo",IF('Modelo Análisis Factibilidad'!L75="x","Medio",IF('Modelo Análisis Factibilidad'!M75="x","Alto","Especificar Impacto"))),"-")</f>
        <v>-</v>
      </c>
      <c r="D46" s="313"/>
    </row>
    <row r="47" spans="1:4" x14ac:dyDescent="0.2">
      <c r="A47" s="64"/>
      <c r="B47" s="63" t="str">
        <f>IF('Modelo Análisis Factibilidad'!J76="No",'Modelo Análisis Factibilidad'!P76,"-")</f>
        <v>-</v>
      </c>
      <c r="C47" s="313" t="str">
        <f>IF('Modelo Análisis Factibilidad'!J76="No",IF('Modelo Análisis Factibilidad'!K76="x","Bajo",IF('Modelo Análisis Factibilidad'!L76="x","Medio",IF('Modelo Análisis Factibilidad'!M76="x","Alto","Especificar Impacto"))),"-")</f>
        <v>-</v>
      </c>
      <c r="D47" s="313"/>
    </row>
    <row r="48" spans="1:4" ht="12.75" customHeight="1" x14ac:dyDescent="0.2">
      <c r="A48" s="64"/>
      <c r="B48" s="63" t="str">
        <f>IF('Modelo Análisis Factibilidad'!J77="No",'Modelo Análisis Factibilidad'!P77,"-")</f>
        <v>-</v>
      </c>
      <c r="C48" s="313" t="str">
        <f>IF('Modelo Análisis Factibilidad'!J77="No",IF('Modelo Análisis Factibilidad'!K77="x","Bajo",IF('Modelo Análisis Factibilidad'!L77="x","Medio",IF('Modelo Análisis Factibilidad'!M77="x","Alto","Especificar Impacto"))),"-")</f>
        <v>-</v>
      </c>
      <c r="D48" s="313"/>
    </row>
    <row r="49" spans="1:12" ht="12.75" customHeight="1" x14ac:dyDescent="0.2">
      <c r="A49" s="64"/>
      <c r="B49" s="63" t="str">
        <f>IF('Modelo Análisis Factibilidad'!J78="No",'Modelo Análisis Factibilidad'!P78,"-")</f>
        <v>-</v>
      </c>
      <c r="C49" s="313" t="str">
        <f>IF('Modelo Análisis Factibilidad'!J78="No",IF('Modelo Análisis Factibilidad'!K78="x","Bajo",IF('Modelo Análisis Factibilidad'!L78="x","Medio",IF('Modelo Análisis Factibilidad'!M78="x","Alto","Especificar Impacto"))),"-")</f>
        <v>-</v>
      </c>
      <c r="D49" s="313"/>
    </row>
    <row r="50" spans="1:12" x14ac:dyDescent="0.2">
      <c r="A50" s="64"/>
      <c r="B50" s="63" t="str">
        <f>IF('Modelo Análisis Factibilidad'!J79="No",'Modelo Análisis Factibilidad'!P80,"-")</f>
        <v>-</v>
      </c>
      <c r="C50" s="313" t="str">
        <f>IF('Modelo Análisis Factibilidad'!J79="No",IF('Modelo Análisis Factibilidad'!K79="x","Bajo",IF('Modelo Análisis Factibilidad'!L79="x","Medio",IF('Modelo Análisis Factibilidad'!M79="x","Alto","Especificar Impacto"))),"-")</f>
        <v>-</v>
      </c>
      <c r="D50" s="313"/>
    </row>
    <row r="51" spans="1:12" x14ac:dyDescent="0.2">
      <c r="A51" s="64"/>
      <c r="B51" s="63" t="str">
        <f>IF('Modelo Análisis Factibilidad'!J80="No",'Modelo Análisis Factibilidad'!P79,"-")</f>
        <v>-</v>
      </c>
      <c r="C51" s="313" t="str">
        <f>IF('Modelo Análisis Factibilidad'!J80="No",IF('Modelo Análisis Factibilidad'!K80="x","Bajo",IF('Modelo Análisis Factibilidad'!L80="x","Medio",IF('Modelo Análisis Factibilidad'!M80="x","Alto","Especificar Impacto"))),"-")</f>
        <v>-</v>
      </c>
      <c r="D51" s="313"/>
    </row>
    <row r="52" spans="1:12" x14ac:dyDescent="0.2">
      <c r="A52" s="64"/>
      <c r="B52" s="63" t="str">
        <f>IF('Modelo Análisis Factibilidad'!J81="No",'Modelo Análisis Factibilidad'!P81,"-")</f>
        <v>-</v>
      </c>
      <c r="C52" s="313" t="str">
        <f>IF('Modelo Análisis Factibilidad'!J81="No",IF('Modelo Análisis Factibilidad'!K81="x","Bajo",IF('Modelo Análisis Factibilidad'!L81="x","Medio",IF('Modelo Análisis Factibilidad'!M81="x","Alto","Especificar Impacto"))),"-")</f>
        <v>-</v>
      </c>
      <c r="D52" s="313"/>
    </row>
    <row r="53" spans="1:12" x14ac:dyDescent="0.2">
      <c r="A53" s="41"/>
      <c r="B53" s="312"/>
      <c r="C53" s="312"/>
      <c r="D53" s="312"/>
      <c r="E53" s="312"/>
      <c r="F53" s="312"/>
      <c r="G53" s="312"/>
      <c r="H53" s="312"/>
      <c r="I53" s="312"/>
      <c r="J53" s="312"/>
      <c r="K53" s="312"/>
      <c r="L53" s="312"/>
    </row>
    <row r="54" spans="1:12" ht="15.75" thickBot="1" x14ac:dyDescent="0.3">
      <c r="A54" s="305" t="s">
        <v>224</v>
      </c>
      <c r="B54" s="305"/>
      <c r="C54" s="41"/>
      <c r="D54" s="41"/>
    </row>
    <row r="55" spans="1:12" x14ac:dyDescent="0.2">
      <c r="A55" s="316" t="s">
        <v>27</v>
      </c>
      <c r="B55" s="316"/>
      <c r="C55" s="71"/>
      <c r="D55" s="71"/>
    </row>
    <row r="56" spans="1:12" x14ac:dyDescent="0.2">
      <c r="A56" s="317"/>
      <c r="B56" s="117" t="str">
        <f>IF(AND(COUNTIF('Modelo Análisis Factibilidad'!J24:J30,"Si")=0,COUNTIF('Modelo Análisis Factibilidad'!J34:J37,"Si")=0),"En el análisis de factibilidad de la implementación de trámites en línea realizado, no se encuentran habilitadores asociados a la Estrategia.",IF(COUNTIF('Modelo Análisis Factibilidad'!J24:J30,"Si")=0,"-","Visión"))</f>
        <v>En el análisis de factibilidad de la implementación de trámites en línea realizado, no se encuentran habilitadores asociados a la Estrategia.</v>
      </c>
      <c r="C56" s="319"/>
      <c r="D56" s="319"/>
    </row>
    <row r="57" spans="1:12" x14ac:dyDescent="0.2">
      <c r="A57" s="317"/>
      <c r="B57" s="63" t="str">
        <f>IF('Modelo Análisis Factibilidad'!J24="Si",'Modelo Análisis Factibilidad'!Q24,"-")</f>
        <v>-</v>
      </c>
      <c r="C57" s="313"/>
      <c r="D57" s="313"/>
    </row>
    <row r="58" spans="1:12" x14ac:dyDescent="0.2">
      <c r="A58" s="317"/>
      <c r="B58" s="63" t="str">
        <f>IF('Modelo Análisis Factibilidad'!J25="Si",'Modelo Análisis Factibilidad'!Q25,"-")</f>
        <v>-</v>
      </c>
      <c r="C58" s="313"/>
      <c r="D58" s="313"/>
    </row>
    <row r="59" spans="1:12" x14ac:dyDescent="0.2">
      <c r="A59" s="317"/>
      <c r="B59" s="63" t="str">
        <f>IF('Modelo Análisis Factibilidad'!J26="Si",'Modelo Análisis Factibilidad'!Q26,"-")</f>
        <v>-</v>
      </c>
      <c r="C59" s="62"/>
      <c r="D59" s="62"/>
    </row>
    <row r="60" spans="1:12" x14ac:dyDescent="0.2">
      <c r="A60" s="317"/>
      <c r="B60" s="63" t="str">
        <f>IF('Modelo Análisis Factibilidad'!J27="Si",'Modelo Análisis Factibilidad'!Q27,"-")</f>
        <v>-</v>
      </c>
      <c r="C60" s="62"/>
      <c r="D60" s="62"/>
    </row>
    <row r="61" spans="1:12" x14ac:dyDescent="0.2">
      <c r="A61" s="317"/>
      <c r="B61" s="63" t="str">
        <f>IF('Modelo Análisis Factibilidad'!J28="Si",'Modelo Análisis Factibilidad'!Q28,"-")</f>
        <v>-</v>
      </c>
      <c r="C61" s="313"/>
      <c r="D61" s="313"/>
    </row>
    <row r="62" spans="1:12" x14ac:dyDescent="0.2">
      <c r="A62" s="317"/>
      <c r="B62" s="63" t="str">
        <f>IF('Modelo Análisis Factibilidad'!J29="Si",'Modelo Análisis Factibilidad'!Q29,"-")</f>
        <v>-</v>
      </c>
      <c r="C62" s="313"/>
      <c r="D62" s="313"/>
    </row>
    <row r="63" spans="1:12" x14ac:dyDescent="0.2">
      <c r="A63" s="317"/>
      <c r="B63" s="63" t="str">
        <f>IF('Modelo Análisis Factibilidad'!J30="Si",'Modelo Análisis Factibilidad'!Q30,"-")</f>
        <v>-</v>
      </c>
      <c r="C63" s="313"/>
      <c r="D63" s="313"/>
    </row>
    <row r="64" spans="1:12" x14ac:dyDescent="0.2">
      <c r="A64" s="317"/>
      <c r="B64" s="117" t="str">
        <f>IF(COUNTIF('Modelo Análisis Factibilidad'!J34:J37,"Si")=0,"-","Comunicación")</f>
        <v>-</v>
      </c>
      <c r="C64" s="319"/>
      <c r="D64" s="319"/>
    </row>
    <row r="65" spans="1:4" x14ac:dyDescent="0.2">
      <c r="A65" s="317"/>
      <c r="B65" s="63" t="str">
        <f>IF('Modelo Análisis Factibilidad'!J33="Si",'Modelo Análisis Factibilidad'!Q33,"-")</f>
        <v>-</v>
      </c>
      <c r="C65" s="88"/>
      <c r="D65" s="88"/>
    </row>
    <row r="66" spans="1:4" x14ac:dyDescent="0.2">
      <c r="A66" s="317"/>
      <c r="B66" s="63" t="str">
        <f>IF('Modelo Análisis Factibilidad'!J34="Si",'Modelo Análisis Factibilidad'!Q34,"-")</f>
        <v>-</v>
      </c>
      <c r="C66" s="313"/>
      <c r="D66" s="313"/>
    </row>
    <row r="67" spans="1:4" x14ac:dyDescent="0.2">
      <c r="A67" s="317"/>
      <c r="B67" s="63" t="str">
        <f>IF('Modelo Análisis Factibilidad'!J35="Si",'Modelo Análisis Factibilidad'!Q35,"-")</f>
        <v>-</v>
      </c>
      <c r="C67" s="313"/>
      <c r="D67" s="313"/>
    </row>
    <row r="68" spans="1:4" x14ac:dyDescent="0.2">
      <c r="A68" s="317"/>
      <c r="B68" s="63" t="str">
        <f>IF('Modelo Análisis Factibilidad'!J36="Si",'Modelo Análisis Factibilidad'!Q36,"-")</f>
        <v>-</v>
      </c>
      <c r="C68" s="313"/>
      <c r="D68" s="313"/>
    </row>
    <row r="69" spans="1:4" x14ac:dyDescent="0.2">
      <c r="A69" s="317"/>
      <c r="B69" s="63" t="str">
        <f>IF('Modelo Análisis Factibilidad'!J37="Si",'Modelo Análisis Factibilidad'!Q37,"-")</f>
        <v>-</v>
      </c>
      <c r="C69" s="313"/>
      <c r="D69" s="313"/>
    </row>
    <row r="70" spans="1:4" ht="12.75" customHeight="1" x14ac:dyDescent="0.2">
      <c r="A70" s="316" t="s">
        <v>25</v>
      </c>
      <c r="B70" s="316"/>
      <c r="C70" s="72"/>
      <c r="D70" s="72"/>
    </row>
    <row r="71" spans="1:4" x14ac:dyDescent="0.2">
      <c r="A71" s="317"/>
      <c r="B71" s="117" t="str">
        <f>IF(AND(COUNTIF('Modelo Análisis Factibilidad'!J44:J50,"Si")=0,COUNTIF('Modelo Análisis Factibilidad'!J54:J56,"Si")=0),"En el análisis de factibilidad de la implementación de trámites en línea realizado, no se encuentran habilitadores asociados a la Alineación Organizacional.",IF(COUNTIF('Modelo Análisis Factibilidad'!J44:J50,"Si")=0,"-","Alineación del Liderazgo"))</f>
        <v>En el análisis de factibilidad de la implementación de trámites en línea realizado, no se encuentran habilitadores asociados a la Alineación Organizacional.</v>
      </c>
      <c r="C71" s="319"/>
      <c r="D71" s="319"/>
    </row>
    <row r="72" spans="1:4" x14ac:dyDescent="0.2">
      <c r="A72" s="317"/>
      <c r="B72" s="63" t="str">
        <f>IF('Modelo Análisis Factibilidad'!J44="Si",'Modelo Análisis Factibilidad'!Q44,"-")</f>
        <v>-</v>
      </c>
      <c r="C72" s="313"/>
      <c r="D72" s="313"/>
    </row>
    <row r="73" spans="1:4" x14ac:dyDescent="0.2">
      <c r="A73" s="317"/>
      <c r="B73" s="63" t="str">
        <f>IF('Modelo Análisis Factibilidad'!J45="Si",'Modelo Análisis Factibilidad'!Q45,"-")</f>
        <v>-</v>
      </c>
      <c r="C73" s="313"/>
      <c r="D73" s="313"/>
    </row>
    <row r="74" spans="1:4" x14ac:dyDescent="0.2">
      <c r="A74" s="317"/>
      <c r="B74" s="63" t="str">
        <f>IF('Modelo Análisis Factibilidad'!J46="Si",'Modelo Análisis Factibilidad'!Q46,"-")</f>
        <v>-</v>
      </c>
      <c r="C74" s="313"/>
      <c r="D74" s="313"/>
    </row>
    <row r="75" spans="1:4" x14ac:dyDescent="0.2">
      <c r="A75" s="317"/>
      <c r="B75" s="63" t="str">
        <f>IF('Modelo Análisis Factibilidad'!J47="Si",'Modelo Análisis Factibilidad'!Q47,"-")</f>
        <v>-</v>
      </c>
      <c r="C75" s="313"/>
      <c r="D75" s="313"/>
    </row>
    <row r="76" spans="1:4" x14ac:dyDescent="0.2">
      <c r="A76" s="317"/>
      <c r="B76" s="63" t="str">
        <f>IF('Modelo Análisis Factibilidad'!J48="Si",'Modelo Análisis Factibilidad'!Q48,"-")</f>
        <v>-</v>
      </c>
      <c r="C76" s="62"/>
      <c r="D76" s="62"/>
    </row>
    <row r="77" spans="1:4" x14ac:dyDescent="0.2">
      <c r="A77" s="317"/>
      <c r="B77" s="63" t="str">
        <f>IF('Modelo Análisis Factibilidad'!J49="Si",'Modelo Análisis Factibilidad'!P49,"-")</f>
        <v>-</v>
      </c>
      <c r="C77" s="313"/>
      <c r="D77" s="313"/>
    </row>
    <row r="78" spans="1:4" x14ac:dyDescent="0.2">
      <c r="A78" s="317"/>
      <c r="B78" s="63" t="str">
        <f>IF('Modelo Análisis Factibilidad'!J50="Si",'Modelo Análisis Factibilidad'!Q50,"-")</f>
        <v>-</v>
      </c>
      <c r="C78" s="313"/>
      <c r="D78" s="313"/>
    </row>
    <row r="79" spans="1:4" x14ac:dyDescent="0.2">
      <c r="A79" s="317"/>
      <c r="B79" s="117" t="str">
        <f>IF(COUNTIF('Modelo Análisis Factibilidad'!J54:J56,"Si")=0,"-","Alineación de los Grupos de Interés")</f>
        <v>-</v>
      </c>
      <c r="C79" s="319"/>
      <c r="D79" s="319"/>
    </row>
    <row r="80" spans="1:4" x14ac:dyDescent="0.2">
      <c r="A80" s="317"/>
      <c r="B80" s="63" t="str">
        <f>IF('Modelo Análisis Factibilidad'!J53="Si",'Modelo Análisis Factibilidad'!Q53,"-")</f>
        <v>-</v>
      </c>
      <c r="C80" s="88"/>
      <c r="D80" s="88"/>
    </row>
    <row r="81" spans="1:4" x14ac:dyDescent="0.2">
      <c r="A81" s="317"/>
      <c r="B81" s="63" t="str">
        <f>IF('Modelo Análisis Factibilidad'!J54="Si",'Modelo Análisis Factibilidad'!Q54,"-")</f>
        <v>-</v>
      </c>
      <c r="C81" s="313"/>
      <c r="D81" s="313"/>
    </row>
    <row r="82" spans="1:4" x14ac:dyDescent="0.2">
      <c r="A82" s="317"/>
      <c r="B82" s="63" t="str">
        <f>IF('Modelo Análisis Factibilidad'!J55="Si",'Modelo Análisis Factibilidad'!Q55,"-")</f>
        <v>-</v>
      </c>
      <c r="C82" s="313"/>
      <c r="D82" s="313"/>
    </row>
    <row r="83" spans="1:4" x14ac:dyDescent="0.2">
      <c r="A83" s="317"/>
      <c r="B83" s="63" t="str">
        <f>IF('Modelo Análisis Factibilidad'!J56="Si",'Modelo Análisis Factibilidad'!Q56,"-")</f>
        <v>-</v>
      </c>
      <c r="C83" s="313"/>
      <c r="D83" s="313"/>
    </row>
    <row r="84" spans="1:4" ht="12.75" customHeight="1" x14ac:dyDescent="0.2">
      <c r="A84" s="316" t="s">
        <v>26</v>
      </c>
      <c r="B84" s="316"/>
      <c r="C84" s="72"/>
      <c r="D84" s="72"/>
    </row>
    <row r="85" spans="1:4" x14ac:dyDescent="0.2">
      <c r="A85" s="317"/>
      <c r="B85" s="117" t="str">
        <f>IF(AND(COUNTIF('Modelo Análisis Factibilidad'!J63:J66,"Si")=0,COUNTIF('Modelo Análisis Factibilidad'!J69:J72,"Si")=0,COUNTIF('Modelo Análisis Factibilidad'!J75:J81,"Si")=0),"En el análisis de factibilidad de la implementación de trámites en línea realizado, no se encuentran habilitadores asociados a la Capacidad Organizacional.",IF(COUNTIF('Modelo Análisis Factibilidad'!J63:J66,"Si")=0,"-","Recursos"))</f>
        <v>En el análisis de factibilidad de la implementación de trámites en línea realizado, no se encuentran habilitadores asociados a la Capacidad Organizacional.</v>
      </c>
      <c r="C85" s="320"/>
      <c r="D85" s="320"/>
    </row>
    <row r="86" spans="1:4" x14ac:dyDescent="0.2">
      <c r="A86" s="317"/>
      <c r="B86" s="63" t="str">
        <f>IF('Modelo Análisis Factibilidad'!J63="Si",'Modelo Análisis Factibilidad'!Q63,"-")</f>
        <v>-</v>
      </c>
      <c r="C86" s="313"/>
      <c r="D86" s="313"/>
    </row>
    <row r="87" spans="1:4" x14ac:dyDescent="0.2">
      <c r="A87" s="317"/>
      <c r="B87" s="63" t="str">
        <f>IF('Modelo Análisis Factibilidad'!J64="Si",'Modelo Análisis Factibilidad'!Q64,"-")</f>
        <v>-</v>
      </c>
      <c r="C87" s="313"/>
      <c r="D87" s="313"/>
    </row>
    <row r="88" spans="1:4" x14ac:dyDescent="0.2">
      <c r="A88" s="317"/>
      <c r="B88" s="63" t="str">
        <f>IF('Modelo Análisis Factibilidad'!J65="Si",'Modelo Análisis Factibilidad'!Q65,"-")</f>
        <v>-</v>
      </c>
      <c r="C88" s="313"/>
      <c r="D88" s="313"/>
    </row>
    <row r="89" spans="1:4" x14ac:dyDescent="0.2">
      <c r="A89" s="317"/>
      <c r="B89" s="63" t="str">
        <f>IF('Modelo Análisis Factibilidad'!J66="Si",'Modelo Análisis Factibilidad'!Q66,"-")</f>
        <v>-</v>
      </c>
      <c r="C89" s="313"/>
      <c r="D89" s="313"/>
    </row>
    <row r="90" spans="1:4" x14ac:dyDescent="0.2">
      <c r="A90" s="317"/>
      <c r="B90" s="117" t="str">
        <f>IF(COUNTIF('Modelo Análisis Factibilidad'!J63:J66,"Si")=0,"-","Procesos y Estructura")</f>
        <v>-</v>
      </c>
      <c r="C90" s="319"/>
      <c r="D90" s="319"/>
    </row>
    <row r="91" spans="1:4" x14ac:dyDescent="0.2">
      <c r="A91" s="317"/>
      <c r="B91" s="63" t="str">
        <f>IF('Modelo Análisis Factibilidad'!J69:J69="Si",'Modelo Análisis Factibilidad'!Q69,"-")</f>
        <v>-</v>
      </c>
      <c r="C91" s="313"/>
      <c r="D91" s="313"/>
    </row>
    <row r="92" spans="1:4" ht="12.75" customHeight="1" x14ac:dyDescent="0.2">
      <c r="A92" s="317"/>
      <c r="B92" s="63" t="str">
        <f>IF('Modelo Análisis Factibilidad'!J70:J70="Si",'Modelo Análisis Factibilidad'!Q70,"-")</f>
        <v>-</v>
      </c>
      <c r="C92" s="313"/>
      <c r="D92" s="313"/>
    </row>
    <row r="93" spans="1:4" ht="12.75" customHeight="1" x14ac:dyDescent="0.2">
      <c r="A93" s="317"/>
      <c r="B93" s="63" t="str">
        <f>IF('Modelo Análisis Factibilidad'!J71:J71="Si",'Modelo Análisis Factibilidad'!Q71,"-")</f>
        <v>-</v>
      </c>
      <c r="C93" s="313"/>
      <c r="D93" s="313"/>
    </row>
    <row r="94" spans="1:4" ht="12.75" customHeight="1" x14ac:dyDescent="0.2">
      <c r="A94" s="317"/>
      <c r="B94" s="63" t="str">
        <f>IF('Modelo Análisis Factibilidad'!J72:J72="Si",'Modelo Análisis Factibilidad'!Q72,"-")</f>
        <v>-</v>
      </c>
      <c r="C94" s="313"/>
      <c r="D94" s="313"/>
    </row>
    <row r="95" spans="1:4" x14ac:dyDescent="0.2">
      <c r="A95" s="64"/>
      <c r="B95" s="117" t="str">
        <f>IF(COUNTIF('Modelo Análisis Factibilidad'!J63:J66,"Si")=0,"-","Competencias")</f>
        <v>-</v>
      </c>
      <c r="C95" s="319"/>
      <c r="D95" s="319"/>
    </row>
    <row r="96" spans="1:4" ht="12.75" customHeight="1" x14ac:dyDescent="0.2">
      <c r="A96" s="64"/>
      <c r="B96" s="63" t="str">
        <f>IF('Modelo Análisis Factibilidad'!J75="Si",'Modelo Análisis Factibilidad'!Q75,"-")</f>
        <v>-</v>
      </c>
      <c r="C96" s="88"/>
      <c r="D96" s="88"/>
    </row>
    <row r="97" spans="1:12" x14ac:dyDescent="0.2">
      <c r="A97" s="64"/>
      <c r="B97" s="63" t="str">
        <f>IF('Modelo Análisis Factibilidad'!J76="Si",'Modelo Análisis Factibilidad'!Q76,"-")</f>
        <v>-</v>
      </c>
      <c r="C97" s="88"/>
      <c r="D97" s="88"/>
    </row>
    <row r="98" spans="1:12" x14ac:dyDescent="0.2">
      <c r="A98" s="64"/>
      <c r="B98" s="63" t="str">
        <f>IF('Modelo Análisis Factibilidad'!J77="Si",'Modelo Análisis Factibilidad'!Q77,"-")</f>
        <v>-</v>
      </c>
      <c r="C98" s="88"/>
      <c r="D98" s="88"/>
    </row>
    <row r="99" spans="1:12" x14ac:dyDescent="0.2">
      <c r="A99" s="64"/>
      <c r="B99" s="63" t="str">
        <f>IF('Modelo Análisis Factibilidad'!J78="Si",'Modelo Análisis Factibilidad'!Q78,"-")</f>
        <v>-</v>
      </c>
      <c r="C99" s="88"/>
      <c r="D99" s="88"/>
    </row>
    <row r="100" spans="1:12" x14ac:dyDescent="0.2">
      <c r="A100" s="64"/>
      <c r="B100" s="63" t="str">
        <f>IF('Modelo Análisis Factibilidad'!J79="Si",'Modelo Análisis Factibilidad'!Q80,"-")</f>
        <v>-</v>
      </c>
      <c r="C100" s="313"/>
      <c r="D100" s="313"/>
    </row>
    <row r="101" spans="1:12" x14ac:dyDescent="0.2">
      <c r="A101" s="64"/>
      <c r="B101" s="63" t="str">
        <f>IF('Modelo Análisis Factibilidad'!J80="Si",'Modelo Análisis Factibilidad'!Q79,"-")</f>
        <v>-</v>
      </c>
      <c r="C101" s="313"/>
      <c r="D101" s="313"/>
    </row>
    <row r="102" spans="1:12" x14ac:dyDescent="0.2">
      <c r="A102" s="64"/>
      <c r="B102" s="63" t="str">
        <f>IF('Modelo Análisis Factibilidad'!J81="Si",'Modelo Análisis Factibilidad'!Q81,"-")</f>
        <v>-</v>
      </c>
      <c r="C102" s="313"/>
      <c r="D102" s="313"/>
    </row>
    <row r="103" spans="1:12" x14ac:dyDescent="0.2">
      <c r="B103" s="312"/>
      <c r="C103" s="312"/>
      <c r="D103" s="312"/>
      <c r="E103" s="312"/>
      <c r="F103" s="312"/>
      <c r="G103" s="312"/>
      <c r="H103" s="312"/>
      <c r="I103" s="312"/>
      <c r="J103" s="312"/>
      <c r="K103" s="312"/>
      <c r="L103" s="312"/>
    </row>
    <row r="105" spans="1:12" x14ac:dyDescent="0.2">
      <c r="B105" s="37" t="s">
        <v>93</v>
      </c>
      <c r="C105" s="73">
        <f>SUM('Hoja de Trabajo'!C109:C111)</f>
        <v>0</v>
      </c>
    </row>
    <row r="106" spans="1:12" x14ac:dyDescent="0.2">
      <c r="B106" s="37" t="s">
        <v>94</v>
      </c>
      <c r="C106" s="73">
        <f>100%-C105</f>
        <v>1</v>
      </c>
    </row>
    <row r="107" spans="1:12" x14ac:dyDescent="0.2">
      <c r="B107" s="37"/>
      <c r="C107" s="73"/>
    </row>
    <row r="108" spans="1:12" ht="15" x14ac:dyDescent="0.25">
      <c r="C108" s="74" t="s">
        <v>91</v>
      </c>
      <c r="D108" s="4"/>
    </row>
    <row r="109" spans="1:12" x14ac:dyDescent="0.2">
      <c r="B109" s="75" t="str">
        <f>'Modelo Análisis Factibilidad'!T22</f>
        <v>Estrategia</v>
      </c>
      <c r="C109" s="76">
        <f>'Modelo Análisis Factibilidad'!V22</f>
        <v>0</v>
      </c>
      <c r="D109" s="77"/>
    </row>
    <row r="110" spans="1:12" x14ac:dyDescent="0.2">
      <c r="B110" s="75" t="str">
        <f>'Modelo Análisis Factibilidad'!T42</f>
        <v>Alineación Organizacional</v>
      </c>
      <c r="C110" s="76">
        <f>'Modelo Análisis Factibilidad'!V42</f>
        <v>0</v>
      </c>
      <c r="D110" s="77"/>
    </row>
    <row r="111" spans="1:12" x14ac:dyDescent="0.2">
      <c r="B111" s="78" t="str">
        <f>'Modelo Análisis Factibilidad'!T61</f>
        <v>Capacidad Organizacional</v>
      </c>
      <c r="C111" s="79">
        <f>'Modelo Análisis Factibilidad'!V61</f>
        <v>0</v>
      </c>
      <c r="D111" s="77"/>
    </row>
    <row r="112" spans="1:12" ht="15" x14ac:dyDescent="0.25">
      <c r="B112" s="80" t="s">
        <v>21</v>
      </c>
      <c r="C112" s="81">
        <f>SUM(C109:C111)</f>
        <v>0</v>
      </c>
      <c r="D112" s="4"/>
    </row>
    <row r="113" spans="2:4" ht="15" x14ac:dyDescent="0.25">
      <c r="B113" s="4"/>
      <c r="C113" s="4"/>
      <c r="D113" s="4"/>
    </row>
    <row r="114" spans="2:4" ht="15" x14ac:dyDescent="0.25">
      <c r="C114" s="82" t="s">
        <v>92</v>
      </c>
      <c r="D114" s="83"/>
    </row>
    <row r="115" spans="2:4" ht="15" x14ac:dyDescent="0.25">
      <c r="B115" s="84" t="str">
        <f>'Hoja de Trabajo'!B109</f>
        <v>Estrategia</v>
      </c>
      <c r="C115" s="85">
        <f>(100%/3)-'Hoja de Trabajo'!C109</f>
        <v>0.33333333333333331</v>
      </c>
      <c r="D115" s="83"/>
    </row>
    <row r="116" spans="2:4" ht="15" x14ac:dyDescent="0.25">
      <c r="B116" s="84" t="str">
        <f>'Hoja de Trabajo'!B110</f>
        <v>Alineación Organizacional</v>
      </c>
      <c r="C116" s="85">
        <f>(100%/3)-'Hoja de Trabajo'!C110</f>
        <v>0.33333333333333331</v>
      </c>
      <c r="D116" s="83"/>
    </row>
    <row r="117" spans="2:4" ht="15" x14ac:dyDescent="0.25">
      <c r="B117" s="86" t="str">
        <f>'Hoja de Trabajo'!B111</f>
        <v>Capacidad Organizacional</v>
      </c>
      <c r="C117" s="87">
        <f>(100%/3)-'Hoja de Trabajo'!C111</f>
        <v>0.33333333333333331</v>
      </c>
      <c r="D117" s="83"/>
    </row>
    <row r="118" spans="2:4" ht="15" x14ac:dyDescent="0.25">
      <c r="B118" s="80" t="s">
        <v>23</v>
      </c>
      <c r="C118" s="81">
        <f>SUM(C115:C117)</f>
        <v>1</v>
      </c>
      <c r="D118" s="83"/>
    </row>
  </sheetData>
  <mergeCells count="98">
    <mergeCell ref="A4:B4"/>
    <mergeCell ref="C4:D4"/>
    <mergeCell ref="A5:D5"/>
    <mergeCell ref="A6:A19"/>
    <mergeCell ref="C6:D6"/>
    <mergeCell ref="C7:D7"/>
    <mergeCell ref="C8:D8"/>
    <mergeCell ref="C9:D9"/>
    <mergeCell ref="C10:D10"/>
    <mergeCell ref="C13:D13"/>
    <mergeCell ref="C14:D14"/>
    <mergeCell ref="C15:D15"/>
    <mergeCell ref="C16:D16"/>
    <mergeCell ref="C17:D17"/>
    <mergeCell ref="C19:D19"/>
    <mergeCell ref="C18:D18"/>
    <mergeCell ref="C11:D11"/>
    <mergeCell ref="C42:D42"/>
    <mergeCell ref="C28:D28"/>
    <mergeCell ref="C31:D31"/>
    <mergeCell ref="A20:D20"/>
    <mergeCell ref="A21:A33"/>
    <mergeCell ref="C21:D21"/>
    <mergeCell ref="C22:D22"/>
    <mergeCell ref="C29:D29"/>
    <mergeCell ref="C23:D23"/>
    <mergeCell ref="C24:D24"/>
    <mergeCell ref="C26:D26"/>
    <mergeCell ref="C27:D27"/>
    <mergeCell ref="C32:D32"/>
    <mergeCell ref="C33:D33"/>
    <mergeCell ref="C12:D12"/>
    <mergeCell ref="C45:D45"/>
    <mergeCell ref="C46:D46"/>
    <mergeCell ref="C51:D51"/>
    <mergeCell ref="C49:D49"/>
    <mergeCell ref="C50:D50"/>
    <mergeCell ref="C52:D52"/>
    <mergeCell ref="A56:A69"/>
    <mergeCell ref="C56:D56"/>
    <mergeCell ref="C57:D57"/>
    <mergeCell ref="C58:D58"/>
    <mergeCell ref="C61:D61"/>
    <mergeCell ref="C62:D62"/>
    <mergeCell ref="C63:D63"/>
    <mergeCell ref="A54:B54"/>
    <mergeCell ref="C64:D64"/>
    <mergeCell ref="C66:D66"/>
    <mergeCell ref="C67:D67"/>
    <mergeCell ref="C68:D68"/>
    <mergeCell ref="C69:D69"/>
    <mergeCell ref="A55:B55"/>
    <mergeCell ref="C79:D79"/>
    <mergeCell ref="C100:D100"/>
    <mergeCell ref="C101:D101"/>
    <mergeCell ref="C102:D102"/>
    <mergeCell ref="A85:A94"/>
    <mergeCell ref="C85:D85"/>
    <mergeCell ref="C86:D86"/>
    <mergeCell ref="C88:D88"/>
    <mergeCell ref="C89:D89"/>
    <mergeCell ref="C91:D91"/>
    <mergeCell ref="C92:D92"/>
    <mergeCell ref="C81:D81"/>
    <mergeCell ref="C82:D82"/>
    <mergeCell ref="C83:D83"/>
    <mergeCell ref="C41:D41"/>
    <mergeCell ref="A84:B84"/>
    <mergeCell ref="A70:B70"/>
    <mergeCell ref="C94:D94"/>
    <mergeCell ref="C95:D95"/>
    <mergeCell ref="C74:D74"/>
    <mergeCell ref="C75:D75"/>
    <mergeCell ref="C77:D77"/>
    <mergeCell ref="C78:D78"/>
    <mergeCell ref="C87:D87"/>
    <mergeCell ref="C90:D90"/>
    <mergeCell ref="C93:D93"/>
    <mergeCell ref="A71:A83"/>
    <mergeCell ref="C71:D71"/>
    <mergeCell ref="C72:D72"/>
    <mergeCell ref="C73:D73"/>
    <mergeCell ref="B103:L103"/>
    <mergeCell ref="B53:L53"/>
    <mergeCell ref="C25:D25"/>
    <mergeCell ref="C30:D30"/>
    <mergeCell ref="C47:D47"/>
    <mergeCell ref="C48:D48"/>
    <mergeCell ref="C43:D43"/>
    <mergeCell ref="A34:D34"/>
    <mergeCell ref="A35:A44"/>
    <mergeCell ref="C35:D35"/>
    <mergeCell ref="C36:D36"/>
    <mergeCell ref="C37:D37"/>
    <mergeCell ref="C40:D40"/>
    <mergeCell ref="C44:D44"/>
    <mergeCell ref="C38:D38"/>
    <mergeCell ref="C39:D39"/>
  </mergeCells>
  <conditionalFormatting sqref="F4">
    <cfRule type="iconSet" priority="588">
      <iconSet>
        <cfvo type="percent" val="0"/>
        <cfvo type="num" val="2"/>
        <cfvo type="num" val="2" gte="0"/>
      </iconSet>
    </cfRule>
  </conditionalFormatting>
  <conditionalFormatting sqref="F5">
    <cfRule type="iconSet" priority="587">
      <iconSet>
        <cfvo type="percent" val="0"/>
        <cfvo type="num" val="2"/>
        <cfvo type="num" val="2" gte="0"/>
      </iconSet>
    </cfRule>
  </conditionalFormatting>
  <conditionalFormatting sqref="F6">
    <cfRule type="iconSet" priority="586">
      <iconSet>
        <cfvo type="percent" val="0"/>
        <cfvo type="num" val="2"/>
        <cfvo type="num" val="2" gte="0"/>
      </iconSet>
    </cfRule>
  </conditionalFormatting>
  <conditionalFormatting sqref="F4:F6">
    <cfRule type="iconSet" priority="585">
      <iconSet>
        <cfvo type="percent" val="0"/>
        <cfvo type="percent" val="&quot;&quot;&quot;Medio&quot;&quot;&quot;"/>
        <cfvo type="percent" val="&quot;&quot;&quot;Bajo&quot;&quot;&quot;"/>
      </iconSet>
    </cfRule>
  </conditionalFormatting>
  <conditionalFormatting sqref="F4:F6">
    <cfRule type="iconSet" priority="584">
      <iconSet>
        <cfvo type="percent" val="0"/>
        <cfvo type="num" val="0"/>
        <cfvo type="num" val="0" gte="0"/>
      </iconSet>
    </cfRule>
  </conditionalFormatting>
  <conditionalFormatting sqref="F4:F6">
    <cfRule type="iconSet" priority="583">
      <iconSet reverse="1">
        <cfvo type="percent" val="0"/>
        <cfvo type="num" val="2"/>
        <cfvo type="num" val="2" gte="0"/>
      </iconSet>
    </cfRule>
  </conditionalFormatting>
  <conditionalFormatting sqref="C57">
    <cfRule type="cellIs" dxfId="74" priority="469" operator="equal">
      <formula>"Alto"</formula>
    </cfRule>
    <cfRule type="cellIs" dxfId="73" priority="470" operator="equal">
      <formula>"Bajo"</formula>
    </cfRule>
    <cfRule type="cellIs" dxfId="72" priority="471" operator="equal">
      <formula>"Medio"</formula>
    </cfRule>
  </conditionalFormatting>
  <conditionalFormatting sqref="C82">
    <cfRule type="cellIs" dxfId="71" priority="451" operator="equal">
      <formula>"Alto"</formula>
    </cfRule>
    <cfRule type="cellIs" dxfId="70" priority="452" operator="equal">
      <formula>"Bajo"</formula>
    </cfRule>
    <cfRule type="cellIs" dxfId="69" priority="453" operator="equal">
      <formula>"Medio"</formula>
    </cfRule>
  </conditionalFormatting>
  <conditionalFormatting sqref="C83">
    <cfRule type="cellIs" dxfId="68" priority="448" operator="equal">
      <formula>"Alto"</formula>
    </cfRule>
    <cfRule type="cellIs" dxfId="67" priority="449" operator="equal">
      <formula>"Bajo"</formula>
    </cfRule>
    <cfRule type="cellIs" dxfId="66" priority="450" operator="equal">
      <formula>"Medio"</formula>
    </cfRule>
  </conditionalFormatting>
  <conditionalFormatting sqref="C81">
    <cfRule type="cellIs" dxfId="65" priority="454" operator="equal">
      <formula>"Alto"</formula>
    </cfRule>
    <cfRule type="cellIs" dxfId="64" priority="455" operator="equal">
      <formula>"Bajo"</formula>
    </cfRule>
    <cfRule type="cellIs" dxfId="63" priority="456" operator="equal">
      <formula>"Medio"</formula>
    </cfRule>
  </conditionalFormatting>
  <conditionalFormatting sqref="C58:C63">
    <cfRule type="cellIs" dxfId="62" priority="466" operator="equal">
      <formula>"Alto"</formula>
    </cfRule>
    <cfRule type="cellIs" dxfId="61" priority="467" operator="equal">
      <formula>"Bajo"</formula>
    </cfRule>
    <cfRule type="cellIs" dxfId="60" priority="468" operator="equal">
      <formula>"Medio"</formula>
    </cfRule>
  </conditionalFormatting>
  <conditionalFormatting sqref="C66">
    <cfRule type="cellIs" dxfId="59" priority="463" operator="equal">
      <formula>"Alto"</formula>
    </cfRule>
    <cfRule type="cellIs" dxfId="58" priority="464" operator="equal">
      <formula>"Bajo"</formula>
    </cfRule>
    <cfRule type="cellIs" dxfId="57" priority="465" operator="equal">
      <formula>"Medio"</formula>
    </cfRule>
  </conditionalFormatting>
  <conditionalFormatting sqref="C102">
    <cfRule type="cellIs" dxfId="56" priority="424" operator="equal">
      <formula>"Alto"</formula>
    </cfRule>
    <cfRule type="cellIs" dxfId="55" priority="425" operator="equal">
      <formula>"Bajo"</formula>
    </cfRule>
    <cfRule type="cellIs" dxfId="54" priority="426" operator="equal">
      <formula>"Medio"</formula>
    </cfRule>
  </conditionalFormatting>
  <conditionalFormatting sqref="C67:C69">
    <cfRule type="cellIs" dxfId="53" priority="460" operator="equal">
      <formula>"Alto"</formula>
    </cfRule>
    <cfRule type="cellIs" dxfId="52" priority="461" operator="equal">
      <formula>"Bajo"</formula>
    </cfRule>
    <cfRule type="cellIs" dxfId="51" priority="462" operator="equal">
      <formula>"Medio"</formula>
    </cfRule>
  </conditionalFormatting>
  <conditionalFormatting sqref="C72">
    <cfRule type="cellIs" dxfId="50" priority="457" operator="equal">
      <formula>"Alto"</formula>
    </cfRule>
    <cfRule type="cellIs" dxfId="49" priority="458" operator="equal">
      <formula>"Bajo"</formula>
    </cfRule>
    <cfRule type="cellIs" dxfId="48" priority="459" operator="equal">
      <formula>"Medio"</formula>
    </cfRule>
  </conditionalFormatting>
  <conditionalFormatting sqref="C73:C78">
    <cfRule type="cellIs" dxfId="47" priority="445" operator="equal">
      <formula>"Alto"</formula>
    </cfRule>
    <cfRule type="cellIs" dxfId="46" priority="446" operator="equal">
      <formula>"Bajo"</formula>
    </cfRule>
    <cfRule type="cellIs" dxfId="45" priority="447" operator="equal">
      <formula>"Medio"</formula>
    </cfRule>
  </conditionalFormatting>
  <conditionalFormatting sqref="C87:C89">
    <cfRule type="cellIs" dxfId="44" priority="439" operator="equal">
      <formula>"Alto"</formula>
    </cfRule>
    <cfRule type="cellIs" dxfId="43" priority="440" operator="equal">
      <formula>"Bajo"</formula>
    </cfRule>
    <cfRule type="cellIs" dxfId="42" priority="441" operator="equal">
      <formula>"Medio"</formula>
    </cfRule>
  </conditionalFormatting>
  <conditionalFormatting sqref="C86">
    <cfRule type="cellIs" dxfId="41" priority="442" operator="equal">
      <formula>"Alto"</formula>
    </cfRule>
    <cfRule type="cellIs" dxfId="40" priority="443" operator="equal">
      <formula>"Bajo"</formula>
    </cfRule>
    <cfRule type="cellIs" dxfId="39" priority="444" operator="equal">
      <formula>"Medio"</formula>
    </cfRule>
  </conditionalFormatting>
  <conditionalFormatting sqref="C92:C94">
    <cfRule type="cellIs" dxfId="38" priority="433" operator="equal">
      <formula>"Alto"</formula>
    </cfRule>
    <cfRule type="cellIs" dxfId="37" priority="434" operator="equal">
      <formula>"Bajo"</formula>
    </cfRule>
    <cfRule type="cellIs" dxfId="36" priority="435" operator="equal">
      <formula>"Medio"</formula>
    </cfRule>
  </conditionalFormatting>
  <conditionalFormatting sqref="C91">
    <cfRule type="cellIs" dxfId="35" priority="436" operator="equal">
      <formula>"Alto"</formula>
    </cfRule>
    <cfRule type="cellIs" dxfId="34" priority="437" operator="equal">
      <formula>"Bajo"</formula>
    </cfRule>
    <cfRule type="cellIs" dxfId="33" priority="438" operator="equal">
      <formula>"Medio"</formula>
    </cfRule>
  </conditionalFormatting>
  <conditionalFormatting sqref="C100">
    <cfRule type="cellIs" dxfId="32" priority="430" operator="equal">
      <formula>"Alto"</formula>
    </cfRule>
    <cfRule type="cellIs" dxfId="31" priority="431" operator="equal">
      <formula>"Bajo"</formula>
    </cfRule>
    <cfRule type="cellIs" dxfId="30" priority="432" operator="equal">
      <formula>"Medio"</formula>
    </cfRule>
  </conditionalFormatting>
  <conditionalFormatting sqref="C101">
    <cfRule type="cellIs" dxfId="29" priority="427" operator="equal">
      <formula>"Alto"</formula>
    </cfRule>
    <cfRule type="cellIs" dxfId="28" priority="428" operator="equal">
      <formula>"Bajo"</formula>
    </cfRule>
    <cfRule type="cellIs" dxfId="27" priority="429" operator="equal">
      <formula>"Medio"</formula>
    </cfRule>
  </conditionalFormatting>
  <conditionalFormatting sqref="C7:C13">
    <cfRule type="cellIs" dxfId="26" priority="343" operator="equal">
      <formula>"Alto"</formula>
    </cfRule>
    <cfRule type="cellIs" dxfId="25" priority="344" operator="equal">
      <formula>"Bajo"</formula>
    </cfRule>
    <cfRule type="cellIs" dxfId="24" priority="345" operator="equal">
      <formula>"Medio"</formula>
    </cfRule>
  </conditionalFormatting>
  <conditionalFormatting sqref="C14:C19">
    <cfRule type="cellIs" dxfId="23" priority="118" operator="equal">
      <formula>"Alto"</formula>
    </cfRule>
    <cfRule type="cellIs" dxfId="22" priority="119" operator="equal">
      <formula>"Bajo"</formula>
    </cfRule>
    <cfRule type="cellIs" dxfId="21" priority="120" operator="equal">
      <formula>"Medio"</formula>
    </cfRule>
  </conditionalFormatting>
  <conditionalFormatting sqref="C22">
    <cfRule type="cellIs" dxfId="20" priority="79" operator="equal">
      <formula>"Alto"</formula>
    </cfRule>
    <cfRule type="cellIs" dxfId="19" priority="80" operator="equal">
      <formula>"Bajo"</formula>
    </cfRule>
    <cfRule type="cellIs" dxfId="18" priority="81" operator="equal">
      <formula>"Medio"</formula>
    </cfRule>
  </conditionalFormatting>
  <conditionalFormatting sqref="C23">
    <cfRule type="cellIs" dxfId="17" priority="76" operator="equal">
      <formula>"Alto"</formula>
    </cfRule>
    <cfRule type="cellIs" dxfId="16" priority="77" operator="equal">
      <formula>"Bajo"</formula>
    </cfRule>
    <cfRule type="cellIs" dxfId="15" priority="78" operator="equal">
      <formula>"Medio"</formula>
    </cfRule>
  </conditionalFormatting>
  <conditionalFormatting sqref="C24:C26">
    <cfRule type="cellIs" dxfId="14" priority="73" operator="equal">
      <formula>"Alto"</formula>
    </cfRule>
    <cfRule type="cellIs" dxfId="13" priority="74" operator="equal">
      <formula>"Bajo"</formula>
    </cfRule>
    <cfRule type="cellIs" dxfId="12" priority="75" operator="equal">
      <formula>"Medio"</formula>
    </cfRule>
  </conditionalFormatting>
  <conditionalFormatting sqref="C27:C33">
    <cfRule type="cellIs" dxfId="11" priority="64" operator="equal">
      <formula>"Alto"</formula>
    </cfRule>
    <cfRule type="cellIs" dxfId="10" priority="65" operator="equal">
      <formula>"Bajo"</formula>
    </cfRule>
    <cfRule type="cellIs" dxfId="9" priority="66" operator="equal">
      <formula>"Medio"</formula>
    </cfRule>
  </conditionalFormatting>
  <conditionalFormatting sqref="C36:C39">
    <cfRule type="cellIs" dxfId="8" priority="43" operator="equal">
      <formula>"Alto"</formula>
    </cfRule>
    <cfRule type="cellIs" dxfId="7" priority="44" operator="equal">
      <formula>"Bajo"</formula>
    </cfRule>
    <cfRule type="cellIs" dxfId="6" priority="45" operator="equal">
      <formula>"Medio"</formula>
    </cfRule>
  </conditionalFormatting>
  <conditionalFormatting sqref="C41:C44">
    <cfRule type="cellIs" dxfId="5" priority="31" operator="equal">
      <formula>"Alto"</formula>
    </cfRule>
    <cfRule type="cellIs" dxfId="4" priority="32" operator="equal">
      <formula>"Bajo"</formula>
    </cfRule>
    <cfRule type="cellIs" dxfId="3" priority="33" operator="equal">
      <formula>"Medio"</formula>
    </cfRule>
  </conditionalFormatting>
  <conditionalFormatting sqref="C46:C52">
    <cfRule type="cellIs" dxfId="2" priority="19" operator="equal">
      <formula>"Alto"</formula>
    </cfRule>
    <cfRule type="cellIs" dxfId="1" priority="20" operator="equal">
      <formula>"Bajo"</formula>
    </cfRule>
    <cfRule type="cellIs" dxfId="0" priority="21" operator="equal">
      <formula>"Medio"</formula>
    </cfRule>
  </conditionalFormatting>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B86"/>
  <sheetViews>
    <sheetView showGridLines="0" showRowColHeaders="0" zoomScale="90" zoomScaleNormal="90" workbookViewId="0"/>
  </sheetViews>
  <sheetFormatPr baseColWidth="10" defaultColWidth="9.140625" defaultRowHeight="15" zeroHeight="1" x14ac:dyDescent="0.25"/>
  <cols>
    <col min="1" max="13" width="9.140625" style="2" customWidth="1"/>
    <col min="14" max="14" width="9.140625" style="3" customWidth="1"/>
    <col min="15" max="15" width="10" style="2" hidden="1" customWidth="1"/>
    <col min="16" max="16" width="9.7109375" style="3" hidden="1" customWidth="1"/>
    <col min="17" max="17" width="11.42578125" style="3" hidden="1" customWidth="1"/>
    <col min="18" max="18" width="12.5703125" style="2" hidden="1" customWidth="1"/>
    <col min="19" max="19" width="12.42578125" style="2" hidden="1" customWidth="1"/>
    <col min="20" max="20" width="9.140625" style="2" hidden="1" customWidth="1"/>
    <col min="21" max="21" width="9.42578125" style="2" hidden="1" customWidth="1"/>
    <col min="22" max="22" width="11.85546875" style="2" hidden="1" customWidth="1"/>
    <col min="23" max="26" width="9.140625" style="2" customWidth="1"/>
    <col min="27" max="16384" width="9.140625" style="2"/>
  </cols>
  <sheetData>
    <row r="1" spans="1:28" s="6" customFormat="1" x14ac:dyDescent="0.25">
      <c r="B1" s="132"/>
      <c r="C1" s="132"/>
      <c r="D1" s="132"/>
      <c r="E1" s="132"/>
      <c r="F1" s="132"/>
      <c r="G1" s="132"/>
      <c r="H1" s="132"/>
      <c r="I1" s="132"/>
      <c r="J1" s="132"/>
      <c r="K1" s="132"/>
      <c r="L1" s="288"/>
      <c r="N1" s="7"/>
      <c r="O1" s="133"/>
      <c r="P1" s="133"/>
      <c r="Q1" s="133"/>
      <c r="R1" s="133"/>
      <c r="S1" s="133"/>
      <c r="T1" s="133"/>
      <c r="U1" s="133"/>
      <c r="V1" s="133"/>
      <c r="W1" s="133"/>
      <c r="X1" s="133"/>
      <c r="Y1" s="133"/>
      <c r="Z1" s="133"/>
      <c r="AA1" s="133"/>
      <c r="AB1" s="133"/>
    </row>
    <row r="2" spans="1:28" s="6" customFormat="1" x14ac:dyDescent="0.25">
      <c r="B2" s="132"/>
      <c r="C2" s="132"/>
      <c r="D2" s="132"/>
      <c r="E2" s="132"/>
      <c r="F2" s="132"/>
      <c r="G2" s="132"/>
      <c r="H2" s="132"/>
      <c r="I2" s="132"/>
      <c r="J2" s="132"/>
      <c r="K2" s="132"/>
      <c r="L2" s="288"/>
      <c r="M2" s="133"/>
      <c r="N2" s="133"/>
      <c r="O2" s="133"/>
      <c r="P2" s="133"/>
      <c r="Q2" s="133"/>
      <c r="R2" s="133"/>
      <c r="S2" s="133"/>
      <c r="T2" s="133"/>
      <c r="U2" s="133"/>
      <c r="V2" s="133"/>
      <c r="W2" s="133"/>
      <c r="X2" s="133"/>
      <c r="Y2" s="133"/>
      <c r="Z2" s="133"/>
      <c r="AA2" s="133"/>
      <c r="AB2" s="133"/>
    </row>
    <row r="3" spans="1:28" s="6" customFormat="1" x14ac:dyDescent="0.25">
      <c r="N3" s="7"/>
      <c r="P3" s="7"/>
      <c r="Q3" s="7"/>
    </row>
    <row r="4" spans="1:28" s="6" customFormat="1" ht="15" customHeight="1" x14ac:dyDescent="0.25">
      <c r="C4" s="292"/>
      <c r="D4" s="292"/>
      <c r="E4" s="292"/>
      <c r="F4" s="292"/>
      <c r="G4" s="292"/>
      <c r="H4" s="292"/>
      <c r="I4" s="292"/>
      <c r="J4" s="292"/>
      <c r="K4" s="292"/>
      <c r="L4" s="292"/>
      <c r="M4" s="292"/>
      <c r="N4" s="7"/>
      <c r="P4" s="7"/>
      <c r="Q4" s="7"/>
    </row>
    <row r="5" spans="1:28" s="6" customFormat="1" ht="39.950000000000003" hidden="1" customHeight="1" x14ac:dyDescent="0.25">
      <c r="A5" s="134"/>
      <c r="C5" s="267"/>
      <c r="D5" s="267"/>
      <c r="E5" s="267"/>
      <c r="F5" s="267"/>
      <c r="G5" s="267"/>
      <c r="H5" s="267"/>
      <c r="I5" s="267"/>
      <c r="J5" s="267"/>
      <c r="K5" s="267"/>
      <c r="L5" s="267"/>
      <c r="M5" s="267"/>
      <c r="N5" s="7"/>
      <c r="P5" s="7"/>
      <c r="Q5" s="7"/>
    </row>
    <row r="6" spans="1:28" s="6" customFormat="1" ht="22.5" customHeight="1" x14ac:dyDescent="0.25">
      <c r="A6" s="135"/>
      <c r="C6" s="278" t="s">
        <v>189</v>
      </c>
      <c r="D6" s="278"/>
      <c r="E6" s="278"/>
      <c r="F6" s="278"/>
      <c r="G6" s="278"/>
      <c r="H6" s="278"/>
      <c r="I6" s="278"/>
      <c r="J6" s="278"/>
      <c r="K6" s="278"/>
      <c r="L6" s="278"/>
      <c r="M6" s="278"/>
      <c r="N6" s="7"/>
      <c r="P6" s="7"/>
      <c r="Q6" s="7"/>
    </row>
    <row r="7" spans="1:28" s="6" customFormat="1" ht="22.5" customHeight="1" x14ac:dyDescent="0.25">
      <c r="A7" s="135"/>
      <c r="C7" s="297" t="s">
        <v>8</v>
      </c>
      <c r="D7" s="297"/>
      <c r="E7" s="297"/>
      <c r="F7" s="297"/>
      <c r="G7" s="297"/>
      <c r="H7" s="297"/>
      <c r="I7" s="297"/>
      <c r="J7" s="297"/>
      <c r="K7" s="136"/>
      <c r="L7" s="136"/>
      <c r="M7" s="136"/>
      <c r="N7" s="7"/>
      <c r="P7" s="8" t="s">
        <v>28</v>
      </c>
      <c r="Q7" s="7"/>
    </row>
    <row r="8" spans="1:28" s="6" customFormat="1" ht="15.75" customHeight="1" x14ac:dyDescent="0.25">
      <c r="A8" s="135"/>
      <c r="C8" s="136"/>
      <c r="D8" s="137"/>
      <c r="E8" s="136"/>
      <c r="F8" s="136"/>
      <c r="G8" s="136"/>
      <c r="H8" s="136"/>
      <c r="I8" s="136"/>
      <c r="J8" s="136"/>
      <c r="K8" s="136"/>
      <c r="L8" s="136"/>
      <c r="M8" s="136"/>
      <c r="N8" s="7"/>
      <c r="P8" s="7" t="s">
        <v>29</v>
      </c>
      <c r="Q8" s="7"/>
    </row>
    <row r="9" spans="1:28" s="6" customFormat="1" x14ac:dyDescent="0.25">
      <c r="A9" s="135"/>
      <c r="C9" s="136"/>
      <c r="D9" s="138">
        <v>1</v>
      </c>
      <c r="E9" s="139">
        <v>2</v>
      </c>
      <c r="F9" s="139">
        <v>3</v>
      </c>
      <c r="G9" s="139">
        <v>4</v>
      </c>
      <c r="H9" s="140">
        <v>5</v>
      </c>
      <c r="I9" s="136"/>
      <c r="J9" s="136"/>
      <c r="K9" s="136"/>
      <c r="L9" s="136"/>
      <c r="M9" s="136"/>
      <c r="N9" s="7"/>
      <c r="P9" s="7"/>
      <c r="Q9" s="7"/>
    </row>
    <row r="10" spans="1:28" s="6" customFormat="1" ht="15.75" x14ac:dyDescent="0.25">
      <c r="A10" s="135"/>
      <c r="C10" s="136"/>
      <c r="D10" s="202"/>
      <c r="E10" s="202"/>
      <c r="F10" s="202"/>
      <c r="G10" s="202"/>
      <c r="H10" s="202"/>
      <c r="I10" s="136"/>
      <c r="J10" s="136"/>
      <c r="K10" s="136"/>
      <c r="L10" s="136"/>
      <c r="M10" s="136"/>
      <c r="N10" s="7"/>
      <c r="P10" s="7"/>
      <c r="Q10" s="7"/>
    </row>
    <row r="11" spans="1:28" s="6" customFormat="1" ht="22.5" customHeight="1" x14ac:dyDescent="0.25">
      <c r="A11" s="135"/>
      <c r="C11" s="136"/>
      <c r="D11" s="137"/>
      <c r="E11" s="136"/>
      <c r="F11" s="136"/>
      <c r="G11" s="136"/>
      <c r="H11" s="136"/>
      <c r="I11" s="136"/>
      <c r="J11" s="136"/>
      <c r="K11" s="136"/>
      <c r="L11" s="136"/>
      <c r="M11" s="136"/>
      <c r="N11" s="7"/>
      <c r="P11" s="7"/>
      <c r="Q11" s="7"/>
    </row>
    <row r="12" spans="1:28" s="6" customFormat="1" ht="22.5" customHeight="1" x14ac:dyDescent="0.25">
      <c r="A12" s="135"/>
      <c r="C12" s="136"/>
      <c r="D12" s="137"/>
      <c r="E12" s="136"/>
      <c r="F12" s="136"/>
      <c r="G12" s="136"/>
      <c r="H12" s="136"/>
      <c r="I12" s="136"/>
      <c r="J12" s="136"/>
      <c r="K12" s="136"/>
      <c r="L12" s="136"/>
      <c r="M12" s="136"/>
      <c r="N12" s="7"/>
      <c r="P12" s="7"/>
      <c r="Q12" s="7"/>
    </row>
    <row r="13" spans="1:28" s="6" customFormat="1" ht="22.5" customHeight="1" x14ac:dyDescent="0.25">
      <c r="A13" s="135"/>
      <c r="C13" s="297" t="s">
        <v>11</v>
      </c>
      <c r="D13" s="297"/>
      <c r="E13" s="297"/>
      <c r="F13" s="297"/>
      <c r="G13" s="297"/>
      <c r="H13" s="297"/>
      <c r="I13" s="297"/>
      <c r="J13" s="297"/>
      <c r="K13" s="136"/>
      <c r="L13" s="136"/>
      <c r="M13" s="136"/>
      <c r="N13" s="7"/>
      <c r="P13" s="7"/>
      <c r="Q13" s="7"/>
    </row>
    <row r="14" spans="1:28" s="6" customFormat="1" x14ac:dyDescent="0.25">
      <c r="A14" s="135"/>
      <c r="C14" s="141"/>
      <c r="D14" s="142"/>
      <c r="E14" s="142"/>
      <c r="F14" s="142"/>
      <c r="G14" s="142"/>
      <c r="H14" s="142"/>
      <c r="I14" s="136"/>
      <c r="J14" s="136"/>
      <c r="K14" s="136"/>
      <c r="L14" s="136"/>
      <c r="M14" s="136"/>
      <c r="N14" s="7"/>
      <c r="P14" s="7" t="s">
        <v>30</v>
      </c>
      <c r="Q14" s="7"/>
    </row>
    <row r="15" spans="1:28" s="6" customFormat="1" x14ac:dyDescent="0.25">
      <c r="A15" s="135"/>
      <c r="C15" s="141"/>
      <c r="D15" s="138">
        <v>1</v>
      </c>
      <c r="E15" s="139">
        <v>2</v>
      </c>
      <c r="F15" s="139">
        <v>3</v>
      </c>
      <c r="G15" s="139">
        <v>4</v>
      </c>
      <c r="H15" s="140">
        <v>5</v>
      </c>
      <c r="I15" s="136"/>
      <c r="J15" s="136"/>
      <c r="K15" s="136"/>
      <c r="L15" s="136"/>
      <c r="M15" s="136"/>
      <c r="N15" s="7"/>
      <c r="P15" s="7"/>
      <c r="Q15" s="7"/>
    </row>
    <row r="16" spans="1:28" s="6" customFormat="1" ht="15.75" x14ac:dyDescent="0.25">
      <c r="A16" s="135"/>
      <c r="C16" s="136"/>
      <c r="D16" s="202"/>
      <c r="E16" s="203"/>
      <c r="F16" s="203"/>
      <c r="G16" s="203"/>
      <c r="H16" s="203"/>
      <c r="I16" s="136"/>
      <c r="J16" s="136"/>
      <c r="K16" s="136"/>
      <c r="L16" s="136"/>
      <c r="M16" s="136"/>
      <c r="N16" s="7"/>
      <c r="P16" s="7"/>
      <c r="Q16" s="7"/>
    </row>
    <row r="17" spans="1:26" s="6" customFormat="1" x14ac:dyDescent="0.25">
      <c r="A17" s="135"/>
      <c r="C17" s="136"/>
      <c r="D17" s="143"/>
      <c r="E17" s="143"/>
      <c r="F17" s="143"/>
      <c r="G17" s="143"/>
      <c r="H17" s="143"/>
      <c r="I17" s="136"/>
      <c r="J17" s="136"/>
      <c r="K17" s="136"/>
      <c r="L17" s="136"/>
      <c r="M17" s="136"/>
      <c r="N17" s="7"/>
      <c r="P17" s="7"/>
      <c r="Q17" s="7"/>
    </row>
    <row r="18" spans="1:26" s="6" customFormat="1" x14ac:dyDescent="0.25">
      <c r="A18" s="144"/>
      <c r="C18" s="136"/>
      <c r="D18" s="143"/>
      <c r="E18" s="143"/>
      <c r="F18" s="143"/>
      <c r="G18" s="143"/>
      <c r="H18" s="143"/>
      <c r="I18" s="136"/>
      <c r="J18" s="136"/>
      <c r="K18" s="136"/>
      <c r="L18" s="136"/>
      <c r="M18" s="136"/>
      <c r="N18" s="145"/>
      <c r="O18" s="113"/>
      <c r="P18" s="145"/>
      <c r="Q18" s="145"/>
      <c r="R18" s="113"/>
    </row>
    <row r="19" spans="1:26" s="6" customFormat="1" x14ac:dyDescent="0.25">
      <c r="A19" s="146"/>
      <c r="C19" s="278" t="s">
        <v>190</v>
      </c>
      <c r="D19" s="278"/>
      <c r="E19" s="278"/>
      <c r="F19" s="278"/>
      <c r="G19" s="278"/>
      <c r="H19" s="278"/>
      <c r="I19" s="278"/>
      <c r="J19" s="278"/>
      <c r="K19" s="278"/>
      <c r="L19" s="278"/>
      <c r="M19" s="278"/>
      <c r="N19" s="7"/>
      <c r="P19" s="7"/>
      <c r="Q19" s="7"/>
    </row>
    <row r="20" spans="1:26" s="6" customFormat="1" ht="22.5" customHeight="1" x14ac:dyDescent="0.25">
      <c r="A20" s="146"/>
      <c r="C20" s="289" t="s">
        <v>16</v>
      </c>
      <c r="D20" s="289"/>
      <c r="E20" s="289"/>
      <c r="F20" s="289"/>
      <c r="G20" s="289"/>
      <c r="H20" s="289"/>
      <c r="I20" s="289"/>
      <c r="J20" s="289"/>
      <c r="K20" s="289"/>
      <c r="L20" s="289"/>
      <c r="M20" s="289"/>
      <c r="N20" s="7"/>
      <c r="P20" s="7"/>
      <c r="Q20" s="7"/>
    </row>
    <row r="21" spans="1:26" s="6" customFormat="1" ht="15.75" thickBot="1" x14ac:dyDescent="0.3">
      <c r="A21" s="146"/>
      <c r="C21" s="279" t="s">
        <v>272</v>
      </c>
      <c r="D21" s="279"/>
      <c r="E21" s="279"/>
      <c r="F21" s="279"/>
      <c r="G21" s="279"/>
      <c r="H21" s="279"/>
      <c r="I21" s="279"/>
      <c r="N21" s="7"/>
      <c r="P21" s="7"/>
      <c r="Q21" s="7"/>
      <c r="U21" s="6" t="s">
        <v>90</v>
      </c>
      <c r="V21" s="6" t="s">
        <v>89</v>
      </c>
    </row>
    <row r="22" spans="1:26" s="6" customFormat="1" ht="15.75" customHeight="1" thickBot="1" x14ac:dyDescent="0.3">
      <c r="A22" s="147"/>
      <c r="C22" s="279"/>
      <c r="D22" s="279"/>
      <c r="E22" s="279"/>
      <c r="F22" s="279"/>
      <c r="G22" s="279"/>
      <c r="H22" s="279"/>
      <c r="I22" s="279"/>
      <c r="J22" s="148" t="s">
        <v>7</v>
      </c>
      <c r="K22" s="275" t="s">
        <v>2</v>
      </c>
      <c r="L22" s="276"/>
      <c r="M22" s="277"/>
      <c r="N22" s="7"/>
      <c r="P22" s="8"/>
      <c r="Q22" s="8" t="s">
        <v>18</v>
      </c>
      <c r="T22" s="149" t="s">
        <v>13</v>
      </c>
      <c r="U22" s="150">
        <f>U30+U37</f>
        <v>0</v>
      </c>
      <c r="V22" s="151">
        <f>U22/3</f>
        <v>0</v>
      </c>
    </row>
    <row r="23" spans="1:26" s="6" customFormat="1" x14ac:dyDescent="0.25">
      <c r="C23" s="283" t="s">
        <v>12</v>
      </c>
      <c r="D23" s="283"/>
      <c r="E23" s="283"/>
      <c r="F23" s="283"/>
      <c r="G23" s="283"/>
      <c r="H23" s="283"/>
      <c r="I23" s="283"/>
      <c r="J23" s="152" t="s">
        <v>6</v>
      </c>
      <c r="K23" s="9" t="s">
        <v>3</v>
      </c>
      <c r="L23" s="10" t="s">
        <v>4</v>
      </c>
      <c r="M23" s="11" t="s">
        <v>5</v>
      </c>
      <c r="N23" s="7"/>
      <c r="P23" s="153" t="s">
        <v>19</v>
      </c>
      <c r="Q23" s="7"/>
      <c r="R23" s="154"/>
      <c r="S23" s="155">
        <v>0.5</v>
      </c>
      <c r="T23" s="153" t="s">
        <v>19</v>
      </c>
      <c r="U23" s="156"/>
    </row>
    <row r="24" spans="1:26" s="6" customFormat="1" ht="27.75" customHeight="1" x14ac:dyDescent="0.25">
      <c r="C24" s="280" t="s">
        <v>193</v>
      </c>
      <c r="D24" s="281"/>
      <c r="E24" s="281"/>
      <c r="F24" s="281"/>
      <c r="G24" s="281"/>
      <c r="H24" s="281"/>
      <c r="I24" s="282"/>
      <c r="J24" s="12"/>
      <c r="K24" s="204"/>
      <c r="L24" s="204"/>
      <c r="M24" s="205"/>
      <c r="N24" s="7"/>
      <c r="O24" s="7" t="s">
        <v>254</v>
      </c>
      <c r="P24" s="7" t="s">
        <v>31</v>
      </c>
      <c r="Q24" s="7" t="s">
        <v>32</v>
      </c>
      <c r="R24" s="157"/>
      <c r="S24" s="158">
        <f t="shared" ref="S24:S30" si="0">$S$23/7</f>
        <v>7.1428571428571425E-2</v>
      </c>
      <c r="T24" s="158">
        <f t="shared" ref="T24:T30" si="1">IF(J24="No",S24,0)</f>
        <v>0</v>
      </c>
    </row>
    <row r="25" spans="1:26" s="6" customFormat="1" ht="24.75" customHeight="1" x14ac:dyDescent="0.25">
      <c r="C25" s="285" t="s">
        <v>194</v>
      </c>
      <c r="D25" s="286"/>
      <c r="E25" s="286"/>
      <c r="F25" s="286"/>
      <c r="G25" s="286"/>
      <c r="H25" s="286"/>
      <c r="I25" s="287"/>
      <c r="J25" s="13"/>
      <c r="K25" s="13"/>
      <c r="L25" s="13"/>
      <c r="M25" s="247"/>
      <c r="N25" s="7"/>
      <c r="O25" s="7" t="s">
        <v>255</v>
      </c>
      <c r="P25" s="7" t="s">
        <v>85</v>
      </c>
      <c r="Q25" s="7" t="s">
        <v>114</v>
      </c>
      <c r="R25" s="157"/>
      <c r="S25" s="158">
        <f t="shared" si="0"/>
        <v>7.1428571428571425E-2</v>
      </c>
      <c r="T25" s="158">
        <f t="shared" si="1"/>
        <v>0</v>
      </c>
    </row>
    <row r="26" spans="1:26" s="6" customFormat="1" ht="24.75" customHeight="1" x14ac:dyDescent="0.25">
      <c r="C26" s="285" t="s">
        <v>292</v>
      </c>
      <c r="D26" s="286"/>
      <c r="E26" s="286"/>
      <c r="F26" s="286"/>
      <c r="G26" s="286"/>
      <c r="H26" s="286"/>
      <c r="I26" s="287"/>
      <c r="J26" s="13"/>
      <c r="K26" s="238"/>
      <c r="L26" s="238"/>
      <c r="M26" s="239"/>
      <c r="N26" s="7"/>
      <c r="O26" s="7" t="s">
        <v>255</v>
      </c>
      <c r="P26" s="7" t="s">
        <v>38</v>
      </c>
      <c r="Q26" s="7" t="s">
        <v>115</v>
      </c>
      <c r="R26" s="157"/>
      <c r="S26" s="158">
        <f t="shared" si="0"/>
        <v>7.1428571428571425E-2</v>
      </c>
      <c r="T26" s="158">
        <f t="shared" si="1"/>
        <v>0</v>
      </c>
    </row>
    <row r="27" spans="1:26" s="6" customFormat="1" ht="24.75" customHeight="1" x14ac:dyDescent="0.25">
      <c r="C27" s="285" t="s">
        <v>195</v>
      </c>
      <c r="D27" s="286"/>
      <c r="E27" s="286"/>
      <c r="F27" s="286"/>
      <c r="G27" s="286"/>
      <c r="H27" s="286"/>
      <c r="I27" s="287"/>
      <c r="J27" s="13"/>
      <c r="K27" s="13"/>
      <c r="L27" s="13"/>
      <c r="M27" s="247"/>
      <c r="N27" s="7"/>
      <c r="O27" s="7" t="s">
        <v>255</v>
      </c>
      <c r="P27" s="7" t="s">
        <v>33</v>
      </c>
      <c r="Q27" s="7" t="s">
        <v>34</v>
      </c>
      <c r="R27" s="157"/>
      <c r="S27" s="158">
        <f t="shared" si="0"/>
        <v>7.1428571428571425E-2</v>
      </c>
      <c r="T27" s="158">
        <f t="shared" si="1"/>
        <v>0</v>
      </c>
    </row>
    <row r="28" spans="1:26" s="6" customFormat="1" ht="39" customHeight="1" x14ac:dyDescent="0.25">
      <c r="C28" s="285" t="s">
        <v>299</v>
      </c>
      <c r="D28" s="286"/>
      <c r="E28" s="286"/>
      <c r="F28" s="286"/>
      <c r="G28" s="286"/>
      <c r="H28" s="286"/>
      <c r="I28" s="287"/>
      <c r="J28" s="13"/>
      <c r="K28" s="238"/>
      <c r="L28" s="238"/>
      <c r="M28" s="239"/>
      <c r="N28" s="7"/>
      <c r="O28" s="7" t="s">
        <v>256</v>
      </c>
      <c r="P28" s="7" t="s">
        <v>35</v>
      </c>
      <c r="Q28" s="7" t="s">
        <v>36</v>
      </c>
      <c r="R28" s="157"/>
      <c r="S28" s="158">
        <f t="shared" si="0"/>
        <v>7.1428571428571425E-2</v>
      </c>
      <c r="T28" s="158">
        <f t="shared" si="1"/>
        <v>0</v>
      </c>
    </row>
    <row r="29" spans="1:26" s="6" customFormat="1" ht="26.25" customHeight="1" x14ac:dyDescent="0.25">
      <c r="C29" s="285" t="s">
        <v>196</v>
      </c>
      <c r="D29" s="286"/>
      <c r="E29" s="286"/>
      <c r="F29" s="286"/>
      <c r="G29" s="286"/>
      <c r="H29" s="286"/>
      <c r="I29" s="287"/>
      <c r="J29" s="13"/>
      <c r="K29" s="13"/>
      <c r="L29" s="13"/>
      <c r="M29" s="247"/>
      <c r="N29" s="7"/>
      <c r="O29" s="7" t="s">
        <v>278</v>
      </c>
      <c r="P29" s="7" t="s">
        <v>101</v>
      </c>
      <c r="Q29" s="7" t="s">
        <v>100</v>
      </c>
      <c r="R29" s="157"/>
      <c r="S29" s="158">
        <f t="shared" si="0"/>
        <v>7.1428571428571425E-2</v>
      </c>
      <c r="T29" s="158">
        <f t="shared" si="1"/>
        <v>0</v>
      </c>
    </row>
    <row r="30" spans="1:26" s="6" customFormat="1" ht="25.5" customHeight="1" x14ac:dyDescent="0.25">
      <c r="C30" s="294" t="s">
        <v>197</v>
      </c>
      <c r="D30" s="295"/>
      <c r="E30" s="295"/>
      <c r="F30" s="295"/>
      <c r="G30" s="295"/>
      <c r="H30" s="295"/>
      <c r="I30" s="296"/>
      <c r="J30" s="14"/>
      <c r="K30" s="14"/>
      <c r="L30" s="14"/>
      <c r="M30" s="248"/>
      <c r="N30" s="7"/>
      <c r="O30" s="7" t="s">
        <v>278</v>
      </c>
      <c r="P30" s="7" t="s">
        <v>102</v>
      </c>
      <c r="Q30" s="7" t="s">
        <v>116</v>
      </c>
      <c r="R30" s="157"/>
      <c r="S30" s="158">
        <f t="shared" si="0"/>
        <v>7.1428571428571425E-2</v>
      </c>
      <c r="T30" s="158">
        <f t="shared" si="1"/>
        <v>0</v>
      </c>
      <c r="U30" s="156">
        <f>SUM(T24:T30)</f>
        <v>0</v>
      </c>
      <c r="Z30" s="159"/>
    </row>
    <row r="31" spans="1:26" s="6" customFormat="1" ht="12.75" customHeight="1" x14ac:dyDescent="0.25">
      <c r="C31" s="113"/>
      <c r="D31" s="113"/>
      <c r="E31" s="113"/>
      <c r="F31" s="113"/>
      <c r="G31" s="113"/>
      <c r="H31" s="113"/>
      <c r="I31" s="113"/>
      <c r="J31" s="113"/>
      <c r="K31" s="113"/>
      <c r="L31" s="113"/>
      <c r="M31" s="113"/>
      <c r="P31" s="6" t="s">
        <v>17</v>
      </c>
      <c r="Q31" s="6" t="s">
        <v>18</v>
      </c>
    </row>
    <row r="32" spans="1:26" s="6" customFormat="1" x14ac:dyDescent="0.25">
      <c r="C32" s="274" t="s">
        <v>1</v>
      </c>
      <c r="D32" s="274"/>
      <c r="E32" s="274"/>
      <c r="F32" s="274"/>
      <c r="G32" s="274"/>
      <c r="H32" s="274"/>
      <c r="I32" s="274"/>
      <c r="J32" s="284"/>
      <c r="K32" s="284"/>
      <c r="L32" s="284"/>
      <c r="M32" s="284"/>
      <c r="P32" s="6" t="s">
        <v>1</v>
      </c>
      <c r="S32" s="6">
        <v>0.5</v>
      </c>
      <c r="T32" s="6" t="s">
        <v>1</v>
      </c>
    </row>
    <row r="33" spans="3:22" s="6" customFormat="1" ht="25.5" customHeight="1" x14ac:dyDescent="0.25">
      <c r="C33" s="272" t="s">
        <v>199</v>
      </c>
      <c r="D33" s="273"/>
      <c r="E33" s="273"/>
      <c r="F33" s="273"/>
      <c r="G33" s="273"/>
      <c r="H33" s="273"/>
      <c r="I33" s="273"/>
      <c r="J33" s="15"/>
      <c r="K33" s="240"/>
      <c r="L33" s="240"/>
      <c r="M33" s="241"/>
      <c r="N33" s="7"/>
      <c r="O33" s="7" t="s">
        <v>279</v>
      </c>
      <c r="P33" s="7" t="s">
        <v>119</v>
      </c>
      <c r="Q33" s="7" t="s">
        <v>120</v>
      </c>
      <c r="R33" s="154"/>
      <c r="S33" s="158">
        <f>$S$32/5</f>
        <v>0.1</v>
      </c>
      <c r="T33" s="158">
        <f>IF(J33="No",S33,0)</f>
        <v>0</v>
      </c>
    </row>
    <row r="34" spans="3:22" s="6" customFormat="1" ht="32.1" customHeight="1" x14ac:dyDescent="0.25">
      <c r="C34" s="270" t="s">
        <v>293</v>
      </c>
      <c r="D34" s="271"/>
      <c r="E34" s="271"/>
      <c r="F34" s="271"/>
      <c r="G34" s="271"/>
      <c r="H34" s="271"/>
      <c r="I34" s="271"/>
      <c r="J34" s="13"/>
      <c r="K34" s="238"/>
      <c r="L34" s="238"/>
      <c r="M34" s="242"/>
      <c r="N34" s="7"/>
      <c r="O34" s="7" t="s">
        <v>257</v>
      </c>
      <c r="P34" s="7" t="s">
        <v>37</v>
      </c>
      <c r="Q34" s="7" t="s">
        <v>39</v>
      </c>
      <c r="R34" s="157"/>
      <c r="S34" s="158">
        <f>$S$32/5</f>
        <v>0.1</v>
      </c>
      <c r="T34" s="158">
        <f>IF(J34="No",S34,0)</f>
        <v>0</v>
      </c>
    </row>
    <row r="35" spans="3:22" s="6" customFormat="1" ht="37.5" customHeight="1" x14ac:dyDescent="0.25">
      <c r="C35" s="270" t="s">
        <v>294</v>
      </c>
      <c r="D35" s="271"/>
      <c r="E35" s="271"/>
      <c r="F35" s="271"/>
      <c r="G35" s="271"/>
      <c r="H35" s="271"/>
      <c r="I35" s="271"/>
      <c r="J35" s="13"/>
      <c r="K35" s="238"/>
      <c r="L35" s="238"/>
      <c r="M35" s="242"/>
      <c r="N35" s="7"/>
      <c r="O35" s="7" t="s">
        <v>257</v>
      </c>
      <c r="P35" s="7" t="s">
        <v>40</v>
      </c>
      <c r="Q35" s="7" t="s">
        <v>41</v>
      </c>
      <c r="R35" s="157"/>
      <c r="S35" s="158">
        <f>$S$32/5</f>
        <v>0.1</v>
      </c>
      <c r="T35" s="158">
        <f>IF(J35="No",S35,0)</f>
        <v>0</v>
      </c>
    </row>
    <row r="36" spans="3:22" s="6" customFormat="1" ht="27" customHeight="1" x14ac:dyDescent="0.25">
      <c r="C36" s="270" t="s">
        <v>295</v>
      </c>
      <c r="D36" s="271"/>
      <c r="E36" s="271"/>
      <c r="F36" s="271"/>
      <c r="G36" s="271"/>
      <c r="H36" s="271"/>
      <c r="I36" s="271"/>
      <c r="J36" s="13"/>
      <c r="K36" s="238"/>
      <c r="L36" s="238"/>
      <c r="M36" s="242"/>
      <c r="N36" s="7"/>
      <c r="O36" s="7" t="s">
        <v>257</v>
      </c>
      <c r="P36" s="7" t="s">
        <v>42</v>
      </c>
      <c r="Q36" s="7" t="s">
        <v>43</v>
      </c>
      <c r="R36" s="157"/>
      <c r="S36" s="158">
        <f>$S$32/5</f>
        <v>0.1</v>
      </c>
      <c r="T36" s="158">
        <f>IF(J36="No",S36,0)</f>
        <v>0</v>
      </c>
    </row>
    <row r="37" spans="3:22" s="6" customFormat="1" ht="24" customHeight="1" x14ac:dyDescent="0.25">
      <c r="C37" s="268" t="s">
        <v>200</v>
      </c>
      <c r="D37" s="269"/>
      <c r="E37" s="269"/>
      <c r="F37" s="269"/>
      <c r="G37" s="269"/>
      <c r="H37" s="269"/>
      <c r="I37" s="269"/>
      <c r="J37" s="16"/>
      <c r="K37" s="243"/>
      <c r="L37" s="243"/>
      <c r="M37" s="244"/>
      <c r="N37" s="7"/>
      <c r="O37" s="7" t="s">
        <v>280</v>
      </c>
      <c r="P37" s="7" t="s">
        <v>44</v>
      </c>
      <c r="Q37" s="7" t="s">
        <v>45</v>
      </c>
      <c r="R37" s="157"/>
      <c r="S37" s="158">
        <f>$S$32/5</f>
        <v>0.1</v>
      </c>
      <c r="T37" s="158">
        <f>IF(J37="No",S37,0)</f>
        <v>0</v>
      </c>
      <c r="U37" s="156">
        <f>SUM(T33:T37)</f>
        <v>0</v>
      </c>
    </row>
    <row r="38" spans="3:22" s="6" customFormat="1" x14ac:dyDescent="0.25">
      <c r="C38" s="160"/>
      <c r="D38" s="161"/>
      <c r="E38" s="160"/>
      <c r="F38" s="160"/>
      <c r="G38" s="160"/>
      <c r="H38" s="160"/>
      <c r="I38" s="160"/>
      <c r="J38" s="160"/>
      <c r="K38" s="160"/>
      <c r="L38" s="160"/>
      <c r="M38" s="160"/>
      <c r="N38" s="7"/>
      <c r="P38" s="7"/>
      <c r="Q38" s="7"/>
    </row>
    <row r="39" spans="3:22" s="6" customFormat="1" ht="20.100000000000001" customHeight="1" x14ac:dyDescent="0.25">
      <c r="C39" s="278" t="s">
        <v>191</v>
      </c>
      <c r="D39" s="278"/>
      <c r="E39" s="278"/>
      <c r="F39" s="278"/>
      <c r="G39" s="278"/>
      <c r="H39" s="278"/>
      <c r="I39" s="278"/>
      <c r="J39" s="278"/>
      <c r="K39" s="278"/>
      <c r="L39" s="278"/>
      <c r="M39" s="278"/>
      <c r="N39" s="7"/>
      <c r="P39" s="7"/>
      <c r="Q39" s="162"/>
    </row>
    <row r="40" spans="3:22" s="6" customFormat="1" ht="25.5" customHeight="1" x14ac:dyDescent="0.25">
      <c r="C40" s="289" t="s">
        <v>300</v>
      </c>
      <c r="D40" s="289"/>
      <c r="E40" s="289"/>
      <c r="F40" s="289"/>
      <c r="G40" s="289"/>
      <c r="H40" s="289"/>
      <c r="I40" s="289"/>
      <c r="J40" s="289"/>
      <c r="K40" s="289"/>
      <c r="L40" s="289"/>
      <c r="M40" s="289"/>
      <c r="N40" s="7"/>
      <c r="P40" s="7"/>
      <c r="Q40" s="7"/>
    </row>
    <row r="41" spans="3:22" s="6" customFormat="1" ht="11.25" customHeight="1" thickBot="1" x14ac:dyDescent="0.3">
      <c r="C41" s="279" t="s">
        <v>272</v>
      </c>
      <c r="D41" s="279"/>
      <c r="E41" s="279"/>
      <c r="F41" s="279"/>
      <c r="G41" s="279"/>
      <c r="H41" s="279"/>
      <c r="I41" s="279"/>
      <c r="J41" s="163"/>
      <c r="K41" s="293" t="s">
        <v>192</v>
      </c>
      <c r="L41" s="293"/>
      <c r="M41" s="293"/>
      <c r="N41" s="7"/>
      <c r="P41" s="7"/>
      <c r="Q41" s="7"/>
    </row>
    <row r="42" spans="3:22" s="6" customFormat="1" ht="13.5" customHeight="1" thickBot="1" x14ac:dyDescent="0.3">
      <c r="C42" s="279"/>
      <c r="D42" s="279"/>
      <c r="E42" s="279"/>
      <c r="F42" s="279"/>
      <c r="G42" s="279"/>
      <c r="H42" s="279"/>
      <c r="I42" s="279"/>
      <c r="J42" s="148" t="s">
        <v>7</v>
      </c>
      <c r="K42" s="275" t="s">
        <v>2</v>
      </c>
      <c r="L42" s="276"/>
      <c r="M42" s="277"/>
      <c r="N42" s="7"/>
      <c r="P42" s="8" t="s">
        <v>17</v>
      </c>
      <c r="Q42" s="8" t="s">
        <v>18</v>
      </c>
      <c r="T42" s="149" t="s">
        <v>87</v>
      </c>
      <c r="U42" s="164">
        <f>U50+U56</f>
        <v>0</v>
      </c>
      <c r="V42" s="151">
        <f>U42/3</f>
        <v>0</v>
      </c>
    </row>
    <row r="43" spans="3:22" s="6" customFormat="1" ht="15.75" customHeight="1" x14ac:dyDescent="0.25">
      <c r="C43" s="274" t="s">
        <v>14</v>
      </c>
      <c r="D43" s="274"/>
      <c r="E43" s="274"/>
      <c r="F43" s="274"/>
      <c r="G43" s="274"/>
      <c r="H43" s="274"/>
      <c r="I43" s="274"/>
      <c r="J43" s="152" t="s">
        <v>6</v>
      </c>
      <c r="K43" s="9" t="s">
        <v>3</v>
      </c>
      <c r="L43" s="10" t="s">
        <v>4</v>
      </c>
      <c r="M43" s="11" t="s">
        <v>5</v>
      </c>
      <c r="N43" s="7"/>
      <c r="P43" s="165" t="s">
        <v>14</v>
      </c>
      <c r="Q43" s="166"/>
      <c r="R43" s="167"/>
      <c r="S43" s="155">
        <v>0.5</v>
      </c>
      <c r="T43" s="153" t="s">
        <v>14</v>
      </c>
    </row>
    <row r="44" spans="3:22" s="6" customFormat="1" ht="26.25" customHeight="1" x14ac:dyDescent="0.25">
      <c r="C44" s="272" t="s">
        <v>201</v>
      </c>
      <c r="D44" s="273"/>
      <c r="E44" s="273"/>
      <c r="F44" s="273"/>
      <c r="G44" s="273"/>
      <c r="H44" s="273"/>
      <c r="I44" s="273"/>
      <c r="J44" s="15"/>
      <c r="K44" s="240"/>
      <c r="L44" s="240"/>
      <c r="M44" s="241"/>
      <c r="N44" s="7"/>
      <c r="P44" s="168" t="s">
        <v>78</v>
      </c>
      <c r="Q44" s="168" t="s">
        <v>79</v>
      </c>
      <c r="R44" s="167"/>
      <c r="S44" s="158">
        <f t="shared" ref="S44:S50" si="2">$S$43/7</f>
        <v>7.1428571428571425E-2</v>
      </c>
      <c r="T44" s="158">
        <f t="shared" ref="T44:T50" si="3">IF(J44="No",S44,0)</f>
        <v>0</v>
      </c>
    </row>
    <row r="45" spans="3:22" s="6" customFormat="1" ht="26.25" customHeight="1" x14ac:dyDescent="0.25">
      <c r="C45" s="270" t="s">
        <v>298</v>
      </c>
      <c r="D45" s="271"/>
      <c r="E45" s="271"/>
      <c r="F45" s="271"/>
      <c r="G45" s="271"/>
      <c r="H45" s="271"/>
      <c r="I45" s="271"/>
      <c r="J45" s="13"/>
      <c r="K45" s="238"/>
      <c r="L45" s="238"/>
      <c r="M45" s="242"/>
      <c r="N45" s="7"/>
      <c r="O45" s="7" t="s">
        <v>258</v>
      </c>
      <c r="P45" s="168" t="s">
        <v>80</v>
      </c>
      <c r="Q45" s="168" t="s">
        <v>81</v>
      </c>
      <c r="R45" s="167"/>
      <c r="S45" s="158">
        <f t="shared" si="2"/>
        <v>7.1428571428571425E-2</v>
      </c>
      <c r="T45" s="158">
        <f t="shared" si="3"/>
        <v>0</v>
      </c>
    </row>
    <row r="46" spans="3:22" s="6" customFormat="1" ht="25.5" customHeight="1" x14ac:dyDescent="0.25">
      <c r="C46" s="270" t="s">
        <v>296</v>
      </c>
      <c r="D46" s="271"/>
      <c r="E46" s="271"/>
      <c r="F46" s="271"/>
      <c r="G46" s="271"/>
      <c r="H46" s="271"/>
      <c r="I46" s="271"/>
      <c r="J46" s="13"/>
      <c r="K46" s="238"/>
      <c r="L46" s="238"/>
      <c r="M46" s="242"/>
      <c r="N46" s="7"/>
      <c r="O46" s="7" t="s">
        <v>258</v>
      </c>
      <c r="P46" s="168" t="s">
        <v>46</v>
      </c>
      <c r="Q46" s="168" t="s">
        <v>47</v>
      </c>
      <c r="R46" s="167"/>
      <c r="S46" s="158">
        <f t="shared" si="2"/>
        <v>7.1428571428571425E-2</v>
      </c>
      <c r="T46" s="158">
        <f t="shared" si="3"/>
        <v>0</v>
      </c>
    </row>
    <row r="47" spans="3:22" s="6" customFormat="1" ht="18.75" customHeight="1" x14ac:dyDescent="0.25">
      <c r="C47" s="270" t="s">
        <v>202</v>
      </c>
      <c r="D47" s="271"/>
      <c r="E47" s="271"/>
      <c r="F47" s="271"/>
      <c r="G47" s="271"/>
      <c r="H47" s="271"/>
      <c r="I47" s="271"/>
      <c r="J47" s="13"/>
      <c r="K47" s="238"/>
      <c r="L47" s="238"/>
      <c r="M47" s="242"/>
      <c r="N47" s="7"/>
      <c r="O47" s="7" t="s">
        <v>259</v>
      </c>
      <c r="P47" s="168" t="s">
        <v>48</v>
      </c>
      <c r="Q47" s="168" t="s">
        <v>49</v>
      </c>
      <c r="R47" s="167"/>
      <c r="S47" s="158">
        <f t="shared" si="2"/>
        <v>7.1428571428571425E-2</v>
      </c>
      <c r="T47" s="158">
        <f t="shared" si="3"/>
        <v>0</v>
      </c>
    </row>
    <row r="48" spans="3:22" s="6" customFormat="1" ht="25.5" customHeight="1" x14ac:dyDescent="0.25">
      <c r="C48" s="270" t="s">
        <v>203</v>
      </c>
      <c r="D48" s="271"/>
      <c r="E48" s="271"/>
      <c r="F48" s="271"/>
      <c r="G48" s="271"/>
      <c r="H48" s="271"/>
      <c r="I48" s="271"/>
      <c r="J48" s="13"/>
      <c r="K48" s="238"/>
      <c r="L48" s="238"/>
      <c r="M48" s="242"/>
      <c r="N48" s="7"/>
      <c r="P48" s="168" t="s">
        <v>103</v>
      </c>
      <c r="Q48" s="168" t="s">
        <v>104</v>
      </c>
      <c r="R48" s="167"/>
      <c r="S48" s="158">
        <f t="shared" si="2"/>
        <v>7.1428571428571425E-2</v>
      </c>
      <c r="T48" s="158">
        <f t="shared" si="3"/>
        <v>0</v>
      </c>
    </row>
    <row r="49" spans="3:22" s="6" customFormat="1" ht="22.5" customHeight="1" x14ac:dyDescent="0.25">
      <c r="C49" s="270" t="s">
        <v>249</v>
      </c>
      <c r="D49" s="271"/>
      <c r="E49" s="271"/>
      <c r="F49" s="271"/>
      <c r="G49" s="271"/>
      <c r="H49" s="271"/>
      <c r="I49" s="271"/>
      <c r="J49" s="13"/>
      <c r="K49" s="238"/>
      <c r="L49" s="238"/>
      <c r="M49" s="242"/>
      <c r="N49" s="7"/>
      <c r="O49" s="7" t="s">
        <v>258</v>
      </c>
      <c r="P49" s="168" t="s">
        <v>51</v>
      </c>
      <c r="Q49" s="168" t="s">
        <v>50</v>
      </c>
      <c r="R49" s="167"/>
      <c r="S49" s="158">
        <f t="shared" si="2"/>
        <v>7.1428571428571425E-2</v>
      </c>
      <c r="T49" s="158">
        <f t="shared" si="3"/>
        <v>0</v>
      </c>
    </row>
    <row r="50" spans="3:22" s="6" customFormat="1" ht="26.25" customHeight="1" x14ac:dyDescent="0.25">
      <c r="C50" s="268" t="s">
        <v>204</v>
      </c>
      <c r="D50" s="269"/>
      <c r="E50" s="269"/>
      <c r="F50" s="269"/>
      <c r="G50" s="269"/>
      <c r="H50" s="269"/>
      <c r="I50" s="269"/>
      <c r="J50" s="16"/>
      <c r="K50" s="243"/>
      <c r="L50" s="243"/>
      <c r="M50" s="244"/>
      <c r="N50" s="7"/>
      <c r="P50" s="168" t="s">
        <v>110</v>
      </c>
      <c r="Q50" s="168" t="s">
        <v>52</v>
      </c>
      <c r="R50" s="167"/>
      <c r="S50" s="158">
        <f t="shared" si="2"/>
        <v>7.1428571428571425E-2</v>
      </c>
      <c r="T50" s="158">
        <f t="shared" si="3"/>
        <v>0</v>
      </c>
      <c r="U50" s="156">
        <f>SUM(T44:T50)</f>
        <v>0</v>
      </c>
    </row>
    <row r="51" spans="3:22" s="6" customFormat="1" x14ac:dyDescent="0.25">
      <c r="C51" s="291"/>
      <c r="D51" s="291"/>
      <c r="E51" s="291"/>
      <c r="F51" s="291"/>
      <c r="G51" s="291"/>
      <c r="H51" s="291"/>
      <c r="I51" s="291"/>
      <c r="J51" s="291"/>
      <c r="K51" s="291"/>
      <c r="L51" s="291"/>
      <c r="M51" s="291"/>
      <c r="N51" s="7"/>
      <c r="P51" s="8" t="s">
        <v>17</v>
      </c>
      <c r="Q51" s="8" t="s">
        <v>18</v>
      </c>
      <c r="R51" s="167"/>
    </row>
    <row r="52" spans="3:22" s="6" customFormat="1" ht="15" customHeight="1" x14ac:dyDescent="0.25">
      <c r="C52" s="274" t="s">
        <v>15</v>
      </c>
      <c r="D52" s="274"/>
      <c r="E52" s="274"/>
      <c r="F52" s="274"/>
      <c r="G52" s="274"/>
      <c r="H52" s="274"/>
      <c r="I52" s="274"/>
      <c r="J52" s="274"/>
      <c r="K52" s="274"/>
      <c r="L52" s="274"/>
      <c r="M52" s="274"/>
      <c r="N52" s="7"/>
      <c r="P52" s="165" t="s">
        <v>20</v>
      </c>
      <c r="Q52" s="169"/>
      <c r="R52" s="167"/>
      <c r="S52" s="155">
        <v>0.5</v>
      </c>
      <c r="T52" s="153" t="s">
        <v>86</v>
      </c>
    </row>
    <row r="53" spans="3:22" s="6" customFormat="1" ht="21.75" customHeight="1" x14ac:dyDescent="0.25">
      <c r="C53" s="272" t="s">
        <v>205</v>
      </c>
      <c r="D53" s="273"/>
      <c r="E53" s="273"/>
      <c r="F53" s="273"/>
      <c r="G53" s="273"/>
      <c r="H53" s="273"/>
      <c r="I53" s="273"/>
      <c r="J53" s="15"/>
      <c r="K53" s="240"/>
      <c r="L53" s="240"/>
      <c r="M53" s="241"/>
      <c r="N53" s="7"/>
      <c r="P53" s="168" t="s">
        <v>105</v>
      </c>
      <c r="Q53" s="168" t="s">
        <v>106</v>
      </c>
      <c r="R53" s="167"/>
      <c r="S53" s="158">
        <f>$S$52/4</f>
        <v>0.125</v>
      </c>
      <c r="T53" s="158">
        <f>IF(J53="No",S53,0)</f>
        <v>0</v>
      </c>
    </row>
    <row r="54" spans="3:22" s="6" customFormat="1" ht="27" customHeight="1" x14ac:dyDescent="0.25">
      <c r="C54" s="270" t="s">
        <v>206</v>
      </c>
      <c r="D54" s="271"/>
      <c r="E54" s="271"/>
      <c r="F54" s="271"/>
      <c r="G54" s="271"/>
      <c r="H54" s="271"/>
      <c r="I54" s="271"/>
      <c r="J54" s="13"/>
      <c r="K54" s="238"/>
      <c r="L54" s="238"/>
      <c r="M54" s="242"/>
      <c r="N54" s="7"/>
      <c r="O54" s="7" t="s">
        <v>260</v>
      </c>
      <c r="P54" s="168" t="s">
        <v>83</v>
      </c>
      <c r="Q54" s="168" t="s">
        <v>82</v>
      </c>
      <c r="R54" s="167"/>
      <c r="S54" s="158">
        <f>$S$52/4</f>
        <v>0.125</v>
      </c>
      <c r="T54" s="158">
        <f>IF(J54="No",S54,0)</f>
        <v>0</v>
      </c>
    </row>
    <row r="55" spans="3:22" s="6" customFormat="1" ht="24.95" customHeight="1" x14ac:dyDescent="0.25">
      <c r="C55" s="270" t="s">
        <v>207</v>
      </c>
      <c r="D55" s="271"/>
      <c r="E55" s="271"/>
      <c r="F55" s="271"/>
      <c r="G55" s="271"/>
      <c r="H55" s="271"/>
      <c r="I55" s="271"/>
      <c r="J55" s="13"/>
      <c r="K55" s="238"/>
      <c r="L55" s="238"/>
      <c r="M55" s="242"/>
      <c r="N55" s="7"/>
      <c r="O55" s="7" t="s">
        <v>260</v>
      </c>
      <c r="P55" s="168" t="s">
        <v>53</v>
      </c>
      <c r="Q55" s="170" t="s">
        <v>54</v>
      </c>
      <c r="R55" s="167"/>
      <c r="S55" s="158">
        <f>$S$52/4</f>
        <v>0.125</v>
      </c>
      <c r="T55" s="158">
        <f>IF(J55="No",S55,0)</f>
        <v>0</v>
      </c>
    </row>
    <row r="56" spans="3:22" s="6" customFormat="1" ht="24.95" customHeight="1" x14ac:dyDescent="0.25">
      <c r="C56" s="268" t="s">
        <v>208</v>
      </c>
      <c r="D56" s="269"/>
      <c r="E56" s="269"/>
      <c r="F56" s="269"/>
      <c r="G56" s="269"/>
      <c r="H56" s="269"/>
      <c r="I56" s="269"/>
      <c r="J56" s="16"/>
      <c r="K56" s="243"/>
      <c r="L56" s="243"/>
      <c r="M56" s="244"/>
      <c r="N56" s="7"/>
      <c r="O56" s="7" t="s">
        <v>281</v>
      </c>
      <c r="P56" s="168" t="s">
        <v>55</v>
      </c>
      <c r="Q56" s="170" t="s">
        <v>84</v>
      </c>
      <c r="R56" s="167"/>
      <c r="S56" s="158">
        <f>$S$52/4</f>
        <v>0.125</v>
      </c>
      <c r="T56" s="158">
        <f>IF(J56="No",S56,0)</f>
        <v>0</v>
      </c>
      <c r="U56" s="156">
        <f>SUM(T53:T56)</f>
        <v>0</v>
      </c>
    </row>
    <row r="57" spans="3:22" s="6" customFormat="1" ht="15.75" customHeight="1" x14ac:dyDescent="0.25">
      <c r="C57" s="141"/>
      <c r="D57" s="141"/>
      <c r="E57" s="141"/>
      <c r="F57" s="141"/>
      <c r="G57" s="141"/>
      <c r="H57" s="141"/>
      <c r="I57" s="141"/>
      <c r="J57" s="143"/>
      <c r="K57" s="143"/>
      <c r="L57" s="143"/>
      <c r="M57" s="143"/>
      <c r="N57" s="7"/>
      <c r="P57" s="168"/>
      <c r="Q57" s="166"/>
      <c r="R57" s="167"/>
    </row>
    <row r="58" spans="3:22" s="6" customFormat="1" ht="19.5" customHeight="1" x14ac:dyDescent="0.25">
      <c r="C58" s="278" t="s">
        <v>198</v>
      </c>
      <c r="D58" s="278"/>
      <c r="E58" s="278"/>
      <c r="F58" s="278"/>
      <c r="G58" s="278"/>
      <c r="H58" s="278"/>
      <c r="I58" s="278"/>
      <c r="J58" s="278"/>
      <c r="K58" s="278"/>
      <c r="L58" s="278"/>
      <c r="M58" s="278"/>
      <c r="N58" s="7"/>
      <c r="P58" s="168"/>
      <c r="Q58" s="166"/>
      <c r="R58" s="167"/>
    </row>
    <row r="59" spans="3:22" s="6" customFormat="1" x14ac:dyDescent="0.25">
      <c r="C59" s="290" t="s">
        <v>301</v>
      </c>
      <c r="D59" s="290"/>
      <c r="E59" s="290"/>
      <c r="F59" s="290"/>
      <c r="G59" s="290"/>
      <c r="H59" s="290"/>
      <c r="I59" s="290"/>
      <c r="J59" s="290"/>
      <c r="K59" s="290"/>
      <c r="L59" s="290"/>
      <c r="M59" s="290"/>
      <c r="N59" s="7"/>
      <c r="P59" s="168"/>
      <c r="Q59" s="166"/>
      <c r="R59" s="167"/>
    </row>
    <row r="60" spans="3:22" s="6" customFormat="1" ht="15.75" thickBot="1" x14ac:dyDescent="0.3">
      <c r="C60" s="279" t="s">
        <v>272</v>
      </c>
      <c r="D60" s="279"/>
      <c r="E60" s="279"/>
      <c r="F60" s="279"/>
      <c r="G60" s="279"/>
      <c r="H60" s="279"/>
      <c r="I60" s="279"/>
      <c r="J60" s="163"/>
      <c r="K60" s="293" t="s">
        <v>192</v>
      </c>
      <c r="L60" s="293"/>
      <c r="M60" s="293"/>
      <c r="N60" s="7"/>
      <c r="P60" s="168"/>
      <c r="Q60" s="166"/>
      <c r="R60" s="167"/>
    </row>
    <row r="61" spans="3:22" s="6" customFormat="1" ht="15.75" thickBot="1" x14ac:dyDescent="0.3">
      <c r="C61" s="279"/>
      <c r="D61" s="279"/>
      <c r="E61" s="279"/>
      <c r="F61" s="279"/>
      <c r="G61" s="279"/>
      <c r="H61" s="279"/>
      <c r="I61" s="279"/>
      <c r="J61" s="148" t="s">
        <v>7</v>
      </c>
      <c r="K61" s="275" t="s">
        <v>2</v>
      </c>
      <c r="L61" s="276"/>
      <c r="M61" s="277"/>
      <c r="N61" s="7"/>
      <c r="P61" s="8" t="s">
        <v>17</v>
      </c>
      <c r="Q61" s="8" t="s">
        <v>18</v>
      </c>
      <c r="R61" s="167"/>
      <c r="T61" s="149" t="s">
        <v>88</v>
      </c>
      <c r="U61" s="150">
        <f>U66+U72+U81</f>
        <v>0</v>
      </c>
      <c r="V61" s="151">
        <f>U61/3</f>
        <v>0</v>
      </c>
    </row>
    <row r="62" spans="3:22" s="6" customFormat="1" ht="24.95" customHeight="1" x14ac:dyDescent="0.25">
      <c r="C62" s="298" t="s">
        <v>10</v>
      </c>
      <c r="D62" s="298"/>
      <c r="E62" s="298"/>
      <c r="F62" s="298"/>
      <c r="G62" s="298"/>
      <c r="H62" s="298"/>
      <c r="I62" s="298"/>
      <c r="J62" s="152" t="s">
        <v>6</v>
      </c>
      <c r="K62" s="9" t="s">
        <v>3</v>
      </c>
      <c r="L62" s="10" t="s">
        <v>4</v>
      </c>
      <c r="M62" s="11" t="s">
        <v>5</v>
      </c>
      <c r="N62" s="7"/>
      <c r="P62" s="165" t="s">
        <v>10</v>
      </c>
      <c r="Q62" s="166"/>
      <c r="R62" s="167"/>
      <c r="S62" s="171">
        <f>100/300</f>
        <v>0.33333333333333331</v>
      </c>
      <c r="T62" s="162" t="s">
        <v>10</v>
      </c>
    </row>
    <row r="63" spans="3:22" s="6" customFormat="1" ht="24.95" customHeight="1" x14ac:dyDescent="0.25">
      <c r="C63" s="272" t="s">
        <v>209</v>
      </c>
      <c r="D63" s="273"/>
      <c r="E63" s="273"/>
      <c r="F63" s="273"/>
      <c r="G63" s="273"/>
      <c r="H63" s="273"/>
      <c r="I63" s="273"/>
      <c r="J63" s="15"/>
      <c r="K63" s="240"/>
      <c r="L63" s="240"/>
      <c r="M63" s="241"/>
      <c r="N63" s="7"/>
      <c r="P63" s="168" t="s">
        <v>68</v>
      </c>
      <c r="Q63" s="168" t="s">
        <v>69</v>
      </c>
      <c r="R63" s="167"/>
      <c r="S63" s="158">
        <f>$S$62/4</f>
        <v>8.3333333333333329E-2</v>
      </c>
      <c r="T63" s="158">
        <f>IF(J63="No",S63,0)</f>
        <v>0</v>
      </c>
    </row>
    <row r="64" spans="3:22" s="6" customFormat="1" ht="24.95" customHeight="1" x14ac:dyDescent="0.25">
      <c r="C64" s="270" t="s">
        <v>210</v>
      </c>
      <c r="D64" s="271"/>
      <c r="E64" s="271"/>
      <c r="F64" s="271"/>
      <c r="G64" s="271"/>
      <c r="H64" s="271"/>
      <c r="I64" s="271"/>
      <c r="J64" s="13"/>
      <c r="K64" s="238"/>
      <c r="L64" s="238"/>
      <c r="M64" s="242"/>
      <c r="N64" s="7"/>
      <c r="O64" s="7" t="s">
        <v>261</v>
      </c>
      <c r="P64" s="168" t="s">
        <v>76</v>
      </c>
      <c r="Q64" s="168" t="s">
        <v>70</v>
      </c>
      <c r="R64" s="167"/>
      <c r="S64" s="158">
        <f>$S$62/4</f>
        <v>8.3333333333333329E-2</v>
      </c>
      <c r="T64" s="158">
        <f>IF(J64="No",S64,0)</f>
        <v>0</v>
      </c>
    </row>
    <row r="65" spans="3:23" s="6" customFormat="1" ht="24.95" customHeight="1" x14ac:dyDescent="0.25">
      <c r="C65" s="270" t="s">
        <v>211</v>
      </c>
      <c r="D65" s="271"/>
      <c r="E65" s="271"/>
      <c r="F65" s="271"/>
      <c r="G65" s="271"/>
      <c r="H65" s="271"/>
      <c r="I65" s="271"/>
      <c r="J65" s="13"/>
      <c r="K65" s="238"/>
      <c r="L65" s="245" t="s">
        <v>192</v>
      </c>
      <c r="M65" s="242"/>
      <c r="N65" s="7"/>
      <c r="O65" s="7" t="s">
        <v>261</v>
      </c>
      <c r="P65" s="168" t="s">
        <v>71</v>
      </c>
      <c r="Q65" s="168" t="s">
        <v>117</v>
      </c>
      <c r="R65" s="167"/>
      <c r="S65" s="158">
        <f>$S$62/4</f>
        <v>8.3333333333333329E-2</v>
      </c>
      <c r="T65" s="158">
        <f>IF(J65="No",S65,0)</f>
        <v>0</v>
      </c>
    </row>
    <row r="66" spans="3:23" s="6" customFormat="1" ht="24.95" customHeight="1" x14ac:dyDescent="0.25">
      <c r="C66" s="268" t="s">
        <v>212</v>
      </c>
      <c r="D66" s="269"/>
      <c r="E66" s="269"/>
      <c r="F66" s="269"/>
      <c r="G66" s="269"/>
      <c r="H66" s="269"/>
      <c r="I66" s="269"/>
      <c r="J66" s="16"/>
      <c r="K66" s="243"/>
      <c r="L66" s="246" t="s">
        <v>192</v>
      </c>
      <c r="M66" s="244"/>
      <c r="N66" s="7"/>
      <c r="P66" s="168" t="s">
        <v>75</v>
      </c>
      <c r="Q66" s="168" t="s">
        <v>72</v>
      </c>
      <c r="R66" s="167"/>
      <c r="S66" s="158">
        <f>$S$62/4</f>
        <v>8.3333333333333329E-2</v>
      </c>
      <c r="T66" s="158">
        <f>IF(J66="No",S66,0)</f>
        <v>0</v>
      </c>
      <c r="U66" s="156">
        <f>SUM(T63:T66)</f>
        <v>0</v>
      </c>
    </row>
    <row r="67" spans="3:23" s="6" customFormat="1" ht="13.5" customHeight="1" x14ac:dyDescent="0.25">
      <c r="C67" s="113"/>
      <c r="D67" s="113"/>
      <c r="E67" s="113"/>
      <c r="F67" s="113"/>
      <c r="G67" s="113"/>
      <c r="H67" s="113"/>
      <c r="I67" s="113"/>
      <c r="J67" s="113"/>
      <c r="K67" s="113"/>
      <c r="L67" s="113"/>
      <c r="M67" s="113"/>
      <c r="N67" s="7"/>
      <c r="P67" s="8" t="s">
        <v>17</v>
      </c>
      <c r="Q67" s="8" t="s">
        <v>18</v>
      </c>
      <c r="R67" s="167"/>
    </row>
    <row r="68" spans="3:23" s="6" customFormat="1" ht="24.95" customHeight="1" x14ac:dyDescent="0.25">
      <c r="C68" s="298" t="s">
        <v>0</v>
      </c>
      <c r="D68" s="298"/>
      <c r="E68" s="298"/>
      <c r="F68" s="298"/>
      <c r="G68" s="298"/>
      <c r="H68" s="298"/>
      <c r="I68" s="298"/>
      <c r="J68" s="274"/>
      <c r="K68" s="274"/>
      <c r="L68" s="274"/>
      <c r="M68" s="274"/>
      <c r="N68" s="7"/>
      <c r="P68" s="165" t="s">
        <v>99</v>
      </c>
      <c r="R68" s="167"/>
      <c r="S68" s="171">
        <f>100/300</f>
        <v>0.33333333333333331</v>
      </c>
      <c r="T68" s="162" t="s">
        <v>0</v>
      </c>
    </row>
    <row r="69" spans="3:23" s="6" customFormat="1" ht="24.95" customHeight="1" x14ac:dyDescent="0.25">
      <c r="C69" s="272" t="s">
        <v>213</v>
      </c>
      <c r="D69" s="273"/>
      <c r="E69" s="273"/>
      <c r="F69" s="273"/>
      <c r="G69" s="273"/>
      <c r="H69" s="273"/>
      <c r="I69" s="273"/>
      <c r="J69" s="15"/>
      <c r="K69" s="240"/>
      <c r="L69" s="250" t="s">
        <v>192</v>
      </c>
      <c r="M69" s="241"/>
      <c r="N69" s="7"/>
      <c r="P69" s="168" t="s">
        <v>111</v>
      </c>
      <c r="Q69" s="168" t="s">
        <v>73</v>
      </c>
      <c r="R69" s="167"/>
      <c r="S69" s="158">
        <f>$S$68/4</f>
        <v>8.3333333333333329E-2</v>
      </c>
      <c r="T69" s="158">
        <f>IF(J69="No",S69,0)</f>
        <v>0</v>
      </c>
    </row>
    <row r="70" spans="3:23" s="6" customFormat="1" ht="24.95" customHeight="1" x14ac:dyDescent="0.25">
      <c r="C70" s="270" t="s">
        <v>214</v>
      </c>
      <c r="D70" s="271"/>
      <c r="E70" s="271"/>
      <c r="F70" s="271"/>
      <c r="G70" s="271"/>
      <c r="H70" s="271"/>
      <c r="I70" s="271"/>
      <c r="J70" s="13"/>
      <c r="K70" s="238"/>
      <c r="L70" s="245" t="s">
        <v>192</v>
      </c>
      <c r="M70" s="242"/>
      <c r="N70" s="7"/>
      <c r="O70" s="7" t="s">
        <v>282</v>
      </c>
      <c r="P70" s="168" t="s">
        <v>112</v>
      </c>
      <c r="Q70" s="168" t="s">
        <v>74</v>
      </c>
      <c r="R70" s="167"/>
      <c r="S70" s="158">
        <f>$S$68/4</f>
        <v>8.3333333333333329E-2</v>
      </c>
      <c r="T70" s="158">
        <f>IF(J70="No",S70,0)</f>
        <v>0</v>
      </c>
    </row>
    <row r="71" spans="3:23" s="6" customFormat="1" ht="24.95" customHeight="1" x14ac:dyDescent="0.25">
      <c r="C71" s="270" t="s">
        <v>302</v>
      </c>
      <c r="D71" s="271"/>
      <c r="E71" s="271"/>
      <c r="F71" s="271"/>
      <c r="G71" s="271"/>
      <c r="H71" s="271"/>
      <c r="I71" s="271"/>
      <c r="J71" s="13"/>
      <c r="K71" s="238"/>
      <c r="L71" s="245" t="s">
        <v>192</v>
      </c>
      <c r="M71" s="242"/>
      <c r="N71" s="7"/>
      <c r="P71" s="168" t="s">
        <v>77</v>
      </c>
      <c r="Q71" s="168" t="s">
        <v>118</v>
      </c>
      <c r="R71" s="167"/>
      <c r="S71" s="158">
        <f>$S$68/4</f>
        <v>8.3333333333333329E-2</v>
      </c>
      <c r="T71" s="158">
        <f>IF(J71="No",S71,0)</f>
        <v>0</v>
      </c>
    </row>
    <row r="72" spans="3:23" s="6" customFormat="1" ht="24.95" customHeight="1" x14ac:dyDescent="0.25">
      <c r="C72" s="268" t="s">
        <v>215</v>
      </c>
      <c r="D72" s="269"/>
      <c r="E72" s="269"/>
      <c r="F72" s="269"/>
      <c r="G72" s="269"/>
      <c r="H72" s="269"/>
      <c r="I72" s="269"/>
      <c r="J72" s="16"/>
      <c r="K72" s="243"/>
      <c r="L72" s="243"/>
      <c r="M72" s="244"/>
      <c r="N72" s="7"/>
      <c r="P72" s="168" t="s">
        <v>113</v>
      </c>
      <c r="Q72" s="168" t="s">
        <v>107</v>
      </c>
      <c r="R72" s="167"/>
      <c r="S72" s="158">
        <f>$S$68/4</f>
        <v>8.3333333333333329E-2</v>
      </c>
      <c r="T72" s="158">
        <f>IF(J72="No",S72,0)</f>
        <v>0</v>
      </c>
      <c r="U72" s="156">
        <f>SUM(T69:T72)</f>
        <v>0</v>
      </c>
    </row>
    <row r="73" spans="3:23" s="6" customFormat="1" ht="13.5" customHeight="1" x14ac:dyDescent="0.25">
      <c r="C73" s="113"/>
      <c r="D73" s="113"/>
      <c r="E73" s="113"/>
      <c r="F73" s="113"/>
      <c r="G73" s="113"/>
      <c r="H73" s="113"/>
      <c r="I73" s="113"/>
      <c r="J73" s="113"/>
      <c r="K73" s="113"/>
      <c r="L73" s="113"/>
      <c r="M73" s="113"/>
      <c r="N73" s="7"/>
      <c r="P73" s="168"/>
      <c r="Q73" s="166"/>
      <c r="R73" s="167"/>
    </row>
    <row r="74" spans="3:23" s="6" customFormat="1" ht="24.95" customHeight="1" x14ac:dyDescent="0.25">
      <c r="C74" s="298" t="s">
        <v>9</v>
      </c>
      <c r="D74" s="298"/>
      <c r="E74" s="298"/>
      <c r="F74" s="298"/>
      <c r="G74" s="298"/>
      <c r="H74" s="298"/>
      <c r="I74" s="298"/>
      <c r="J74" s="274"/>
      <c r="K74" s="274"/>
      <c r="L74" s="274"/>
      <c r="M74" s="274"/>
      <c r="N74" s="172"/>
      <c r="O74" s="172"/>
      <c r="P74" s="165" t="s">
        <v>9</v>
      </c>
      <c r="Q74" s="166"/>
      <c r="R74" s="173"/>
      <c r="S74" s="171">
        <f>100/300</f>
        <v>0.33333333333333331</v>
      </c>
      <c r="V74" s="172"/>
      <c r="W74" s="172"/>
    </row>
    <row r="75" spans="3:23" s="6" customFormat="1" ht="27.6" customHeight="1" x14ac:dyDescent="0.25">
      <c r="C75" s="272" t="s">
        <v>216</v>
      </c>
      <c r="D75" s="273"/>
      <c r="E75" s="273"/>
      <c r="F75" s="273"/>
      <c r="G75" s="273"/>
      <c r="H75" s="273"/>
      <c r="I75" s="273"/>
      <c r="J75" s="15"/>
      <c r="K75" s="240"/>
      <c r="L75" s="240"/>
      <c r="M75" s="241"/>
      <c r="N75" s="172"/>
      <c r="O75" s="7" t="s">
        <v>262</v>
      </c>
      <c r="P75" s="168" t="s">
        <v>56</v>
      </c>
      <c r="Q75" s="168" t="s">
        <v>57</v>
      </c>
      <c r="R75" s="172"/>
      <c r="S75" s="158">
        <f t="shared" ref="S75:S81" si="4">$S$68/7</f>
        <v>4.7619047619047616E-2</v>
      </c>
      <c r="T75" s="158">
        <f t="shared" ref="T75:T81" si="5">IF(J75="No",S75,0)</f>
        <v>0</v>
      </c>
      <c r="V75" s="172"/>
      <c r="W75" s="172"/>
    </row>
    <row r="76" spans="3:23" s="6" customFormat="1" ht="27.6" customHeight="1" x14ac:dyDescent="0.25">
      <c r="C76" s="270" t="s">
        <v>251</v>
      </c>
      <c r="D76" s="271"/>
      <c r="E76" s="271"/>
      <c r="F76" s="271"/>
      <c r="G76" s="271"/>
      <c r="H76" s="271"/>
      <c r="I76" s="271"/>
      <c r="J76" s="13"/>
      <c r="K76" s="238"/>
      <c r="L76" s="238"/>
      <c r="M76" s="242"/>
      <c r="N76" s="172"/>
      <c r="O76" s="7" t="s">
        <v>262</v>
      </c>
      <c r="P76" s="168" t="s">
        <v>61</v>
      </c>
      <c r="Q76" s="168" t="s">
        <v>59</v>
      </c>
      <c r="R76" s="172"/>
      <c r="S76" s="158">
        <f t="shared" si="4"/>
        <v>4.7619047619047616E-2</v>
      </c>
      <c r="T76" s="158">
        <f t="shared" si="5"/>
        <v>0</v>
      </c>
      <c r="V76" s="172"/>
      <c r="W76" s="172"/>
    </row>
    <row r="77" spans="3:23" s="6" customFormat="1" ht="27.6" customHeight="1" x14ac:dyDescent="0.25">
      <c r="C77" s="270" t="s">
        <v>252</v>
      </c>
      <c r="D77" s="271"/>
      <c r="E77" s="271"/>
      <c r="F77" s="271"/>
      <c r="G77" s="271"/>
      <c r="H77" s="271"/>
      <c r="I77" s="271"/>
      <c r="J77" s="13"/>
      <c r="K77" s="238"/>
      <c r="L77" s="238"/>
      <c r="M77" s="242"/>
      <c r="N77" s="172"/>
      <c r="O77" s="7" t="s">
        <v>263</v>
      </c>
      <c r="P77" s="168" t="s">
        <v>58</v>
      </c>
      <c r="Q77" s="168" t="s">
        <v>60</v>
      </c>
      <c r="R77" s="172"/>
      <c r="S77" s="158">
        <f t="shared" si="4"/>
        <v>4.7619047619047616E-2</v>
      </c>
      <c r="T77" s="158">
        <f t="shared" si="5"/>
        <v>0</v>
      </c>
      <c r="V77" s="172"/>
      <c r="W77" s="172"/>
    </row>
    <row r="78" spans="3:23" s="6" customFormat="1" ht="27.6" customHeight="1" x14ac:dyDescent="0.25">
      <c r="C78" s="270" t="s">
        <v>303</v>
      </c>
      <c r="D78" s="271"/>
      <c r="E78" s="271"/>
      <c r="F78" s="271"/>
      <c r="G78" s="271"/>
      <c r="H78" s="271"/>
      <c r="I78" s="271"/>
      <c r="J78" s="13"/>
      <c r="K78" s="238"/>
      <c r="L78" s="238"/>
      <c r="M78" s="242"/>
      <c r="N78" s="172"/>
      <c r="O78" s="7" t="s">
        <v>262</v>
      </c>
      <c r="P78" s="168" t="s">
        <v>62</v>
      </c>
      <c r="Q78" s="168" t="s">
        <v>63</v>
      </c>
      <c r="R78" s="172"/>
      <c r="S78" s="158">
        <f t="shared" si="4"/>
        <v>4.7619047619047616E-2</v>
      </c>
      <c r="T78" s="158">
        <f t="shared" si="5"/>
        <v>0</v>
      </c>
      <c r="V78" s="172"/>
      <c r="W78" s="172"/>
    </row>
    <row r="79" spans="3:23" s="6" customFormat="1" ht="39.75" customHeight="1" x14ac:dyDescent="0.25">
      <c r="C79" s="270" t="s">
        <v>217</v>
      </c>
      <c r="D79" s="271"/>
      <c r="E79" s="271"/>
      <c r="F79" s="271"/>
      <c r="G79" s="271"/>
      <c r="H79" s="271"/>
      <c r="I79" s="271"/>
      <c r="J79" s="13"/>
      <c r="K79" s="238"/>
      <c r="L79" s="238"/>
      <c r="M79" s="242"/>
      <c r="N79" s="172"/>
      <c r="O79" s="7" t="s">
        <v>262</v>
      </c>
      <c r="P79" s="168" t="s">
        <v>66</v>
      </c>
      <c r="Q79" s="168" t="s">
        <v>67</v>
      </c>
      <c r="R79" s="172"/>
      <c r="S79" s="158">
        <f t="shared" si="4"/>
        <v>4.7619047619047616E-2</v>
      </c>
      <c r="T79" s="158">
        <f t="shared" si="5"/>
        <v>0</v>
      </c>
      <c r="V79" s="172"/>
      <c r="W79" s="172"/>
    </row>
    <row r="80" spans="3:23" s="6" customFormat="1" ht="27.6" customHeight="1" x14ac:dyDescent="0.25">
      <c r="C80" s="270" t="s">
        <v>219</v>
      </c>
      <c r="D80" s="271"/>
      <c r="E80" s="271"/>
      <c r="F80" s="271"/>
      <c r="G80" s="271"/>
      <c r="H80" s="271"/>
      <c r="I80" s="271"/>
      <c r="J80" s="13"/>
      <c r="K80" s="238"/>
      <c r="L80" s="238"/>
      <c r="M80" s="242"/>
      <c r="N80" s="172"/>
      <c r="O80" s="7" t="s">
        <v>264</v>
      </c>
      <c r="P80" s="168" t="s">
        <v>64</v>
      </c>
      <c r="Q80" s="168" t="s">
        <v>65</v>
      </c>
      <c r="R80" s="172"/>
      <c r="S80" s="158">
        <f t="shared" si="4"/>
        <v>4.7619047619047616E-2</v>
      </c>
      <c r="T80" s="158">
        <f t="shared" si="5"/>
        <v>0</v>
      </c>
      <c r="V80" s="172"/>
      <c r="W80" s="172"/>
    </row>
    <row r="81" spans="3:23" s="6" customFormat="1" ht="35.1" customHeight="1" x14ac:dyDescent="0.25">
      <c r="C81" s="268" t="s">
        <v>218</v>
      </c>
      <c r="D81" s="269"/>
      <c r="E81" s="269"/>
      <c r="F81" s="269"/>
      <c r="G81" s="269"/>
      <c r="H81" s="269"/>
      <c r="I81" s="269"/>
      <c r="J81" s="16"/>
      <c r="K81" s="243"/>
      <c r="L81" s="243"/>
      <c r="M81" s="244"/>
      <c r="N81" s="172"/>
      <c r="O81" s="7" t="s">
        <v>265</v>
      </c>
      <c r="P81" s="168" t="s">
        <v>108</v>
      </c>
      <c r="Q81" s="168" t="s">
        <v>109</v>
      </c>
      <c r="R81" s="172"/>
      <c r="S81" s="158">
        <f t="shared" si="4"/>
        <v>4.7619047619047616E-2</v>
      </c>
      <c r="T81" s="158">
        <f t="shared" si="5"/>
        <v>0</v>
      </c>
      <c r="U81" s="156">
        <f>SUM(T75:T81)</f>
        <v>0</v>
      </c>
      <c r="V81" s="172"/>
      <c r="W81" s="172"/>
    </row>
    <row r="82" spans="3:23" s="6" customFormat="1" x14ac:dyDescent="0.25">
      <c r="C82" s="113"/>
      <c r="D82" s="113"/>
      <c r="E82" s="113"/>
      <c r="F82" s="113"/>
      <c r="G82" s="113"/>
      <c r="H82" s="113"/>
      <c r="I82" s="113"/>
      <c r="J82" s="174" t="s">
        <v>253</v>
      </c>
      <c r="K82" s="113"/>
      <c r="L82" s="113"/>
      <c r="M82" s="114"/>
      <c r="N82" s="172"/>
      <c r="O82" s="172"/>
      <c r="P82" s="172"/>
      <c r="Q82" s="172"/>
      <c r="R82" s="172"/>
      <c r="V82" s="172"/>
      <c r="W82" s="172"/>
    </row>
    <row r="83" spans="3:23" s="6" customFormat="1" ht="35.1" customHeight="1" x14ac:dyDescent="0.25">
      <c r="C83" s="266" t="s">
        <v>305</v>
      </c>
      <c r="D83" s="266"/>
      <c r="E83" s="266"/>
      <c r="F83" s="266"/>
      <c r="G83" s="266"/>
      <c r="H83" s="266"/>
      <c r="I83" s="266"/>
      <c r="J83" s="266"/>
      <c r="K83" s="266"/>
      <c r="L83" s="266"/>
      <c r="M83" s="266"/>
      <c r="N83" s="266"/>
      <c r="P83" s="7"/>
      <c r="Q83" s="7"/>
    </row>
    <row r="84" spans="3:23" s="6" customFormat="1" x14ac:dyDescent="0.25">
      <c r="C84" s="113"/>
      <c r="D84" s="113"/>
      <c r="E84" s="113"/>
      <c r="F84" s="113"/>
      <c r="G84" s="113"/>
      <c r="H84" s="113"/>
      <c r="I84" s="113"/>
      <c r="J84" s="113"/>
      <c r="K84" s="113"/>
      <c r="L84" s="113"/>
      <c r="M84" s="113"/>
      <c r="N84" s="7"/>
      <c r="P84" s="7"/>
      <c r="Q84" s="7"/>
      <c r="U84" s="172"/>
    </row>
    <row r="85" spans="3:23" hidden="1" x14ac:dyDescent="0.25">
      <c r="C85" s="5"/>
      <c r="D85" s="5"/>
      <c r="E85" s="5"/>
      <c r="F85" s="5"/>
      <c r="G85" s="5"/>
      <c r="H85" s="5"/>
      <c r="I85" s="5"/>
      <c r="J85" s="5"/>
      <c r="K85" s="5"/>
      <c r="L85" s="5"/>
      <c r="M85" s="5"/>
      <c r="U85" s="4"/>
    </row>
    <row r="86" spans="3:23" hidden="1" x14ac:dyDescent="0.25">
      <c r="S86" s="4"/>
      <c r="T86" s="4"/>
      <c r="U86" s="4"/>
    </row>
  </sheetData>
  <sheetProtection password="CA53" sheet="1" objects="1" scenarios="1"/>
  <mergeCells count="71">
    <mergeCell ref="C76:I76"/>
    <mergeCell ref="C77:I77"/>
    <mergeCell ref="C74:I74"/>
    <mergeCell ref="J74:M74"/>
    <mergeCell ref="K61:M61"/>
    <mergeCell ref="C70:I70"/>
    <mergeCell ref="C69:I69"/>
    <mergeCell ref="C52:I52"/>
    <mergeCell ref="J52:M52"/>
    <mergeCell ref="C62:I62"/>
    <mergeCell ref="C68:I68"/>
    <mergeCell ref="J68:M68"/>
    <mergeCell ref="C65:I65"/>
    <mergeCell ref="K60:M60"/>
    <mergeCell ref="C66:I66"/>
    <mergeCell ref="C50:I50"/>
    <mergeCell ref="C4:M4"/>
    <mergeCell ref="C56:I56"/>
    <mergeCell ref="C46:I46"/>
    <mergeCell ref="C41:I42"/>
    <mergeCell ref="K41:M41"/>
    <mergeCell ref="C29:I29"/>
    <mergeCell ref="C30:I30"/>
    <mergeCell ref="C19:M19"/>
    <mergeCell ref="C20:M20"/>
    <mergeCell ref="C27:I27"/>
    <mergeCell ref="C48:I48"/>
    <mergeCell ref="C53:I53"/>
    <mergeCell ref="C37:I37"/>
    <mergeCell ref="C13:J13"/>
    <mergeCell ref="C7:J7"/>
    <mergeCell ref="L1:L2"/>
    <mergeCell ref="C64:I64"/>
    <mergeCell ref="C63:I63"/>
    <mergeCell ref="C36:I36"/>
    <mergeCell ref="C49:I49"/>
    <mergeCell ref="C40:M40"/>
    <mergeCell ref="C58:M58"/>
    <mergeCell ref="C59:M59"/>
    <mergeCell ref="C60:I61"/>
    <mergeCell ref="C55:I55"/>
    <mergeCell ref="C51:M51"/>
    <mergeCell ref="C44:I44"/>
    <mergeCell ref="C54:I54"/>
    <mergeCell ref="C6:M6"/>
    <mergeCell ref="C45:I45"/>
    <mergeCell ref="C34:I34"/>
    <mergeCell ref="K22:M22"/>
    <mergeCell ref="C24:I24"/>
    <mergeCell ref="C23:I23"/>
    <mergeCell ref="C32:I32"/>
    <mergeCell ref="J32:M32"/>
    <mergeCell ref="C25:I25"/>
    <mergeCell ref="C28:I28"/>
    <mergeCell ref="C26:I26"/>
    <mergeCell ref="C83:N83"/>
    <mergeCell ref="C5:M5"/>
    <mergeCell ref="C81:I81"/>
    <mergeCell ref="C71:I71"/>
    <mergeCell ref="C78:I78"/>
    <mergeCell ref="C79:I79"/>
    <mergeCell ref="C80:I80"/>
    <mergeCell ref="C75:I75"/>
    <mergeCell ref="C72:I72"/>
    <mergeCell ref="C43:I43"/>
    <mergeCell ref="K42:M42"/>
    <mergeCell ref="C47:I47"/>
    <mergeCell ref="C39:M39"/>
    <mergeCell ref="C33:I33"/>
    <mergeCell ref="C35:I35"/>
    <mergeCell ref="C21:I22"/>
  </mergeCells>
  <dataValidations count="2">
    <dataValidation type="list" allowBlank="1" showInputMessage="1" showErrorMessage="1" sqref="J44:J50 J32:J37 J68:J72 J75:J81 J24:J30 J53:J58 J63:J66">
      <formula1>"Si,No"</formula1>
    </dataValidation>
    <dataValidation type="list" allowBlank="1" showInputMessage="1" showErrorMessage="1" sqref="D10:H10 D16:H16">
      <formula1>"x"</formula1>
    </dataValidation>
  </dataValidations>
  <pageMargins left="0.7" right="0.7" top="0.75" bottom="0.75" header="0.3" footer="0.3"/>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Z62"/>
  <sheetViews>
    <sheetView showGridLines="0" showRowColHeaders="0" topLeftCell="B1" zoomScale="90" zoomScaleNormal="90" zoomScaleSheetLayoutView="100" workbookViewId="0"/>
  </sheetViews>
  <sheetFormatPr baseColWidth="10" defaultColWidth="0" defaultRowHeight="12.75" zeroHeight="1" x14ac:dyDescent="0.2"/>
  <cols>
    <col min="1" max="1" width="9.140625" style="18" hidden="1" customWidth="1"/>
    <col min="2" max="2" width="9.140625" style="18" customWidth="1"/>
    <col min="3" max="3" width="8.7109375" style="18" customWidth="1"/>
    <col min="4" max="4" width="17.7109375" style="18" customWidth="1"/>
    <col min="5" max="6" width="9.140625" style="18" customWidth="1"/>
    <col min="7" max="7" width="8.7109375" style="18" customWidth="1"/>
    <col min="8" max="11" width="9.140625" style="18" customWidth="1"/>
    <col min="12" max="12" width="11.7109375" style="18" customWidth="1"/>
    <col min="13" max="18" width="9.140625" style="18" customWidth="1"/>
    <col min="19" max="19" width="9.140625" style="18" hidden="1" customWidth="1"/>
    <col min="20" max="26" width="0" style="18" hidden="1" customWidth="1"/>
    <col min="27" max="16384" width="9.140625" style="18" hidden="1"/>
  </cols>
  <sheetData>
    <row r="1" spans="2:18" ht="15" customHeight="1" x14ac:dyDescent="0.2">
      <c r="B1" s="300"/>
      <c r="C1" s="300"/>
      <c r="D1" s="300"/>
      <c r="E1" s="300"/>
      <c r="F1" s="300"/>
      <c r="G1" s="300"/>
      <c r="H1" s="300"/>
      <c r="I1" s="300"/>
      <c r="J1" s="300"/>
      <c r="K1" s="300"/>
      <c r="L1" s="301"/>
      <c r="M1" s="303"/>
      <c r="N1" s="303"/>
      <c r="O1" s="303"/>
      <c r="P1" s="303"/>
      <c r="Q1" s="303"/>
      <c r="R1" s="303"/>
    </row>
    <row r="2" spans="2:18" ht="15" customHeight="1" x14ac:dyDescent="0.2">
      <c r="B2" s="300"/>
      <c r="C2" s="300"/>
      <c r="D2" s="300"/>
      <c r="E2" s="300"/>
      <c r="F2" s="300"/>
      <c r="G2" s="300"/>
      <c r="H2" s="300"/>
      <c r="I2" s="300"/>
      <c r="J2" s="300"/>
      <c r="K2" s="300"/>
      <c r="L2" s="301"/>
      <c r="M2" s="303"/>
      <c r="N2" s="303"/>
      <c r="O2" s="303"/>
      <c r="P2" s="303"/>
      <c r="Q2" s="303"/>
      <c r="R2" s="303"/>
    </row>
    <row r="3" spans="2:18" ht="12.75" customHeight="1" x14ac:dyDescent="0.2"/>
    <row r="4" spans="2:18" ht="18" customHeight="1" x14ac:dyDescent="0.2">
      <c r="B4" s="41"/>
      <c r="C4" s="99"/>
      <c r="D4" s="99"/>
      <c r="E4" s="99"/>
      <c r="F4" s="99"/>
      <c r="G4" s="99"/>
      <c r="H4" s="99"/>
      <c r="I4" s="99"/>
      <c r="J4" s="99" t="s">
        <v>225</v>
      </c>
      <c r="K4" s="99"/>
      <c r="L4" s="99"/>
      <c r="M4" s="99"/>
      <c r="N4" s="99"/>
      <c r="O4" s="99"/>
      <c r="P4" s="99"/>
      <c r="Q4" s="99"/>
      <c r="R4" s="99"/>
    </row>
    <row r="5" spans="2:18" ht="12.75" customHeight="1" x14ac:dyDescent="0.2">
      <c r="B5" s="95"/>
    </row>
    <row r="6" spans="2:18" ht="12.75" customHeight="1" x14ac:dyDescent="0.35">
      <c r="B6" s="96"/>
      <c r="D6" s="19"/>
      <c r="E6" s="19"/>
      <c r="F6" s="19"/>
    </row>
    <row r="7" spans="2:18" ht="19.5" customHeight="1" x14ac:dyDescent="0.2">
      <c r="B7" s="97"/>
      <c r="C7" s="41"/>
      <c r="D7" s="20"/>
      <c r="E7" s="21"/>
      <c r="F7" s="22" t="s">
        <v>96</v>
      </c>
      <c r="G7" s="23"/>
      <c r="H7" s="24"/>
      <c r="I7" s="21"/>
      <c r="J7" s="21"/>
      <c r="K7" s="21"/>
      <c r="L7" s="25"/>
    </row>
    <row r="8" spans="2:18" ht="15" x14ac:dyDescent="0.2">
      <c r="B8" s="97"/>
      <c r="C8" s="41"/>
      <c r="D8" s="101"/>
      <c r="E8" s="27"/>
      <c r="F8" s="28" t="s">
        <v>234</v>
      </c>
      <c r="G8" s="29">
        <f>'Hoja de Trabajo'!C112</f>
        <v>0</v>
      </c>
      <c r="H8" s="30" t="s">
        <v>95</v>
      </c>
      <c r="I8" s="26"/>
      <c r="J8" s="26"/>
      <c r="K8" s="26"/>
      <c r="L8" s="31"/>
    </row>
    <row r="9" spans="2:18" ht="15" x14ac:dyDescent="0.2">
      <c r="B9" s="97"/>
      <c r="C9" s="41"/>
      <c r="D9" s="101"/>
      <c r="E9" s="27"/>
      <c r="F9" s="28" t="s">
        <v>98</v>
      </c>
      <c r="G9" s="32">
        <f>'Hoja de Trabajo'!C118</f>
        <v>1</v>
      </c>
      <c r="H9" s="33" t="s">
        <v>97</v>
      </c>
      <c r="I9" s="26"/>
      <c r="J9" s="26"/>
      <c r="K9" s="26"/>
      <c r="L9" s="31"/>
    </row>
    <row r="10" spans="2:18" ht="15" x14ac:dyDescent="0.2">
      <c r="B10" s="97"/>
      <c r="C10" s="41"/>
      <c r="D10" s="102"/>
      <c r="E10" s="35"/>
      <c r="F10" s="35"/>
      <c r="G10" s="35"/>
      <c r="H10" s="35"/>
      <c r="I10" s="35"/>
      <c r="J10" s="35"/>
      <c r="K10" s="34"/>
      <c r="L10" s="36"/>
    </row>
    <row r="11" spans="2:18" ht="15" x14ac:dyDescent="0.2">
      <c r="B11" s="96"/>
      <c r="D11" s="37"/>
      <c r="E11" s="37"/>
      <c r="F11" s="37"/>
      <c r="G11" s="37"/>
      <c r="H11" s="37"/>
      <c r="I11" s="37"/>
      <c r="J11" s="37"/>
    </row>
    <row r="12" spans="2:18" ht="15" x14ac:dyDescent="0.2">
      <c r="B12" s="96"/>
      <c r="D12" s="37"/>
      <c r="E12" s="37"/>
      <c r="F12" s="37"/>
      <c r="G12" s="37"/>
      <c r="H12" s="37"/>
      <c r="I12" s="37"/>
      <c r="J12" s="37"/>
    </row>
    <row r="13" spans="2:18" ht="15" x14ac:dyDescent="0.2">
      <c r="B13" s="96"/>
      <c r="D13" s="37"/>
      <c r="E13" s="37"/>
      <c r="F13" s="37"/>
      <c r="G13" s="37"/>
      <c r="H13" s="37"/>
      <c r="I13" s="37"/>
      <c r="J13" s="37"/>
    </row>
    <row r="14" spans="2:18" ht="15" x14ac:dyDescent="0.2">
      <c r="B14" s="96"/>
      <c r="D14" s="37"/>
      <c r="E14" s="37"/>
      <c r="F14" s="37"/>
      <c r="G14" s="37"/>
      <c r="H14" s="37"/>
      <c r="I14" s="37"/>
      <c r="J14" s="37"/>
    </row>
    <row r="15" spans="2:18" ht="15" x14ac:dyDescent="0.2">
      <c r="B15" s="96"/>
    </row>
    <row r="16" spans="2:18" ht="15" x14ac:dyDescent="0.2">
      <c r="B16" s="96"/>
    </row>
    <row r="17" spans="2:18" ht="18" customHeight="1" x14ac:dyDescent="0.25">
      <c r="B17" s="96"/>
      <c r="C17" s="61"/>
      <c r="D17" s="98" t="s">
        <v>21</v>
      </c>
      <c r="E17" s="98"/>
      <c r="F17" s="98"/>
      <c r="G17" s="98"/>
      <c r="H17" s="98"/>
      <c r="I17" s="98"/>
      <c r="J17" s="98"/>
      <c r="K17" s="98"/>
      <c r="L17" s="98"/>
      <c r="M17" s="98"/>
      <c r="N17" s="302"/>
      <c r="O17" s="302"/>
      <c r="P17" s="302"/>
      <c r="Q17" s="302"/>
      <c r="R17" s="302"/>
    </row>
    <row r="18" spans="2:18" ht="15" x14ac:dyDescent="0.2">
      <c r="B18" s="96"/>
      <c r="I18" s="38"/>
      <c r="J18" s="39"/>
      <c r="K18" s="40"/>
      <c r="L18" s="40"/>
      <c r="M18" s="40"/>
      <c r="N18" s="40"/>
      <c r="O18" s="40"/>
      <c r="P18" s="40"/>
      <c r="Q18" s="40"/>
      <c r="R18" s="40"/>
    </row>
    <row r="19" spans="2:18" ht="15" x14ac:dyDescent="0.2">
      <c r="B19" s="96"/>
      <c r="I19" s="41"/>
      <c r="J19" s="41"/>
      <c r="Q19" s="43" t="s">
        <v>121</v>
      </c>
    </row>
    <row r="20" spans="2:18" ht="15" x14ac:dyDescent="0.2">
      <c r="B20" s="96"/>
      <c r="I20" s="41"/>
      <c r="J20" s="41"/>
      <c r="Q20" s="263"/>
    </row>
    <row r="21" spans="2:18" ht="15" x14ac:dyDescent="0.2">
      <c r="B21" s="96"/>
      <c r="Q21" s="263"/>
    </row>
    <row r="22" spans="2:18" ht="15" x14ac:dyDescent="0.2">
      <c r="B22" s="96"/>
    </row>
    <row r="23" spans="2:18" ht="15" x14ac:dyDescent="0.2">
      <c r="B23" s="96"/>
    </row>
    <row r="24" spans="2:18" ht="18" customHeight="1" x14ac:dyDescent="0.25">
      <c r="B24" s="100"/>
      <c r="C24" s="61"/>
      <c r="D24" s="98" t="s">
        <v>23</v>
      </c>
      <c r="E24" s="98"/>
      <c r="F24" s="98"/>
      <c r="G24" s="98"/>
      <c r="H24" s="98"/>
      <c r="I24" s="98"/>
      <c r="J24" s="98"/>
      <c r="K24" s="98"/>
      <c r="L24" s="98"/>
      <c r="M24" s="98"/>
      <c r="N24" s="302"/>
      <c r="O24" s="302"/>
      <c r="P24" s="302"/>
      <c r="Q24" s="302"/>
      <c r="R24" s="302"/>
    </row>
    <row r="25" spans="2:18" ht="12.75" customHeight="1" x14ac:dyDescent="0.2"/>
    <row r="26" spans="2:18" x14ac:dyDescent="0.2">
      <c r="H26" s="42"/>
      <c r="Q26" s="43" t="s">
        <v>121</v>
      </c>
    </row>
    <row r="27" spans="2:18" x14ac:dyDescent="0.2">
      <c r="H27" s="42"/>
      <c r="Q27" s="263"/>
    </row>
    <row r="28" spans="2:18" x14ac:dyDescent="0.2">
      <c r="H28" s="42"/>
      <c r="Q28" s="263"/>
    </row>
    <row r="29" spans="2:18" x14ac:dyDescent="0.2"/>
    <row r="30" spans="2:18" x14ac:dyDescent="0.2"/>
    <row r="31" spans="2:18" x14ac:dyDescent="0.2"/>
    <row r="32" spans="2:18" x14ac:dyDescent="0.2"/>
    <row r="33" spans="4:18" ht="15" x14ac:dyDescent="0.25">
      <c r="D33" s="98" t="s">
        <v>247</v>
      </c>
      <c r="E33" s="112"/>
      <c r="F33" s="112"/>
      <c r="G33" s="112"/>
      <c r="H33" s="112"/>
      <c r="I33" s="112"/>
      <c r="J33" s="112"/>
      <c r="K33" s="112"/>
      <c r="L33" s="112"/>
      <c r="M33" s="112"/>
      <c r="N33" s="112"/>
      <c r="O33" s="112"/>
      <c r="P33" s="112"/>
      <c r="Q33" s="112"/>
      <c r="R33" s="112"/>
    </row>
    <row r="34" spans="4:18" x14ac:dyDescent="0.2">
      <c r="Q34" s="121" t="s">
        <v>121</v>
      </c>
    </row>
    <row r="35" spans="4:18" ht="24.95" customHeight="1" x14ac:dyDescent="0.2">
      <c r="D35" s="304" t="s">
        <v>283</v>
      </c>
      <c r="E35" s="304"/>
      <c r="F35" s="304"/>
      <c r="G35" s="304"/>
      <c r="H35" s="304"/>
      <c r="I35" s="304"/>
      <c r="J35" s="304"/>
      <c r="K35" s="304"/>
      <c r="L35" s="304"/>
      <c r="M35" s="304"/>
      <c r="N35" s="304"/>
      <c r="O35" s="304"/>
    </row>
    <row r="36" spans="4:18" ht="12.75" customHeight="1" x14ac:dyDescent="0.2">
      <c r="D36" s="304"/>
      <c r="E36" s="304"/>
      <c r="F36" s="304"/>
      <c r="G36" s="304"/>
      <c r="H36" s="304"/>
      <c r="I36" s="304"/>
      <c r="J36" s="304"/>
      <c r="K36" s="304"/>
      <c r="L36" s="304"/>
      <c r="M36" s="304"/>
      <c r="N36" s="304"/>
      <c r="O36" s="304"/>
    </row>
    <row r="37" spans="4:18" ht="24.95" customHeight="1" x14ac:dyDescent="0.2"/>
    <row r="38" spans="4:18" ht="12.75" customHeight="1" x14ac:dyDescent="0.2"/>
    <row r="39" spans="4:18" ht="24.95" customHeight="1" x14ac:dyDescent="0.2"/>
    <row r="40" spans="4:18" x14ac:dyDescent="0.2"/>
    <row r="41" spans="4:18" x14ac:dyDescent="0.2"/>
    <row r="42" spans="4:18" ht="35.1" customHeight="1" x14ac:dyDescent="0.2">
      <c r="D42" s="299" t="s">
        <v>305</v>
      </c>
      <c r="E42" s="299"/>
      <c r="F42" s="299"/>
      <c r="G42" s="299"/>
      <c r="H42" s="299"/>
      <c r="I42" s="299"/>
      <c r="J42" s="299"/>
      <c r="K42" s="299"/>
      <c r="L42" s="299"/>
      <c r="M42" s="299"/>
      <c r="N42" s="299"/>
    </row>
    <row r="43" spans="4:18" hidden="1" x14ac:dyDescent="0.2"/>
    <row r="44" spans="4:18" hidden="1" x14ac:dyDescent="0.2"/>
    <row r="45" spans="4:18" hidden="1" x14ac:dyDescent="0.2"/>
    <row r="46" spans="4:18" hidden="1" x14ac:dyDescent="0.2"/>
    <row r="47" spans="4:18" hidden="1" x14ac:dyDescent="0.2"/>
    <row r="48" spans="4:1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sheetData>
  <sheetProtection password="CA53" sheet="1" objects="1" scenarios="1"/>
  <mergeCells count="9">
    <mergeCell ref="D42:N42"/>
    <mergeCell ref="Q27:Q28"/>
    <mergeCell ref="B1:K2"/>
    <mergeCell ref="L1:L2"/>
    <mergeCell ref="Q20:Q21"/>
    <mergeCell ref="N17:R17"/>
    <mergeCell ref="N24:R24"/>
    <mergeCell ref="M1:R2"/>
    <mergeCell ref="D35:O36"/>
  </mergeCells>
  <pageMargins left="0.75" right="0.75" top="1" bottom="1" header="0.5" footer="0.5"/>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R559"/>
  <sheetViews>
    <sheetView zoomScale="60" zoomScaleNormal="60" workbookViewId="0"/>
  </sheetViews>
  <sheetFormatPr baseColWidth="10" defaultColWidth="0" defaultRowHeight="12.75" zeroHeight="1" x14ac:dyDescent="0.2"/>
  <cols>
    <col min="1" max="1" width="9.140625" style="17" customWidth="1"/>
    <col min="2" max="2" width="4.140625" style="17" customWidth="1"/>
    <col min="3" max="18" width="9.140625" style="17" customWidth="1"/>
    <col min="19" max="16384" width="9.140625" style="17" hidden="1"/>
  </cols>
  <sheetData>
    <row r="1" spans="1:18" x14ac:dyDescent="0.2">
      <c r="A1" s="18"/>
      <c r="B1" s="18"/>
      <c r="C1" s="18"/>
      <c r="D1" s="18"/>
      <c r="E1" s="18"/>
      <c r="F1" s="18"/>
      <c r="G1" s="18"/>
      <c r="H1" s="18"/>
      <c r="I1" s="18"/>
      <c r="J1" s="18"/>
      <c r="K1" s="18"/>
      <c r="L1" s="18"/>
      <c r="M1" s="18"/>
      <c r="N1" s="18"/>
      <c r="O1" s="18"/>
      <c r="P1" s="18"/>
      <c r="Q1" s="18"/>
      <c r="R1" s="18"/>
    </row>
    <row r="2" spans="1:18" x14ac:dyDescent="0.2">
      <c r="A2" s="18"/>
      <c r="B2" s="18"/>
      <c r="C2" s="18"/>
      <c r="D2" s="18"/>
      <c r="E2" s="18"/>
      <c r="F2" s="18"/>
      <c r="G2" s="18"/>
      <c r="H2" s="18"/>
      <c r="I2" s="18"/>
      <c r="J2" s="18"/>
      <c r="K2" s="18"/>
      <c r="L2" s="18"/>
      <c r="M2" s="18"/>
      <c r="N2" s="18"/>
      <c r="O2" s="18"/>
      <c r="P2" s="18"/>
      <c r="Q2" s="18"/>
      <c r="R2" s="18"/>
    </row>
    <row r="3" spans="1:18" x14ac:dyDescent="0.2">
      <c r="A3" s="18"/>
      <c r="B3" s="18"/>
      <c r="C3" s="18"/>
      <c r="D3" s="18"/>
      <c r="E3" s="18"/>
      <c r="F3" s="18"/>
      <c r="G3" s="18"/>
      <c r="H3" s="18"/>
      <c r="I3" s="18"/>
      <c r="J3" s="18"/>
      <c r="K3" s="18"/>
      <c r="L3" s="18"/>
      <c r="M3" s="18"/>
      <c r="N3" s="18"/>
      <c r="O3" s="18"/>
      <c r="P3" s="18"/>
      <c r="Q3" s="18"/>
      <c r="R3" s="18"/>
    </row>
    <row r="4" spans="1:18" x14ac:dyDescent="0.2">
      <c r="A4" s="18"/>
      <c r="B4" s="18"/>
      <c r="C4" s="18"/>
      <c r="D4" s="18"/>
      <c r="E4" s="18"/>
      <c r="F4" s="18"/>
      <c r="G4" s="18"/>
      <c r="H4" s="18"/>
      <c r="I4" s="18"/>
      <c r="J4" s="18"/>
      <c r="K4" s="18"/>
      <c r="L4" s="18"/>
      <c r="M4" s="18"/>
      <c r="N4" s="18"/>
      <c r="O4" s="18"/>
      <c r="P4" s="18"/>
      <c r="Q4" s="18"/>
      <c r="R4" s="18"/>
    </row>
    <row r="5" spans="1:18" ht="15.75" thickBot="1" x14ac:dyDescent="0.3">
      <c r="A5" s="18"/>
      <c r="B5" s="18"/>
      <c r="C5" s="305" t="s">
        <v>284</v>
      </c>
      <c r="D5" s="305"/>
      <c r="E5" s="305"/>
      <c r="F5" s="305"/>
      <c r="G5" s="305"/>
      <c r="H5" s="305"/>
      <c r="I5" s="305"/>
      <c r="J5" s="305"/>
      <c r="K5" s="305"/>
      <c r="L5" s="305"/>
      <c r="M5" s="305"/>
      <c r="N5" s="305"/>
      <c r="O5" s="305"/>
      <c r="P5" s="305"/>
      <c r="Q5" s="305"/>
      <c r="R5" s="18"/>
    </row>
    <row r="6" spans="1:18" x14ac:dyDescent="0.2">
      <c r="A6" s="18"/>
      <c r="B6" s="18"/>
      <c r="C6" s="18"/>
      <c r="D6" s="18"/>
      <c r="E6" s="18"/>
      <c r="F6" s="18"/>
      <c r="G6" s="18"/>
      <c r="H6" s="18"/>
      <c r="I6" s="18"/>
      <c r="J6" s="18"/>
      <c r="K6" s="18"/>
      <c r="L6" s="18"/>
      <c r="M6" s="18"/>
      <c r="N6" s="18"/>
      <c r="O6" s="18"/>
      <c r="P6" s="18"/>
      <c r="Q6" s="18"/>
      <c r="R6" s="18"/>
    </row>
    <row r="7" spans="1:18" ht="15" x14ac:dyDescent="0.2">
      <c r="A7" s="18"/>
      <c r="B7" s="18"/>
      <c r="C7" s="307" t="s">
        <v>13</v>
      </c>
      <c r="D7" s="307"/>
      <c r="E7" s="307"/>
      <c r="F7" s="307"/>
      <c r="G7" s="307"/>
      <c r="H7" s="307"/>
      <c r="I7" s="307"/>
      <c r="J7" s="307"/>
      <c r="K7" s="307"/>
      <c r="L7" s="307"/>
      <c r="M7" s="307"/>
      <c r="N7" s="307"/>
      <c r="O7" s="307"/>
      <c r="P7" s="307"/>
      <c r="Q7" s="307"/>
      <c r="R7" s="18"/>
    </row>
    <row r="8" spans="1:18" x14ac:dyDescent="0.2">
      <c r="A8" s="18"/>
      <c r="B8" s="18"/>
      <c r="C8" s="18"/>
      <c r="D8" s="18"/>
      <c r="E8" s="18"/>
      <c r="F8" s="18"/>
      <c r="G8" s="18"/>
      <c r="H8" s="18"/>
      <c r="I8" s="18"/>
      <c r="J8" s="18"/>
      <c r="K8" s="18"/>
      <c r="L8" s="18"/>
      <c r="M8" s="18"/>
      <c r="N8" s="18"/>
      <c r="O8" s="18"/>
      <c r="P8" s="18"/>
      <c r="Q8" s="18"/>
      <c r="R8" s="18"/>
    </row>
    <row r="9" spans="1:18" ht="15" x14ac:dyDescent="0.2">
      <c r="A9" s="18"/>
      <c r="B9" s="18"/>
      <c r="C9" s="307" t="s">
        <v>248</v>
      </c>
      <c r="D9" s="307"/>
      <c r="E9" s="307"/>
      <c r="F9" s="307"/>
      <c r="G9" s="307"/>
      <c r="H9" s="307"/>
      <c r="I9" s="307"/>
      <c r="J9" s="307"/>
      <c r="K9" s="307"/>
      <c r="L9" s="307"/>
      <c r="M9" s="307"/>
      <c r="N9" s="307"/>
      <c r="O9" s="307"/>
      <c r="P9" s="307"/>
      <c r="Q9" s="307"/>
      <c r="R9" s="18"/>
    </row>
    <row r="10" spans="1:18" x14ac:dyDescent="0.2">
      <c r="A10" s="18"/>
      <c r="B10" s="18"/>
      <c r="C10" s="18"/>
      <c r="D10" s="18"/>
      <c r="E10" s="18"/>
      <c r="F10" s="18"/>
      <c r="G10" s="18"/>
      <c r="H10" s="18"/>
      <c r="I10" s="18"/>
      <c r="J10" s="18"/>
      <c r="K10" s="18"/>
      <c r="L10" s="18"/>
      <c r="M10" s="18"/>
      <c r="N10" s="18"/>
      <c r="O10" s="18"/>
      <c r="P10" s="18"/>
      <c r="Q10" s="18"/>
      <c r="R10" s="18"/>
    </row>
    <row r="11" spans="1:18" ht="15" x14ac:dyDescent="0.2">
      <c r="A11" s="18"/>
      <c r="B11" s="18"/>
      <c r="C11" s="307" t="s">
        <v>88</v>
      </c>
      <c r="D11" s="307"/>
      <c r="E11" s="307"/>
      <c r="F11" s="307"/>
      <c r="G11" s="307"/>
      <c r="H11" s="307"/>
      <c r="I11" s="307"/>
      <c r="J11" s="307"/>
      <c r="K11" s="307"/>
      <c r="L11" s="307"/>
      <c r="M11" s="307"/>
      <c r="N11" s="307"/>
      <c r="O11" s="307"/>
      <c r="P11" s="307"/>
      <c r="Q11" s="307"/>
      <c r="R11" s="18"/>
    </row>
    <row r="12" spans="1:18" x14ac:dyDescent="0.2">
      <c r="A12" s="18"/>
      <c r="B12" s="18"/>
      <c r="C12" s="18"/>
      <c r="D12" s="18"/>
      <c r="E12" s="18"/>
      <c r="F12" s="18"/>
      <c r="G12" s="18"/>
      <c r="H12" s="18"/>
      <c r="I12" s="18"/>
      <c r="J12" s="18"/>
      <c r="K12" s="18"/>
      <c r="L12" s="18"/>
      <c r="M12" s="18"/>
      <c r="N12" s="18"/>
      <c r="O12" s="18"/>
      <c r="P12" s="18"/>
      <c r="Q12" s="18"/>
      <c r="R12" s="18"/>
    </row>
    <row r="13" spans="1:18" x14ac:dyDescent="0.2">
      <c r="A13" s="18"/>
      <c r="B13" s="18"/>
      <c r="C13" s="120" t="s">
        <v>277</v>
      </c>
      <c r="D13" s="18"/>
      <c r="E13" s="18"/>
      <c r="F13" s="18"/>
      <c r="G13" s="18"/>
      <c r="H13" s="18"/>
      <c r="I13" s="18"/>
      <c r="J13" s="18"/>
      <c r="K13" s="18"/>
      <c r="L13" s="18"/>
      <c r="M13" s="18"/>
      <c r="N13" s="18"/>
      <c r="O13" s="18"/>
      <c r="P13" s="18"/>
      <c r="Q13" s="18"/>
      <c r="R13" s="18"/>
    </row>
    <row r="14" spans="1:18" x14ac:dyDescent="0.2">
      <c r="A14" s="18"/>
      <c r="B14" s="18"/>
      <c r="C14" s="18"/>
      <c r="D14" s="18"/>
      <c r="E14" s="18"/>
      <c r="F14" s="18"/>
      <c r="G14" s="18"/>
      <c r="H14" s="18"/>
      <c r="I14" s="18"/>
      <c r="J14" s="18"/>
      <c r="K14" s="18"/>
      <c r="L14" s="18"/>
      <c r="M14" s="18"/>
      <c r="N14" s="18"/>
      <c r="O14" s="18"/>
      <c r="P14" s="18"/>
      <c r="Q14" s="18"/>
      <c r="R14" s="18"/>
    </row>
    <row r="15" spans="1:18" ht="15" customHeight="1" x14ac:dyDescent="0.2">
      <c r="A15" s="18"/>
      <c r="B15" s="18"/>
      <c r="C15" s="308"/>
      <c r="D15" s="308"/>
      <c r="E15" s="308"/>
      <c r="F15" s="308"/>
      <c r="G15" s="308"/>
      <c r="H15" s="308"/>
      <c r="I15" s="308"/>
      <c r="J15" s="308"/>
      <c r="K15" s="308"/>
      <c r="L15" s="308"/>
      <c r="M15" s="308"/>
      <c r="N15" s="18"/>
      <c r="O15" s="18"/>
      <c r="P15" s="18"/>
      <c r="Q15" s="18"/>
      <c r="R15" s="18"/>
    </row>
    <row r="16" spans="1:18" x14ac:dyDescent="0.2">
      <c r="A16" s="18"/>
      <c r="B16" s="18"/>
      <c r="C16" s="18"/>
      <c r="D16" s="18"/>
      <c r="E16" s="18"/>
      <c r="F16" s="18"/>
      <c r="G16" s="18"/>
      <c r="H16" s="18"/>
      <c r="I16" s="18"/>
      <c r="J16" s="18"/>
      <c r="K16" s="18"/>
      <c r="L16" s="18"/>
      <c r="M16" s="208"/>
      <c r="N16" s="207"/>
      <c r="O16" s="18"/>
      <c r="P16" s="18"/>
      <c r="Q16" s="18"/>
      <c r="R16" s="18"/>
    </row>
    <row r="17" spans="13:14" ht="12.75" hidden="1" customHeight="1" x14ac:dyDescent="0.2">
      <c r="M17" s="210"/>
      <c r="N17" s="209"/>
    </row>
    <row r="18" spans="13:14" ht="12.75" hidden="1" customHeight="1" x14ac:dyDescent="0.2">
      <c r="M18" s="210"/>
      <c r="N18" s="209"/>
    </row>
    <row r="19" spans="13:14" ht="12.75" hidden="1" customHeight="1" x14ac:dyDescent="0.2">
      <c r="M19" s="210"/>
      <c r="N19" s="209"/>
    </row>
    <row r="20" spans="13:14" ht="12.75" hidden="1" customHeight="1" x14ac:dyDescent="0.2">
      <c r="M20" s="210"/>
      <c r="N20" s="209"/>
    </row>
    <row r="21" spans="13:14" ht="12.75" hidden="1" customHeight="1" x14ac:dyDescent="0.2">
      <c r="M21" s="210"/>
      <c r="N21" s="207"/>
    </row>
    <row r="22" spans="13:14" ht="12.75" hidden="1" customHeight="1" x14ac:dyDescent="0.2">
      <c r="M22" s="210"/>
      <c r="N22" s="209"/>
    </row>
    <row r="23" spans="13:14" ht="12.75" hidden="1" customHeight="1" x14ac:dyDescent="0.2">
      <c r="M23" s="210"/>
      <c r="N23" s="209"/>
    </row>
    <row r="24" spans="13:14" ht="12.75" hidden="1" customHeight="1" x14ac:dyDescent="0.2">
      <c r="M24" s="210"/>
      <c r="N24" s="209"/>
    </row>
    <row r="25" spans="13:14" ht="12.75" hidden="1" customHeight="1" x14ac:dyDescent="0.2">
      <c r="M25" s="210"/>
      <c r="N25" s="209"/>
    </row>
    <row r="26" spans="13:14" ht="12.75" hidden="1" customHeight="1" x14ac:dyDescent="0.2">
      <c r="M26" s="210"/>
      <c r="N26" s="207"/>
    </row>
    <row r="27" spans="13:14" ht="12.75" hidden="1" customHeight="1" x14ac:dyDescent="0.2">
      <c r="M27" s="210"/>
      <c r="N27" s="209"/>
    </row>
    <row r="28" spans="13:14" ht="12.75" hidden="1" customHeight="1" x14ac:dyDescent="0.2">
      <c r="M28" s="210"/>
      <c r="N28" s="209"/>
    </row>
    <row r="29" spans="13:14" ht="12.75" hidden="1" customHeight="1" x14ac:dyDescent="0.2">
      <c r="M29" s="210"/>
      <c r="N29" s="209"/>
    </row>
    <row r="30" spans="13:14" ht="12.75" hidden="1" customHeight="1" x14ac:dyDescent="0.2">
      <c r="M30" s="210"/>
      <c r="N30" s="209"/>
    </row>
    <row r="31" spans="13:14" ht="12.75" hidden="1" customHeight="1" x14ac:dyDescent="0.2">
      <c r="M31" s="210"/>
      <c r="N31" s="209"/>
    </row>
    <row r="32" spans="13:14" ht="12.75" hidden="1" customHeight="1" x14ac:dyDescent="0.2">
      <c r="M32" s="210"/>
      <c r="N32" s="209"/>
    </row>
    <row r="33" spans="13:14" ht="12.75" hidden="1" customHeight="1" x14ac:dyDescent="0.2">
      <c r="M33" s="210"/>
      <c r="N33" s="209"/>
    </row>
    <row r="34" spans="13:14" hidden="1" x14ac:dyDescent="0.2">
      <c r="M34" s="210"/>
      <c r="N34" s="210"/>
    </row>
    <row r="35" spans="13:14" hidden="1" x14ac:dyDescent="0.2">
      <c r="M35" s="210"/>
      <c r="N35" s="210"/>
    </row>
    <row r="36" spans="13:14" hidden="1" x14ac:dyDescent="0.2">
      <c r="M36" s="210"/>
      <c r="N36" s="210"/>
    </row>
    <row r="37" spans="13:14" hidden="1" x14ac:dyDescent="0.2">
      <c r="M37" s="210"/>
      <c r="N37" s="210"/>
    </row>
    <row r="38" spans="13:14" hidden="1" x14ac:dyDescent="0.2">
      <c r="M38" s="210"/>
      <c r="N38" s="210"/>
    </row>
    <row r="39" spans="13:14" hidden="1" x14ac:dyDescent="0.2">
      <c r="M39" s="210"/>
      <c r="N39" s="210"/>
    </row>
    <row r="40" spans="13:14" hidden="1" x14ac:dyDescent="0.2">
      <c r="M40" s="210"/>
      <c r="N40" s="210"/>
    </row>
    <row r="41" spans="13:14" hidden="1" x14ac:dyDescent="0.2">
      <c r="M41" s="210"/>
      <c r="N41" s="210"/>
    </row>
    <row r="42" spans="13:14" hidden="1" x14ac:dyDescent="0.2">
      <c r="M42" s="210"/>
      <c r="N42" s="210"/>
    </row>
    <row r="43" spans="13:14" hidden="1" x14ac:dyDescent="0.2">
      <c r="M43" s="210"/>
      <c r="N43" s="210"/>
    </row>
    <row r="44" spans="13:14" hidden="1" x14ac:dyDescent="0.2">
      <c r="M44" s="210"/>
      <c r="N44" s="210"/>
    </row>
    <row r="45" spans="13:14" hidden="1" x14ac:dyDescent="0.2">
      <c r="M45" s="210"/>
      <c r="N45" s="210"/>
    </row>
    <row r="46" spans="13:14" hidden="1" x14ac:dyDescent="0.2">
      <c r="M46" s="210"/>
      <c r="N46" s="210"/>
    </row>
    <row r="47" spans="13:14" hidden="1" x14ac:dyDescent="0.2">
      <c r="M47" s="210"/>
      <c r="N47" s="210"/>
    </row>
    <row r="48" spans="13:14" hidden="1" x14ac:dyDescent="0.2">
      <c r="M48" s="210"/>
      <c r="N48" s="210"/>
    </row>
    <row r="49" spans="13:14" hidden="1" x14ac:dyDescent="0.2">
      <c r="M49" s="210"/>
      <c r="N49" s="210"/>
    </row>
    <row r="50" spans="13:14" hidden="1" x14ac:dyDescent="0.2">
      <c r="M50" s="210"/>
      <c r="N50" s="210"/>
    </row>
    <row r="51" spans="13:14" hidden="1" x14ac:dyDescent="0.2">
      <c r="M51" s="210"/>
      <c r="N51" s="210"/>
    </row>
    <row r="52" spans="13:14" hidden="1" x14ac:dyDescent="0.2">
      <c r="M52" s="210"/>
      <c r="N52" s="210"/>
    </row>
    <row r="53" spans="13:14" hidden="1" x14ac:dyDescent="0.2">
      <c r="M53" s="210"/>
      <c r="N53" s="210"/>
    </row>
    <row r="54" spans="13:14" hidden="1" x14ac:dyDescent="0.2">
      <c r="M54" s="210"/>
      <c r="N54" s="210"/>
    </row>
    <row r="55" spans="13:14" hidden="1" x14ac:dyDescent="0.2">
      <c r="M55" s="210"/>
      <c r="N55" s="210"/>
    </row>
    <row r="56" spans="13:14" hidden="1" x14ac:dyDescent="0.2">
      <c r="M56" s="210"/>
      <c r="N56" s="210"/>
    </row>
    <row r="57" spans="13:14" hidden="1" x14ac:dyDescent="0.2">
      <c r="M57" s="210"/>
      <c r="N57" s="210"/>
    </row>
    <row r="58" spans="13:14" hidden="1" x14ac:dyDescent="0.2">
      <c r="M58" s="210"/>
      <c r="N58" s="210"/>
    </row>
    <row r="59" spans="13:14" hidden="1" x14ac:dyDescent="0.2">
      <c r="M59" s="210"/>
      <c r="N59" s="210"/>
    </row>
    <row r="60" spans="13:14" hidden="1" x14ac:dyDescent="0.2">
      <c r="M60" s="210"/>
      <c r="N60" s="210"/>
    </row>
    <row r="61" spans="13:14" hidden="1" x14ac:dyDescent="0.2">
      <c r="M61" s="210"/>
      <c r="N61" s="210"/>
    </row>
    <row r="62" spans="13:14" hidden="1" x14ac:dyDescent="0.2">
      <c r="M62" s="210"/>
      <c r="N62" s="210"/>
    </row>
    <row r="63" spans="13:14" hidden="1" x14ac:dyDescent="0.2">
      <c r="M63" s="210"/>
      <c r="N63" s="210"/>
    </row>
    <row r="64" spans="13:14" hidden="1" x14ac:dyDescent="0.2">
      <c r="M64" s="210"/>
      <c r="N64" s="210"/>
    </row>
    <row r="65" spans="13:14" hidden="1" x14ac:dyDescent="0.2">
      <c r="M65" s="210"/>
      <c r="N65" s="210"/>
    </row>
    <row r="66" spans="13:14" hidden="1" x14ac:dyDescent="0.2">
      <c r="M66" s="210"/>
      <c r="N66" s="210"/>
    </row>
    <row r="67" spans="13:14" hidden="1" x14ac:dyDescent="0.2">
      <c r="M67" s="210"/>
      <c r="N67" s="210"/>
    </row>
    <row r="68" spans="13:14" hidden="1" x14ac:dyDescent="0.2">
      <c r="M68" s="210"/>
      <c r="N68" s="210"/>
    </row>
    <row r="69" spans="13:14" hidden="1" x14ac:dyDescent="0.2">
      <c r="M69" s="210"/>
      <c r="N69" s="210"/>
    </row>
    <row r="70" spans="13:14" hidden="1" x14ac:dyDescent="0.2">
      <c r="M70" s="210"/>
      <c r="N70" s="210"/>
    </row>
    <row r="71" spans="13:14" hidden="1" x14ac:dyDescent="0.2">
      <c r="M71" s="210"/>
      <c r="N71" s="210"/>
    </row>
    <row r="72" spans="13:14" hidden="1" x14ac:dyDescent="0.2">
      <c r="M72" s="210"/>
      <c r="N72" s="210"/>
    </row>
    <row r="73" spans="13:14" hidden="1" x14ac:dyDescent="0.2">
      <c r="M73" s="210"/>
      <c r="N73" s="210"/>
    </row>
    <row r="74" spans="13:14" hidden="1" x14ac:dyDescent="0.2">
      <c r="M74" s="210"/>
      <c r="N74" s="210"/>
    </row>
    <row r="75" spans="13:14" hidden="1" x14ac:dyDescent="0.2">
      <c r="M75" s="210"/>
      <c r="N75" s="210"/>
    </row>
    <row r="76" spans="13:14" hidden="1" x14ac:dyDescent="0.2">
      <c r="M76" s="210"/>
      <c r="N76" s="210"/>
    </row>
    <row r="77" spans="13:14" hidden="1" x14ac:dyDescent="0.2">
      <c r="M77" s="210"/>
      <c r="N77" s="210"/>
    </row>
    <row r="78" spans="13:14" hidden="1" x14ac:dyDescent="0.2">
      <c r="M78" s="210"/>
      <c r="N78" s="210"/>
    </row>
    <row r="79" spans="13:14" hidden="1" x14ac:dyDescent="0.2">
      <c r="M79" s="210"/>
      <c r="N79" s="210"/>
    </row>
    <row r="80" spans="13:14" hidden="1" x14ac:dyDescent="0.2">
      <c r="M80" s="210"/>
      <c r="N80" s="210"/>
    </row>
    <row r="81" spans="13:14" hidden="1" x14ac:dyDescent="0.2">
      <c r="M81" s="210"/>
      <c r="N81" s="210"/>
    </row>
    <row r="82" spans="13:14" hidden="1" x14ac:dyDescent="0.2">
      <c r="M82" s="210"/>
      <c r="N82" s="210"/>
    </row>
    <row r="83" spans="13:14" hidden="1" x14ac:dyDescent="0.2">
      <c r="M83" s="210"/>
      <c r="N83" s="210"/>
    </row>
    <row r="84" spans="13:14" hidden="1" x14ac:dyDescent="0.2">
      <c r="M84" s="210"/>
      <c r="N84" s="210"/>
    </row>
    <row r="85" spans="13:14" hidden="1" x14ac:dyDescent="0.2">
      <c r="M85" s="210"/>
      <c r="N85" s="210"/>
    </row>
    <row r="86" spans="13:14" hidden="1" x14ac:dyDescent="0.2">
      <c r="M86" s="210"/>
      <c r="N86" s="210"/>
    </row>
    <row r="87" spans="13:14" hidden="1" x14ac:dyDescent="0.2">
      <c r="M87" s="210"/>
      <c r="N87" s="210"/>
    </row>
    <row r="88" spans="13:14" hidden="1" x14ac:dyDescent="0.2">
      <c r="M88" s="210"/>
      <c r="N88" s="210"/>
    </row>
    <row r="89" spans="13:14" hidden="1" x14ac:dyDescent="0.2">
      <c r="M89" s="210"/>
      <c r="N89" s="210"/>
    </row>
    <row r="90" spans="13:14" hidden="1" x14ac:dyDescent="0.2">
      <c r="M90" s="210"/>
      <c r="N90" s="210"/>
    </row>
    <row r="91" spans="13:14" hidden="1" x14ac:dyDescent="0.2">
      <c r="M91" s="210"/>
      <c r="N91" s="210"/>
    </row>
    <row r="92" spans="13:14" hidden="1" x14ac:dyDescent="0.2">
      <c r="M92" s="210"/>
      <c r="N92" s="210"/>
    </row>
    <row r="93" spans="13:14" hidden="1" x14ac:dyDescent="0.2">
      <c r="M93" s="210"/>
      <c r="N93" s="210"/>
    </row>
    <row r="94" spans="13:14" hidden="1" x14ac:dyDescent="0.2">
      <c r="M94" s="210"/>
      <c r="N94" s="210"/>
    </row>
    <row r="95" spans="13:14" hidden="1" x14ac:dyDescent="0.2">
      <c r="M95" s="210"/>
      <c r="N95" s="210"/>
    </row>
    <row r="96" spans="13:14" hidden="1" x14ac:dyDescent="0.2">
      <c r="M96" s="210"/>
      <c r="N96" s="210"/>
    </row>
    <row r="97" spans="13:14" hidden="1" x14ac:dyDescent="0.2">
      <c r="M97" s="210"/>
      <c r="N97" s="210"/>
    </row>
    <row r="98" spans="13:14" hidden="1" x14ac:dyDescent="0.2">
      <c r="M98" s="210"/>
      <c r="N98" s="210"/>
    </row>
    <row r="99" spans="13:14" hidden="1" x14ac:dyDescent="0.2">
      <c r="M99" s="210"/>
      <c r="N99" s="210"/>
    </row>
    <row r="100" spans="13:14" hidden="1" x14ac:dyDescent="0.2">
      <c r="M100" s="210"/>
      <c r="N100" s="210"/>
    </row>
    <row r="101" spans="13:14" hidden="1" x14ac:dyDescent="0.2">
      <c r="M101" s="210"/>
      <c r="N101" s="210"/>
    </row>
    <row r="102" spans="13:14" hidden="1" x14ac:dyDescent="0.2">
      <c r="M102" s="210"/>
      <c r="N102" s="210"/>
    </row>
    <row r="103" spans="13:14" hidden="1" x14ac:dyDescent="0.2">
      <c r="M103" s="210"/>
      <c r="N103" s="210"/>
    </row>
    <row r="104" spans="13:14" hidden="1" x14ac:dyDescent="0.2">
      <c r="M104" s="210"/>
      <c r="N104" s="210"/>
    </row>
    <row r="105" spans="13:14" hidden="1" x14ac:dyDescent="0.2">
      <c r="M105" s="210"/>
      <c r="N105" s="210"/>
    </row>
    <row r="106" spans="13:14" hidden="1" x14ac:dyDescent="0.2">
      <c r="M106" s="210"/>
      <c r="N106" s="210"/>
    </row>
    <row r="107" spans="13:14" hidden="1" x14ac:dyDescent="0.2">
      <c r="M107" s="210"/>
      <c r="N107" s="210"/>
    </row>
    <row r="108" spans="13:14" hidden="1" x14ac:dyDescent="0.2">
      <c r="M108" s="210"/>
      <c r="N108" s="210"/>
    </row>
    <row r="109" spans="13:14" hidden="1" x14ac:dyDescent="0.2">
      <c r="M109" s="210"/>
      <c r="N109" s="210"/>
    </row>
    <row r="110" spans="13:14" hidden="1" x14ac:dyDescent="0.2">
      <c r="M110" s="210"/>
      <c r="N110" s="210"/>
    </row>
    <row r="111" spans="13:14" hidden="1" x14ac:dyDescent="0.2">
      <c r="M111" s="210"/>
      <c r="N111" s="210"/>
    </row>
    <row r="112" spans="13:14" hidden="1" x14ac:dyDescent="0.2">
      <c r="M112" s="210"/>
      <c r="N112" s="210"/>
    </row>
    <row r="113" spans="13:14" hidden="1" x14ac:dyDescent="0.2">
      <c r="M113" s="210"/>
      <c r="N113" s="210"/>
    </row>
    <row r="114" spans="13:14" hidden="1" x14ac:dyDescent="0.2">
      <c r="M114" s="210"/>
      <c r="N114" s="210"/>
    </row>
    <row r="115" spans="13:14" hidden="1" x14ac:dyDescent="0.2">
      <c r="M115" s="210"/>
      <c r="N115" s="210"/>
    </row>
    <row r="116" spans="13:14" hidden="1" x14ac:dyDescent="0.2">
      <c r="M116" s="210"/>
      <c r="N116" s="210"/>
    </row>
    <row r="117" spans="13:14" hidden="1" x14ac:dyDescent="0.2">
      <c r="M117" s="210"/>
      <c r="N117" s="210"/>
    </row>
    <row r="118" spans="13:14" hidden="1" x14ac:dyDescent="0.2">
      <c r="M118" s="210"/>
      <c r="N118" s="210"/>
    </row>
    <row r="119" spans="13:14" hidden="1" x14ac:dyDescent="0.2">
      <c r="M119" s="210"/>
      <c r="N119" s="210"/>
    </row>
    <row r="120" spans="13:14" hidden="1" x14ac:dyDescent="0.2">
      <c r="M120" s="210"/>
      <c r="N120" s="210"/>
    </row>
    <row r="121" spans="13:14" hidden="1" x14ac:dyDescent="0.2">
      <c r="M121" s="210"/>
      <c r="N121" s="210"/>
    </row>
    <row r="122" spans="13:14" hidden="1" x14ac:dyDescent="0.2">
      <c r="M122" s="210"/>
      <c r="N122" s="210"/>
    </row>
    <row r="123" spans="13:14" hidden="1" x14ac:dyDescent="0.2">
      <c r="M123" s="210"/>
      <c r="N123" s="210"/>
    </row>
    <row r="124" spans="13:14" hidden="1" x14ac:dyDescent="0.2">
      <c r="M124" s="210"/>
      <c r="N124" s="210"/>
    </row>
    <row r="125" spans="13:14" hidden="1" x14ac:dyDescent="0.2">
      <c r="M125" s="210"/>
      <c r="N125" s="210"/>
    </row>
    <row r="126" spans="13:14" hidden="1" x14ac:dyDescent="0.2">
      <c r="M126" s="210"/>
      <c r="N126" s="210"/>
    </row>
    <row r="127" spans="13:14" hidden="1" x14ac:dyDescent="0.2">
      <c r="M127" s="210"/>
      <c r="N127" s="210"/>
    </row>
    <row r="128" spans="13:14" hidden="1" x14ac:dyDescent="0.2">
      <c r="M128" s="210"/>
      <c r="N128" s="210"/>
    </row>
    <row r="129" spans="13:14" hidden="1" x14ac:dyDescent="0.2">
      <c r="M129" s="210"/>
      <c r="N129" s="210"/>
    </row>
    <row r="130" spans="13:14" hidden="1" x14ac:dyDescent="0.2">
      <c r="M130" s="210"/>
      <c r="N130" s="210"/>
    </row>
    <row r="131" spans="13:14" hidden="1" x14ac:dyDescent="0.2">
      <c r="M131" s="210"/>
      <c r="N131" s="210"/>
    </row>
    <row r="132" spans="13:14" hidden="1" x14ac:dyDescent="0.2">
      <c r="M132" s="210"/>
      <c r="N132" s="210"/>
    </row>
    <row r="133" spans="13:14" hidden="1" x14ac:dyDescent="0.2">
      <c r="M133" s="210"/>
      <c r="N133" s="210"/>
    </row>
    <row r="134" spans="13:14" hidden="1" x14ac:dyDescent="0.2">
      <c r="M134" s="210"/>
      <c r="N134" s="210"/>
    </row>
    <row r="135" spans="13:14" hidden="1" x14ac:dyDescent="0.2">
      <c r="M135" s="210"/>
      <c r="N135" s="210"/>
    </row>
    <row r="136" spans="13:14" hidden="1" x14ac:dyDescent="0.2">
      <c r="M136" s="210"/>
      <c r="N136" s="210"/>
    </row>
    <row r="137" spans="13:14" hidden="1" x14ac:dyDescent="0.2">
      <c r="M137" s="210"/>
      <c r="N137" s="210"/>
    </row>
    <row r="138" spans="13:14" hidden="1" x14ac:dyDescent="0.2">
      <c r="M138" s="210"/>
      <c r="N138" s="210"/>
    </row>
    <row r="139" spans="13:14" hidden="1" x14ac:dyDescent="0.2">
      <c r="M139" s="210"/>
      <c r="N139" s="210"/>
    </row>
    <row r="140" spans="13:14" hidden="1" x14ac:dyDescent="0.2">
      <c r="M140" s="210"/>
      <c r="N140" s="210"/>
    </row>
    <row r="141" spans="13:14" hidden="1" x14ac:dyDescent="0.2">
      <c r="M141" s="210"/>
      <c r="N141" s="210"/>
    </row>
    <row r="142" spans="13:14" hidden="1" x14ac:dyDescent="0.2">
      <c r="M142" s="210"/>
      <c r="N142" s="210"/>
    </row>
    <row r="143" spans="13:14" hidden="1" x14ac:dyDescent="0.2">
      <c r="M143" s="210"/>
      <c r="N143" s="210"/>
    </row>
    <row r="144" spans="13:14" hidden="1" x14ac:dyDescent="0.2">
      <c r="M144" s="210"/>
      <c r="N144" s="210"/>
    </row>
    <row r="145" spans="13:14" hidden="1" x14ac:dyDescent="0.2">
      <c r="M145" s="210"/>
      <c r="N145" s="210"/>
    </row>
    <row r="146" spans="13:14" hidden="1" x14ac:dyDescent="0.2">
      <c r="M146" s="210"/>
      <c r="N146" s="210"/>
    </row>
    <row r="147" spans="13:14" hidden="1" x14ac:dyDescent="0.2">
      <c r="M147" s="210"/>
      <c r="N147" s="210"/>
    </row>
    <row r="148" spans="13:14" hidden="1" x14ac:dyDescent="0.2">
      <c r="M148" s="210"/>
      <c r="N148" s="210"/>
    </row>
    <row r="149" spans="13:14" hidden="1" x14ac:dyDescent="0.2">
      <c r="M149" s="210"/>
      <c r="N149" s="210"/>
    </row>
    <row r="150" spans="13:14" hidden="1" x14ac:dyDescent="0.2">
      <c r="M150" s="210"/>
      <c r="N150" s="210"/>
    </row>
    <row r="151" spans="13:14" hidden="1" x14ac:dyDescent="0.2">
      <c r="M151" s="210"/>
      <c r="N151" s="210"/>
    </row>
    <row r="152" spans="13:14" hidden="1" x14ac:dyDescent="0.2">
      <c r="M152" s="210"/>
      <c r="N152" s="210"/>
    </row>
    <row r="153" spans="13:14" hidden="1" x14ac:dyDescent="0.2">
      <c r="M153" s="210"/>
      <c r="N153" s="210"/>
    </row>
    <row r="154" spans="13:14" hidden="1" x14ac:dyDescent="0.2">
      <c r="M154" s="210"/>
      <c r="N154" s="210"/>
    </row>
    <row r="155" spans="13:14" hidden="1" x14ac:dyDescent="0.2">
      <c r="M155" s="210"/>
      <c r="N155" s="210"/>
    </row>
    <row r="156" spans="13:14" hidden="1" x14ac:dyDescent="0.2">
      <c r="M156" s="210"/>
      <c r="N156" s="210"/>
    </row>
    <row r="157" spans="13:14" hidden="1" x14ac:dyDescent="0.2">
      <c r="M157" s="210"/>
      <c r="N157" s="210"/>
    </row>
    <row r="158" spans="13:14" hidden="1" x14ac:dyDescent="0.2">
      <c r="M158" s="210"/>
      <c r="N158" s="210"/>
    </row>
    <row r="159" spans="13:14" hidden="1" x14ac:dyDescent="0.2">
      <c r="M159" s="210"/>
      <c r="N159" s="210"/>
    </row>
    <row r="160" spans="13:14" hidden="1" x14ac:dyDescent="0.2">
      <c r="M160" s="210"/>
      <c r="N160" s="210"/>
    </row>
    <row r="161" spans="13:14" hidden="1" x14ac:dyDescent="0.2">
      <c r="M161" s="210"/>
      <c r="N161" s="210"/>
    </row>
    <row r="162" spans="13:14" hidden="1" x14ac:dyDescent="0.2">
      <c r="M162" s="210"/>
      <c r="N162" s="210"/>
    </row>
    <row r="163" spans="13:14" hidden="1" x14ac:dyDescent="0.2">
      <c r="M163" s="210"/>
      <c r="N163" s="210"/>
    </row>
    <row r="164" spans="13:14" hidden="1" x14ac:dyDescent="0.2">
      <c r="M164" s="210"/>
      <c r="N164" s="210"/>
    </row>
    <row r="165" spans="13:14" hidden="1" x14ac:dyDescent="0.2">
      <c r="M165" s="210"/>
      <c r="N165" s="210"/>
    </row>
    <row r="166" spans="13:14" hidden="1" x14ac:dyDescent="0.2">
      <c r="M166" s="210"/>
      <c r="N166" s="210"/>
    </row>
    <row r="167" spans="13:14" hidden="1" x14ac:dyDescent="0.2">
      <c r="M167" s="210"/>
      <c r="N167" s="210"/>
    </row>
    <row r="168" spans="13:14" hidden="1" x14ac:dyDescent="0.2">
      <c r="M168" s="210"/>
      <c r="N168" s="210"/>
    </row>
    <row r="169" spans="13:14" hidden="1" x14ac:dyDescent="0.2">
      <c r="M169" s="210"/>
      <c r="N169" s="210"/>
    </row>
    <row r="170" spans="13:14" hidden="1" x14ac:dyDescent="0.2">
      <c r="M170" s="210"/>
      <c r="N170" s="210"/>
    </row>
    <row r="171" spans="13:14" hidden="1" x14ac:dyDescent="0.2">
      <c r="M171" s="210"/>
      <c r="N171" s="210"/>
    </row>
    <row r="172" spans="13:14" hidden="1" x14ac:dyDescent="0.2">
      <c r="M172" s="210"/>
      <c r="N172" s="210"/>
    </row>
    <row r="173" spans="13:14" hidden="1" x14ac:dyDescent="0.2">
      <c r="M173" s="210"/>
      <c r="N173" s="210"/>
    </row>
    <row r="174" spans="13:14" hidden="1" x14ac:dyDescent="0.2">
      <c r="M174" s="210"/>
      <c r="N174" s="210"/>
    </row>
    <row r="175" spans="13:14" hidden="1" x14ac:dyDescent="0.2">
      <c r="M175" s="210"/>
      <c r="N175" s="210"/>
    </row>
    <row r="176" spans="13:14" hidden="1" x14ac:dyDescent="0.2">
      <c r="M176" s="210"/>
      <c r="N176" s="210"/>
    </row>
    <row r="177" spans="13:14" hidden="1" x14ac:dyDescent="0.2">
      <c r="M177" s="210"/>
      <c r="N177" s="210"/>
    </row>
    <row r="178" spans="13:14" hidden="1" x14ac:dyDescent="0.2">
      <c r="M178" s="210"/>
      <c r="N178" s="210"/>
    </row>
    <row r="179" spans="13:14" hidden="1" x14ac:dyDescent="0.2">
      <c r="M179" s="210"/>
      <c r="N179" s="210"/>
    </row>
    <row r="180" spans="13:14" hidden="1" x14ac:dyDescent="0.2">
      <c r="M180" s="210"/>
      <c r="N180" s="210"/>
    </row>
    <row r="181" spans="13:14" hidden="1" x14ac:dyDescent="0.2">
      <c r="M181" s="210"/>
      <c r="N181" s="210"/>
    </row>
    <row r="182" spans="13:14" hidden="1" x14ac:dyDescent="0.2">
      <c r="M182" s="210"/>
      <c r="N182" s="210"/>
    </row>
    <row r="183" spans="13:14" hidden="1" x14ac:dyDescent="0.2">
      <c r="M183" s="210"/>
      <c r="N183" s="210"/>
    </row>
    <row r="184" spans="13:14" hidden="1" x14ac:dyDescent="0.2">
      <c r="M184" s="210"/>
      <c r="N184" s="210"/>
    </row>
    <row r="185" spans="13:14" hidden="1" x14ac:dyDescent="0.2">
      <c r="M185" s="210"/>
      <c r="N185" s="210"/>
    </row>
    <row r="186" spans="13:14" hidden="1" x14ac:dyDescent="0.2">
      <c r="M186" s="210"/>
      <c r="N186" s="210"/>
    </row>
    <row r="187" spans="13:14" hidden="1" x14ac:dyDescent="0.2">
      <c r="M187" s="210"/>
      <c r="N187" s="210"/>
    </row>
    <row r="188" spans="13:14" hidden="1" x14ac:dyDescent="0.2">
      <c r="M188" s="210"/>
      <c r="N188" s="210"/>
    </row>
    <row r="189" spans="13:14" hidden="1" x14ac:dyDescent="0.2">
      <c r="M189" s="210"/>
      <c r="N189" s="210"/>
    </row>
    <row r="190" spans="13:14" hidden="1" x14ac:dyDescent="0.2">
      <c r="M190" s="210"/>
      <c r="N190" s="210"/>
    </row>
    <row r="191" spans="13:14" hidden="1" x14ac:dyDescent="0.2">
      <c r="M191" s="210"/>
      <c r="N191" s="210"/>
    </row>
    <row r="192" spans="13:14" hidden="1" x14ac:dyDescent="0.2">
      <c r="M192" s="210"/>
      <c r="N192" s="210"/>
    </row>
    <row r="193" spans="13:14" hidden="1" x14ac:dyDescent="0.2">
      <c r="M193" s="210"/>
      <c r="N193" s="210"/>
    </row>
    <row r="194" spans="13:14" hidden="1" x14ac:dyDescent="0.2">
      <c r="M194" s="210"/>
      <c r="N194" s="210"/>
    </row>
    <row r="195" spans="13:14" hidden="1" x14ac:dyDescent="0.2">
      <c r="M195" s="210"/>
      <c r="N195" s="210"/>
    </row>
    <row r="196" spans="13:14" hidden="1" x14ac:dyDescent="0.2">
      <c r="M196" s="210"/>
      <c r="N196" s="210"/>
    </row>
    <row r="197" spans="13:14" hidden="1" x14ac:dyDescent="0.2">
      <c r="M197" s="210"/>
      <c r="N197" s="210"/>
    </row>
    <row r="198" spans="13:14" hidden="1" x14ac:dyDescent="0.2">
      <c r="M198" s="210"/>
      <c r="N198" s="210"/>
    </row>
    <row r="199" spans="13:14" hidden="1" x14ac:dyDescent="0.2">
      <c r="M199" s="210"/>
      <c r="N199" s="210"/>
    </row>
    <row r="200" spans="13:14" hidden="1" x14ac:dyDescent="0.2">
      <c r="M200" s="210"/>
      <c r="N200" s="210"/>
    </row>
    <row r="201" spans="13:14" hidden="1" x14ac:dyDescent="0.2">
      <c r="M201" s="210"/>
      <c r="N201" s="210"/>
    </row>
    <row r="202" spans="13:14" hidden="1" x14ac:dyDescent="0.2">
      <c r="M202" s="210"/>
      <c r="N202" s="210"/>
    </row>
    <row r="203" spans="13:14" hidden="1" x14ac:dyDescent="0.2">
      <c r="M203" s="210"/>
      <c r="N203" s="210"/>
    </row>
    <row r="204" spans="13:14" hidden="1" x14ac:dyDescent="0.2">
      <c r="M204" s="210"/>
      <c r="N204" s="210"/>
    </row>
    <row r="205" spans="13:14" hidden="1" x14ac:dyDescent="0.2">
      <c r="M205" s="210"/>
      <c r="N205" s="210"/>
    </row>
    <row r="206" spans="13:14" hidden="1" x14ac:dyDescent="0.2">
      <c r="M206" s="210"/>
      <c r="N206" s="210"/>
    </row>
    <row r="207" spans="13:14" hidden="1" x14ac:dyDescent="0.2">
      <c r="M207" s="210"/>
      <c r="N207" s="210"/>
    </row>
    <row r="208" spans="13:14" hidden="1" x14ac:dyDescent="0.2">
      <c r="M208" s="210"/>
      <c r="N208" s="210"/>
    </row>
    <row r="209" spans="13:14" hidden="1" x14ac:dyDescent="0.2">
      <c r="M209" s="210"/>
      <c r="N209" s="210"/>
    </row>
    <row r="210" spans="13:14" hidden="1" x14ac:dyDescent="0.2">
      <c r="M210" s="210"/>
      <c r="N210" s="210"/>
    </row>
    <row r="211" spans="13:14" hidden="1" x14ac:dyDescent="0.2">
      <c r="M211" s="210"/>
      <c r="N211" s="210"/>
    </row>
    <row r="212" spans="13:14" hidden="1" x14ac:dyDescent="0.2">
      <c r="M212" s="210"/>
      <c r="N212" s="210"/>
    </row>
    <row r="213" spans="13:14" hidden="1" x14ac:dyDescent="0.2">
      <c r="M213" s="210"/>
      <c r="N213" s="210"/>
    </row>
    <row r="214" spans="13:14" hidden="1" x14ac:dyDescent="0.2">
      <c r="M214" s="210"/>
      <c r="N214" s="210"/>
    </row>
    <row r="215" spans="13:14" hidden="1" x14ac:dyDescent="0.2">
      <c r="M215" s="210"/>
      <c r="N215" s="210"/>
    </row>
    <row r="216" spans="13:14" hidden="1" x14ac:dyDescent="0.2">
      <c r="M216" s="210"/>
      <c r="N216" s="210"/>
    </row>
    <row r="217" spans="13:14" hidden="1" x14ac:dyDescent="0.2">
      <c r="M217" s="210"/>
      <c r="N217" s="210"/>
    </row>
    <row r="218" spans="13:14" hidden="1" x14ac:dyDescent="0.2">
      <c r="M218" s="210"/>
      <c r="N218" s="210"/>
    </row>
    <row r="219" spans="13:14" hidden="1" x14ac:dyDescent="0.2">
      <c r="M219" s="210"/>
      <c r="N219" s="210"/>
    </row>
    <row r="220" spans="13:14" hidden="1" x14ac:dyDescent="0.2">
      <c r="M220" s="210"/>
      <c r="N220" s="210"/>
    </row>
    <row r="221" spans="13:14" hidden="1" x14ac:dyDescent="0.2">
      <c r="M221" s="210"/>
      <c r="N221" s="210"/>
    </row>
    <row r="222" spans="13:14" hidden="1" x14ac:dyDescent="0.2">
      <c r="M222" s="210"/>
      <c r="N222" s="210"/>
    </row>
    <row r="223" spans="13:14" hidden="1" x14ac:dyDescent="0.2">
      <c r="M223" s="210"/>
      <c r="N223" s="210"/>
    </row>
    <row r="224" spans="13:14" hidden="1" x14ac:dyDescent="0.2">
      <c r="M224" s="210"/>
      <c r="N224" s="210"/>
    </row>
    <row r="225" spans="13:14" hidden="1" x14ac:dyDescent="0.2">
      <c r="M225" s="210"/>
      <c r="N225" s="210"/>
    </row>
    <row r="226" spans="13:14" hidden="1" x14ac:dyDescent="0.2">
      <c r="M226" s="210"/>
      <c r="N226" s="210"/>
    </row>
    <row r="227" spans="13:14" hidden="1" x14ac:dyDescent="0.2">
      <c r="M227" s="210"/>
      <c r="N227" s="210"/>
    </row>
    <row r="228" spans="13:14" hidden="1" x14ac:dyDescent="0.2">
      <c r="M228" s="210"/>
      <c r="N228" s="210"/>
    </row>
    <row r="229" spans="13:14" hidden="1" x14ac:dyDescent="0.2">
      <c r="M229" s="210"/>
      <c r="N229" s="210"/>
    </row>
    <row r="230" spans="13:14" hidden="1" x14ac:dyDescent="0.2">
      <c r="M230" s="210"/>
      <c r="N230" s="210"/>
    </row>
    <row r="231" spans="13:14" hidden="1" x14ac:dyDescent="0.2">
      <c r="M231" s="210"/>
      <c r="N231" s="210"/>
    </row>
    <row r="232" spans="13:14" hidden="1" x14ac:dyDescent="0.2">
      <c r="M232" s="210"/>
      <c r="N232" s="210"/>
    </row>
    <row r="233" spans="13:14" hidden="1" x14ac:dyDescent="0.2">
      <c r="M233" s="210"/>
      <c r="N233" s="210"/>
    </row>
    <row r="234" spans="13:14" hidden="1" x14ac:dyDescent="0.2">
      <c r="M234" s="210"/>
      <c r="N234" s="210"/>
    </row>
    <row r="235" spans="13:14" hidden="1" x14ac:dyDescent="0.2">
      <c r="M235" s="210"/>
      <c r="N235" s="210"/>
    </row>
    <row r="236" spans="13:14" hidden="1" x14ac:dyDescent="0.2">
      <c r="M236" s="210"/>
      <c r="N236" s="210"/>
    </row>
    <row r="237" spans="13:14" hidden="1" x14ac:dyDescent="0.2">
      <c r="M237" s="210"/>
      <c r="N237" s="210"/>
    </row>
    <row r="238" spans="13:14" hidden="1" x14ac:dyDescent="0.2">
      <c r="M238" s="210"/>
      <c r="N238" s="210"/>
    </row>
    <row r="239" spans="13:14" hidden="1" x14ac:dyDescent="0.2">
      <c r="M239" s="210"/>
      <c r="N239" s="210"/>
    </row>
    <row r="240" spans="13:14" hidden="1" x14ac:dyDescent="0.2">
      <c r="M240" s="210"/>
      <c r="N240" s="210"/>
    </row>
    <row r="241" spans="13:14" hidden="1" x14ac:dyDescent="0.2">
      <c r="M241" s="210"/>
      <c r="N241" s="210"/>
    </row>
    <row r="242" spans="13:14" hidden="1" x14ac:dyDescent="0.2">
      <c r="M242" s="210"/>
      <c r="N242" s="210"/>
    </row>
    <row r="243" spans="13:14" hidden="1" x14ac:dyDescent="0.2">
      <c r="M243" s="210"/>
      <c r="N243" s="210"/>
    </row>
    <row r="244" spans="13:14" hidden="1" x14ac:dyDescent="0.2">
      <c r="M244" s="210"/>
      <c r="N244" s="210"/>
    </row>
    <row r="245" spans="13:14" hidden="1" x14ac:dyDescent="0.2">
      <c r="M245" s="210"/>
      <c r="N245" s="210"/>
    </row>
    <row r="246" spans="13:14" hidden="1" x14ac:dyDescent="0.2">
      <c r="M246" s="210"/>
      <c r="N246" s="210"/>
    </row>
    <row r="247" spans="13:14" hidden="1" x14ac:dyDescent="0.2">
      <c r="M247" s="210"/>
      <c r="N247" s="210"/>
    </row>
    <row r="248" spans="13:14" hidden="1" x14ac:dyDescent="0.2">
      <c r="M248" s="210"/>
      <c r="N248" s="210"/>
    </row>
    <row r="249" spans="13:14" hidden="1" x14ac:dyDescent="0.2">
      <c r="M249" s="210"/>
      <c r="N249" s="210"/>
    </row>
    <row r="250" spans="13:14" hidden="1" x14ac:dyDescent="0.2">
      <c r="M250" s="210"/>
      <c r="N250" s="210"/>
    </row>
    <row r="251" spans="13:14" hidden="1" x14ac:dyDescent="0.2">
      <c r="M251" s="210"/>
      <c r="N251" s="210"/>
    </row>
    <row r="252" spans="13:14" hidden="1" x14ac:dyDescent="0.2">
      <c r="M252" s="210"/>
      <c r="N252" s="210"/>
    </row>
    <row r="253" spans="13:14" hidden="1" x14ac:dyDescent="0.2">
      <c r="M253" s="210"/>
      <c r="N253" s="210"/>
    </row>
    <row r="254" spans="13:14" hidden="1" x14ac:dyDescent="0.2">
      <c r="M254" s="210"/>
      <c r="N254" s="210"/>
    </row>
    <row r="255" spans="13:14" hidden="1" x14ac:dyDescent="0.2">
      <c r="M255" s="210"/>
      <c r="N255" s="210"/>
    </row>
    <row r="256" spans="13:14" hidden="1" x14ac:dyDescent="0.2">
      <c r="M256" s="210"/>
      <c r="N256" s="210"/>
    </row>
    <row r="257" spans="13:14" hidden="1" x14ac:dyDescent="0.2">
      <c r="M257" s="210"/>
      <c r="N257" s="210"/>
    </row>
    <row r="258" spans="13:14" hidden="1" x14ac:dyDescent="0.2">
      <c r="M258" s="210"/>
      <c r="N258" s="210"/>
    </row>
    <row r="259" spans="13:14" hidden="1" x14ac:dyDescent="0.2">
      <c r="M259" s="210"/>
      <c r="N259" s="210"/>
    </row>
    <row r="260" spans="13:14" hidden="1" x14ac:dyDescent="0.2">
      <c r="M260" s="210"/>
      <c r="N260" s="210"/>
    </row>
    <row r="261" spans="13:14" hidden="1" x14ac:dyDescent="0.2">
      <c r="M261" s="210"/>
      <c r="N261" s="210"/>
    </row>
    <row r="262" spans="13:14" hidden="1" x14ac:dyDescent="0.2">
      <c r="M262" s="210"/>
      <c r="N262" s="210"/>
    </row>
    <row r="263" spans="13:14" hidden="1" x14ac:dyDescent="0.2">
      <c r="M263" s="210"/>
      <c r="N263" s="210"/>
    </row>
    <row r="264" spans="13:14" hidden="1" x14ac:dyDescent="0.2">
      <c r="M264" s="210"/>
      <c r="N264" s="210"/>
    </row>
    <row r="265" spans="13:14" hidden="1" x14ac:dyDescent="0.2">
      <c r="M265" s="210"/>
      <c r="N265" s="210"/>
    </row>
    <row r="266" spans="13:14" hidden="1" x14ac:dyDescent="0.2">
      <c r="M266" s="210"/>
      <c r="N266" s="210"/>
    </row>
    <row r="267" spans="13:14" ht="12.75" hidden="1" customHeight="1" x14ac:dyDescent="0.2">
      <c r="M267" s="210"/>
      <c r="N267" s="210"/>
    </row>
    <row r="268" spans="13:14" ht="12.75" hidden="1" customHeight="1" x14ac:dyDescent="0.2">
      <c r="M268" s="210"/>
      <c r="N268" s="210"/>
    </row>
    <row r="269" spans="13:14" ht="12.75" hidden="1" customHeight="1" x14ac:dyDescent="0.2">
      <c r="M269" s="210"/>
      <c r="N269" s="210"/>
    </row>
    <row r="270" spans="13:14" ht="12.75" hidden="1" customHeight="1" x14ac:dyDescent="0.2">
      <c r="M270" s="210"/>
      <c r="N270" s="210"/>
    </row>
    <row r="271" spans="13:14" ht="12.75" hidden="1" customHeight="1" x14ac:dyDescent="0.2">
      <c r="M271" s="210"/>
      <c r="N271" s="210"/>
    </row>
    <row r="272" spans="13:14" ht="12.75" hidden="1" customHeight="1" x14ac:dyDescent="0.2">
      <c r="M272" s="210"/>
      <c r="N272" s="210"/>
    </row>
    <row r="273" spans="13:14" ht="12.75" hidden="1" customHeight="1" x14ac:dyDescent="0.2">
      <c r="M273" s="210"/>
      <c r="N273" s="210"/>
    </row>
    <row r="274" spans="13:14" ht="12.75" hidden="1" customHeight="1" x14ac:dyDescent="0.2">
      <c r="M274" s="210"/>
      <c r="N274" s="210"/>
    </row>
    <row r="275" spans="13:14" ht="12.75" hidden="1" customHeight="1" x14ac:dyDescent="0.2">
      <c r="M275" s="210"/>
      <c r="N275" s="210"/>
    </row>
    <row r="276" spans="13:14" ht="12.75" hidden="1" customHeight="1" x14ac:dyDescent="0.2">
      <c r="M276" s="210"/>
      <c r="N276" s="210"/>
    </row>
    <row r="277" spans="13:14" ht="12.75" hidden="1" customHeight="1" x14ac:dyDescent="0.2">
      <c r="M277" s="210"/>
      <c r="N277" s="210"/>
    </row>
    <row r="278" spans="13:14" ht="12.75" hidden="1" customHeight="1" x14ac:dyDescent="0.2">
      <c r="M278" s="210"/>
      <c r="N278" s="210"/>
    </row>
    <row r="279" spans="13:14" ht="12.75" hidden="1" customHeight="1" x14ac:dyDescent="0.2">
      <c r="M279" s="210"/>
      <c r="N279" s="210"/>
    </row>
    <row r="280" spans="13:14" ht="12.75" hidden="1" customHeight="1" x14ac:dyDescent="0.2">
      <c r="M280" s="210"/>
      <c r="N280" s="210"/>
    </row>
    <row r="281" spans="13:14" ht="12.75" hidden="1" customHeight="1" x14ac:dyDescent="0.2">
      <c r="M281" s="210"/>
      <c r="N281" s="210"/>
    </row>
    <row r="282" spans="13:14" ht="12.75" hidden="1" customHeight="1" x14ac:dyDescent="0.2">
      <c r="M282" s="210"/>
      <c r="N282" s="210"/>
    </row>
    <row r="283" spans="13:14" ht="12.75" hidden="1" customHeight="1" x14ac:dyDescent="0.2">
      <c r="M283" s="210"/>
      <c r="N283" s="210"/>
    </row>
    <row r="284" spans="13:14" ht="12.75" hidden="1" customHeight="1" x14ac:dyDescent="0.2">
      <c r="M284" s="210"/>
      <c r="N284" s="210"/>
    </row>
    <row r="285" spans="13:14" ht="12.75" hidden="1" customHeight="1" x14ac:dyDescent="0.2">
      <c r="M285" s="210"/>
      <c r="N285" s="210"/>
    </row>
    <row r="286" spans="13:14" ht="12.75" hidden="1" customHeight="1" x14ac:dyDescent="0.2">
      <c r="M286" s="210"/>
      <c r="N286" s="210"/>
    </row>
    <row r="287" spans="13:14" ht="12.75" hidden="1" customHeight="1" x14ac:dyDescent="0.2">
      <c r="M287" s="210"/>
      <c r="N287" s="210"/>
    </row>
    <row r="288" spans="13:14" ht="12.75" hidden="1" customHeight="1" x14ac:dyDescent="0.2">
      <c r="M288" s="210"/>
      <c r="N288" s="210"/>
    </row>
    <row r="289" spans="13:14" ht="12.75" hidden="1" customHeight="1" x14ac:dyDescent="0.2">
      <c r="M289" s="210"/>
      <c r="N289" s="210"/>
    </row>
    <row r="290" spans="13:14" ht="12.75" hidden="1" customHeight="1" x14ac:dyDescent="0.2">
      <c r="M290" s="210"/>
      <c r="N290" s="210"/>
    </row>
    <row r="291" spans="13:14" ht="12.75" hidden="1" customHeight="1" x14ac:dyDescent="0.2">
      <c r="M291" s="210"/>
      <c r="N291" s="210"/>
    </row>
    <row r="292" spans="13:14" ht="12.75" hidden="1" customHeight="1" x14ac:dyDescent="0.2">
      <c r="M292" s="210"/>
      <c r="N292" s="210"/>
    </row>
    <row r="293" spans="13:14" ht="12.75" hidden="1" customHeight="1" x14ac:dyDescent="0.2">
      <c r="M293" s="210"/>
      <c r="N293" s="210"/>
    </row>
    <row r="294" spans="13:14" ht="12.75" hidden="1" customHeight="1" x14ac:dyDescent="0.2">
      <c r="M294" s="210"/>
      <c r="N294" s="210"/>
    </row>
    <row r="295" spans="13:14" ht="12.75" hidden="1" customHeight="1" x14ac:dyDescent="0.2">
      <c r="M295" s="210"/>
      <c r="N295" s="210"/>
    </row>
    <row r="296" spans="13:14" ht="12.75" hidden="1" customHeight="1" x14ac:dyDescent="0.2">
      <c r="M296" s="210"/>
      <c r="N296" s="210"/>
    </row>
    <row r="297" spans="13:14" ht="12.75" hidden="1" customHeight="1" x14ac:dyDescent="0.2">
      <c r="M297" s="210"/>
      <c r="N297" s="210"/>
    </row>
    <row r="298" spans="13:14" ht="12.75" hidden="1" customHeight="1" x14ac:dyDescent="0.2">
      <c r="M298" s="210"/>
      <c r="N298" s="210"/>
    </row>
    <row r="299" spans="13:14" ht="12.75" hidden="1" customHeight="1" x14ac:dyDescent="0.2">
      <c r="M299" s="210"/>
      <c r="N299" s="210"/>
    </row>
    <row r="300" spans="13:14" ht="12.75" hidden="1" customHeight="1" x14ac:dyDescent="0.2">
      <c r="M300" s="210"/>
      <c r="N300" s="210"/>
    </row>
    <row r="301" spans="13:14" ht="12.75" hidden="1" customHeight="1" x14ac:dyDescent="0.2">
      <c r="M301" s="210"/>
      <c r="N301" s="210"/>
    </row>
    <row r="302" spans="13:14" ht="12.75" hidden="1" customHeight="1" x14ac:dyDescent="0.2">
      <c r="M302" s="210"/>
      <c r="N302" s="210"/>
    </row>
    <row r="303" spans="13:14" ht="12.75" hidden="1" customHeight="1" x14ac:dyDescent="0.2">
      <c r="M303" s="210"/>
      <c r="N303" s="210"/>
    </row>
    <row r="304" spans="13:14" ht="12.75" hidden="1" customHeight="1" x14ac:dyDescent="0.2">
      <c r="M304" s="210"/>
      <c r="N304" s="210"/>
    </row>
    <row r="305" spans="3:15" ht="12.75" hidden="1" customHeight="1" x14ac:dyDescent="0.2">
      <c r="M305" s="210"/>
      <c r="N305" s="210"/>
    </row>
    <row r="306" spans="3:15" ht="12.75" hidden="1" customHeight="1" x14ac:dyDescent="0.2">
      <c r="M306" s="210"/>
      <c r="N306" s="210"/>
    </row>
    <row r="307" spans="3:15" ht="35.1" customHeight="1" x14ac:dyDescent="0.2">
      <c r="C307" s="306" t="s">
        <v>305</v>
      </c>
      <c r="D307" s="306"/>
      <c r="E307" s="306"/>
      <c r="F307" s="306"/>
      <c r="G307" s="306"/>
      <c r="H307" s="306"/>
      <c r="I307" s="306"/>
      <c r="J307" s="306"/>
      <c r="K307" s="306"/>
      <c r="L307" s="306"/>
      <c r="M307" s="306"/>
      <c r="N307" s="306"/>
      <c r="O307" s="306"/>
    </row>
    <row r="308" spans="3:15" x14ac:dyDescent="0.2"/>
    <row r="309" spans="3:15" x14ac:dyDescent="0.2"/>
    <row r="310" spans="3:15" hidden="1" x14ac:dyDescent="0.2"/>
    <row r="311" spans="3:15" hidden="1" x14ac:dyDescent="0.2"/>
    <row r="312" spans="3:15" hidden="1" x14ac:dyDescent="0.2"/>
    <row r="313" spans="3:15" hidden="1" x14ac:dyDescent="0.2"/>
    <row r="314" spans="3:15" hidden="1" x14ac:dyDescent="0.2"/>
    <row r="315" spans="3:15" hidden="1" x14ac:dyDescent="0.2"/>
    <row r="316" spans="3:15" hidden="1" x14ac:dyDescent="0.2"/>
    <row r="317" spans="3:15" hidden="1" x14ac:dyDescent="0.2"/>
    <row r="318" spans="3:15" hidden="1" x14ac:dyDescent="0.2"/>
    <row r="319" spans="3:15" hidden="1" x14ac:dyDescent="0.2"/>
    <row r="320" spans="3:15"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sheetData>
  <sheetProtection formatRows="0" insertColumns="0" insertRows="0" insertHyperlinks="0" deleteColumns="0" deleteRows="0" autoFilter="0" pivotTables="0"/>
  <mergeCells count="6">
    <mergeCell ref="C5:Q5"/>
    <mergeCell ref="C307:O307"/>
    <mergeCell ref="C7:Q7"/>
    <mergeCell ref="C9:Q9"/>
    <mergeCell ref="C11:Q11"/>
    <mergeCell ref="C15:M15"/>
  </mergeCells>
  <pageMargins left="0.75" right="0.75" top="1" bottom="1" header="0.5" footer="0.5"/>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I39"/>
  <sheetViews>
    <sheetView showGridLines="0" showRowColHeaders="0" zoomScale="90" zoomScaleNormal="90" zoomScaleSheetLayoutView="100" workbookViewId="0"/>
  </sheetViews>
  <sheetFormatPr baseColWidth="10" defaultColWidth="9.140625" defaultRowHeight="15" zeroHeight="1" x14ac:dyDescent="0.25"/>
  <cols>
    <col min="1" max="1" width="15.7109375" style="1" customWidth="1"/>
    <col min="2" max="2" width="28.85546875" style="1" customWidth="1"/>
    <col min="3" max="3" width="35.7109375" style="1" customWidth="1"/>
    <col min="4" max="4" width="15.7109375" style="1" customWidth="1"/>
    <col min="5" max="5" width="13.7109375" style="1" customWidth="1"/>
    <col min="6" max="6" width="17.28515625" style="1" bestFit="1" customWidth="1"/>
    <col min="7" max="8" width="20.7109375" style="1" customWidth="1"/>
    <col min="9" max="9" width="21.7109375" style="1" customWidth="1"/>
    <col min="10" max="16384" width="9.140625" style="1"/>
  </cols>
  <sheetData>
    <row r="1" spans="2:9" s="179" customFormat="1" ht="33.950000000000003" customHeight="1" x14ac:dyDescent="0.25">
      <c r="B1" s="175"/>
      <c r="C1" s="175"/>
      <c r="D1" s="175"/>
      <c r="E1" s="176"/>
      <c r="F1" s="177"/>
      <c r="G1" s="178"/>
      <c r="I1" s="177"/>
    </row>
    <row r="2" spans="2:9" s="179" customFormat="1" ht="35.1" hidden="1" customHeight="1" x14ac:dyDescent="0.25">
      <c r="B2" s="175"/>
      <c r="C2" s="175"/>
      <c r="D2" s="175"/>
      <c r="E2" s="175"/>
      <c r="F2" s="175"/>
      <c r="G2" s="175"/>
      <c r="H2" s="175"/>
      <c r="I2" s="175"/>
    </row>
    <row r="3" spans="2:9" s="179" customFormat="1" ht="24.95" hidden="1" customHeight="1" x14ac:dyDescent="0.25">
      <c r="B3" s="180"/>
      <c r="C3" s="180"/>
      <c r="D3" s="180"/>
      <c r="E3" s="180"/>
      <c r="F3" s="180"/>
      <c r="G3" s="180"/>
      <c r="H3" s="180"/>
      <c r="I3" s="175"/>
    </row>
    <row r="4" spans="2:9" s="179" customFormat="1" ht="24.95" customHeight="1" x14ac:dyDescent="0.25">
      <c r="B4" s="180"/>
      <c r="C4" s="180"/>
      <c r="D4" s="180"/>
      <c r="E4" s="180"/>
      <c r="F4" s="180"/>
      <c r="G4" s="180"/>
      <c r="H4" s="180"/>
      <c r="I4" s="181"/>
    </row>
    <row r="5" spans="2:9" s="179" customFormat="1" ht="150" hidden="1" customHeight="1" x14ac:dyDescent="0.25">
      <c r="B5" s="180"/>
      <c r="C5" s="180"/>
      <c r="D5" s="180"/>
      <c r="E5" s="180"/>
      <c r="F5" s="180"/>
      <c r="G5" s="180"/>
      <c r="H5" s="180"/>
      <c r="I5" s="180"/>
    </row>
    <row r="6" spans="2:9" s="179" customFormat="1" ht="34.5" customHeight="1" thickBot="1" x14ac:dyDescent="0.3">
      <c r="B6" s="182"/>
      <c r="C6" s="182"/>
      <c r="D6" s="182"/>
      <c r="E6" s="182"/>
      <c r="F6" s="182"/>
      <c r="G6" s="182"/>
      <c r="H6" s="182"/>
      <c r="I6" s="182"/>
    </row>
    <row r="7" spans="2:9" s="186" customFormat="1" ht="30" customHeight="1" thickBot="1" x14ac:dyDescent="0.25">
      <c r="B7" s="183" t="s">
        <v>122</v>
      </c>
      <c r="C7" s="184" t="s">
        <v>123</v>
      </c>
      <c r="D7" s="184" t="s">
        <v>124</v>
      </c>
      <c r="E7" s="184" t="s">
        <v>2</v>
      </c>
      <c r="F7" s="184" t="s">
        <v>125</v>
      </c>
      <c r="G7" s="184" t="s">
        <v>126</v>
      </c>
      <c r="H7" s="184" t="s">
        <v>127</v>
      </c>
      <c r="I7" s="185" t="s">
        <v>128</v>
      </c>
    </row>
    <row r="8" spans="2:9" s="179" customFormat="1" x14ac:dyDescent="0.25">
      <c r="B8" s="223"/>
      <c r="C8" s="126"/>
      <c r="D8" s="126"/>
      <c r="E8" s="126"/>
      <c r="F8" s="126"/>
      <c r="G8" s="126"/>
      <c r="H8" s="126"/>
      <c r="I8" s="211"/>
    </row>
    <row r="9" spans="2:9" s="179" customFormat="1" x14ac:dyDescent="0.25">
      <c r="B9" s="224"/>
      <c r="C9" s="127"/>
      <c r="D9" s="127"/>
      <c r="E9" s="127"/>
      <c r="F9" s="126"/>
      <c r="G9" s="127"/>
      <c r="H9" s="127"/>
      <c r="I9" s="212"/>
    </row>
    <row r="10" spans="2:9" s="179" customFormat="1" x14ac:dyDescent="0.25">
      <c r="B10" s="224"/>
      <c r="C10" s="127"/>
      <c r="D10" s="127"/>
      <c r="E10" s="127"/>
      <c r="F10" s="126"/>
      <c r="G10" s="127"/>
      <c r="H10" s="127"/>
      <c r="I10" s="212"/>
    </row>
    <row r="11" spans="2:9" s="179" customFormat="1" x14ac:dyDescent="0.25">
      <c r="B11" s="224"/>
      <c r="C11" s="127"/>
      <c r="D11" s="127"/>
      <c r="E11" s="127"/>
      <c r="F11" s="126"/>
      <c r="G11" s="127"/>
      <c r="H11" s="127"/>
      <c r="I11" s="212"/>
    </row>
    <row r="12" spans="2:9" s="179" customFormat="1" x14ac:dyDescent="0.25">
      <c r="B12" s="224"/>
      <c r="C12" s="127"/>
      <c r="D12" s="127"/>
      <c r="E12" s="127"/>
      <c r="F12" s="126"/>
      <c r="G12" s="127"/>
      <c r="H12" s="127"/>
      <c r="I12" s="212"/>
    </row>
    <row r="13" spans="2:9" s="179" customFormat="1" x14ac:dyDescent="0.25">
      <c r="B13" s="224"/>
      <c r="C13" s="127"/>
      <c r="D13" s="127"/>
      <c r="E13" s="127"/>
      <c r="F13" s="126"/>
      <c r="G13" s="127"/>
      <c r="H13" s="127"/>
      <c r="I13" s="212"/>
    </row>
    <row r="14" spans="2:9" s="179" customFormat="1" x14ac:dyDescent="0.25">
      <c r="B14" s="224"/>
      <c r="C14" s="127"/>
      <c r="D14" s="127"/>
      <c r="E14" s="127"/>
      <c r="F14" s="126"/>
      <c r="G14" s="127"/>
      <c r="H14" s="127"/>
      <c r="I14" s="212"/>
    </row>
    <row r="15" spans="2:9" s="179" customFormat="1" x14ac:dyDescent="0.25">
      <c r="B15" s="224"/>
      <c r="C15" s="127"/>
      <c r="D15" s="127"/>
      <c r="E15" s="127"/>
      <c r="F15" s="126"/>
      <c r="G15" s="127"/>
      <c r="H15" s="127"/>
      <c r="I15" s="212"/>
    </row>
    <row r="16" spans="2:9" s="179" customFormat="1" x14ac:dyDescent="0.25">
      <c r="B16" s="224"/>
      <c r="C16" s="127"/>
      <c r="D16" s="127"/>
      <c r="E16" s="127"/>
      <c r="F16" s="126"/>
      <c r="G16" s="127"/>
      <c r="H16" s="127"/>
      <c r="I16" s="212"/>
    </row>
    <row r="17" spans="2:9" s="179" customFormat="1" x14ac:dyDescent="0.25">
      <c r="B17" s="224"/>
      <c r="C17" s="127"/>
      <c r="D17" s="127"/>
      <c r="E17" s="127"/>
      <c r="F17" s="126"/>
      <c r="G17" s="127"/>
      <c r="H17" s="127"/>
      <c r="I17" s="212"/>
    </row>
    <row r="18" spans="2:9" s="179" customFormat="1" x14ac:dyDescent="0.25">
      <c r="B18" s="224"/>
      <c r="C18" s="127"/>
      <c r="D18" s="127"/>
      <c r="E18" s="127"/>
      <c r="F18" s="126"/>
      <c r="G18" s="127"/>
      <c r="H18" s="127"/>
      <c r="I18" s="212"/>
    </row>
    <row r="19" spans="2:9" s="179" customFormat="1" x14ac:dyDescent="0.25">
      <c r="B19" s="224"/>
      <c r="C19" s="127"/>
      <c r="D19" s="127"/>
      <c r="E19" s="127"/>
      <c r="F19" s="126"/>
      <c r="G19" s="127"/>
      <c r="H19" s="127"/>
      <c r="I19" s="212"/>
    </row>
    <row r="20" spans="2:9" s="179" customFormat="1" x14ac:dyDescent="0.25">
      <c r="B20" s="224"/>
      <c r="C20" s="127"/>
      <c r="D20" s="127"/>
      <c r="E20" s="127"/>
      <c r="F20" s="126"/>
      <c r="G20" s="127"/>
      <c r="H20" s="127"/>
      <c r="I20" s="212"/>
    </row>
    <row r="21" spans="2:9" s="179" customFormat="1" x14ac:dyDescent="0.25">
      <c r="B21" s="224"/>
      <c r="C21" s="127"/>
      <c r="D21" s="127"/>
      <c r="E21" s="127"/>
      <c r="F21" s="126"/>
      <c r="G21" s="127"/>
      <c r="H21" s="127"/>
      <c r="I21" s="212"/>
    </row>
    <row r="22" spans="2:9" s="179" customFormat="1" x14ac:dyDescent="0.25">
      <c r="B22" s="224"/>
      <c r="C22" s="127"/>
      <c r="D22" s="127"/>
      <c r="E22" s="127"/>
      <c r="F22" s="126"/>
      <c r="G22" s="127"/>
      <c r="H22" s="127"/>
      <c r="I22" s="212"/>
    </row>
    <row r="23" spans="2:9" s="179" customFormat="1" x14ac:dyDescent="0.25">
      <c r="B23" s="224"/>
      <c r="C23" s="127"/>
      <c r="D23" s="127"/>
      <c r="E23" s="127"/>
      <c r="F23" s="126"/>
      <c r="G23" s="127"/>
      <c r="H23" s="127"/>
      <c r="I23" s="212"/>
    </row>
    <row r="24" spans="2:9" s="179" customFormat="1" x14ac:dyDescent="0.25">
      <c r="B24" s="224"/>
      <c r="C24" s="127"/>
      <c r="D24" s="127"/>
      <c r="E24" s="127"/>
      <c r="F24" s="126"/>
      <c r="G24" s="127"/>
      <c r="H24" s="127"/>
      <c r="I24" s="212"/>
    </row>
    <row r="25" spans="2:9" s="179" customFormat="1" x14ac:dyDescent="0.25">
      <c r="B25" s="224"/>
      <c r="C25" s="127"/>
      <c r="D25" s="127"/>
      <c r="E25" s="127"/>
      <c r="F25" s="126"/>
      <c r="G25" s="127"/>
      <c r="H25" s="127"/>
      <c r="I25" s="212"/>
    </row>
    <row r="26" spans="2:9" s="179" customFormat="1" x14ac:dyDescent="0.25">
      <c r="B26" s="225"/>
      <c r="C26" s="129"/>
      <c r="D26" s="128"/>
      <c r="E26" s="128"/>
      <c r="F26" s="126"/>
      <c r="G26" s="127"/>
      <c r="H26" s="129"/>
      <c r="I26" s="213"/>
    </row>
    <row r="27" spans="2:9" s="179" customFormat="1" x14ac:dyDescent="0.25">
      <c r="B27" s="225"/>
      <c r="C27" s="129"/>
      <c r="D27" s="128"/>
      <c r="E27" s="128"/>
      <c r="F27" s="126"/>
      <c r="G27" s="127"/>
      <c r="H27" s="129"/>
      <c r="I27" s="213"/>
    </row>
    <row r="28" spans="2:9" s="179" customFormat="1" ht="15.75" thickBot="1" x14ac:dyDescent="0.3">
      <c r="B28" s="226"/>
      <c r="C28" s="131"/>
      <c r="D28" s="130"/>
      <c r="E28" s="130"/>
      <c r="F28" s="206"/>
      <c r="G28" s="131"/>
      <c r="H28" s="131"/>
      <c r="I28" s="214"/>
    </row>
    <row r="29" spans="2:9" s="179" customFormat="1" ht="20.100000000000001" customHeight="1" x14ac:dyDescent="0.25">
      <c r="B29" s="187"/>
      <c r="C29" s="187"/>
      <c r="D29" s="188"/>
      <c r="E29" s="188"/>
      <c r="F29" s="187"/>
      <c r="G29" s="187"/>
      <c r="H29" s="187"/>
      <c r="I29" s="187"/>
    </row>
    <row r="30" spans="2:9" s="179" customFormat="1" ht="20.100000000000001" customHeight="1" x14ac:dyDescent="0.25">
      <c r="B30" s="189"/>
      <c r="C30" s="187"/>
      <c r="D30" s="188"/>
      <c r="E30" s="188"/>
      <c r="F30" s="187"/>
      <c r="G30" s="187"/>
      <c r="H30" s="187"/>
      <c r="I30" s="187"/>
    </row>
    <row r="31" spans="2:9" s="179" customFormat="1" ht="35.1" customHeight="1" x14ac:dyDescent="0.25">
      <c r="B31" s="309" t="s">
        <v>305</v>
      </c>
      <c r="C31" s="309"/>
      <c r="D31" s="309"/>
      <c r="E31" s="309"/>
      <c r="F31" s="309"/>
      <c r="G31" s="309"/>
      <c r="H31" s="309"/>
      <c r="I31" s="309"/>
    </row>
    <row r="32" spans="2:9" s="179" customFormat="1" ht="20.100000000000001" customHeight="1" x14ac:dyDescent="0.25">
      <c r="B32" s="187"/>
      <c r="C32" s="187"/>
      <c r="D32" s="188"/>
      <c r="E32" s="188"/>
      <c r="F32" s="187"/>
      <c r="G32" s="187"/>
      <c r="H32" s="187"/>
      <c r="I32" s="187"/>
    </row>
    <row r="33" spans="2:9" ht="20.100000000000001" hidden="1" customHeight="1" x14ac:dyDescent="0.25">
      <c r="B33" s="44"/>
      <c r="C33" s="44"/>
      <c r="D33" s="45"/>
      <c r="E33" s="45"/>
      <c r="F33" s="44"/>
      <c r="G33" s="44"/>
      <c r="H33" s="44"/>
      <c r="I33" s="44"/>
    </row>
    <row r="34" spans="2:9" hidden="1" x14ac:dyDescent="0.25">
      <c r="B34" s="47"/>
      <c r="C34" s="47"/>
      <c r="D34" s="46"/>
      <c r="E34" s="46"/>
      <c r="F34" s="47"/>
      <c r="G34" s="46"/>
      <c r="H34" s="46"/>
      <c r="I34" s="46"/>
    </row>
    <row r="35" spans="2:9" hidden="1" x14ac:dyDescent="0.25">
      <c r="B35" s="47"/>
      <c r="C35" s="47"/>
      <c r="D35" s="47"/>
      <c r="E35" s="47"/>
      <c r="F35" s="47"/>
      <c r="G35" s="47"/>
      <c r="H35" s="47"/>
      <c r="I35" s="47"/>
    </row>
    <row r="36" spans="2:9" hidden="1" x14ac:dyDescent="0.25">
      <c r="C36" s="47"/>
      <c r="D36" s="47"/>
      <c r="E36" s="47"/>
      <c r="F36" s="47"/>
      <c r="G36" s="47"/>
      <c r="H36" s="47"/>
      <c r="I36" s="47"/>
    </row>
    <row r="37" spans="2:9" hidden="1" x14ac:dyDescent="0.25">
      <c r="B37" s="47"/>
      <c r="C37" s="47"/>
      <c r="D37" s="47"/>
      <c r="E37" s="47"/>
      <c r="F37" s="47"/>
      <c r="G37" s="47"/>
      <c r="H37" s="47"/>
      <c r="I37" s="47"/>
    </row>
    <row r="38" spans="2:9" hidden="1" x14ac:dyDescent="0.25">
      <c r="B38" s="47"/>
      <c r="C38" s="47"/>
      <c r="D38" s="47"/>
      <c r="E38" s="47"/>
      <c r="F38" s="47"/>
      <c r="G38" s="47"/>
      <c r="H38" s="47"/>
      <c r="I38" s="47"/>
    </row>
    <row r="39" spans="2:9" hidden="1" x14ac:dyDescent="0.25">
      <c r="B39" s="4"/>
      <c r="C39" s="4"/>
      <c r="D39" s="4"/>
      <c r="E39" s="4"/>
      <c r="F39" s="4"/>
      <c r="G39" s="4"/>
      <c r="H39" s="4"/>
      <c r="I39" s="4"/>
    </row>
  </sheetData>
  <sheetProtection password="89EF" sheet="1" objects="1" scenarios="1"/>
  <mergeCells count="1">
    <mergeCell ref="B31:I31"/>
  </mergeCells>
  <dataValidations count="4">
    <dataValidation type="list" allowBlank="1" showInputMessage="1" showErrorMessage="1" sqref="F8:F28">
      <formula1>"Patrocinio,Líder,Equipo de proyecto,Colaborador,Público Objetivo"</formula1>
    </dataValidation>
    <dataValidation type="list" allowBlank="1" showInputMessage="1" showErrorMessage="1" sqref="H8:H24 G8:G28">
      <formula1>"Resistencia,Indecisión,Conciencia,Comprensión,Colaboración,Compromiso"</formula1>
    </dataValidation>
    <dataValidation type="list" allowBlank="1" showInputMessage="1" showErrorMessage="1" sqref="I26:I28">
      <formula1>"Entendimiento,Sensibilización,Involucramiento,Participación"</formula1>
    </dataValidation>
    <dataValidation type="list" allowBlank="1" showInputMessage="1" showErrorMessage="1" sqref="H25:H28">
      <formula1>"Conciencia,Comprensión,Colaboración,Compromiso,Apoyo"</formula1>
    </dataValidation>
  </dataValidations>
  <pageMargins left="0.70866141732283472" right="0.70866141732283472" top="0.74803149606299213" bottom="0.74803149606299213" header="0.31496062992125984" footer="0.31496062992125984"/>
  <pageSetup scale="6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E21"/>
  <sheetViews>
    <sheetView zoomScale="80" zoomScaleNormal="80" workbookViewId="0"/>
  </sheetViews>
  <sheetFormatPr baseColWidth="10" defaultColWidth="9.140625" defaultRowHeight="12.75" x14ac:dyDescent="0.2"/>
  <cols>
    <col min="1" max="1" width="28.85546875" style="90" customWidth="1"/>
    <col min="2" max="2" width="54" style="90" customWidth="1"/>
    <col min="3" max="3" width="51" style="90" customWidth="1"/>
    <col min="4" max="4" width="44.85546875" style="90" customWidth="1"/>
    <col min="5" max="16384" width="9.140625" style="90"/>
  </cols>
  <sheetData>
    <row r="1" spans="1:5" ht="69.95" customHeight="1" x14ac:dyDescent="0.2">
      <c r="A1" s="52" t="s">
        <v>130</v>
      </c>
      <c r="B1" s="50" t="s">
        <v>131</v>
      </c>
      <c r="C1" s="51" t="s">
        <v>220</v>
      </c>
      <c r="D1" s="53" t="s">
        <v>132</v>
      </c>
      <c r="E1" s="90">
        <f>IF('Matriz de Grupos de Interés'!G8="Resistencia",1,IF('Matriz de Grupos de Interés'!G8="Indecisión",2,IF('Matriz de Grupos de Interés'!G8="Conciencia",3,IF('Matriz de Grupos de Interés'!G8="Comprensión",4,IF('Matriz de Grupos de Interés'!G8="Colaboración",5,IF('Matriz de Grupos de Interés'!G8="Compromiso",6,0))))))</f>
        <v>0</v>
      </c>
    </row>
    <row r="2" spans="1:5" ht="69.95" customHeight="1" x14ac:dyDescent="0.2">
      <c r="A2" s="54" t="s">
        <v>133</v>
      </c>
      <c r="B2" s="48" t="s">
        <v>134</v>
      </c>
      <c r="C2" s="49" t="s">
        <v>288</v>
      </c>
      <c r="D2" s="55" t="s">
        <v>135</v>
      </c>
      <c r="E2" s="90">
        <f>IF('Matriz de Grupos de Interés'!G9="Resistencia",1,IF('Matriz de Grupos de Interés'!G9="Indecisión",2,IF('Matriz de Grupos de Interés'!G9="Conciencia",3,IF('Matriz de Grupos de Interés'!G9="Comprensión",4,IF('Matriz de Grupos de Interés'!G9="Colaboración",5,IF('Matriz de Grupos de Interés'!G9="Compromiso",6,0))))))</f>
        <v>0</v>
      </c>
    </row>
    <row r="3" spans="1:5" ht="69.95" customHeight="1" x14ac:dyDescent="0.2">
      <c r="A3" s="54" t="s">
        <v>136</v>
      </c>
      <c r="B3" s="48" t="s">
        <v>137</v>
      </c>
      <c r="C3" s="49" t="s">
        <v>138</v>
      </c>
      <c r="D3" s="55" t="s">
        <v>285</v>
      </c>
      <c r="E3" s="90">
        <f>IF('Matriz de Grupos de Interés'!G10="Resistencia",1,IF('Matriz de Grupos de Interés'!G10="Indecisión",2,IF('Matriz de Grupos de Interés'!G10="Conciencia",3,IF('Matriz de Grupos de Interés'!G10="Comprensión",4,IF('Matriz de Grupos de Interés'!G10="Colaboración",5,IF('Matriz de Grupos de Interés'!G10="Compromiso",6,0))))))</f>
        <v>0</v>
      </c>
    </row>
    <row r="4" spans="1:5" ht="69.95" customHeight="1" x14ac:dyDescent="0.2">
      <c r="A4" s="54" t="s">
        <v>139</v>
      </c>
      <c r="B4" s="48" t="s">
        <v>140</v>
      </c>
      <c r="C4" s="49" t="s">
        <v>141</v>
      </c>
      <c r="D4" s="55" t="s">
        <v>286</v>
      </c>
      <c r="E4" s="90">
        <f>IF('Matriz de Grupos de Interés'!G11="Resistencia",1,IF('Matriz de Grupos de Interés'!G11="Indecisión",2,IF('Matriz de Grupos de Interés'!G11="Conciencia",3,IF('Matriz de Grupos de Interés'!G11="Comprensión",4,IF('Matriz de Grupos de Interés'!G11="Colaboración",5,IF('Matriz de Grupos de Interés'!G11="Compromiso",6,0))))))</f>
        <v>0</v>
      </c>
    </row>
    <row r="5" spans="1:5" ht="69.95" customHeight="1" x14ac:dyDescent="0.2">
      <c r="A5" s="54" t="s">
        <v>142</v>
      </c>
      <c r="B5" s="48" t="s">
        <v>143</v>
      </c>
      <c r="C5" s="49" t="s">
        <v>144</v>
      </c>
      <c r="D5" s="55" t="s">
        <v>145</v>
      </c>
      <c r="E5" s="90">
        <f>IF('Matriz de Grupos de Interés'!G12="Resistencia",1,IF('Matriz de Grupos de Interés'!G12="Indecisión",2,IF('Matriz de Grupos de Interés'!G12="Conciencia",3,IF('Matriz de Grupos de Interés'!G12="Comprensión",4,IF('Matriz de Grupos de Interés'!G12="Colaboración",5,IF('Matriz de Grupos de Interés'!G12="Compromiso",6,0))))))</f>
        <v>0</v>
      </c>
    </row>
    <row r="6" spans="1:5" ht="69.95" customHeight="1" x14ac:dyDescent="0.2">
      <c r="A6" s="54" t="s">
        <v>146</v>
      </c>
      <c r="B6" s="48" t="s">
        <v>147</v>
      </c>
      <c r="C6" s="49" t="s">
        <v>148</v>
      </c>
      <c r="D6" s="55" t="s">
        <v>149</v>
      </c>
      <c r="E6" s="90">
        <f>IF('Matriz de Grupos de Interés'!G13="Resistencia",1,IF('Matriz de Grupos de Interés'!G13="Indecisión",2,IF('Matriz de Grupos de Interés'!G13="Conciencia",3,IF('Matriz de Grupos de Interés'!G13="Comprensión",4,IF('Matriz de Grupos de Interés'!G13="Colaboración",5,IF('Matriz de Grupos de Interés'!G13="Compromiso",6,0))))))</f>
        <v>0</v>
      </c>
    </row>
    <row r="7" spans="1:5" ht="69.95" customHeight="1" x14ac:dyDescent="0.2">
      <c r="A7" s="54" t="s">
        <v>150</v>
      </c>
      <c r="B7" s="48" t="s">
        <v>151</v>
      </c>
      <c r="C7" s="49" t="s">
        <v>152</v>
      </c>
      <c r="D7" s="55" t="s">
        <v>153</v>
      </c>
      <c r="E7" s="90">
        <f>IF('Matriz de Grupos de Interés'!G14="Resistencia",1,IF('Matriz de Grupos de Interés'!G14="Indecisión",2,IF('Matriz de Grupos de Interés'!G14="Conciencia",3,IF('Matriz de Grupos de Interés'!G14="Comprensión",4,IF('Matriz de Grupos de Interés'!G14="Colaboración",5,IF('Matriz de Grupos de Interés'!G14="Compromiso",6,0))))))</f>
        <v>0</v>
      </c>
    </row>
    <row r="8" spans="1:5" ht="69.95" customHeight="1" x14ac:dyDescent="0.2">
      <c r="A8" s="54" t="s">
        <v>154</v>
      </c>
      <c r="B8" s="48" t="s">
        <v>155</v>
      </c>
      <c r="C8" s="49" t="s">
        <v>287</v>
      </c>
      <c r="D8" s="55" t="s">
        <v>156</v>
      </c>
      <c r="E8" s="90">
        <f>IF('Matriz de Grupos de Interés'!G15="Resistencia",1,IF('Matriz de Grupos de Interés'!G15="Indecisión",2,IF('Matriz de Grupos de Interés'!G15="Conciencia",3,IF('Matriz de Grupos de Interés'!G15="Comprensión",4,IF('Matriz de Grupos de Interés'!G15="Colaboración",5,IF('Matriz de Grupos de Interés'!G15="Compromiso",6,0))))))</f>
        <v>0</v>
      </c>
    </row>
    <row r="9" spans="1:5" ht="69.95" customHeight="1" x14ac:dyDescent="0.2">
      <c r="A9" s="54" t="s">
        <v>304</v>
      </c>
      <c r="B9" s="48" t="s">
        <v>157</v>
      </c>
      <c r="C9" s="49" t="s">
        <v>158</v>
      </c>
      <c r="D9" s="55" t="s">
        <v>159</v>
      </c>
      <c r="E9" s="90">
        <f>IF('Matriz de Grupos de Interés'!G16="Resistencia",1,IF('Matriz de Grupos de Interés'!G16="Indecisión",2,IF('Matriz de Grupos de Interés'!G16="Conciencia",3,IF('Matriz de Grupos de Interés'!G16="Comprensión",4,IF('Matriz de Grupos de Interés'!G16="Colaboración",5,IF('Matriz de Grupos de Interés'!G16="Compromiso",6,0))))))</f>
        <v>0</v>
      </c>
    </row>
    <row r="10" spans="1:5" ht="69.95" customHeight="1" x14ac:dyDescent="0.2">
      <c r="A10" s="54" t="s">
        <v>160</v>
      </c>
      <c r="B10" s="48" t="s">
        <v>161</v>
      </c>
      <c r="C10" s="49" t="s">
        <v>162</v>
      </c>
      <c r="D10" s="55" t="s">
        <v>163</v>
      </c>
      <c r="E10" s="90">
        <f>IF('Matriz de Grupos de Interés'!G17="Resistencia",1,IF('Matriz de Grupos de Interés'!G17="Indecisión",2,IF('Matriz de Grupos de Interés'!G17="Conciencia",3,IF('Matriz de Grupos de Interés'!G17="Comprensión",4,IF('Matriz de Grupos de Interés'!G17="Colaboración",5,IF('Matriz de Grupos de Interés'!G17="Compromiso",6,0))))))</f>
        <v>0</v>
      </c>
    </row>
    <row r="11" spans="1:5" ht="69.95" customHeight="1" x14ac:dyDescent="0.2">
      <c r="A11" s="54" t="s">
        <v>164</v>
      </c>
      <c r="B11" s="48" t="s">
        <v>165</v>
      </c>
      <c r="C11" s="49" t="s">
        <v>166</v>
      </c>
      <c r="D11" s="55" t="s">
        <v>145</v>
      </c>
      <c r="E11" s="90">
        <f>IF('Matriz de Grupos de Interés'!G18="Resistencia",1,IF('Matriz de Grupos de Interés'!G18="Indecisión",2,IF('Matriz de Grupos de Interés'!G18="Conciencia",3,IF('Matriz de Grupos de Interés'!G18="Comprensión",4,IF('Matriz de Grupos de Interés'!G18="Colaboración",5,IF('Matriz de Grupos de Interés'!G18="Compromiso",6,0))))))</f>
        <v>0</v>
      </c>
    </row>
    <row r="12" spans="1:5" ht="69.95" customHeight="1" x14ac:dyDescent="0.2">
      <c r="A12" s="54" t="s">
        <v>167</v>
      </c>
      <c r="B12" s="48" t="s">
        <v>168</v>
      </c>
      <c r="C12" s="49" t="s">
        <v>169</v>
      </c>
      <c r="D12" s="55" t="s">
        <v>289</v>
      </c>
      <c r="E12" s="90">
        <f>IF('Matriz de Grupos de Interés'!G19="Resistencia",1,IF('Matriz de Grupos de Interés'!G19="Indecisión",2,IF('Matriz de Grupos de Interés'!G19="Conciencia",3,IF('Matriz de Grupos de Interés'!G19="Comprensión",4,IF('Matriz de Grupos de Interés'!G19="Colaboración",5,IF('Matriz de Grupos de Interés'!G19="Compromiso",6,0))))))</f>
        <v>0</v>
      </c>
    </row>
    <row r="13" spans="1:5" ht="69.95" customHeight="1" x14ac:dyDescent="0.2">
      <c r="A13" s="54" t="s">
        <v>170</v>
      </c>
      <c r="B13" s="48" t="s">
        <v>171</v>
      </c>
      <c r="C13" s="49" t="s">
        <v>172</v>
      </c>
      <c r="D13" s="55" t="s">
        <v>290</v>
      </c>
      <c r="E13" s="90">
        <f>IF('Matriz de Grupos de Interés'!G20="Resistencia",1,IF('Matriz de Grupos de Interés'!G20="Indecisión",2,IF('Matriz de Grupos de Interés'!G20="Conciencia",3,IF('Matriz de Grupos de Interés'!G20="Comprensión",4,IF('Matriz de Grupos de Interés'!G20="Colaboración",5,IF('Matriz de Grupos de Interés'!G20="Compromiso",6,0))))))</f>
        <v>0</v>
      </c>
    </row>
    <row r="14" spans="1:5" ht="69.95" customHeight="1" x14ac:dyDescent="0.2">
      <c r="A14" s="54" t="s">
        <v>173</v>
      </c>
      <c r="B14" s="48" t="s">
        <v>174</v>
      </c>
      <c r="C14" s="49" t="s">
        <v>175</v>
      </c>
      <c r="D14" s="55" t="s">
        <v>176</v>
      </c>
      <c r="E14" s="90">
        <f>IF('Matriz de Grupos de Interés'!G21="Resistencia",1,IF('Matriz de Grupos de Interés'!G21="Indecisión",2,IF('Matriz de Grupos de Interés'!G21="Conciencia",3,IF('Matriz de Grupos de Interés'!G21="Comprensión",4,IF('Matriz de Grupos de Interés'!G21="Colaboración",5,IF('Matriz de Grupos de Interés'!G21="Compromiso",6,0))))))</f>
        <v>0</v>
      </c>
    </row>
    <row r="15" spans="1:5" ht="69.95" customHeight="1" x14ac:dyDescent="0.2">
      <c r="A15" s="54" t="s">
        <v>177</v>
      </c>
      <c r="B15" s="48" t="s">
        <v>178</v>
      </c>
      <c r="C15" s="49" t="s">
        <v>175</v>
      </c>
      <c r="D15" s="55" t="s">
        <v>176</v>
      </c>
      <c r="E15" s="90">
        <f>IF('Matriz de Grupos de Interés'!G22="Resistencia",1,IF('Matriz de Grupos de Interés'!G22="Indecisión",2,IF('Matriz de Grupos de Interés'!G22="Conciencia",3,IF('Matriz de Grupos de Interés'!G22="Comprensión",4,IF('Matriz de Grupos de Interés'!G22="Colaboración",5,IF('Matriz de Grupos de Interés'!G22="Compromiso",6,0))))))</f>
        <v>0</v>
      </c>
    </row>
    <row r="16" spans="1:5" ht="69.95" customHeight="1" x14ac:dyDescent="0.2">
      <c r="A16" s="54" t="s">
        <v>179</v>
      </c>
      <c r="B16" s="48" t="s">
        <v>180</v>
      </c>
      <c r="C16" s="49" t="s">
        <v>181</v>
      </c>
      <c r="D16" s="55" t="s">
        <v>291</v>
      </c>
      <c r="E16" s="90">
        <f>IF('Matriz de Grupos de Interés'!G23="Resistencia",1,IF('Matriz de Grupos de Interés'!G23="Indecisión",2,IF('Matriz de Grupos de Interés'!G23="Conciencia",3,IF('Matriz de Grupos de Interés'!G23="Comprensión",4,IF('Matriz de Grupos de Interés'!G23="Colaboración",5,IF('Matriz de Grupos de Interés'!G23="Compromiso",6,0))))))</f>
        <v>0</v>
      </c>
    </row>
    <row r="17" spans="1:5" ht="69.95" customHeight="1" x14ac:dyDescent="0.2">
      <c r="A17" s="54" t="s">
        <v>183</v>
      </c>
      <c r="B17" s="48" t="s">
        <v>184</v>
      </c>
      <c r="C17" s="49" t="s">
        <v>185</v>
      </c>
      <c r="D17" s="55" t="s">
        <v>182</v>
      </c>
      <c r="E17" s="90">
        <f>IF('Matriz de Grupos de Interés'!G24="Resistencia",1,IF('Matriz de Grupos de Interés'!G24="Indecisión",2,IF('Matriz de Grupos de Interés'!G24="Conciencia",3,IF('Matriz de Grupos de Interés'!G24="Comprensión",4,IF('Matriz de Grupos de Interés'!G24="Colaboración",5,IF('Matriz de Grupos de Interés'!G24="Compromiso",6,0))))))</f>
        <v>0</v>
      </c>
    </row>
    <row r="18" spans="1:5" ht="69.95" customHeight="1" x14ac:dyDescent="0.2">
      <c r="A18" s="54" t="s">
        <v>186</v>
      </c>
      <c r="B18" s="48" t="s">
        <v>187</v>
      </c>
      <c r="C18" s="49" t="s">
        <v>188</v>
      </c>
      <c r="D18" s="55" t="s">
        <v>182</v>
      </c>
      <c r="E18" s="90">
        <f>IF('Matriz de Grupos de Interés'!G25="Resistencia",1,IF('Matriz de Grupos de Interés'!G25="Indecisión",2,IF('Matriz de Grupos de Interés'!G25="Conciencia",3,IF('Matriz de Grupos de Interés'!G25="Comprensión",4,IF('Matriz de Grupos de Interés'!G25="Colaboración",5,IF('Matriz de Grupos de Interés'!G25="Compromiso",6,0))))))</f>
        <v>0</v>
      </c>
    </row>
    <row r="19" spans="1:5" x14ac:dyDescent="0.2">
      <c r="E19" s="90">
        <f>IF('Matriz de Grupos de Interés'!G26="Resistencia",1,IF('Matriz de Grupos de Interés'!G26="Indecisión",2,IF('Matriz de Grupos de Interés'!G26="Conciencia",3,IF('Matriz de Grupos de Interés'!G26="Comprensión",4,IF('Matriz de Grupos de Interés'!G26="Colaboración",5,IF('Matriz de Grupos de Interés'!G26="Compromiso",6,0))))))</f>
        <v>0</v>
      </c>
    </row>
    <row r="20" spans="1:5" x14ac:dyDescent="0.2">
      <c r="E20" s="90">
        <f>IF('Matriz de Grupos de Interés'!G27="Resistencia",1,IF('Matriz de Grupos de Interés'!G27="Indecisión",2,IF('Matriz de Grupos de Interés'!G27="Conciencia",3,IF('Matriz de Grupos de Interés'!G27="Comprensión",4,IF('Matriz de Grupos de Interés'!G27="Colaboración",5,IF('Matriz de Grupos de Interés'!G27="Compromiso",6,0))))))</f>
        <v>0</v>
      </c>
    </row>
    <row r="21" spans="1:5" x14ac:dyDescent="0.2">
      <c r="E21" s="90">
        <f>IF('Matriz de Grupos de Interés'!G28="Resistencia",1,IF('Matriz de Grupos de Interés'!G28="Indecisión",2,IF('Matriz de Grupos de Interés'!G28="Conciencia",3,IF('Matriz de Grupos de Interés'!G28="Comprensión",4,IF('Matriz de Grupos de Interés'!G28="Colaboración",5,IF('Matriz de Grupos de Interés'!G28="Compromiso",6,0))))))</f>
        <v>0</v>
      </c>
    </row>
  </sheetData>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7"/>
  <sheetViews>
    <sheetView showGridLines="0" showRowColHeaders="0" zoomScale="90" zoomScaleNormal="90" workbookViewId="0"/>
  </sheetViews>
  <sheetFormatPr baseColWidth="10" defaultColWidth="16.140625" defaultRowHeight="12.75" zeroHeight="1" x14ac:dyDescent="0.2"/>
  <cols>
    <col min="1" max="3" width="16.140625" style="56"/>
    <col min="4" max="4" width="12.85546875" style="56" customWidth="1"/>
    <col min="5" max="5" width="18.42578125" style="56" customWidth="1"/>
    <col min="6" max="6" width="12.28515625" style="56" customWidth="1"/>
    <col min="7" max="7" width="11.42578125" style="56" customWidth="1"/>
    <col min="8" max="8" width="6.28515625" style="56" customWidth="1"/>
    <col min="9" max="16384" width="16.140625" style="56"/>
  </cols>
  <sheetData>
    <row r="1" spans="2:12" ht="12.75" customHeight="1" x14ac:dyDescent="0.2">
      <c r="B1" s="104"/>
      <c r="C1" s="104"/>
      <c r="D1" s="104"/>
      <c r="E1" s="104"/>
      <c r="F1" s="104"/>
      <c r="G1" s="104"/>
      <c r="H1" s="104"/>
      <c r="I1" s="104"/>
    </row>
    <row r="2" spans="2:12" ht="18.75" customHeight="1" x14ac:dyDescent="0.2">
      <c r="B2" s="104"/>
      <c r="C2" s="104"/>
      <c r="D2" s="104"/>
      <c r="E2" s="104"/>
      <c r="F2" s="104"/>
      <c r="G2" s="104"/>
      <c r="H2" s="104"/>
      <c r="I2" s="104"/>
    </row>
    <row r="3" spans="2:12" ht="12.75" customHeight="1" x14ac:dyDescent="0.2">
      <c r="B3" s="104"/>
      <c r="C3" s="104"/>
      <c r="D3" s="104"/>
      <c r="E3" s="104"/>
      <c r="F3" s="104"/>
      <c r="G3" s="104"/>
      <c r="H3" s="104"/>
      <c r="I3" s="104"/>
    </row>
    <row r="4" spans="2:12" x14ac:dyDescent="0.2">
      <c r="F4" s="94"/>
      <c r="G4" s="94"/>
      <c r="H4" s="94"/>
      <c r="I4" s="94"/>
      <c r="J4" s="94"/>
    </row>
    <row r="5" spans="2:12" ht="76.5" customHeight="1" x14ac:dyDescent="0.25">
      <c r="B5" s="103"/>
      <c r="C5" s="103"/>
      <c r="D5" s="103"/>
      <c r="E5" s="103"/>
      <c r="F5" s="103" t="s">
        <v>235</v>
      </c>
      <c r="G5" s="103"/>
      <c r="H5" s="93"/>
      <c r="I5" s="89"/>
    </row>
    <row r="6" spans="2:12" ht="15" customHeight="1" x14ac:dyDescent="0.2"/>
    <row r="7" spans="2:12" ht="24.95" customHeight="1" x14ac:dyDescent="0.2">
      <c r="I7" s="310"/>
      <c r="J7" s="310"/>
      <c r="K7" s="310"/>
    </row>
    <row r="8" spans="2:12" ht="26.25" customHeight="1" x14ac:dyDescent="0.2"/>
    <row r="9" spans="2:12" ht="25.5" customHeight="1" x14ac:dyDescent="0.2"/>
    <row r="10" spans="2:12" ht="22.5" customHeight="1" x14ac:dyDescent="0.2">
      <c r="L10" s="57"/>
    </row>
    <row r="11" spans="2:12" ht="15" customHeight="1" x14ac:dyDescent="0.2">
      <c r="L11" s="57"/>
    </row>
    <row r="12" spans="2:12" ht="15" customHeight="1" x14ac:dyDescent="0.2">
      <c r="L12" s="57"/>
    </row>
    <row r="13" spans="2:12" ht="15" customHeight="1" x14ac:dyDescent="0.2">
      <c r="L13" s="57"/>
    </row>
    <row r="14" spans="2:12" ht="15" customHeight="1" x14ac:dyDescent="0.2">
      <c r="L14" s="57"/>
    </row>
    <row r="15" spans="2:12" ht="15" customHeight="1" x14ac:dyDescent="0.2"/>
    <row r="16" spans="2:12" ht="15" customHeight="1" x14ac:dyDescent="0.2"/>
    <row r="17" spans="2:12" ht="15" customHeight="1" x14ac:dyDescent="0.2">
      <c r="B17" s="94"/>
    </row>
    <row r="18" spans="2:12" ht="15" customHeight="1" x14ac:dyDescent="0.2">
      <c r="B18" s="94"/>
    </row>
    <row r="19" spans="2:12" ht="15" customHeight="1" x14ac:dyDescent="0.2">
      <c r="B19" s="94"/>
    </row>
    <row r="20" spans="2:12" ht="15" customHeight="1" x14ac:dyDescent="0.2">
      <c r="B20" s="94"/>
    </row>
    <row r="21" spans="2:12" ht="15" customHeight="1" x14ac:dyDescent="0.2">
      <c r="B21" s="94"/>
    </row>
    <row r="22" spans="2:12" ht="15" customHeight="1" x14ac:dyDescent="0.2">
      <c r="B22" s="94"/>
    </row>
    <row r="23" spans="2:12" ht="15" customHeight="1" x14ac:dyDescent="0.2">
      <c r="B23" s="94"/>
    </row>
    <row r="24" spans="2:12" ht="15" customHeight="1" x14ac:dyDescent="0.2">
      <c r="B24" s="94"/>
    </row>
    <row r="25" spans="2:12" x14ac:dyDescent="0.2">
      <c r="B25" s="94"/>
    </row>
    <row r="26" spans="2:12" ht="35.1" customHeight="1" x14ac:dyDescent="0.2">
      <c r="B26" s="299" t="s">
        <v>305</v>
      </c>
      <c r="C26" s="299"/>
      <c r="D26" s="299"/>
      <c r="E26" s="299"/>
      <c r="F26" s="299"/>
      <c r="G26" s="299"/>
      <c r="H26" s="299"/>
      <c r="I26" s="299"/>
      <c r="J26" s="299"/>
      <c r="K26" s="299"/>
      <c r="L26" s="299"/>
    </row>
    <row r="27" spans="2:12" x14ac:dyDescent="0.2"/>
  </sheetData>
  <sheetProtection password="89EF" sheet="1" objects="1" scenarios="1"/>
  <mergeCells count="2">
    <mergeCell ref="I7:K7"/>
    <mergeCell ref="B26:L26"/>
  </mergeCells>
  <pageMargins left="0.75" right="0.75" top="1" bottom="1" header="0.5" footer="0.5"/>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M31"/>
  <sheetViews>
    <sheetView showGridLines="0" showRowColHeaders="0" zoomScale="90" zoomScaleNormal="90" workbookViewId="0"/>
  </sheetViews>
  <sheetFormatPr baseColWidth="10" defaultColWidth="9.140625" defaultRowHeight="12.75" zeroHeight="1" x14ac:dyDescent="0.2"/>
  <cols>
    <col min="1" max="2" width="9.140625" style="17"/>
    <col min="3" max="3" width="17.7109375" style="17" customWidth="1"/>
    <col min="4" max="4" width="25.140625" style="17" bestFit="1" customWidth="1"/>
    <col min="5" max="5" width="35.5703125" style="17" customWidth="1"/>
    <col min="6" max="6" width="39.28515625" style="17" customWidth="1"/>
    <col min="7" max="7" width="29.5703125" style="17" customWidth="1"/>
    <col min="8" max="9" width="15.7109375" style="17" customWidth="1"/>
    <col min="10" max="10" width="15.7109375" style="17" hidden="1" customWidth="1"/>
    <col min="11" max="11" width="15.7109375" style="17" customWidth="1"/>
    <col min="12" max="16384" width="9.140625" style="17"/>
  </cols>
  <sheetData>
    <row r="1" spans="3:11" x14ac:dyDescent="0.2"/>
    <row r="2" spans="3:11" x14ac:dyDescent="0.2"/>
    <row r="3" spans="3:11" x14ac:dyDescent="0.2"/>
    <row r="4" spans="3:11" ht="13.5" thickBot="1" x14ac:dyDescent="0.25"/>
    <row r="5" spans="3:11" ht="20.100000000000001" customHeight="1" thickBot="1" x14ac:dyDescent="0.25">
      <c r="C5" s="108" t="s">
        <v>122</v>
      </c>
      <c r="D5" s="109" t="s">
        <v>128</v>
      </c>
      <c r="E5" s="109" t="s">
        <v>242</v>
      </c>
      <c r="F5" s="109" t="s">
        <v>129</v>
      </c>
      <c r="G5" s="110" t="s">
        <v>233</v>
      </c>
      <c r="H5" s="91"/>
      <c r="I5" s="91"/>
      <c r="J5" s="91"/>
      <c r="K5" s="91"/>
    </row>
    <row r="6" spans="3:11" x14ac:dyDescent="0.2">
      <c r="C6" s="218"/>
      <c r="D6" s="215"/>
      <c r="E6" s="215"/>
      <c r="F6" s="219"/>
      <c r="G6" s="220"/>
      <c r="H6" s="111"/>
      <c r="I6" s="91"/>
      <c r="J6" s="17" t="s">
        <v>243</v>
      </c>
      <c r="K6" s="91"/>
    </row>
    <row r="7" spans="3:11" x14ac:dyDescent="0.2">
      <c r="C7" s="218"/>
      <c r="D7" s="216"/>
      <c r="E7" s="216"/>
      <c r="F7" s="221"/>
      <c r="G7" s="222"/>
      <c r="H7" s="91"/>
      <c r="I7" s="91"/>
      <c r="J7" s="17" t="s">
        <v>244</v>
      </c>
      <c r="K7" s="91"/>
    </row>
    <row r="8" spans="3:11" x14ac:dyDescent="0.2">
      <c r="C8" s="218"/>
      <c r="D8" s="216"/>
      <c r="E8" s="216"/>
      <c r="F8" s="221"/>
      <c r="G8" s="222"/>
      <c r="H8" s="91"/>
      <c r="I8" s="91"/>
      <c r="J8" s="17" t="s">
        <v>245</v>
      </c>
      <c r="K8" s="91"/>
    </row>
    <row r="9" spans="3:11" x14ac:dyDescent="0.2">
      <c r="C9" s="218"/>
      <c r="D9" s="216"/>
      <c r="E9" s="216"/>
      <c r="F9" s="221"/>
      <c r="G9" s="222"/>
      <c r="H9" s="91"/>
      <c r="I9" s="91"/>
      <c r="J9" s="17" t="s">
        <v>246</v>
      </c>
      <c r="K9" s="91"/>
    </row>
    <row r="10" spans="3:11" x14ac:dyDescent="0.2">
      <c r="C10" s="218"/>
      <c r="D10" s="216"/>
      <c r="E10" s="216"/>
      <c r="F10" s="221"/>
      <c r="G10" s="222"/>
      <c r="H10" s="91"/>
      <c r="I10" s="91"/>
      <c r="J10" s="91"/>
      <c r="K10" s="91"/>
    </row>
    <row r="11" spans="3:11" x14ac:dyDescent="0.2">
      <c r="C11" s="218"/>
      <c r="D11" s="216"/>
      <c r="E11" s="216"/>
      <c r="F11" s="221"/>
      <c r="G11" s="222"/>
      <c r="H11" s="91"/>
      <c r="I11" s="91"/>
      <c r="J11" s="91"/>
      <c r="K11" s="91"/>
    </row>
    <row r="12" spans="3:11" x14ac:dyDescent="0.2">
      <c r="C12" s="218"/>
      <c r="D12" s="216"/>
      <c r="E12" s="216"/>
      <c r="F12" s="221"/>
      <c r="G12" s="222"/>
      <c r="H12" s="91"/>
      <c r="I12" s="91"/>
      <c r="J12" s="91"/>
      <c r="K12" s="91"/>
    </row>
    <row r="13" spans="3:11" x14ac:dyDescent="0.2">
      <c r="C13" s="218"/>
      <c r="D13" s="216"/>
      <c r="E13" s="216"/>
      <c r="F13" s="221"/>
      <c r="G13" s="222"/>
      <c r="H13" s="91"/>
      <c r="I13" s="91"/>
      <c r="J13" s="91"/>
      <c r="K13" s="91"/>
    </row>
    <row r="14" spans="3:11" x14ac:dyDescent="0.2">
      <c r="C14" s="218"/>
      <c r="D14" s="216"/>
      <c r="E14" s="216"/>
      <c r="F14" s="221"/>
      <c r="G14" s="222"/>
      <c r="H14" s="91"/>
      <c r="I14" s="91"/>
      <c r="J14" s="91"/>
      <c r="K14" s="91"/>
    </row>
    <row r="15" spans="3:11" x14ac:dyDescent="0.2">
      <c r="C15" s="218"/>
      <c r="D15" s="216"/>
      <c r="E15" s="216"/>
      <c r="F15" s="221"/>
      <c r="G15" s="222"/>
      <c r="H15" s="91"/>
      <c r="I15" s="91"/>
      <c r="J15" s="91"/>
      <c r="K15" s="91"/>
    </row>
    <row r="16" spans="3:11" x14ac:dyDescent="0.2">
      <c r="C16" s="218"/>
      <c r="D16" s="216"/>
      <c r="E16" s="216"/>
      <c r="F16" s="221"/>
      <c r="G16" s="222"/>
      <c r="H16" s="91"/>
      <c r="I16" s="91"/>
      <c r="J16" s="91"/>
      <c r="K16" s="91"/>
    </row>
    <row r="17" spans="2:13" x14ac:dyDescent="0.2">
      <c r="C17" s="218"/>
      <c r="D17" s="216"/>
      <c r="E17" s="216"/>
      <c r="F17" s="221"/>
      <c r="G17" s="222"/>
      <c r="H17" s="91"/>
      <c r="I17" s="91"/>
      <c r="J17" s="91"/>
      <c r="K17" s="91"/>
    </row>
    <row r="18" spans="2:13" x14ac:dyDescent="0.2">
      <c r="C18" s="218"/>
      <c r="D18" s="216"/>
      <c r="E18" s="216"/>
      <c r="F18" s="221"/>
      <c r="G18" s="222"/>
      <c r="H18" s="91"/>
      <c r="I18" s="91"/>
      <c r="J18" s="91"/>
      <c r="K18" s="91"/>
    </row>
    <row r="19" spans="2:13" x14ac:dyDescent="0.2">
      <c r="C19" s="218"/>
      <c r="D19" s="216"/>
      <c r="E19" s="216"/>
      <c r="F19" s="221"/>
      <c r="G19" s="222"/>
      <c r="H19" s="91"/>
      <c r="I19" s="91"/>
      <c r="J19" s="91"/>
      <c r="K19" s="91"/>
    </row>
    <row r="20" spans="2:13" x14ac:dyDescent="0.2">
      <c r="C20" s="218"/>
      <c r="D20" s="216"/>
      <c r="E20" s="216"/>
      <c r="F20" s="221"/>
      <c r="G20" s="222"/>
      <c r="H20" s="91"/>
      <c r="I20" s="91"/>
      <c r="J20" s="91"/>
      <c r="K20" s="91"/>
    </row>
    <row r="21" spans="2:13" x14ac:dyDescent="0.2">
      <c r="C21" s="218"/>
      <c r="D21" s="216"/>
      <c r="E21" s="216"/>
      <c r="F21" s="221"/>
      <c r="G21" s="222"/>
      <c r="H21" s="91"/>
      <c r="I21" s="91"/>
      <c r="J21" s="91"/>
      <c r="K21" s="91"/>
    </row>
    <row r="22" spans="2:13" x14ac:dyDescent="0.2">
      <c r="C22" s="218"/>
      <c r="D22" s="216"/>
      <c r="E22" s="216"/>
      <c r="F22" s="221"/>
      <c r="G22" s="222"/>
      <c r="H22" s="91"/>
      <c r="I22" s="91"/>
      <c r="J22" s="91"/>
      <c r="K22" s="91"/>
    </row>
    <row r="23" spans="2:13" x14ac:dyDescent="0.2">
      <c r="C23" s="218"/>
      <c r="D23" s="216"/>
      <c r="E23" s="216"/>
      <c r="F23" s="221"/>
      <c r="G23" s="222"/>
      <c r="H23" s="91"/>
      <c r="I23" s="91"/>
      <c r="J23" s="91"/>
      <c r="K23" s="91"/>
    </row>
    <row r="24" spans="2:13" x14ac:dyDescent="0.2">
      <c r="C24" s="218"/>
      <c r="D24" s="216"/>
      <c r="E24" s="216" t="str">
        <f t="shared" ref="E24:E26" si="0">IF(D24="Sensibilizar",$J$6,IF(D24="Apoyar",$J$7,IF(D24="Involucrar",$J$8,IF(D24="Comprometer",$J$9,""))))</f>
        <v/>
      </c>
      <c r="F24" s="221"/>
      <c r="G24" s="222"/>
      <c r="H24" s="91"/>
      <c r="I24" s="91"/>
      <c r="J24" s="91"/>
      <c r="K24" s="91"/>
    </row>
    <row r="25" spans="2:13" x14ac:dyDescent="0.2">
      <c r="C25" s="218"/>
      <c r="D25" s="216"/>
      <c r="E25" s="216" t="str">
        <f t="shared" si="0"/>
        <v/>
      </c>
      <c r="F25" s="221"/>
      <c r="G25" s="222"/>
    </row>
    <row r="26" spans="2:13" ht="13.5" thickBot="1" x14ac:dyDescent="0.25">
      <c r="B26" s="91"/>
      <c r="C26" s="235"/>
      <c r="D26" s="217"/>
      <c r="E26" s="217" t="str">
        <f t="shared" si="0"/>
        <v/>
      </c>
      <c r="F26" s="236"/>
      <c r="G26" s="237"/>
    </row>
    <row r="27" spans="2:13" x14ac:dyDescent="0.2"/>
    <row r="28" spans="2:13" x14ac:dyDescent="0.2"/>
    <row r="29" spans="2:13" ht="35.1" customHeight="1" x14ac:dyDescent="0.2">
      <c r="B29" s="311" t="s">
        <v>305</v>
      </c>
      <c r="C29" s="311"/>
      <c r="D29" s="311"/>
      <c r="E29" s="311"/>
      <c r="F29" s="311"/>
      <c r="G29" s="249"/>
      <c r="H29" s="249"/>
      <c r="I29" s="249"/>
      <c r="J29" s="249"/>
      <c r="K29" s="249"/>
      <c r="L29" s="249"/>
      <c r="M29" s="249"/>
    </row>
    <row r="30" spans="2:13" x14ac:dyDescent="0.2"/>
    <row r="31" spans="2:13" x14ac:dyDescent="0.2"/>
  </sheetData>
  <sheetProtection password="89EF" sheet="1" objects="1" scenarios="1"/>
  <mergeCells count="1">
    <mergeCell ref="B29:F29"/>
  </mergeCells>
  <conditionalFormatting sqref="C6:G26">
    <cfRule type="cellIs" dxfId="81" priority="1" operator="equal">
      <formula>0</formula>
    </cfRule>
  </conditionalFormatting>
  <pageMargins left="0.75" right="0.75" top="1" bottom="1" header="0.5" footer="0.5"/>
  <pageSetup paperSize="9" orientation="portrait" r:id="rId1"/>
  <headerFooter alignWithMargins="0"/>
  <ignoredErrors>
    <ignoredError sqref="E24:E26"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C2:N34"/>
  <sheetViews>
    <sheetView showGridLines="0" showRowColHeaders="0" tabSelected="1" zoomScale="90" zoomScaleNormal="90" workbookViewId="0">
      <selection activeCell="D7" sqref="D7"/>
    </sheetView>
  </sheetViews>
  <sheetFormatPr baseColWidth="10" defaultColWidth="9.140625" defaultRowHeight="12.75" x14ac:dyDescent="0.2"/>
  <cols>
    <col min="1" max="1" width="9.140625" style="92"/>
    <col min="2" max="2" width="5.140625" style="92" customWidth="1"/>
    <col min="3" max="3" width="9.42578125" style="92" customWidth="1"/>
    <col min="4" max="4" width="25" style="92" customWidth="1"/>
    <col min="5" max="5" width="36.42578125" style="92" customWidth="1"/>
    <col min="6" max="6" width="35.7109375" style="92" customWidth="1"/>
    <col min="7" max="7" width="12.140625" style="92" customWidth="1"/>
    <col min="8" max="8" width="14" style="92" customWidth="1"/>
    <col min="9" max="9" width="17" style="92" customWidth="1"/>
    <col min="10" max="10" width="15.5703125" style="92" customWidth="1"/>
    <col min="11" max="11" width="15.7109375" style="92" customWidth="1"/>
    <col min="12" max="12" width="11.5703125" style="92" customWidth="1"/>
    <col min="13" max="13" width="19.5703125" style="92" customWidth="1"/>
    <col min="14" max="14" width="16.42578125" style="92" customWidth="1"/>
    <col min="15" max="16384" width="9.140625" style="92"/>
  </cols>
  <sheetData>
    <row r="2" spans="3:14" ht="21.75" customHeight="1" x14ac:dyDescent="0.2"/>
    <row r="3" spans="3:14" ht="17.25" customHeight="1" x14ac:dyDescent="0.2"/>
    <row r="4" spans="3:14" ht="17.25" customHeight="1" x14ac:dyDescent="0.2"/>
    <row r="5" spans="3:14" ht="13.5" thickBot="1" x14ac:dyDescent="0.25"/>
    <row r="6" spans="3:14" ht="30" customHeight="1" thickBot="1" x14ac:dyDescent="0.25">
      <c r="C6" s="231" t="s">
        <v>274</v>
      </c>
      <c r="D6" s="227" t="s">
        <v>273</v>
      </c>
      <c r="E6" s="118" t="s">
        <v>229</v>
      </c>
      <c r="F6" s="118" t="s">
        <v>122</v>
      </c>
      <c r="G6" s="118" t="s">
        <v>250</v>
      </c>
      <c r="H6" s="118" t="s">
        <v>227</v>
      </c>
      <c r="I6" s="118" t="s">
        <v>275</v>
      </c>
      <c r="J6" s="118" t="s">
        <v>230</v>
      </c>
      <c r="K6" s="118" t="s">
        <v>228</v>
      </c>
      <c r="L6" s="118" t="s">
        <v>226</v>
      </c>
      <c r="M6" s="118" t="s">
        <v>231</v>
      </c>
      <c r="N6" s="119" t="s">
        <v>232</v>
      </c>
    </row>
    <row r="7" spans="3:14" x14ac:dyDescent="0.2">
      <c r="C7" s="232">
        <v>1</v>
      </c>
      <c r="D7" s="228"/>
      <c r="E7" s="200"/>
      <c r="F7" s="200"/>
      <c r="G7" s="190"/>
      <c r="H7" s="190"/>
      <c r="I7" s="190"/>
      <c r="J7" s="191"/>
      <c r="K7" s="191"/>
      <c r="L7" s="192"/>
      <c r="M7" s="190"/>
      <c r="N7" s="193"/>
    </row>
    <row r="8" spans="3:14" x14ac:dyDescent="0.2">
      <c r="C8" s="233">
        <v>2</v>
      </c>
      <c r="D8" s="229"/>
      <c r="E8" s="201"/>
      <c r="F8" s="201"/>
      <c r="G8" s="194"/>
      <c r="H8" s="194"/>
      <c r="I8" s="194"/>
      <c r="J8" s="195"/>
      <c r="K8" s="195"/>
      <c r="L8" s="196"/>
      <c r="M8" s="194"/>
      <c r="N8" s="197"/>
    </row>
    <row r="9" spans="3:14" x14ac:dyDescent="0.2">
      <c r="C9" s="233">
        <v>3</v>
      </c>
      <c r="D9" s="229"/>
      <c r="E9" s="201"/>
      <c r="F9" s="201"/>
      <c r="G9" s="194"/>
      <c r="H9" s="194"/>
      <c r="I9" s="194"/>
      <c r="J9" s="195"/>
      <c r="K9" s="195"/>
      <c r="L9" s="196"/>
      <c r="M9" s="194"/>
      <c r="N9" s="197"/>
    </row>
    <row r="10" spans="3:14" x14ac:dyDescent="0.2">
      <c r="C10" s="233">
        <v>4</v>
      </c>
      <c r="D10" s="229"/>
      <c r="E10" s="201"/>
      <c r="F10" s="201"/>
      <c r="G10" s="194"/>
      <c r="H10" s="194"/>
      <c r="I10" s="194"/>
      <c r="J10" s="195"/>
      <c r="K10" s="195"/>
      <c r="L10" s="196"/>
      <c r="M10" s="194"/>
      <c r="N10" s="197"/>
    </row>
    <row r="11" spans="3:14" x14ac:dyDescent="0.2">
      <c r="C11" s="233">
        <v>5</v>
      </c>
      <c r="D11" s="229"/>
      <c r="E11" s="201"/>
      <c r="F11" s="201"/>
      <c r="G11" s="194"/>
      <c r="H11" s="194"/>
      <c r="I11" s="194"/>
      <c r="J11" s="195"/>
      <c r="K11" s="195"/>
      <c r="L11" s="196"/>
      <c r="M11" s="194"/>
      <c r="N11" s="197"/>
    </row>
    <row r="12" spans="3:14" x14ac:dyDescent="0.2">
      <c r="C12" s="233">
        <v>6</v>
      </c>
      <c r="D12" s="229"/>
      <c r="E12" s="201"/>
      <c r="F12" s="201"/>
      <c r="G12" s="194"/>
      <c r="H12" s="194"/>
      <c r="I12" s="194"/>
      <c r="J12" s="195"/>
      <c r="K12" s="195"/>
      <c r="L12" s="196"/>
      <c r="M12" s="194"/>
      <c r="N12" s="197"/>
    </row>
    <row r="13" spans="3:14" x14ac:dyDescent="0.2">
      <c r="C13" s="233">
        <v>7</v>
      </c>
      <c r="D13" s="229"/>
      <c r="E13" s="201"/>
      <c r="F13" s="201"/>
      <c r="G13" s="194"/>
      <c r="H13" s="194"/>
      <c r="I13" s="194"/>
      <c r="J13" s="195"/>
      <c r="K13" s="195"/>
      <c r="L13" s="196"/>
      <c r="M13" s="194"/>
      <c r="N13" s="197"/>
    </row>
    <row r="14" spans="3:14" x14ac:dyDescent="0.2">
      <c r="C14" s="233">
        <v>8</v>
      </c>
      <c r="D14" s="229"/>
      <c r="E14" s="201"/>
      <c r="F14" s="201"/>
      <c r="G14" s="194"/>
      <c r="H14" s="194"/>
      <c r="I14" s="194"/>
      <c r="J14" s="195"/>
      <c r="K14" s="195"/>
      <c r="L14" s="196"/>
      <c r="M14" s="194"/>
      <c r="N14" s="197"/>
    </row>
    <row r="15" spans="3:14" x14ac:dyDescent="0.2">
      <c r="C15" s="233">
        <v>9</v>
      </c>
      <c r="D15" s="229"/>
      <c r="E15" s="201"/>
      <c r="F15" s="201"/>
      <c r="G15" s="194"/>
      <c r="H15" s="194"/>
      <c r="I15" s="194"/>
      <c r="J15" s="195"/>
      <c r="K15" s="195"/>
      <c r="L15" s="196"/>
      <c r="M15" s="194"/>
      <c r="N15" s="197"/>
    </row>
    <row r="16" spans="3:14" x14ac:dyDescent="0.2">
      <c r="C16" s="233">
        <v>10</v>
      </c>
      <c r="D16" s="229"/>
      <c r="E16" s="201"/>
      <c r="F16" s="201"/>
      <c r="G16" s="194"/>
      <c r="H16" s="194"/>
      <c r="I16" s="194"/>
      <c r="J16" s="195"/>
      <c r="K16" s="195"/>
      <c r="L16" s="196"/>
      <c r="M16" s="194"/>
      <c r="N16" s="197"/>
    </row>
    <row r="17" spans="3:14" x14ac:dyDescent="0.2">
      <c r="C17" s="233">
        <v>11</v>
      </c>
      <c r="D17" s="229"/>
      <c r="E17" s="201"/>
      <c r="F17" s="201"/>
      <c r="G17" s="194"/>
      <c r="H17" s="194"/>
      <c r="I17" s="194"/>
      <c r="J17" s="195"/>
      <c r="K17" s="195"/>
      <c r="L17" s="196"/>
      <c r="M17" s="194"/>
      <c r="N17" s="197"/>
    </row>
    <row r="18" spans="3:14" x14ac:dyDescent="0.2">
      <c r="C18" s="233">
        <v>12</v>
      </c>
      <c r="D18" s="229"/>
      <c r="E18" s="201"/>
      <c r="F18" s="201"/>
      <c r="G18" s="194"/>
      <c r="H18" s="194"/>
      <c r="I18" s="194"/>
      <c r="J18" s="195"/>
      <c r="K18" s="195"/>
      <c r="L18" s="196"/>
      <c r="M18" s="194"/>
      <c r="N18" s="197"/>
    </row>
    <row r="19" spans="3:14" x14ac:dyDescent="0.2">
      <c r="C19" s="233">
        <v>13</v>
      </c>
      <c r="D19" s="229"/>
      <c r="E19" s="201"/>
      <c r="F19" s="201"/>
      <c r="G19" s="194"/>
      <c r="H19" s="194"/>
      <c r="I19" s="194"/>
      <c r="J19" s="195"/>
      <c r="K19" s="195"/>
      <c r="L19" s="196"/>
      <c r="M19" s="194"/>
      <c r="N19" s="197"/>
    </row>
    <row r="20" spans="3:14" x14ac:dyDescent="0.2">
      <c r="C20" s="233">
        <v>14</v>
      </c>
      <c r="D20" s="229"/>
      <c r="E20" s="201"/>
      <c r="F20" s="201"/>
      <c r="G20" s="194"/>
      <c r="H20" s="194"/>
      <c r="I20" s="194"/>
      <c r="J20" s="195"/>
      <c r="K20" s="195"/>
      <c r="L20" s="196"/>
      <c r="M20" s="194"/>
      <c r="N20" s="197"/>
    </row>
    <row r="21" spans="3:14" x14ac:dyDescent="0.2">
      <c r="C21" s="233">
        <v>15</v>
      </c>
      <c r="D21" s="229"/>
      <c r="E21" s="201"/>
      <c r="F21" s="201"/>
      <c r="G21" s="201"/>
      <c r="H21" s="201"/>
      <c r="I21" s="201"/>
      <c r="J21" s="201"/>
      <c r="K21" s="201"/>
      <c r="L21" s="201"/>
      <c r="M21" s="201"/>
      <c r="N21" s="197"/>
    </row>
    <row r="22" spans="3:14" x14ac:dyDescent="0.2">
      <c r="C22" s="233">
        <v>16</v>
      </c>
      <c r="D22" s="229"/>
      <c r="E22" s="201"/>
      <c r="F22" s="201"/>
      <c r="G22" s="201"/>
      <c r="H22" s="201"/>
      <c r="I22" s="201"/>
      <c r="J22" s="201"/>
      <c r="K22" s="201"/>
      <c r="L22" s="201"/>
      <c r="M22" s="201"/>
      <c r="N22" s="197"/>
    </row>
    <row r="23" spans="3:14" x14ac:dyDescent="0.2">
      <c r="C23" s="233">
        <v>17</v>
      </c>
      <c r="D23" s="229"/>
      <c r="E23" s="201"/>
      <c r="F23" s="201"/>
      <c r="G23" s="201"/>
      <c r="H23" s="201"/>
      <c r="I23" s="201"/>
      <c r="J23" s="201"/>
      <c r="K23" s="201"/>
      <c r="L23" s="201"/>
      <c r="M23" s="201"/>
      <c r="N23" s="197"/>
    </row>
    <row r="24" spans="3:14" x14ac:dyDescent="0.2">
      <c r="C24" s="233">
        <v>18</v>
      </c>
      <c r="D24" s="229"/>
      <c r="E24" s="201"/>
      <c r="F24" s="201"/>
      <c r="G24" s="201"/>
      <c r="H24" s="201"/>
      <c r="I24" s="201"/>
      <c r="J24" s="201"/>
      <c r="K24" s="201"/>
      <c r="L24" s="201"/>
      <c r="M24" s="201"/>
      <c r="N24" s="197"/>
    </row>
    <row r="25" spans="3:14" x14ac:dyDescent="0.2">
      <c r="C25" s="233">
        <v>19</v>
      </c>
      <c r="D25" s="229"/>
      <c r="E25" s="201"/>
      <c r="F25" s="201"/>
      <c r="G25" s="201"/>
      <c r="H25" s="201"/>
      <c r="I25" s="201"/>
      <c r="J25" s="201"/>
      <c r="K25" s="201"/>
      <c r="L25" s="201"/>
      <c r="M25" s="201"/>
      <c r="N25" s="197"/>
    </row>
    <row r="26" spans="3:14" x14ac:dyDescent="0.2">
      <c r="C26" s="233">
        <v>20</v>
      </c>
      <c r="D26" s="229"/>
      <c r="E26" s="201"/>
      <c r="F26" s="201"/>
      <c r="G26" s="201"/>
      <c r="H26" s="201"/>
      <c r="I26" s="201"/>
      <c r="J26" s="201"/>
      <c r="K26" s="201"/>
      <c r="L26" s="201"/>
      <c r="M26" s="201"/>
      <c r="N26" s="197"/>
    </row>
    <row r="27" spans="3:14" x14ac:dyDescent="0.2">
      <c r="C27" s="233">
        <v>21</v>
      </c>
      <c r="D27" s="229"/>
      <c r="E27" s="201"/>
      <c r="F27" s="201"/>
      <c r="G27" s="201"/>
      <c r="H27" s="201"/>
      <c r="I27" s="201"/>
      <c r="J27" s="201"/>
      <c r="K27" s="201"/>
      <c r="L27" s="201"/>
      <c r="M27" s="201"/>
      <c r="N27" s="197"/>
    </row>
    <row r="28" spans="3:14" x14ac:dyDescent="0.2">
      <c r="C28" s="233">
        <v>22</v>
      </c>
      <c r="D28" s="229"/>
      <c r="E28" s="201"/>
      <c r="F28" s="201"/>
      <c r="G28" s="201"/>
      <c r="H28" s="201"/>
      <c r="I28" s="201"/>
      <c r="J28" s="201"/>
      <c r="K28" s="201"/>
      <c r="L28" s="201"/>
      <c r="M28" s="201"/>
      <c r="N28" s="197"/>
    </row>
    <row r="29" spans="3:14" x14ac:dyDescent="0.2">
      <c r="C29" s="233">
        <v>23</v>
      </c>
      <c r="D29" s="229"/>
      <c r="E29" s="201"/>
      <c r="F29" s="201"/>
      <c r="G29" s="201"/>
      <c r="H29" s="201"/>
      <c r="I29" s="201"/>
      <c r="J29" s="201"/>
      <c r="K29" s="201"/>
      <c r="L29" s="201"/>
      <c r="M29" s="201"/>
      <c r="N29" s="197"/>
    </row>
    <row r="30" spans="3:14" x14ac:dyDescent="0.2">
      <c r="C30" s="233">
        <v>24</v>
      </c>
      <c r="D30" s="229"/>
      <c r="E30" s="201"/>
      <c r="F30" s="201"/>
      <c r="G30" s="201"/>
      <c r="H30" s="201"/>
      <c r="I30" s="201"/>
      <c r="J30" s="201"/>
      <c r="K30" s="201"/>
      <c r="L30" s="201"/>
      <c r="M30" s="201"/>
      <c r="N30" s="197"/>
    </row>
    <row r="31" spans="3:14" ht="13.5" thickBot="1" x14ac:dyDescent="0.25">
      <c r="C31" s="234">
        <v>25</v>
      </c>
      <c r="D31" s="230"/>
      <c r="E31" s="198"/>
      <c r="F31" s="198"/>
      <c r="G31" s="198"/>
      <c r="H31" s="198"/>
      <c r="I31" s="198"/>
      <c r="J31" s="198"/>
      <c r="K31" s="198"/>
      <c r="L31" s="198"/>
      <c r="M31" s="198"/>
      <c r="N31" s="199"/>
    </row>
    <row r="32" spans="3:14" s="125" customFormat="1" ht="25.5" x14ac:dyDescent="0.2">
      <c r="C32" s="123" t="s">
        <v>277</v>
      </c>
      <c r="D32" s="122" t="s">
        <v>277</v>
      </c>
      <c r="E32" s="122" t="s">
        <v>277</v>
      </c>
      <c r="F32" s="122"/>
      <c r="G32" s="122"/>
      <c r="H32" s="122"/>
      <c r="I32" s="122"/>
      <c r="J32" s="122"/>
      <c r="K32" s="122"/>
      <c r="L32" s="122"/>
      <c r="M32" s="122"/>
      <c r="N32" s="124"/>
    </row>
    <row r="33" spans="3:14" s="125" customFormat="1" x14ac:dyDescent="0.2">
      <c r="C33" s="123"/>
      <c r="D33" s="122" t="s">
        <v>277</v>
      </c>
      <c r="E33" s="122" t="s">
        <v>277</v>
      </c>
      <c r="F33" s="122"/>
      <c r="G33" s="122"/>
      <c r="H33" s="122"/>
      <c r="I33" s="122"/>
      <c r="J33" s="122"/>
      <c r="K33" s="122"/>
      <c r="L33" s="122"/>
      <c r="M33" s="122"/>
      <c r="N33" s="124"/>
    </row>
    <row r="34" spans="3:14" ht="35.1" customHeight="1" x14ac:dyDescent="0.2">
      <c r="C34" s="312" t="s">
        <v>305</v>
      </c>
      <c r="D34" s="312"/>
      <c r="E34" s="312"/>
      <c r="F34" s="312"/>
      <c r="G34" s="312"/>
      <c r="H34" s="312"/>
      <c r="I34" s="312"/>
      <c r="J34" s="312"/>
      <c r="K34" s="312"/>
      <c r="L34" s="312"/>
      <c r="M34" s="312"/>
    </row>
  </sheetData>
  <sheetProtection password="89EF" sheet="1" objects="1" scenarios="1"/>
  <mergeCells count="1">
    <mergeCell ref="C34:M34"/>
  </mergeCells>
  <conditionalFormatting sqref="L7:L20">
    <cfRule type="containsText" dxfId="80" priority="4" operator="containsText" text="Finalizada">
      <formula>NOT(ISERROR(SEARCH("Finalizada",L7)))</formula>
    </cfRule>
    <cfRule type="containsText" dxfId="79" priority="5" operator="containsText" text="En proceso">
      <formula>NOT(ISERROR(SEARCH("En proceso",L7)))</formula>
    </cfRule>
    <cfRule type="containsText" dxfId="78" priority="6" operator="containsText" text="Sin iniciar">
      <formula>NOT(ISERROR(SEARCH("Sin iniciar",L7)))</formula>
    </cfRule>
  </conditionalFormatting>
  <dataValidations count="1">
    <dataValidation type="list" allowBlank="1" showInputMessage="1" showErrorMessage="1" sqref="L7:L33">
      <formula1>"Sin iniciar,En Proceso,Finalizada"</formula1>
    </dataValidation>
  </dataValidations>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Modelo Gestion Cambio</vt:lpstr>
      <vt:lpstr>Modelo Análisis Factibilidad</vt:lpstr>
      <vt:lpstr>Resumen de Resultados</vt:lpstr>
      <vt:lpstr>Acciones</vt:lpstr>
      <vt:lpstr>Matriz de Grupos de Interés</vt:lpstr>
      <vt:lpstr>Datos</vt:lpstr>
      <vt:lpstr>Mapa de Grupos de Interés</vt:lpstr>
      <vt:lpstr>Resumen GI</vt:lpstr>
      <vt:lpstr>Plan de Gestión de Cambio</vt:lpstr>
      <vt:lpstr>Riesgos del Cambio</vt:lpstr>
      <vt:lpstr>Habilitadores del Cambio</vt:lpstr>
      <vt:lpstr>Hoja de Trabajo</vt:lpstr>
      <vt:lpstr>_17_¿Existe_una_coalición_directriz_alineada_a_la_necesidad_y_urgencia_de_implementar_el_trámite_en_línea?</vt:lpstr>
      <vt:lpstr>Nivel_de_Apoyo_Actual</vt:lpstr>
    </vt:vector>
  </TitlesOfParts>
  <Company>Deloitte Touche Tohmatsu Services,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Hoyos, Maria Cecilia (UY - Montevideo)</dc:creator>
  <cp:lastModifiedBy>Agustina Mangado</cp:lastModifiedBy>
  <cp:lastPrinted>2012-09-05T13:50:25Z</cp:lastPrinted>
  <dcterms:created xsi:type="dcterms:W3CDTF">2012-06-07T13:48:53Z</dcterms:created>
  <dcterms:modified xsi:type="dcterms:W3CDTF">2020-10-22T17:49:04Z</dcterms:modified>
</cp:coreProperties>
</file>