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maite.rodriguez\Documents\Subir\Nuevas\"/>
    </mc:Choice>
  </mc:AlternateContent>
  <xr:revisionPtr revIDLastSave="0" documentId="13_ncr:1_{1514716F-7FD2-4302-882D-2E20863584FC}" xr6:coauthVersionLast="47" xr6:coauthVersionMax="47" xr10:uidLastSave="{00000000-0000-0000-0000-000000000000}"/>
  <bookViews>
    <workbookView xWindow="28680" yWindow="-120" windowWidth="29040" windowHeight="15720" xr2:uid="{00000000-000D-0000-FFFF-FFFF00000000}"/>
  </bookViews>
  <sheets>
    <sheet name="Resúmen" sheetId="7" r:id="rId1"/>
    <sheet name="Cumplimiento" sheetId="1" r:id="rId2"/>
    <sheet name="Madurez Subcategoría" sheetId="4" r:id="rId3"/>
    <sheet name="Plan de Acción" sheetId="6" r:id="rId4"/>
  </sheets>
  <externalReferences>
    <externalReference r:id="rId5"/>
    <externalReference r:id="rId6"/>
    <externalReference r:id="rId7"/>
  </externalReferences>
  <definedNames>
    <definedName name="_xlnm._FilterDatabase" localSheetId="1" hidden="1">Cumplimiento!$A$8:$E$679</definedName>
    <definedName name="_xlnm._FilterDatabase" localSheetId="2" hidden="1">'Madurez Subcategoría'!$A$8:$L$8</definedName>
    <definedName name="_xlnm._FilterDatabase" localSheetId="3" hidden="1">'Plan de Acción'!$A$8:$F$8</definedName>
    <definedName name="AD.1">[1]Requisitos!$C$54</definedName>
    <definedName name="AD_1" localSheetId="0">#REF!</definedName>
    <definedName name="AD_1">#REF!</definedName>
    <definedName name="AD_1_VAL" localSheetId="0">#REF!</definedName>
    <definedName name="AD_1_VAL">#REF!</definedName>
    <definedName name="CA.1">[1]Requisitos!$C$24</definedName>
    <definedName name="CA.2">[1]Requisitos!$C$25</definedName>
    <definedName name="CA.3">[1]Requisitos!$C$26</definedName>
    <definedName name="CA.4">[1]Requisitos!$C$27</definedName>
    <definedName name="CA_1" localSheetId="0">#REF!</definedName>
    <definedName name="CA_1">#REF!</definedName>
    <definedName name="CA_1_VAL" localSheetId="0">#REF!</definedName>
    <definedName name="CA_1_VAL">#REF!</definedName>
    <definedName name="CA_2" localSheetId="0">#REF!</definedName>
    <definedName name="CA_2">#REF!</definedName>
    <definedName name="CA_2_VAL" localSheetId="0">#REF!</definedName>
    <definedName name="CA_2_VAL">#REF!</definedName>
    <definedName name="CA_3" localSheetId="0">#REF!</definedName>
    <definedName name="CA_3">#REF!</definedName>
    <definedName name="CA_3_VAL" localSheetId="0">#REF!</definedName>
    <definedName name="CA_3_VAL">#REF!</definedName>
    <definedName name="CA_4" localSheetId="0">#REF!</definedName>
    <definedName name="CA_4">#REF!</definedName>
    <definedName name="CA_4_VAL" localSheetId="0">#REF!</definedName>
    <definedName name="CA_4_VAL">#REF!</definedName>
    <definedName name="CN.1">[1]Requisitos!$C$69</definedName>
    <definedName name="CN.2">[1]Requisitos!$C$70</definedName>
    <definedName name="CN.3">[1]Requisitos!$C$71</definedName>
    <definedName name="CN.4">[1]Requisitos!$C$72</definedName>
    <definedName name="CN_1" localSheetId="0">#REF!</definedName>
    <definedName name="CN_1">#REF!</definedName>
    <definedName name="CN_1_VAL" localSheetId="0">#REF!</definedName>
    <definedName name="CN_1_VAL">#REF!</definedName>
    <definedName name="CN_2" localSheetId="0">#REF!</definedName>
    <definedName name="CN_2">#REF!</definedName>
    <definedName name="CN_2_VAL" localSheetId="0">#REF!</definedName>
    <definedName name="CN_2_VAL">#REF!</definedName>
    <definedName name="CN_3" localSheetId="0">#REF!</definedName>
    <definedName name="CN_3">#REF!</definedName>
    <definedName name="CN_3_VAL" localSheetId="0">#REF!</definedName>
    <definedName name="CN_3_VAL">#REF!</definedName>
    <definedName name="CN_4" localSheetId="0">#REF!</definedName>
    <definedName name="CN_4">#REF!</definedName>
    <definedName name="CN_4_VAL" localSheetId="0">#REF!</definedName>
    <definedName name="CN_4_VAL">#REF!</definedName>
    <definedName name="CO.1">[1]Requisitos!$C$63</definedName>
    <definedName name="CO.2">[1]Requisitos!$C$64</definedName>
    <definedName name="CO.3">[1]Requisitos!$C$65</definedName>
    <definedName name="CO.4">[1]Requisitos!$C$66</definedName>
    <definedName name="CO.5">[1]Requisitos!$C$67</definedName>
    <definedName name="CO.6">[1]Requisitos!$C$68</definedName>
    <definedName name="CO_1" localSheetId="0">#REF!</definedName>
    <definedName name="CO_1">#REF!</definedName>
    <definedName name="CO_1_VAL" localSheetId="0">#REF!</definedName>
    <definedName name="CO_1_VAL">#REF!</definedName>
    <definedName name="CO_2" localSheetId="0">#REF!</definedName>
    <definedName name="CO_2">#REF!</definedName>
    <definedName name="CO_2_VAL" localSheetId="0">#REF!</definedName>
    <definedName name="CO_2_VAL">#REF!</definedName>
    <definedName name="CO_3" localSheetId="0">#REF!</definedName>
    <definedName name="CO_3">#REF!</definedName>
    <definedName name="CO_3_VAL" localSheetId="0">#REF!</definedName>
    <definedName name="CO_3_VAL">#REF!</definedName>
    <definedName name="CO_4" localSheetId="0">#REF!</definedName>
    <definedName name="CO_4">#REF!</definedName>
    <definedName name="CO_4_VAL" localSheetId="0">#REF!</definedName>
    <definedName name="CO_4_VAL">#REF!</definedName>
    <definedName name="CO_5" localSheetId="0">#REF!</definedName>
    <definedName name="CO_5">#REF!</definedName>
    <definedName name="CO_5_VAL" localSheetId="0">#REF!</definedName>
    <definedName name="CO_5_VAL">#REF!</definedName>
    <definedName name="CO_6" localSheetId="0">#REF!</definedName>
    <definedName name="CO_6">#REF!</definedName>
    <definedName name="CO_6_VAL" localSheetId="0">#REF!</definedName>
    <definedName name="CO_6_VAL">#REF!</definedName>
    <definedName name="COM_AD_1" localSheetId="0">#REF!</definedName>
    <definedName name="COM_AD_1">#REF!</definedName>
    <definedName name="COM_CA_1" localSheetId="0">#REF!</definedName>
    <definedName name="COM_CA_1">#REF!</definedName>
    <definedName name="COM_CA_2" localSheetId="0">#REF!</definedName>
    <definedName name="COM_CA_2">#REF!</definedName>
    <definedName name="COM_CA_3" localSheetId="0">#REF!</definedName>
    <definedName name="COM_CA_3">#REF!</definedName>
    <definedName name="COM_CA_4" localSheetId="0">#REF!</definedName>
    <definedName name="COM_CA_4">#REF!</definedName>
    <definedName name="COM_CN_1" localSheetId="0">#REF!</definedName>
    <definedName name="COM_CN_1">#REF!</definedName>
    <definedName name="COM_CN_2" localSheetId="0">#REF!</definedName>
    <definedName name="COM_CN_2">#REF!</definedName>
    <definedName name="COM_CN_3" localSheetId="0">#REF!</definedName>
    <definedName name="COM_CN_3">#REF!</definedName>
    <definedName name="COM_CN_4" localSheetId="0">#REF!</definedName>
    <definedName name="COM_CN_4">#REF!</definedName>
    <definedName name="COM_CO_1" localSheetId="0">#REF!</definedName>
    <definedName name="COM_CO_1">#REF!</definedName>
    <definedName name="COM_CO_2" localSheetId="0">#REF!</definedName>
    <definedName name="COM_CO_2">#REF!</definedName>
    <definedName name="COM_CO_3" localSheetId="0">#REF!</definedName>
    <definedName name="COM_CO_3">#REF!</definedName>
    <definedName name="COM_CO_4" localSheetId="0">#REF!</definedName>
    <definedName name="COM_CO_4">#REF!</definedName>
    <definedName name="COM_CO_5" localSheetId="0">#REF!</definedName>
    <definedName name="COM_CO_5">#REF!</definedName>
    <definedName name="COM_CO_6" localSheetId="0">#REF!</definedName>
    <definedName name="COM_CO_6">#REF!</definedName>
    <definedName name="COM_GA_1" localSheetId="0">#REF!</definedName>
    <definedName name="COM_GA_1">#REF!</definedName>
    <definedName name="COM_GA_2" localSheetId="0">#REF!</definedName>
    <definedName name="COM_GA_2">#REF!</definedName>
    <definedName name="COM_GA_3" localSheetId="0">#REF!</definedName>
    <definedName name="COM_GA_3">#REF!</definedName>
    <definedName name="COM_GA_4" localSheetId="0">#REF!</definedName>
    <definedName name="COM_GA_4">#REF!</definedName>
    <definedName name="COM_GA_5" localSheetId="0">#REF!</definedName>
    <definedName name="COM_GA_5">#REF!</definedName>
    <definedName name="COM_GH_1" localSheetId="0">#REF!</definedName>
    <definedName name="COM_GH_1">#REF!</definedName>
    <definedName name="COM_GH_2" localSheetId="0">#REF!</definedName>
    <definedName name="COM_GH_2">#REF!</definedName>
    <definedName name="COM_GI_1" localSheetId="0">#REF!</definedName>
    <definedName name="COM_GI_1">#REF!</definedName>
    <definedName name="COM_GI_2" localSheetId="0">#REF!</definedName>
    <definedName name="COM_GI_2">#REF!</definedName>
    <definedName name="COM_GI_3" localSheetId="0">#REF!</definedName>
    <definedName name="COM_GI_3">#REF!</definedName>
    <definedName name="COM_GI_4" localSheetId="0">#REF!</definedName>
    <definedName name="COM_GI_4">#REF!</definedName>
    <definedName name="COM_GI_5" localSheetId="0">#REF!</definedName>
    <definedName name="COM_GI_5">#REF!</definedName>
    <definedName name="COM_GI_6" localSheetId="0">#REF!</definedName>
    <definedName name="COM_GI_6">#REF!</definedName>
    <definedName name="COM_GR_1" localSheetId="0">#REF!</definedName>
    <definedName name="COM_GR_1">#REF!</definedName>
    <definedName name="COM_GR_2" localSheetId="0">#REF!</definedName>
    <definedName name="COM_GR_2">#REF!</definedName>
    <definedName name="COM_GR_3" localSheetId="0">#REF!</definedName>
    <definedName name="COM_GR_3">#REF!</definedName>
    <definedName name="COM_OR_1" localSheetId="0">#REF!</definedName>
    <definedName name="COM_OR_1">#REF!</definedName>
    <definedName name="COM_OR_2" localSheetId="0">#REF!</definedName>
    <definedName name="COM_OR_2">#REF!</definedName>
    <definedName name="COM_OR_3" localSheetId="0">#REF!</definedName>
    <definedName name="COM_OR_3">#REF!</definedName>
    <definedName name="COM_OR_4" localSheetId="0">#REF!</definedName>
    <definedName name="COM_OR_4">#REF!</definedName>
    <definedName name="COM_OR_5" localSheetId="0">#REF!</definedName>
    <definedName name="COM_OR_5">#REF!</definedName>
    <definedName name="COM_OR_6" localSheetId="0">#REF!</definedName>
    <definedName name="COM_OR_6">#REF!</definedName>
    <definedName name="COM_PL_1" localSheetId="0">#REF!</definedName>
    <definedName name="COM_PL_1">#REF!</definedName>
    <definedName name="COM_PL_2" localSheetId="0">#REF!</definedName>
    <definedName name="COM_PL_2">#REF!</definedName>
    <definedName name="COM_PS_1" localSheetId="0">#REF!</definedName>
    <definedName name="COM_PS_1">#REF!</definedName>
    <definedName name="COM_RP_1" localSheetId="0">#REF!</definedName>
    <definedName name="COM_RP_1">#REF!</definedName>
    <definedName name="COM_RP_2" localSheetId="0">#REF!</definedName>
    <definedName name="COM_RP_2">#REF!</definedName>
    <definedName name="COM_SC_1" localSheetId="0">#REF!</definedName>
    <definedName name="COM_SC_1">#REF!</definedName>
    <definedName name="COM_SC_10" localSheetId="0">#REF!</definedName>
    <definedName name="COM_SC_10">#REF!</definedName>
    <definedName name="COM_SC_11" localSheetId="0">#REF!</definedName>
    <definedName name="COM_SC_11">#REF!</definedName>
    <definedName name="COM_SC_12" localSheetId="0">#REF!</definedName>
    <definedName name="COM_SC_12">#REF!</definedName>
    <definedName name="COM_SC_13" localSheetId="0">#REF!</definedName>
    <definedName name="COM_SC_13">#REF!</definedName>
    <definedName name="COM_SC_14" localSheetId="0">#REF!</definedName>
    <definedName name="COM_SC_14">#REF!</definedName>
    <definedName name="COM_SC_15" localSheetId="0">#REF!</definedName>
    <definedName name="COM_SC_15">#REF!</definedName>
    <definedName name="COM_SC_2" localSheetId="0">#REF!</definedName>
    <definedName name="COM_SC_2">#REF!</definedName>
    <definedName name="COM_SC_3" localSheetId="0">#REF!</definedName>
    <definedName name="COM_SC_3">#REF!</definedName>
    <definedName name="COM_SC_4" localSheetId="0">#REF!</definedName>
    <definedName name="COM_SC_4">#REF!</definedName>
    <definedName name="COM_SC_5" localSheetId="0">#REF!</definedName>
    <definedName name="COM_SC_5">#REF!</definedName>
    <definedName name="COM_SC_6" localSheetId="0">#REF!</definedName>
    <definedName name="COM_SC_6">#REF!</definedName>
    <definedName name="COM_SC_7" localSheetId="0">#REF!</definedName>
    <definedName name="COM_SC_7">#REF!</definedName>
    <definedName name="COM_SC_8" localSheetId="0">#REF!</definedName>
    <definedName name="COM_SC_8">#REF!</definedName>
    <definedName name="COM_SC_9" localSheetId="0">#REF!</definedName>
    <definedName name="COM_SC_9">#REF!</definedName>
    <definedName name="COM_SF_1" localSheetId="0">#REF!</definedName>
    <definedName name="COM_SF_1">#REF!</definedName>
    <definedName name="COM_SF_2" localSheetId="0">#REF!</definedName>
    <definedName name="COM_SF_2">#REF!</definedName>
    <definedName name="COM_SF_3" localSheetId="0">#REF!</definedName>
    <definedName name="COM_SF_3">#REF!</definedName>
    <definedName name="COM_SO_1" localSheetId="0">#REF!</definedName>
    <definedName name="COM_SO_1">#REF!</definedName>
    <definedName name="COM_SO_2" localSheetId="0">#REF!</definedName>
    <definedName name="COM_SO_2">#REF!</definedName>
    <definedName name="COM_SO_3" localSheetId="0">#REF!</definedName>
    <definedName name="COM_SO_3">#REF!</definedName>
    <definedName name="COM_SO_4" localSheetId="0">#REF!</definedName>
    <definedName name="COM_SO_4">#REF!</definedName>
    <definedName name="COM_SO_5" localSheetId="0">#REF!</definedName>
    <definedName name="COM_SO_5">#REF!</definedName>
    <definedName name="COM_SO_6" localSheetId="0">#REF!</definedName>
    <definedName name="COM_SO_6">#REF!</definedName>
    <definedName name="COM_SO_7" localSheetId="0">#REF!</definedName>
    <definedName name="COM_SO_7">#REF!</definedName>
    <definedName name="COM_SO_8" localSheetId="0">#REF!</definedName>
    <definedName name="COM_SO_8">#REF!</definedName>
    <definedName name="CRITERIO" localSheetId="0">Resúmen!#REF!</definedName>
    <definedName name="CRITERIO">'[2]Resumen general'!#REF!</definedName>
    <definedName name="CUMP_DE" localSheetId="0">[1]Madurez!#REF!</definedName>
    <definedName name="CUMP_DE">[1]Madurez!#REF!</definedName>
    <definedName name="CUMP_DE_AE" localSheetId="0">[1]Madurez!$E$75</definedName>
    <definedName name="CUMP_DE_AE">[3]Madurez!$E$75</definedName>
    <definedName name="CUMP_DE_MC" localSheetId="0">[1]Madurez!$E$80</definedName>
    <definedName name="CUMP_DE_MC">[3]Madurez!$E$80</definedName>
    <definedName name="CUMP_DE_PD" localSheetId="0">[1]Madurez!$E$88</definedName>
    <definedName name="CUMP_DE_PD">[3]Madurez!$E$88</definedName>
    <definedName name="CUMP_ID" localSheetId="0">[1]Madurez!#REF!</definedName>
    <definedName name="CUMP_ID">[1]Madurez!#REF!</definedName>
    <definedName name="CUMP_ID_AN" localSheetId="0">[1]Madurez!$E$11</definedName>
    <definedName name="CUMP_ID_AN">[3]Madurez!$E$11</definedName>
    <definedName name="CUMP_ID_CS" localSheetId="0">[1]Madurez!$E$29</definedName>
    <definedName name="CUMP_ID_CS">[3]Madurez!$E$29</definedName>
    <definedName name="CUMP_ID_ER" localSheetId="0">[1]Madurez!$E$20</definedName>
    <definedName name="CUMP_ID_ER">[3]Madurez!$E$20</definedName>
    <definedName name="CUMP_ID_GA" localSheetId="0">[1]Madurez!$E$5</definedName>
    <definedName name="CUMP_ID_GA">[3]Madurez!$E$5</definedName>
    <definedName name="CUMP_ID_GO" localSheetId="0">[1]Madurez!$E$16</definedName>
    <definedName name="CUMP_ID_GO">[3]Madurez!$E$16</definedName>
    <definedName name="CUMP_ID_GR" localSheetId="0">[1]Madurez!$E$26</definedName>
    <definedName name="CUMP_ID_GR">[3]Madurez!$E$26</definedName>
    <definedName name="CUMP_PR" localSheetId="0">[1]Madurez!#REF!</definedName>
    <definedName name="CUMP_PR">[1]Madurez!#REF!</definedName>
    <definedName name="CUMP_PR_CA" localSheetId="0">[1]Madurez!$E$35</definedName>
    <definedName name="CUMP_PR_CA">[3]Madurez!$E$35</definedName>
    <definedName name="CUMP_PR_CF" localSheetId="0">[1]Madurez!$E$42</definedName>
    <definedName name="CUMP_PR_CF">[3]Madurez!$E$42</definedName>
    <definedName name="CUMP_PR_MA" localSheetId="0">[1]Madurez!$E$67</definedName>
    <definedName name="CUMP_PR_MA">[3]Madurez!$E$67</definedName>
    <definedName name="CUMP_PR_PI" localSheetId="0">[1]Madurez!$E$55</definedName>
    <definedName name="CUMP_PR_PI">[3]Madurez!$E$55</definedName>
    <definedName name="CUMP_PR_SD" localSheetId="0">[1]Madurez!$E$47</definedName>
    <definedName name="CUMP_PR_SD">[3]Madurez!$E$47</definedName>
    <definedName name="CUMP_PR_TP" localSheetId="0">[1]Madurez!$E$69</definedName>
    <definedName name="CUMP_PR_TP">[3]Madurez!$E$69</definedName>
    <definedName name="CUMP_RC" localSheetId="0">[1]Madurez!#REF!</definedName>
    <definedName name="CUMP_RC">[1]Madurez!#REF!</definedName>
    <definedName name="CUMP_RC_CO" localSheetId="0">[1]Madurez!$E$114</definedName>
    <definedName name="CUMP_RC_CO">[3]Madurez!$E$114</definedName>
    <definedName name="CUMP_RC_ME" localSheetId="0">[1]Madurez!$E$112</definedName>
    <definedName name="CUMP_RC_ME">[3]Madurez!$E$112</definedName>
    <definedName name="CUMP_RC_PR" localSheetId="0">[1]Madurez!$E$111</definedName>
    <definedName name="CUMP_RC_PR">[3]Madurez!$E$111</definedName>
    <definedName name="CUMP_RE" localSheetId="0">[1]Madurez!#REF!</definedName>
    <definedName name="CUMP_RE">[1]Madurez!#REF!</definedName>
    <definedName name="CUMP_RE_AN" localSheetId="0">[1]Madurez!$E$100</definedName>
    <definedName name="CUMP_RE_AN">[3]Madurez!$E$100</definedName>
    <definedName name="CUMP_RE_CO" localSheetId="0">[1]Madurez!$E$95</definedName>
    <definedName name="CUMP_RE_CO">[3]Madurez!$E$95</definedName>
    <definedName name="CUMP_RE_ME" localSheetId="0">[1]Madurez!$E$108</definedName>
    <definedName name="CUMP_RE_ME">[3]Madurez!$E$108</definedName>
    <definedName name="CUMP_RE_MI" localSheetId="0">[1]Madurez!$E$105</definedName>
    <definedName name="CUMP_RE_MI">[3]Madurez!$E$105</definedName>
    <definedName name="CUMP_RE_PR" localSheetId="0">[1]Madurez!$E$94</definedName>
    <definedName name="CUMP_RE_PR">[3]Madurez!$E$94</definedName>
    <definedName name="CUMP_TOTAL" localSheetId="0">[1]Madurez!#REF!</definedName>
    <definedName name="CUMP_TOTAL">[1]Madurez!#REF!</definedName>
    <definedName name="Cumplimiento" localSheetId="0">[1]Madurez!#REF!</definedName>
    <definedName name="Cumplimiento">[1]Madurez!#REF!</definedName>
    <definedName name="DE_AE_4">'[1]Respuestas Unificadas'!$G$125</definedName>
    <definedName name="EVIDENCIAS" localSheetId="0">#REF!</definedName>
    <definedName name="EVIDENCIAS">#REF!</definedName>
    <definedName name="FACTOR_AUDITOR" localSheetId="0">#REF!</definedName>
    <definedName name="FACTOR_AUDITOR">#REF!</definedName>
    <definedName name="GA.1">[1]Requisitos!$C$19</definedName>
    <definedName name="GA.2">[1]Requisitos!$C$20</definedName>
    <definedName name="GA.3">[1]Requisitos!$C$21</definedName>
    <definedName name="GA.4">[1]Requisitos!$C$22</definedName>
    <definedName name="GA.5">[1]Requisitos!$C$23</definedName>
    <definedName name="GA_1" localSheetId="0">#REF!</definedName>
    <definedName name="GA_1">#REF!</definedName>
    <definedName name="GA_1_VAL" localSheetId="0">#REF!</definedName>
    <definedName name="GA_1_VAL">#REF!</definedName>
    <definedName name="GA_2" localSheetId="0">#REF!</definedName>
    <definedName name="GA_2">#REF!</definedName>
    <definedName name="GA_2_VAL" localSheetId="0">#REF!</definedName>
    <definedName name="GA_2_VAL">#REF!</definedName>
    <definedName name="GA_3" localSheetId="0">#REF!</definedName>
    <definedName name="GA_3">#REF!</definedName>
    <definedName name="GA_3_VAL" localSheetId="0">#REF!</definedName>
    <definedName name="GA_3_VAL">#REF!</definedName>
    <definedName name="GA_4" localSheetId="0">#REF!</definedName>
    <definedName name="GA_4">#REF!</definedName>
    <definedName name="GA_4_VAL" localSheetId="0">#REF!</definedName>
    <definedName name="GA_4_VAL">#REF!</definedName>
    <definedName name="GA_5" localSheetId="0">#REF!</definedName>
    <definedName name="GA_5">#REF!</definedName>
    <definedName name="GA_5_VAL" localSheetId="0">#REF!</definedName>
    <definedName name="GA_5_VAL">#REF!</definedName>
    <definedName name="GH.1">[1]Requisitos!$C$17</definedName>
    <definedName name="GH.2">[1]Requisitos!$C$18</definedName>
    <definedName name="GH_1" localSheetId="0">#REF!</definedName>
    <definedName name="GH_1">#REF!</definedName>
    <definedName name="GH_1_VAL" localSheetId="0">#REF!</definedName>
    <definedName name="GH_1_VAL">#REF!</definedName>
    <definedName name="GH_2" localSheetId="0">#REF!</definedName>
    <definedName name="GH_2">#REF!</definedName>
    <definedName name="GH_2_VAL" localSheetId="0">#REF!</definedName>
    <definedName name="GH_2_VAL">#REF!</definedName>
    <definedName name="GI.1">[1]Requisitos!$C$57</definedName>
    <definedName name="GI.2">[1]Requisitos!$C$58</definedName>
    <definedName name="GI.3">[1]Requisitos!$C$59</definedName>
    <definedName name="GI.4">[1]Requisitos!$C$60</definedName>
    <definedName name="GI.5">[1]Requisitos!$C$61</definedName>
    <definedName name="GI.6">[1]Requisitos!$C$62</definedName>
    <definedName name="GI_1" localSheetId="0">#REF!</definedName>
    <definedName name="GI_1">#REF!</definedName>
    <definedName name="GI_1_VAL" localSheetId="0">#REF!</definedName>
    <definedName name="GI_1_VAL">#REF!</definedName>
    <definedName name="GI_2" localSheetId="0">#REF!</definedName>
    <definedName name="GI_2">#REF!</definedName>
    <definedName name="GI_2_VAL" localSheetId="0">#REF!</definedName>
    <definedName name="GI_2_VAL">#REF!</definedName>
    <definedName name="GI_3" localSheetId="0">#REF!</definedName>
    <definedName name="GI_3">#REF!</definedName>
    <definedName name="GI_3_VAL" localSheetId="0">#REF!</definedName>
    <definedName name="GI_3_VAL">#REF!</definedName>
    <definedName name="GI_4" localSheetId="0">#REF!</definedName>
    <definedName name="GI_4">#REF!</definedName>
    <definedName name="GI_4_VAL" localSheetId="0">#REF!</definedName>
    <definedName name="GI_4_VAL">#REF!</definedName>
    <definedName name="GI_5" localSheetId="0">#REF!</definedName>
    <definedName name="GI_5">#REF!</definedName>
    <definedName name="GI_5_VAL" localSheetId="0">#REF!</definedName>
    <definedName name="GI_5_VAL">#REF!</definedName>
    <definedName name="GI_6" localSheetId="0">#REF!</definedName>
    <definedName name="GI_6">#REF!</definedName>
    <definedName name="GI_6_VAL" localSheetId="0">#REF!</definedName>
    <definedName name="GI_6_VAL">#REF!</definedName>
    <definedName name="GR.1">[1]Requisitos!$C$5</definedName>
    <definedName name="GR.2">[1]Requisitos!$C$6</definedName>
    <definedName name="GR.3">[1]Requisitos!$C$7</definedName>
    <definedName name="GR_1" localSheetId="0">#REF!</definedName>
    <definedName name="GR_1">#REF!</definedName>
    <definedName name="GR_1_VAL" localSheetId="0">#REF!</definedName>
    <definedName name="GR_1_VAL">#REF!</definedName>
    <definedName name="GR_2" localSheetId="0">#REF!</definedName>
    <definedName name="GR_2">#REF!</definedName>
    <definedName name="GR_2_VAL" localSheetId="0">#REF!</definedName>
    <definedName name="GR_2_VAL">#REF!</definedName>
    <definedName name="GR_3" localSheetId="0">#REF!</definedName>
    <definedName name="GR_3">#REF!</definedName>
    <definedName name="GR_3_VAL" localSheetId="0">#REF!</definedName>
    <definedName name="GR_3_VAL">#REF!</definedName>
    <definedName name="LIMITE_CUMPLIMIENTO" localSheetId="0">[1]Madurez!#REF!</definedName>
    <definedName name="LIMITE_CUMPLIMIENTO">[1]Madurez!#REF!</definedName>
    <definedName name="LIMITE1" localSheetId="0">Resúmen!#REF!</definedName>
    <definedName name="LIMITE1">'[2]Resumen general'!#REF!</definedName>
    <definedName name="LIMITE2" localSheetId="0">Resúmen!#REF!</definedName>
    <definedName name="LIMITE2">'[2]Resumen general'!#REF!</definedName>
    <definedName name="LIMITE3" localSheetId="0">Resúmen!#REF!</definedName>
    <definedName name="LIMITE3">'[2]Resumen general'!#REF!</definedName>
    <definedName name="M_ID_AN_1" localSheetId="0">[1]Madurez!#REF!</definedName>
    <definedName name="M_ID_AN_1">[1]Madurez!#REF!</definedName>
    <definedName name="M_ID_AN_2" localSheetId="0">[1]Madurez!#REF!</definedName>
    <definedName name="M_ID_AN_2">[1]Madurez!#REF!</definedName>
    <definedName name="M_ID_AN_3" localSheetId="0">[1]Madurez!#REF!</definedName>
    <definedName name="M_ID_AN_3">[1]Madurez!#REF!</definedName>
    <definedName name="M_ID_AN_4" localSheetId="0">[1]Madurez!#REF!</definedName>
    <definedName name="M_ID_AN_4">[1]Madurez!#REF!</definedName>
    <definedName name="M_ID_AN_5" localSheetId="0">[1]Madurez!#REF!</definedName>
    <definedName name="M_ID_AN_5">[1]Madurez!#REF!</definedName>
    <definedName name="M_ID_CS_1" localSheetId="0">[1]Madurez!#REF!</definedName>
    <definedName name="M_ID_CS_1">[1]Madurez!#REF!</definedName>
    <definedName name="M_ID_CS_2" localSheetId="0">[1]Madurez!#REF!</definedName>
    <definedName name="M_ID_CS_2">[1]Madurez!#REF!</definedName>
    <definedName name="M_ID_CS_3" localSheetId="0">[1]Madurez!#REF!</definedName>
    <definedName name="M_ID_CS_3">[1]Madurez!#REF!</definedName>
    <definedName name="M_ID_CS_4" localSheetId="0">[1]Madurez!#REF!</definedName>
    <definedName name="M_ID_CS_4">[1]Madurez!#REF!</definedName>
    <definedName name="M_ID_CS_5" localSheetId="0">[1]Madurez!#REF!</definedName>
    <definedName name="M_ID_CS_5">[1]Madurez!#REF!</definedName>
    <definedName name="M_ID_ER_1" localSheetId="0">[1]Madurez!#REF!</definedName>
    <definedName name="M_ID_ER_1">[1]Madurez!#REF!</definedName>
    <definedName name="M_ID_ER_2" localSheetId="0">[1]Madurez!#REF!</definedName>
    <definedName name="M_ID_ER_2">[1]Madurez!#REF!</definedName>
    <definedName name="M_ID_ER_3" localSheetId="0">[1]Madurez!#REF!</definedName>
    <definedName name="M_ID_ER_3">[1]Madurez!#REF!</definedName>
    <definedName name="M_ID_ER_4" localSheetId="0">[1]Madurez!#REF!</definedName>
    <definedName name="M_ID_ER_4">[1]Madurez!#REF!</definedName>
    <definedName name="M_ID_ER_5" localSheetId="0">[1]Madurez!#REF!</definedName>
    <definedName name="M_ID_ER_5">[1]Madurez!#REF!</definedName>
    <definedName name="M_ID_ER_6" localSheetId="0">[1]Madurez!#REF!</definedName>
    <definedName name="M_ID_ER_6">[1]Madurez!#REF!</definedName>
    <definedName name="M_ID_GA_1" localSheetId="0">[1]Madurez!#REF!</definedName>
    <definedName name="M_ID_GA_1">[1]Madurez!#REF!</definedName>
    <definedName name="M_ID_GA_2" localSheetId="0">[1]Madurez!#REF!</definedName>
    <definedName name="M_ID_GA_2">[1]Madurez!#REF!</definedName>
    <definedName name="M_ID_GA_3" localSheetId="0">[1]Madurez!#REF!</definedName>
    <definedName name="M_ID_GA_3">[1]Madurez!#REF!</definedName>
    <definedName name="M_ID_GA_4" localSheetId="0">[1]Madurez!#REF!</definedName>
    <definedName name="M_ID_GA_4">[1]Madurez!#REF!</definedName>
    <definedName name="M_ID_GA_5" localSheetId="0">[1]Madurez!#REF!</definedName>
    <definedName name="M_ID_GA_5">[1]Madurez!#REF!</definedName>
    <definedName name="M_ID_GA_6" localSheetId="0">[1]Madurez!#REF!</definedName>
    <definedName name="M_ID_GA_6">[1]Madurez!#REF!</definedName>
    <definedName name="M_ID_GO_1" localSheetId="0">[1]Madurez!#REF!</definedName>
    <definedName name="M_ID_GO_1">[1]Madurez!#REF!</definedName>
    <definedName name="M_ID_GO_2" localSheetId="0">[1]Madurez!#REF!</definedName>
    <definedName name="M_ID_GO_2">[1]Madurez!#REF!</definedName>
    <definedName name="M_ID_GO_3" localSheetId="0">[1]Madurez!#REF!</definedName>
    <definedName name="M_ID_GO_3">[1]Madurez!#REF!</definedName>
    <definedName name="M_ID_GO_4" localSheetId="0">[1]Madurez!#REF!</definedName>
    <definedName name="M_ID_GO_4">[1]Madurez!#REF!</definedName>
    <definedName name="M_ID_GR_1" localSheetId="0">[1]Madurez!#REF!</definedName>
    <definedName name="M_ID_GR_1">[1]Madurez!#REF!</definedName>
    <definedName name="M_ID_GR_2" localSheetId="0">[1]Madurez!#REF!</definedName>
    <definedName name="M_ID_GR_2">[1]Madurez!#REF!</definedName>
    <definedName name="M_ID_GR_3" localSheetId="0">[1]Madurez!#REF!</definedName>
    <definedName name="M_ID_GR_3">[1]Madurez!#REF!</definedName>
    <definedName name="M_PR_CA_1" localSheetId="0">[1]Madurez!#REF!</definedName>
    <definedName name="M_PR_CA_1">[1]Madurez!#REF!</definedName>
    <definedName name="M_PR_CA_2" localSheetId="0">[1]Madurez!#REF!</definedName>
    <definedName name="M_PR_CA_2">[1]Madurez!#REF!</definedName>
    <definedName name="M_PR_CA_3" localSheetId="0">[1]Madurez!#REF!</definedName>
    <definedName name="M_PR_CA_3">[1]Madurez!#REF!</definedName>
    <definedName name="M_PR_CA_4" localSheetId="0">[1]Madurez!#REF!</definedName>
    <definedName name="M_PR_CA_4">[1]Madurez!#REF!</definedName>
    <definedName name="M_PR_CA_5" localSheetId="0">[1]Madurez!#REF!</definedName>
    <definedName name="M_PR_CA_5">[1]Madurez!#REF!</definedName>
    <definedName name="M_PR_CA_6" localSheetId="0">[1]Madurez!#REF!</definedName>
    <definedName name="M_PR_CA_6">[1]Madurez!#REF!</definedName>
    <definedName name="M_PR_CA_7" localSheetId="0">[1]Madurez!#REF!</definedName>
    <definedName name="M_PR_CA_7">[1]Madurez!#REF!</definedName>
    <definedName name="M_PR_CF_1" localSheetId="0">[1]Madurez!#REF!</definedName>
    <definedName name="M_PR_CF_1">[1]Madurez!#REF!</definedName>
    <definedName name="M_PR_CF_2" localSheetId="0">[1]Madurez!#REF!</definedName>
    <definedName name="M_PR_CF_2">[1]Madurez!#REF!</definedName>
    <definedName name="M_PR_CF_3" localSheetId="0">[1]Madurez!#REF!</definedName>
    <definedName name="M_PR_CF_3">[1]Madurez!#REF!</definedName>
    <definedName name="M_PR_CF_4" localSheetId="0">[1]Madurez!#REF!</definedName>
    <definedName name="M_PR_CF_4">[1]Madurez!#REF!</definedName>
    <definedName name="M_PR_CF_5" localSheetId="0">[1]Madurez!#REF!</definedName>
    <definedName name="M_PR_CF_5">[1]Madurez!#REF!</definedName>
    <definedName name="M_PR_SD_1" localSheetId="0">[1]Madurez!#REF!</definedName>
    <definedName name="M_PR_SD_1">[1]Madurez!#REF!</definedName>
    <definedName name="M_PR_SD_2" localSheetId="0">[1]Madurez!#REF!</definedName>
    <definedName name="M_PR_SD_2">[1]Madurez!#REF!</definedName>
    <definedName name="M_PR_SD_3" localSheetId="0">[1]Madurez!#REF!</definedName>
    <definedName name="M_PR_SD_3">[1]Madurez!#REF!</definedName>
    <definedName name="M_PR_SD_4" localSheetId="0">[1]Madurez!#REF!</definedName>
    <definedName name="M_PR_SD_4">[1]Madurez!#REF!</definedName>
    <definedName name="M_PR_SD_5" localSheetId="0">[1]Madurez!#REF!</definedName>
    <definedName name="M_PR_SD_5">[1]Madurez!#REF!</definedName>
    <definedName name="M_PR_SD_6" localSheetId="0">[1]Madurez!#REF!</definedName>
    <definedName name="M_PR_SD_6">[1]Madurez!#REF!</definedName>
    <definedName name="M_PR_SD_7" localSheetId="0">[1]Madurez!#REF!</definedName>
    <definedName name="M_PR_SD_7">[1]Madurez!#REF!</definedName>
    <definedName name="M_PR_SD_8" localSheetId="0">[1]Madurez!#REF!</definedName>
    <definedName name="M_PR_SD_8">[1]Madurez!#REF!</definedName>
    <definedName name="Madurez" localSheetId="0">[1]Madurez!#REF!</definedName>
    <definedName name="Madurez">[1]Madurez!#REF!</definedName>
    <definedName name="OR.1">[1]Requisitos!$C$11</definedName>
    <definedName name="OR.2">[1]Requisitos!$C$12</definedName>
    <definedName name="OR.3">[1]Requisitos!$C$13</definedName>
    <definedName name="OR.4">[1]Requisitos!$C$14</definedName>
    <definedName name="OR.5">[1]Requisitos!$C$15</definedName>
    <definedName name="OR.6">[1]Requisitos!$C$16</definedName>
    <definedName name="OR_1" localSheetId="0">#REF!</definedName>
    <definedName name="OR_1">#REF!</definedName>
    <definedName name="OR_1_VAL" localSheetId="0">#REF!</definedName>
    <definedName name="OR_1_VAL">#REF!</definedName>
    <definedName name="OR_2" localSheetId="0">#REF!</definedName>
    <definedName name="OR_2">#REF!</definedName>
    <definedName name="OR_2_VAL" localSheetId="0">#REF!</definedName>
    <definedName name="OR_2_VAL">#REF!</definedName>
    <definedName name="OR_3" localSheetId="0">#REF!</definedName>
    <definedName name="OR_3">#REF!</definedName>
    <definedName name="OR_3_VAL" localSheetId="0">#REF!</definedName>
    <definedName name="OR_3_VAL">#REF!</definedName>
    <definedName name="OR_4" localSheetId="0">#REF!</definedName>
    <definedName name="OR_4">#REF!</definedName>
    <definedName name="OR_4_VAL" localSheetId="0">#REF!</definedName>
    <definedName name="OR_4_VAL">#REF!</definedName>
    <definedName name="OR_5" localSheetId="0">#REF!</definedName>
    <definedName name="OR_5">#REF!</definedName>
    <definedName name="OR_5_VAL" localSheetId="0">#REF!</definedName>
    <definedName name="OR_5_VAL">#REF!</definedName>
    <definedName name="OR_6" localSheetId="0">#REF!</definedName>
    <definedName name="OR_6">#REF!</definedName>
    <definedName name="OR_6_VAL" localSheetId="0">#REF!</definedName>
    <definedName name="OR_6_VAL">#REF!</definedName>
    <definedName name="OTRO" localSheetId="0">[1]Madurez!#REF!</definedName>
    <definedName name="OTRO">[1]Madurez!#REF!</definedName>
    <definedName name="PERFIL" localSheetId="0">Resúmen!#REF!</definedName>
    <definedName name="PERFIL">'[2]Resumen general'!#REF!</definedName>
    <definedName name="PL.1">[1]Requisitos!$C$8</definedName>
    <definedName name="PL.2">[1]Requisitos!$C$9</definedName>
    <definedName name="PL_1" localSheetId="0">#REF!</definedName>
    <definedName name="PL_1">#REF!</definedName>
    <definedName name="PL_1_VAL" localSheetId="0">#REF!</definedName>
    <definedName name="PL_1_VAL">#REF!</definedName>
    <definedName name="PL_2" localSheetId="0">#REF!</definedName>
    <definedName name="PL_2">#REF!</definedName>
    <definedName name="PL_2_VAL" localSheetId="0">#REF!</definedName>
    <definedName name="PL_2_VAL">#REF!</definedName>
    <definedName name="PS.1">[1]Requisitos!$C$10</definedName>
    <definedName name="PS_1" localSheetId="0">#REF!</definedName>
    <definedName name="PS_1">#REF!</definedName>
    <definedName name="PS_1_VAL" localSheetId="0">#REF!</definedName>
    <definedName name="PS_1_VAL">#REF!</definedName>
    <definedName name="RC_PR_1">'[1]Respuestas Unificadas'!$G$176</definedName>
    <definedName name="RE_PR_1">'[1]Respuestas Unificadas'!$G$150</definedName>
    <definedName name="REQUISITOS">[1]Hoja2!$A$1:$B$68</definedName>
    <definedName name="RP.1">[1]Requisitos!$C$55</definedName>
    <definedName name="RP.2">[1]Requisitos!$C$56</definedName>
    <definedName name="RP_1" localSheetId="0">#REF!</definedName>
    <definedName name="RP_1">#REF!</definedName>
    <definedName name="RP_1_VAL" localSheetId="0">#REF!</definedName>
    <definedName name="RP_1_VAL">#REF!</definedName>
    <definedName name="RP_2" localSheetId="0">#REF!</definedName>
    <definedName name="RP_2">#REF!</definedName>
    <definedName name="RP_2_VAL" localSheetId="0">#REF!</definedName>
    <definedName name="RP_2_VAL">#REF!</definedName>
    <definedName name="SC.1">[1]Requisitos!$C$39</definedName>
    <definedName name="SC.10">[1]Requisitos!$C$48</definedName>
    <definedName name="SC.11">[1]Requisitos!$C$49</definedName>
    <definedName name="SC.12">[1]Requisitos!$C$50</definedName>
    <definedName name="SC.13">[1]Requisitos!$C$51</definedName>
    <definedName name="SC.14">[1]Requisitos!$C$52</definedName>
    <definedName name="SC.15">[1]Requisitos!$C$53</definedName>
    <definedName name="SC.2">[1]Requisitos!$C$40</definedName>
    <definedName name="SC.3">[1]Requisitos!$C$41</definedName>
    <definedName name="SC.4">[1]Requisitos!$C$42</definedName>
    <definedName name="SC.5">[1]Requisitos!$C$43</definedName>
    <definedName name="SC.6">[1]Requisitos!$C$44</definedName>
    <definedName name="SC.7">[1]Requisitos!$C$45</definedName>
    <definedName name="SC.8">[1]Requisitos!$C$46</definedName>
    <definedName name="SC.9">[1]Requisitos!$C$47</definedName>
    <definedName name="SC_1" localSheetId="0">#REF!</definedName>
    <definedName name="SC_1">#REF!</definedName>
    <definedName name="SC_1_VAL" localSheetId="0">#REF!</definedName>
    <definedName name="SC_1_VAL">#REF!</definedName>
    <definedName name="SC_10" localSheetId="0">#REF!</definedName>
    <definedName name="SC_10">#REF!</definedName>
    <definedName name="SC_10_VAL" localSheetId="0">#REF!</definedName>
    <definedName name="SC_10_VAL">#REF!</definedName>
    <definedName name="SC_11" localSheetId="0">#REF!</definedName>
    <definedName name="SC_11">#REF!</definedName>
    <definedName name="SC_11_VAL" localSheetId="0">#REF!</definedName>
    <definedName name="SC_11_VAL">#REF!</definedName>
    <definedName name="SC_12" localSheetId="0">#REF!</definedName>
    <definedName name="SC_12">#REF!</definedName>
    <definedName name="SC_12_VAL" localSheetId="0">#REF!</definedName>
    <definedName name="SC_12_VAL">#REF!</definedName>
    <definedName name="SC_13" localSheetId="0">#REF!</definedName>
    <definedName name="SC_13">#REF!</definedName>
    <definedName name="SC_13_VAL" localSheetId="0">#REF!</definedName>
    <definedName name="SC_13_VAL">#REF!</definedName>
    <definedName name="SC_14" localSheetId="0">#REF!</definedName>
    <definedName name="SC_14">#REF!</definedName>
    <definedName name="SC_14_VAL" localSheetId="0">#REF!</definedName>
    <definedName name="SC_14_VAL">#REF!</definedName>
    <definedName name="SC_15" localSheetId="0">#REF!</definedName>
    <definedName name="SC_15">#REF!</definedName>
    <definedName name="SC_15_VAL" localSheetId="0">#REF!</definedName>
    <definedName name="SC_15_VAL">#REF!</definedName>
    <definedName name="SC_2" localSheetId="0">#REF!</definedName>
    <definedName name="SC_2">#REF!</definedName>
    <definedName name="SC_2_VAL" localSheetId="0">#REF!</definedName>
    <definedName name="SC_2_VAL">#REF!</definedName>
    <definedName name="SC_3" localSheetId="0">#REF!</definedName>
    <definedName name="SC_3">#REF!</definedName>
    <definedName name="SC_3_VAL" localSheetId="0">#REF!</definedName>
    <definedName name="SC_3_VAL">#REF!</definedName>
    <definedName name="SC_4" localSheetId="0">#REF!</definedName>
    <definedName name="SC_4">#REF!</definedName>
    <definedName name="SC_4_VAL" localSheetId="0">#REF!</definedName>
    <definedName name="SC_4_VAL">#REF!</definedName>
    <definedName name="SC_5" localSheetId="0">#REF!</definedName>
    <definedName name="SC_5">#REF!</definedName>
    <definedName name="SC_5_VAL" localSheetId="0">#REF!</definedName>
    <definedName name="SC_5_VAL">#REF!</definedName>
    <definedName name="SC_6" localSheetId="0">#REF!</definedName>
    <definedName name="SC_6">#REF!</definedName>
    <definedName name="SC_6_VAL" localSheetId="0">#REF!</definedName>
    <definedName name="SC_6_VAL">#REF!</definedName>
    <definedName name="SC_7" localSheetId="0">#REF!</definedName>
    <definedName name="SC_7">#REF!</definedName>
    <definedName name="SC_7_VAL" localSheetId="0">#REF!</definedName>
    <definedName name="SC_7_VAL">#REF!</definedName>
    <definedName name="SC_8" localSheetId="0">#REF!</definedName>
    <definedName name="SC_8">#REF!</definedName>
    <definedName name="SC_8_VAL" localSheetId="0">#REF!</definedName>
    <definedName name="SC_8_VAL">#REF!</definedName>
    <definedName name="SC_9" localSheetId="0">#REF!</definedName>
    <definedName name="SC_9">#REF!</definedName>
    <definedName name="SC_9_VAL" localSheetId="0">#REF!</definedName>
    <definedName name="SC_9_VAL">#REF!</definedName>
    <definedName name="SF.1">[1]Requisitos!$C$28</definedName>
    <definedName name="SF.2">[1]Requisitos!$C$29</definedName>
    <definedName name="SF.3">[1]Requisitos!$C$30</definedName>
    <definedName name="SF_1" localSheetId="0">#REF!</definedName>
    <definedName name="SF_1">#REF!</definedName>
    <definedName name="SF_1_VAL" localSheetId="0">#REF!</definedName>
    <definedName name="SF_1_VAL">#REF!</definedName>
    <definedName name="SF_2" localSheetId="0">#REF!</definedName>
    <definedName name="SF_2">#REF!</definedName>
    <definedName name="SF_2_VAL" localSheetId="0">#REF!</definedName>
    <definedName name="SF_2_VAL">#REF!</definedName>
    <definedName name="SF_3" localSheetId="0">#REF!</definedName>
    <definedName name="SF_3">#REF!</definedName>
    <definedName name="SF_3_VAL" localSheetId="0">#REF!</definedName>
    <definedName name="SF_3_VAL">#REF!</definedName>
    <definedName name="SO.1">[1]Requisitos!$C$31</definedName>
    <definedName name="SO.2">[1]Requisitos!$C$32</definedName>
    <definedName name="SO.3">[1]Requisitos!$C$33</definedName>
    <definedName name="SO.4">[1]Requisitos!$C$34</definedName>
    <definedName name="SO.5">[1]Requisitos!$C$35</definedName>
    <definedName name="SO.6">[1]Requisitos!$C$36</definedName>
    <definedName name="SO.7">[1]Requisitos!$C$37</definedName>
    <definedName name="SO.8">[1]Requisitos!$C$38</definedName>
    <definedName name="SO_1" localSheetId="0">#REF!</definedName>
    <definedName name="SO_1">#REF!</definedName>
    <definedName name="SO_1_VAL" localSheetId="0">#REF!</definedName>
    <definedName name="SO_1_VAL">#REF!</definedName>
    <definedName name="SO_2" localSheetId="0">#REF!</definedName>
    <definedName name="SO_2">#REF!</definedName>
    <definedName name="SO_2_VAL" localSheetId="0">#REF!</definedName>
    <definedName name="SO_2_VAL">#REF!</definedName>
    <definedName name="SO_3" localSheetId="0">#REF!</definedName>
    <definedName name="SO_3">#REF!</definedName>
    <definedName name="SO_3_VAL" localSheetId="0">#REF!</definedName>
    <definedName name="SO_3_VAL">#REF!</definedName>
    <definedName name="SO_4" localSheetId="0">#REF!</definedName>
    <definedName name="SO_4">#REF!</definedName>
    <definedName name="SO_4_VAL" localSheetId="0">#REF!</definedName>
    <definedName name="SO_4_VAL">#REF!</definedName>
    <definedName name="SO_5" localSheetId="0">#REF!</definedName>
    <definedName name="SO_5">#REF!</definedName>
    <definedName name="SO_5_VAL" localSheetId="0">#REF!</definedName>
    <definedName name="SO_5_VAL">#REF!</definedName>
    <definedName name="SO_6" localSheetId="0">#REF!</definedName>
    <definedName name="SO_6">#REF!</definedName>
    <definedName name="SO_6_VAL" localSheetId="0">#REF!</definedName>
    <definedName name="SO_6_VAL">#REF!</definedName>
    <definedName name="SO_7" localSheetId="0">#REF!</definedName>
    <definedName name="SO_7">#REF!</definedName>
    <definedName name="SO_7_VAL" localSheetId="0">#REF!</definedName>
    <definedName name="SO_7_VAL">#REF!</definedName>
    <definedName name="SO_8" localSheetId="0">#REF!</definedName>
    <definedName name="SO_8">#REF!</definedName>
    <definedName name="SO_8_VAL" localSheetId="0">#REF!</definedName>
    <definedName name="SO_8_V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G5" i="1"/>
  <c r="G3" i="1"/>
  <c r="B18" i="6" l="1"/>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46" i="6"/>
  <c r="B547" i="6"/>
  <c r="B548" i="6"/>
  <c r="B549" i="6"/>
  <c r="B550" i="6"/>
  <c r="B551" i="6"/>
  <c r="B552" i="6"/>
  <c r="B553" i="6"/>
  <c r="B554" i="6"/>
  <c r="B555" i="6"/>
  <c r="B556" i="6"/>
  <c r="B557" i="6"/>
  <c r="B558" i="6"/>
  <c r="B559" i="6"/>
  <c r="B560" i="6"/>
  <c r="B561" i="6"/>
  <c r="B562" i="6"/>
  <c r="B563" i="6"/>
  <c r="B564" i="6"/>
  <c r="B565" i="6"/>
  <c r="B566" i="6"/>
  <c r="B567" i="6"/>
  <c r="B568" i="6"/>
  <c r="B569" i="6"/>
  <c r="B570" i="6"/>
  <c r="B571" i="6"/>
  <c r="B572" i="6"/>
  <c r="B573" i="6"/>
  <c r="B574" i="6"/>
  <c r="B575" i="6"/>
  <c r="B576" i="6"/>
  <c r="B577" i="6"/>
  <c r="B578" i="6"/>
  <c r="B579" i="6"/>
  <c r="B580" i="6"/>
  <c r="B581" i="6"/>
  <c r="B582" i="6"/>
  <c r="B583" i="6"/>
  <c r="B584" i="6"/>
  <c r="B585" i="6"/>
  <c r="B586" i="6"/>
  <c r="B587" i="6"/>
  <c r="B588" i="6"/>
  <c r="B589" i="6"/>
  <c r="B590" i="6"/>
  <c r="B591" i="6"/>
  <c r="B592" i="6"/>
  <c r="B593" i="6"/>
  <c r="B594" i="6"/>
  <c r="B595" i="6"/>
  <c r="B596" i="6"/>
  <c r="B597" i="6"/>
  <c r="B598" i="6"/>
  <c r="B599" i="6"/>
  <c r="B600" i="6"/>
  <c r="B601" i="6"/>
  <c r="B602" i="6"/>
  <c r="B603" i="6"/>
  <c r="B604" i="6"/>
  <c r="B605" i="6"/>
  <c r="B606" i="6"/>
  <c r="B607" i="6"/>
  <c r="B608" i="6"/>
  <c r="B609" i="6"/>
  <c r="B610" i="6"/>
  <c r="B611" i="6"/>
  <c r="B612" i="6"/>
  <c r="B613" i="6"/>
  <c r="B614" i="6"/>
  <c r="B615" i="6"/>
  <c r="B616" i="6"/>
  <c r="B617" i="6"/>
  <c r="B618" i="6"/>
  <c r="B619" i="6"/>
  <c r="B620" i="6"/>
  <c r="B621" i="6"/>
  <c r="B622" i="6"/>
  <c r="B623" i="6"/>
  <c r="B624" i="6"/>
  <c r="B625" i="6"/>
  <c r="B626" i="6"/>
  <c r="B627" i="6"/>
  <c r="B628" i="6"/>
  <c r="B629" i="6"/>
  <c r="B630" i="6"/>
  <c r="B631" i="6"/>
  <c r="B632" i="6"/>
  <c r="B633" i="6"/>
  <c r="B634" i="6"/>
  <c r="B635" i="6"/>
  <c r="B636" i="6"/>
  <c r="B637" i="6"/>
  <c r="B638" i="6"/>
  <c r="B639" i="6"/>
  <c r="B640" i="6"/>
  <c r="B641" i="6"/>
  <c r="B642" i="6"/>
  <c r="B643" i="6"/>
  <c r="B644" i="6"/>
  <c r="B645" i="6"/>
  <c r="B646" i="6"/>
  <c r="B647" i="6"/>
  <c r="B648" i="6"/>
  <c r="B649" i="6"/>
  <c r="B650" i="6"/>
  <c r="B651" i="6"/>
  <c r="B652" i="6"/>
  <c r="B653" i="6"/>
  <c r="B654" i="6"/>
  <c r="B655" i="6"/>
  <c r="B656" i="6"/>
  <c r="B657" i="6"/>
  <c r="B658" i="6"/>
  <c r="B659" i="6"/>
  <c r="B660" i="6"/>
  <c r="B661" i="6"/>
  <c r="B662" i="6"/>
  <c r="B663" i="6"/>
  <c r="B664" i="6"/>
  <c r="B665" i="6"/>
  <c r="B666" i="6"/>
  <c r="B667" i="6"/>
  <c r="B668" i="6"/>
  <c r="B669" i="6"/>
  <c r="B670" i="6"/>
  <c r="B671" i="6"/>
  <c r="B672" i="6"/>
  <c r="B673" i="6"/>
  <c r="B674" i="6"/>
  <c r="B675" i="6"/>
  <c r="B676" i="6"/>
  <c r="B677" i="6"/>
  <c r="B678" i="6"/>
  <c r="B679" i="6"/>
  <c r="B10" i="6"/>
  <c r="B11" i="6"/>
  <c r="B12" i="6"/>
  <c r="B13" i="6"/>
  <c r="B14" i="6"/>
  <c r="B15" i="6"/>
  <c r="B16" i="6"/>
  <c r="B17" i="6"/>
  <c r="B9" i="6"/>
  <c r="L43" i="4" l="1"/>
  <c r="L167" i="4" l="1"/>
  <c r="L200" i="4" l="1"/>
  <c r="L13" i="4"/>
  <c r="L294" i="4"/>
  <c r="L221" i="4"/>
  <c r="L262" i="4"/>
  <c r="L193" i="4"/>
  <c r="L172" i="4"/>
  <c r="L250" i="4"/>
  <c r="L158" i="4"/>
  <c r="L324" i="4"/>
  <c r="L304" i="4"/>
  <c r="L234" i="4"/>
  <c r="L216" i="4"/>
  <c r="L184" i="4"/>
  <c r="L179" i="4"/>
  <c r="L146" i="4"/>
  <c r="L128" i="4"/>
  <c r="L104" i="4"/>
  <c r="L95" i="4"/>
  <c r="L66" i="4"/>
  <c r="L59" i="4"/>
  <c r="L24" i="4"/>
  <c r="L45" i="4"/>
  <c r="L111" i="4"/>
  <c r="L115" i="4"/>
  <c r="L142" i="4"/>
  <c r="L189" i="4"/>
  <c r="L212" i="4"/>
  <c r="L239" i="4"/>
  <c r="L243" i="4"/>
  <c r="L256" i="4"/>
  <c r="L275" i="4"/>
  <c r="L281" i="4"/>
  <c r="L285" i="4"/>
  <c r="L317" i="4"/>
  <c r="L332" i="4"/>
  <c r="L336" i="4"/>
  <c r="L346" i="4"/>
  <c r="L360" i="4"/>
  <c r="D33" i="7" l="1"/>
  <c r="D36" i="7"/>
  <c r="L366" i="4"/>
  <c r="L357" i="4"/>
  <c r="L352" i="4"/>
  <c r="L329" i="4"/>
  <c r="L321" i="4"/>
  <c r="L312" i="4"/>
  <c r="L309" i="4"/>
  <c r="L289" i="4"/>
  <c r="L278" i="4"/>
  <c r="L247" i="4"/>
  <c r="L231" i="4"/>
  <c r="L164" i="4"/>
  <c r="L151" i="4"/>
  <c r="L137" i="4"/>
  <c r="L134" i="4"/>
  <c r="L125" i="4"/>
  <c r="L122" i="4"/>
  <c r="L92" i="4"/>
  <c r="L80" i="4"/>
  <c r="L77" i="4"/>
  <c r="L40" i="4"/>
  <c r="L37" i="4"/>
  <c r="L29" i="4"/>
  <c r="L119" i="4"/>
  <c r="L87" i="4"/>
  <c r="L56" i="4"/>
  <c r="L49" i="4"/>
  <c r="L364" i="4"/>
  <c r="L355" i="4"/>
  <c r="L350" i="4"/>
  <c r="L344" i="4"/>
  <c r="L342" i="4"/>
  <c r="L340" i="4"/>
  <c r="L315" i="4"/>
  <c r="L260" i="4"/>
  <c r="L269" i="4"/>
  <c r="L272" i="4"/>
  <c r="L292" i="4"/>
  <c r="L170" i="4"/>
  <c r="L156" i="4"/>
  <c r="L154" i="4"/>
  <c r="D31" i="7" l="1"/>
  <c r="D43" i="7"/>
  <c r="D44" i="7"/>
  <c r="D35" i="7"/>
  <c r="D37" i="7"/>
  <c r="D34" i="7"/>
  <c r="D39" i="7"/>
  <c r="D41" i="7"/>
  <c r="D40" i="7"/>
  <c r="D42" i="7"/>
  <c r="D45" i="7"/>
  <c r="D17" i="7"/>
  <c r="D19" i="7"/>
  <c r="D20" i="7"/>
  <c r="L140" i="4"/>
  <c r="L109" i="4"/>
  <c r="L102" i="4"/>
  <c r="L100" i="4"/>
  <c r="L90" i="4"/>
  <c r="L84" i="4"/>
  <c r="L75" i="4"/>
  <c r="L73" i="4"/>
  <c r="L71" i="4"/>
  <c r="L64" i="4"/>
  <c r="L54" i="4"/>
  <c r="L52" i="4"/>
  <c r="L35" i="4"/>
  <c r="L274" i="4"/>
  <c r="L271" i="4"/>
  <c r="L133" i="4"/>
  <c r="L86" i="4"/>
  <c r="L83" i="4"/>
  <c r="L34" i="4"/>
  <c r="L12" i="4"/>
  <c r="D27" i="7" l="1"/>
  <c r="D32" i="7"/>
  <c r="D29" i="7"/>
  <c r="D38" i="7"/>
  <c r="D26" i="7"/>
  <c r="D30" i="7"/>
  <c r="D28" i="7"/>
  <c r="D18" i="7"/>
  <c r="D16" i="7"/>
  <c r="L9" i="4"/>
  <c r="D12" i="7" s="1"/>
  <c r="D15" i="7" l="1"/>
  <c r="D25" i="7"/>
</calcChain>
</file>

<file path=xl/sharedStrings.xml><?xml version="1.0" encoding="utf-8"?>
<sst xmlns="http://schemas.openxmlformats.org/spreadsheetml/2006/main" count="4363" uniqueCount="1902">
  <si>
    <t>Controles</t>
  </si>
  <si>
    <t>Cumplimiento</t>
  </si>
  <si>
    <t>PS.1 Adoptar una Política de Seguridad de la información</t>
  </si>
  <si>
    <t>OR.1 Designar un Responsable de la Seguridad de la Información</t>
  </si>
  <si>
    <t>OR.2 Conformar un Comité de Seguridad de la Información</t>
  </si>
  <si>
    <t>OR.3 Definir los mecanismos para el contacto formal con autoridades y equipo de respuesta</t>
  </si>
  <si>
    <t>OR.4 Abordar la seguridad de la información en la gestión de los proyectos</t>
  </si>
  <si>
    <t>OR.5 Pautar el uso de dispositivos móviles</t>
  </si>
  <si>
    <t>OR.6 Establecer controles para proteger la información a la que se accede de forma remota</t>
  </si>
  <si>
    <t>OR.7 Conocer el contexto de la organización</t>
  </si>
  <si>
    <t>PL.1 Establecer objetivos anuales con relación a la Seguridad de la Información</t>
  </si>
  <si>
    <t>GR.1 Adoptar una metodología de Evaluación de Riesgo</t>
  </si>
  <si>
    <t>GR.2 Realizar de manera sistemática el proceso de evaluación de riesgos</t>
  </si>
  <si>
    <t>GR.3 Tratamiento o un plan de acción correctivo sobre los riesgos encontrados y, de acuerdo a su resultado, implementar las acciones correctivas y preventivas correspondientes</t>
  </si>
  <si>
    <t>GR.4 Inteligencia de amenazas</t>
  </si>
  <si>
    <t>GH.1 Establecer acuerdos contractuales con el personal donde figuren sus responsabilidades y las de la organización respecto a la seguridad de la información</t>
  </si>
  <si>
    <t>GH.2 Concientizar y formar en materia de seguridad de la información a todo el personal</t>
  </si>
  <si>
    <t>GH.3 Concientizar y formar en materia de seguridad de la información al personal que desempeñan funciones especializadas</t>
  </si>
  <si>
    <t>GA.1 Identificar formalmente los activos de la organización junto con la definición de su responsable</t>
  </si>
  <si>
    <t>GA.2 Clasificar y proteger la información de acuerdo a la normativa y a los criterios de valoración definidos</t>
  </si>
  <si>
    <t>GA.3 Pautar el uso aceptable de los activos</t>
  </si>
  <si>
    <t>GA.4 Gestionar los medios de almacenamiento externos</t>
  </si>
  <si>
    <t>GA.5 Establecer los mecanismos para destruir la información y medios de almacenamiento</t>
  </si>
  <si>
    <t>CA.1 Gestión de identidades y credenciales</t>
  </si>
  <si>
    <t>CA.2 Revisar los privilegios de acceso lógico</t>
  </si>
  <si>
    <t>CA.3 Establecer controles criptográficos</t>
  </si>
  <si>
    <t>CA.4 Establecer los controles para el uso de firma electrónica</t>
  </si>
  <si>
    <t>CA.5 Segregación de funciones en el acceso lógico</t>
  </si>
  <si>
    <t>CA.6 Gestión de accesos y permisos</t>
  </si>
  <si>
    <t>SF.1 Implementar controles de acceso físico a las instalaciones y equipos ubicados en los centros de datos y áreas relacionadas.</t>
  </si>
  <si>
    <t>SF.2 Implementar controles ambientales en los centros de datos y áreas relacionadas</t>
  </si>
  <si>
    <t>SF.3 Contar con un sistema de gestión y monitoreo centralizado capaz de alertar fallas sobre el equipamiento</t>
  </si>
  <si>
    <t>SF.4 Seguridad del equipamiento</t>
  </si>
  <si>
    <t>SF.5 Establecer el mantenimiento de los componentes críticos</t>
  </si>
  <si>
    <t>SO.1 Gestionar las vulnerabilidades técnicas</t>
  </si>
  <si>
    <t>SO.2 Gestionar formalmente los cambios</t>
  </si>
  <si>
    <t>SO.3 Gestionar la capacidad de los servicios y recursos que se encuentran operativos</t>
  </si>
  <si>
    <t>SO.4 Definir entornos separados para desarrollo, pruebas y producción</t>
  </si>
  <si>
    <t>SO.5 Controlar software malicioso</t>
  </si>
  <si>
    <t>SO.6 Respaldar la información y realizar pruebas de restauración periódicas</t>
  </si>
  <si>
    <t>SO.7 Registrar y monitorear los eventos de los sistemas</t>
  </si>
  <si>
    <t>SO.8 Gestionar la instalación de software</t>
  </si>
  <si>
    <t>SC.6 Establecer acuerdos de no divulgación</t>
  </si>
  <si>
    <t>SC.12 Los servicios de Webmail deben implementarse sobre el protocolo HTTPS utilizando un certificado de seguridad válido. Cuando la información a transmitir vía email represente un riesgo alto para la organización, se recomienda implementar un modelo de cifrado a nivel de mensaje</t>
  </si>
  <si>
    <t>SC.13 Debe existir segregación a nivel de servicios de información</t>
  </si>
  <si>
    <t>SC.14 Mantener la seguridad de la información durante su intercambio dentro o fuera de la organización</t>
  </si>
  <si>
    <t>SC.15 Todo sitio Web que contenga u oficie de enlace a un trámite en línea debe tener un firewall de aplicación Web (Web Application Firewall – WAF)</t>
  </si>
  <si>
    <t>AD.1 Incluir requisitos de seguridad de la información durante todo el ciclo de vida de los proyectos de desarrollo de software</t>
  </si>
  <si>
    <t>AD.2 Incluir requisitos de seguridad de la información para la adquisición de productos y servicios de tecnología</t>
  </si>
  <si>
    <t>RP.1 Definir acuerdos de niveles de servicio (SLA) con los proveedores de servicios críticos</t>
  </si>
  <si>
    <t>RP.2 Establecer pautas, realizar seguimiento y revisión de los servicios de los proveedores, y gestionar sus cambios</t>
  </si>
  <si>
    <t>GI.1 Planificar la gestión de los incidentes de seguridad de la información</t>
  </si>
  <si>
    <t>GI.2 Contar con mecanismos que permitan evaluar los eventos de seguridad de la información y decidir si se clasifican como incidentes de seguridad de la información</t>
  </si>
  <si>
    <t>GI.3 Informar de forma completa e inmediata a las partes interesadas</t>
  </si>
  <si>
    <t>GI.4 Registrar y reportar las violaciones a la seguridad de la información, confirmadas o sospechadas de acuerdo a los procedimientos correspondientes</t>
  </si>
  <si>
    <t>GI.5 Responder ante incidentes de seguridad de la información</t>
  </si>
  <si>
    <t>GI.6 Establecer los mecanismos que le permitan a la organización aprender de los incidentes ocurridos</t>
  </si>
  <si>
    <t>CO.1 Contar con componentes redundantes que contribuyan al normal funcionamiento del centro de procesamiento de datos</t>
  </si>
  <si>
    <t>CO.2 Los sistemas críticos de la infraestructura de telecomunicaciones, como el cableado, routers y switches (LAN, SAN, etc.), deben contar con redundancia</t>
  </si>
  <si>
    <t>CO.4 Planificar la continuidad de las operaciones y recuperación ante desastres</t>
  </si>
  <si>
    <t>CO.5 Definir las ventanas de tiempo soportadas para la continuidad de las operaciones</t>
  </si>
  <si>
    <t>CO.6 Definir los mecanismos de comunicación e interlocutores válidos</t>
  </si>
  <si>
    <t>CN.1 Cumplir con los requisitos normativos</t>
  </si>
  <si>
    <t>CN.2 Realizar auditorías independientes de seguridad de la información</t>
  </si>
  <si>
    <t>CN.3 Revisar regularmente los sistemas de información mediante pruebas de intrusión (ethical hacking) y evaluación de vulnerabilidades</t>
  </si>
  <si>
    <t>CN.4 Gestionar las licencias de software</t>
  </si>
  <si>
    <t>PD.1 Principio de legalidad</t>
  </si>
  <si>
    <t>PD.2 Principio de Veracidad</t>
  </si>
  <si>
    <t>PD.3 Principio de finalidad</t>
  </si>
  <si>
    <t>PD.4 Principio de previo consentimiento informado</t>
  </si>
  <si>
    <t>PD.5 Principio de seguridad de los datos</t>
  </si>
  <si>
    <t>PD.6 Principio de reserva</t>
  </si>
  <si>
    <t>PD.7 Principio de responsabilidad proactiva</t>
  </si>
  <si>
    <t>PD.8 Derechos de los titulares de los datos</t>
  </si>
  <si>
    <t>PS.1-2: la política es difundida a todo el personal y partes interesadas relevantes.</t>
  </si>
  <si>
    <t>PS.1-3: la política define los responsables de su cumplimiento.</t>
  </si>
  <si>
    <t>PS.1-4: la política se encuentra disponible en un sitio accesible.</t>
  </si>
  <si>
    <t>PS.1-5: la política es revisada ante cambios significativos de índole normativo o del contexto de la organización.</t>
  </si>
  <si>
    <t>PS.1-6: los resultados de las revisiones de la política son documentados y comunicado al CSI.</t>
  </si>
  <si>
    <t>PS.1-7: ante modificaciones la política es difundida nuevamente.</t>
  </si>
  <si>
    <t>PS.1-8: la política es revisada periódicamente.</t>
  </si>
  <si>
    <t xml:space="preserve">PS.1-9: la política cuenta con indicadores definidos para su evaluación. </t>
  </si>
  <si>
    <t>OR.1-1: existe una persona que cumple el rol de RSI.</t>
  </si>
  <si>
    <t>OR.1-2: el RSI coordina actividades de seguridad de la información.</t>
  </si>
  <si>
    <t>OR.1-3: está designado formalmente el RSI.</t>
  </si>
  <si>
    <t>OR.1-4: las responsabilidades del RSI están documentadas e incluyen: la gestión de seguridad de la información, gestión de incidentes, gestión de riesgos de seguridad, entre otras.</t>
  </si>
  <si>
    <t>OR.1-5: el RSI coordina la evaluación de riesgos de seguridad de la información junto con los responsables de los activos o designa referentes delegados.</t>
  </si>
  <si>
    <t>OR.1-6: el RSI participa en el CSI de la organización.</t>
  </si>
  <si>
    <t>OR.1-7: el RSI elabora y presenta planes anuales de mejora de seguridad de la información, incluyendo indicadores.</t>
  </si>
  <si>
    <t>OR.1-8: el RSI forma parte de los procesos de planificación estratégica.</t>
  </si>
  <si>
    <t>OR.2-1: se encuentra designado formalmente el CSI de la organización.</t>
  </si>
  <si>
    <t>OR.2-2: el CSI se reúne periódicamente y documenta dichas reuniones.</t>
  </si>
  <si>
    <t>OR.2-3: las responsabilidades y atribuciones del CSI están documentadas y aprobadas por la Dirección.</t>
  </si>
  <si>
    <t>OR.2-4: el CSI tiene establecidas pautas para su funcionamiento.</t>
  </si>
  <si>
    <t>OR.2-5: el CSI participa en la definición de niveles aceptables de riesgo y en la aprobación del plan de tratamiento de riesgos.</t>
  </si>
  <si>
    <t>OR.2-6: el CSI revisa los planes y políticas de seguridad y aprueba sus actualizaciones.</t>
  </si>
  <si>
    <t>OR.2-7: el CSI aprueba la planificación estratégica de seguridad.</t>
  </si>
  <si>
    <t>OR.2-8: el CSI revisa los indicadores asociados a los planes anuales de mejora de seguridad de la información.</t>
  </si>
  <si>
    <t>OR.3-1: está designado un punto de contacto oficial para incidentes de ciberseguridad.</t>
  </si>
  <si>
    <t>OR.3-2: se han identificado los contactos de autoridades ante aspectos de ciberseguridad.</t>
  </si>
  <si>
    <t>OR.3-3: el punto de contacto oficial es conocido por todo el personal.</t>
  </si>
  <si>
    <t xml:space="preserve">OR.3-4: los contactos con las autoridades, CSIRT y otros actores externos relevantes están documentados. </t>
  </si>
  <si>
    <t>OR.3-5: se revisan y actualizan periódicamente los contactos.</t>
  </si>
  <si>
    <t>OR.4-1: se tiene una lista actualizada de proyectos (finalizados, en curso o planificados) de la organización.</t>
  </si>
  <si>
    <t>OR.4-2: se incluye al RSI o a quien éste designe en la etapa de planificación o inicio de los proyectos.</t>
  </si>
  <si>
    <t>OR.4-3: los contratos y pliegos vinculados a los proyectos contemplan cláusulas de seguridad.</t>
  </si>
  <si>
    <t>OR.4-4: la documentación de los proyectos incluye requisitos de seguridad de la información.</t>
  </si>
  <si>
    <t>OR.4-5: la evaluación de riesgos del proyecto incluye riesgos de seguridad de la información.</t>
  </si>
  <si>
    <t>OR.4-6: los informes de avance del proyecto deben incluir el seguimiento del tratamiento de los riesgos de seguridad.</t>
  </si>
  <si>
    <t>OR.4-7: se evalúa el cumplimiento de los requisitos de seguridad al finalizar un proyecto.</t>
  </si>
  <si>
    <t>OR.4-8: se documentan las lecciones aprendidas sobre seguridad para la gestión de proyectos futuros.</t>
  </si>
  <si>
    <t>OR.5-1: se mantiene un inventario actualizado de los dispositivos móviles de la organización.</t>
  </si>
  <si>
    <t>OR.5-2: estos activos cuentan con al menos un factor de autenticación para acceder a la información.</t>
  </si>
  <si>
    <t>OR.5-3: existen pautas que regulan el uso de los dispositivos móviles.</t>
  </si>
  <si>
    <t>OR.5-5: los dispositivos de la organización cumplen con requisitos de seguridad como: antimalware, cifrado de disco, bloqueo, versión mínima de sistema operativo.</t>
  </si>
  <si>
    <t>OR.5-6: los equipos móviles cuentan con un sistema de borrado del dispositivo en caso de extravío o robo.</t>
  </si>
  <si>
    <t>OR.5-7: los dispositivos personales que se conectan a los servicios de la organización deben estar autorizados, registrados y sujetos a requisitos de seguridad.</t>
  </si>
  <si>
    <t>OR.5-8: existe una política formalmente aprobada de uso aceptable de dispositivos móviles.</t>
  </si>
  <si>
    <t>OR.5-9: se revisa y actualiza la política de uso de los dispositivos móviles periódicamente o ante cambios tecnológicos o normativos.</t>
  </si>
  <si>
    <t>OR.5-10: se revisan y actualizan los procedimientos asociados al correcto uso de los dispositivos móviles.</t>
  </si>
  <si>
    <t>OR.6-1: están definidos requisitos de seguridad mínimos para los dispositivos que se utilicen para acceder remotamente a los activos de la organización.</t>
  </si>
  <si>
    <t>OR.6-2: se registra cada conexión remota como mínimo: hora, fecha, usuario, activo, etc.</t>
  </si>
  <si>
    <t>OR.6-3: se otorga el acceso remoto con base en una lista blanca de todos los recursos disponibles.</t>
  </si>
  <si>
    <t>OR.6-4: se implementa el múltiple factor de autenticación para el acceso remoto.</t>
  </si>
  <si>
    <t>OR.6-5: se requiere la aprobación explícita del responsable del activo antes de habilitar el acceso remoto.</t>
  </si>
  <si>
    <t>OR.6-6: existe un procedimiento documentado de solicitud de acceso remoto.</t>
  </si>
  <si>
    <t>OR.6-7: existe un responsable para la asignación de permisos de acceso remoto.</t>
  </si>
  <si>
    <t>OR.6-8: esta definida una política de control de acceso remoto.</t>
  </si>
  <si>
    <t>OR.6-9: los proveedores tienen permisos de acceso remoto que caducan luego de realizada la actividad (o de una fecha establecida) para la cual se les otorgó el acceso.</t>
  </si>
  <si>
    <t>OR.6-10: al menos en forma administrativa se centraliza el acceso remoto.</t>
  </si>
  <si>
    <t>OR.6-11: se realizan revisiones periódicas de los usuarios con acceso remoto.</t>
  </si>
  <si>
    <t>OR.6-12: el resultado de las revisiones retroalimenta la gestión del acceso remoto y proporciona información para la toma de decisiones de mejora continua.</t>
  </si>
  <si>
    <t>OR.6-13: se realizan actividades de control interno para verificar el cumplimiento de los procedimientos establecidos.</t>
  </si>
  <si>
    <t>OR.7-1: se han identificado los servicios críticos para la organización.</t>
  </si>
  <si>
    <t xml:space="preserve">OR.7-2: se han identificado los proveedores y/o otras partes interesadas críticas para la organización. </t>
  </si>
  <si>
    <t>OR.7-3: se cuenta con un mapeo de procesos.</t>
  </si>
  <si>
    <t>OR.7-4: se realiza un análisis del contexto interno y externo (por ej, análisis FODA u otro equivalente), considerando factores relevantes que puedan impactar en la seguridad de la información.</t>
  </si>
  <si>
    <t xml:space="preserve">OR.7-5: se cuenta con un mapeo de dependencias entre servicios, procesos y proveedores críticos. </t>
  </si>
  <si>
    <t xml:space="preserve">OR.7-6: se realizan revisiones periódicas y sistemáticas del contexto de la organización, considerando cambios internos, externos, regulatorios y tecnológicos. </t>
  </si>
  <si>
    <t>PL.1-1: están establecidos los objetivos anuales de seguridad de la información.</t>
  </si>
  <si>
    <t>PL.1-2: están definidas las acciones para lograr el cumplimiento de los objetivos.</t>
  </si>
  <si>
    <t>PL.1-3: los objetivos forman parte de un plan de acción de seguridad de la información.</t>
  </si>
  <si>
    <t>PL.1-4: los objetivos están documentados y aprobados por el CSI.</t>
  </si>
  <si>
    <t>PL.1-5: los objetivos anuales de seguridad de la información son difundidos al personal y partes interesadas.</t>
  </si>
  <si>
    <t>PL.1-6: el plan de acción para cumplir con los objetivos se desarrolla y ejecuta de manera coordinada con los distintos actores de la organización.</t>
  </si>
  <si>
    <t>PL.1-7: se definen indicadores para el seguimiento del cumplimiento de los objetivos.</t>
  </si>
  <si>
    <t>PL.1-8: los objetivos se traducen en proyectos o iniciativas de seguridad de la información.</t>
  </si>
  <si>
    <t>PL.1-9: se revisa periódicamente el cumplimiento de los objetivos y el avance del plan de acción.</t>
  </si>
  <si>
    <t>GR.1-1: existe un proceso para la gestión de riesgos de seguridad de la información que abarca los componentes del centro de procesamiento de datos y servicios críticos de forma independiente.</t>
  </si>
  <si>
    <t xml:space="preserve">GR.1-2: se cuenta con una metodología de evaluación de riesgos de seguridad de la información definida y documentada. </t>
  </si>
  <si>
    <t>GR.1-3: existe una política aprobada de gestión de riesgos de seguridad de la información.</t>
  </si>
  <si>
    <t xml:space="preserve">GR.1-4: la política de gestión de riesgos de seguridad de la información ha sido difundida a todas las partes interesadas. </t>
  </si>
  <si>
    <t>GR.1-5: la metodología de evaluación de riesgos es revisada periódicamente y ajustada en función de los resultados obtenidos, los cambios en el contexto organizacional o normativo, y las oportunidades de mejora identificadas en su aplicación.</t>
  </si>
  <si>
    <t>GR.2-1: Se identifican los principales riesgos de seguridad de la información, valorando su potencial impacto y su probabilidad de ocurrencia.</t>
  </si>
  <si>
    <t>GR.2-2: Las amenazas, vulnerabilidades y controles existentes en la organización están documentados.</t>
  </si>
  <si>
    <t xml:space="preserve">GR.2-3: Se cuenta con un inventario de riesgos de seguridad de la información que incluye riesgos asociados a todos los activos de información (se incluyen riesgos positivos). </t>
  </si>
  <si>
    <t xml:space="preserve">GR.2-4: El apetito de riesgo y la tolerancia al riesgo se ha definido formalmente por el negocio.  </t>
  </si>
  <si>
    <t>GR.2-5: Se incorporan riesgos vinculados a la cadena de suministro.</t>
  </si>
  <si>
    <t>GR.2-6: Los incidentes de seguridad de la información y ciberseguridad son tenidos en cuenta para la evaluación de riesgos.</t>
  </si>
  <si>
    <t>GR.2-7: Debe revisarse periódicamente la tolerancia al riesgo establecida, y modificarse ante cambios normativos, tecnológicos o necesidades del negocio.</t>
  </si>
  <si>
    <t>GR.2-8: Los riesgos se revisan periódicamente, la revisión se documenta formalmente.</t>
  </si>
  <si>
    <t>GR.3-1: se toman acciones ad-hoc con el objetivo de llevar los principales riesgos de seguridad de la información a niveles aceptables para la organización.</t>
  </si>
  <si>
    <t>GR.3-2: se elaboran planes de tratamiento para los riesgos de seguridad de la información que excedan los niveles de tolerancia definidos por la organización.</t>
  </si>
  <si>
    <t>GR.3-3: cada plan de tratamiento identifica las acciones necesarias, el responsable de su ejecución y el plazo previsto.</t>
  </si>
  <si>
    <t>GR.3-4: los planes de tratamiento son revisados y validados por los responsables de ejecutarlos antes de su ejecución.</t>
  </si>
  <si>
    <t>GR.3-5: los planes de tratamiento de riesgos incluyen métricas e indicadores que permiten evaluar su avance.</t>
  </si>
  <si>
    <t>GR.3-6: la implementación de los controles debe realizarse conforme a la prioridad explícita y formalmente establecida por la Dirección.</t>
  </si>
  <si>
    <t>GR.3-7: la efectividad de los controles implementados es evaluada, y el riesgo residual resultante es documentado y validado por las partes interesadas.</t>
  </si>
  <si>
    <t>GR.3-8: existe una línea presupuestal que permite implementar el plan de tratamiento de riesgos.</t>
  </si>
  <si>
    <t>GR.3-9: los planes de tratamiento de los riesgos se revisan periódicamente y se actualizan si es necesario.</t>
  </si>
  <si>
    <t>GR.3-10: la revisión se documenta formalmente y es comunicada al CSI y a las otras partes interesadas.</t>
  </si>
  <si>
    <t>GR.4-1: la organización ha identificado y documentado sus fuentes confiables de inteligencia de amenazas, incluyendo al menos CERTuy y fuentes oficiales, comunitarias o sectoriales.</t>
  </si>
  <si>
    <t>GR.4-2: el personal de seguridad recibe capacitación sobre el uso de inteligencia de amenazas.</t>
  </si>
  <si>
    <t>GR.4-3: la organización recibe periódicamente información de amenazas a través de sus fuentes confiables, la misma se registra para su posterior análisis.</t>
  </si>
  <si>
    <t>GR.4-4: están asignados los responsables de recibir, filtrar y analizar la inteligencia de amenazas.</t>
  </si>
  <si>
    <t>GR.4-5: se realiza un análisis del impacto potencial de las amenazas emergentes sobre la organización.</t>
  </si>
  <si>
    <t>GR.4-6: la inteligencia de amenazas se utiliza como insumo para el análisis de riesgos de seguridad de la información.</t>
  </si>
  <si>
    <t>GR.4-7: se cuenta con un procedimiento documentado sobre el uso de inteligencia de amenazas, abarcando como se recibe, filtra, analiza, clasifica y utiliza la información.</t>
  </si>
  <si>
    <t>GR.4-8: la información de inteligencia de amenazas se utiliza para ajustar o redefinir los controles existentes y apoyar el diseño de nuevos controles para los planes de tratamiento de riesgos.</t>
  </si>
  <si>
    <t>GR.4-9: se revisa periódicamente las fuentes confiables de inteligencia identificadas para validar su vigencia.</t>
  </si>
  <si>
    <t>GR.4-10: la organización actualiza sus análisis de riesgos en función de la nueva información derivada del análisis de la inteligencia de amenazas.</t>
  </si>
  <si>
    <t>GR.4-11: las tendencias identificadas del análisis de la inteligencia de amenazas son utilizadas como insumo para la toma de decisiones estratégicas relacionadas a seguridad.</t>
  </si>
  <si>
    <t xml:space="preserve">GH.1-1: las condiciones laborales del personal, ya sea mediante contrato, estatuto o normativa interna, incluyen cláusulas o disposiciones que establecen sus responsabilidades en materia de seguridad de la información. </t>
  </si>
  <si>
    <t>GH.1-2: las responsabilidades del personal respecto a la seguridad de la información están documentadas.</t>
  </si>
  <si>
    <t>GH.1-3: las responsabilidades en seguridad de la información son comunicadas al personal al momento de su incorporación.</t>
  </si>
  <si>
    <t>GH.1-4: existe un procedimiento documentado para la desvinculación del personal que contempla la revocación de accesos físicos y lógicos, y la devolución de activos.</t>
  </si>
  <si>
    <t>GH.1-5: la organización cuenta con un proceso disciplinario formalizado que aplica ante incumplimientos de las políticas de seguridad, de acuerdo con la normativa laboral o administrativa vigente.</t>
  </si>
  <si>
    <t>GH.1-6: los documentos contractuales o reglamentarios relacionados con la incorporación y desvinculación del personal se revisan periódicamente para asegurar su vigencia y adecuación.</t>
  </si>
  <si>
    <t>GH.1-7: se registran y revisan los desvíos e incumplimientos de las obligaciones contractuales relacionadas a seguridad de la información.</t>
  </si>
  <si>
    <t>GH.2-1: se realizan actividades propias de difusión de información relacionada con seguridad de la información, como la difusión de las políticas y mecanismos de protección.</t>
  </si>
  <si>
    <t>GH.2-2: se elabora y/o obtiene el material educativo necesario para la realización de las campañas de concientización.</t>
  </si>
  <si>
    <t>GH.2-3: se elaboran campañas de concientización y/o formación para el personal.</t>
  </si>
  <si>
    <t>GH.2-4: se planifica un cronograma para la realización de las campañas.</t>
  </si>
  <si>
    <t>GH.2-5: las campañas de concientización son aprobadas y se les definen los indicadores de cumplimiento.</t>
  </si>
  <si>
    <t>GH.2-6: se define un plan de capacitación y entrenamiento en seguridad de la información para todo el personal.</t>
  </si>
  <si>
    <t>GH.2-7: se realizan revisiones periódicas de los indicadores de las campañas para verificar su efectividad.</t>
  </si>
  <si>
    <t>GH.2-8: se evalúa el nivel de conocimiento adquirido por el personal mediante actividades de evaluación periódicas.</t>
  </si>
  <si>
    <t>GH.2-9: las actividades son aprobadas por el CSI y apoyadas por la Dirección.</t>
  </si>
  <si>
    <t>GH.2-10: el plan es revisado y actualizado periódicamente</t>
  </si>
  <si>
    <t>GH.2-11: se realizan acciones de mejora a los planes incorporando lecciones aprendidas.</t>
  </si>
  <si>
    <t>GH.3-1: los usuarios privilegiados demuestran conocimiento respecto a la importancia de sus roles y responsabilidades.</t>
  </si>
  <si>
    <t>GH.3-2: el personal de seguridad de la información demuestra concientización respecto a la importancia de sus roles y responsabilidades.</t>
  </si>
  <si>
    <t>GH.3-3: están definidos los roles y responsabilidades de los interesados externos.</t>
  </si>
  <si>
    <t>GH.3-4: se realizan actividades de concientización específicas para usuarios privilegiados con cierta periodicidad.</t>
  </si>
  <si>
    <t>GH.3-5: se realizan con cierta periodicidad actividades de concientización para el personal de seguridad de la información.</t>
  </si>
  <si>
    <t>GH.3-6: se realizan actividades de concientización para interesados externos.</t>
  </si>
  <si>
    <t>GH.3-7: la alta gerencia participa de las actividades de concientización.</t>
  </si>
  <si>
    <t>GH.3-8: los usuarios privilegiados son capacitados a través de cursos o talleres relevantes adicionales.</t>
  </si>
  <si>
    <t>GH.3-9: el personal de seguridad de la información es capacitado a través de cursos o talleres relevantes adicionales.</t>
  </si>
  <si>
    <t>GH.3-10: se realizan acciones para asegurar que los interesados externos comprendan sus roles y responsabilidades en materia de seguridad de la información.</t>
  </si>
  <si>
    <t>GH.3-11: el plan de capacitación y entrenamiento en seguridad de la información tiene en cuenta los perfiles e intereses de grupos considerados estratégicos.</t>
  </si>
  <si>
    <t>GA.1-1: se confecciona y mantiene un inventario de activos físicos del centro de procesamiento de datos, incluyendo servidores, dispositivos de red, racks, UPS y otros componentes relevantes.</t>
  </si>
  <si>
    <t>GA.1-2: se elabora y mantiene un inventario detallado del software base (ej.: sistemas operativos, servidores de aplicación, servidores de base de datos, hipervisores) y del software de aplicación instalado en los activos del centro de procesamiento de datos.</t>
  </si>
  <si>
    <t>GA.1-3: cada activo registrado en el inventario debe tener un responsable asignado, cuya información debe estar documentada en el sistema de gestión de activos o inventario utilizado.</t>
  </si>
  <si>
    <t>GA.1-4: el inventario de activos físicos debe incluir todos los dispositivos utilizados dentro y fuera del centro de procesamiento de datos, tales como estaciones de trabajo (PCs), dispositivos de almacenamiento extraíble, impresoras, dispositivos de red, entre otros.</t>
  </si>
  <si>
    <t>GA.1-5: el inventario debe incluir las plataformas de software y aplicaciones implementadas, independientemente de su ubicación física o modalidad (on premise o en la nube).</t>
  </si>
  <si>
    <t>GA.1-6: se debe llevar un control actualizado del licenciamiento del software instalado, incluyendo información sobre tipo de licencia, vigencia y uso asignado.</t>
  </si>
  <si>
    <t>GA.1-7: el inventario debe estar debidamente documentado y accesible para las personas autorizadas por la organización.</t>
  </si>
  <si>
    <t>GA.1-8: las políticas, procesos y procedimientos para la actualización del inventario de activos deben estar formalmente documentados.</t>
  </si>
  <si>
    <t>GA.1-9: la organización debe utilizar una herramienta de software especializada para registrar, seguir y controlar sus activos de información y tecnológicos.</t>
  </si>
  <si>
    <t>GA.1-10: los procesos y procedimientos de actualización del inventario deben incorporar, total o parcialmente, mecanismos de automatización.</t>
  </si>
  <si>
    <t>GA.1-11: se debe establecer y mantener un proceso de control y monitoreo continuo del licenciamiento del software, con alertas ante vencimientos o irregularidades.</t>
  </si>
  <si>
    <t>GA.1-12: se realizan auditorías internas periódicas para verificar el cumplimiento y alineación de la política y los procedimientos establecidos.</t>
  </si>
  <si>
    <t>GA.1-13: se elimina el software y/o hardware que esté fuera de soporte o que represente un riesgo no aceptable.</t>
  </si>
  <si>
    <t>GA.2-1: están identificados los activos que contienen información crítica para la organización, en base a criterio institucionalmente definido que establezca qué se considera información crítica o sensible.</t>
  </si>
  <si>
    <t>GA.2-2: cada activo registrado en el inventario debe contar con una etiqueta o atributo que refleje su clasificación según los criterios previamente definidos.</t>
  </si>
  <si>
    <t>GA.2-3: los activos que almacenan o procesan información deben estar clasificados de acuerdo con los criterios establecidos en el procedimiento de clasificación.</t>
  </si>
  <si>
    <t>GA.2-4: la herramienta de inventario de activos debe permitir registrar, consultar y mantener la clasificación de la información asociada a cada activo.</t>
  </si>
  <si>
    <t>GA.2-5: se cuenta con una política y/o procedimiento de clasificación de la información, alineado a la normativa nacional vigente.</t>
  </si>
  <si>
    <t>GA.2-6: se ha definido un procedimiento para el etiquetado de activos clasificados, que contemple tanto los activos digitales como los físicos.</t>
  </si>
  <si>
    <t>GA.2-7: la clasificación de la información debe estar integrada en todas las etapas del ciclo de vida del activo: alta, modificación, uso y baja.</t>
  </si>
  <si>
    <t>GA.2-8: las restricciones de acceso deben definirse y aplicarse en función de la clasificación de los activos y el perfil de los usuarios autorizados.</t>
  </si>
  <si>
    <t>GA.2-9: se realizan controles internos periódicos para verificar que la clasificación de la información asociada a cada activo sea correcta y vigente.</t>
  </si>
  <si>
    <t>GA.3-1: existen pautas del uso aceptable de los activos de la información.</t>
  </si>
  <si>
    <t>GA.3-2: toda persona que acceda a activos de información debe aceptar formalmente, previo al acceso, las condiciones de uso establecidas por la organización.</t>
  </si>
  <si>
    <t>GA.3-3: se debe restringir el almacenamiento de información sensible en activos que no cuenten con controles adecuados; en caso de ser necesario, se deben aplicar mecanismos de protección como cifrado o control de acceso con MFA.</t>
  </si>
  <si>
    <t>GA.3-4: se aplican restricciones técnicas o administrativas que limitan acciones no autorizadas sobre los activos, como la instalación de software no autorizado o el cambio de configuraciones críticas.</t>
  </si>
  <si>
    <t>GA.3-5: está definida formalmente la política sobre el uso adecuado de los activos de la información de la organización.</t>
  </si>
  <si>
    <t>GA.3-6: la política de uso adecuado de los activos es difundida a todo el personal, proveedores y terceros que utilicen activos de información.</t>
  </si>
  <si>
    <t>GA.3-7: se realiza un control periódico de los activos que contienen o procesan información sensible.</t>
  </si>
  <si>
    <t>GA.3-8: existe un plan de respuesta en caso de pérdida o robo de los activos de información.</t>
  </si>
  <si>
    <t>GA.3-9: las medidas de protección implementadas en los activos informáticos se monitorean de forma proactiva 7x24.</t>
  </si>
  <si>
    <t>GA.3-10: se realizan evaluaciones periódicas para verificar que el uso de los activos se ajusta a las condiciones establecidas en la política.</t>
  </si>
  <si>
    <t>GA.4-1: se realiza difusión sobre la importancia de la protección y uso seguro de los medios extraíbles.</t>
  </si>
  <si>
    <t>GA.4-2: están identificados y documentados los tipos de medios de almacenamiento externos permitidos para su uso dentro de la organización.</t>
  </si>
  <si>
    <t>GA.4-3: se encuentran elaboradas y difundidas las pautas para el uso seguro de los medios de almacenamiento externos.</t>
  </si>
  <si>
    <t>GA.4-4: los medios de almacenamiento externo se encuentran inventariados y clasificados según la clasificación de su información y sus características.</t>
  </si>
  <si>
    <t>GA.4-5: están definidas acciones específicas en caso de hurto, pérdida o daño del medio, y se difunde el procedimiento a todos los interesados.</t>
  </si>
  <si>
    <t>GA.4-6: se encuentra establecida formalmente la política y el procedimiento de gestión de medios de almacenamiento externos.</t>
  </si>
  <si>
    <t>GA.4-7: se realizan revisiones de control interno sobre el cumplimiento de las pautas de uso de medios extraíbles, de la política y el procedimiento.</t>
  </si>
  <si>
    <t>GA.4-8: los resultados de las revisiones son utilizados para la mejora de la política y el procedimiento, se comunican al RSI y demás partes interesadas.</t>
  </si>
  <si>
    <t>GA.5-1: están definidas las pautas para la disposición final y borrado seguro de medios de almacenamiento.</t>
  </si>
  <si>
    <t>GA.5-2: está difundida la importancia de la eliminación de medios de almacenamientos que ya no serán utilizados.</t>
  </si>
  <si>
    <t>GA.5-3: están definidos responsables o ubicaciones específicas para la eliminación segura de medios de almacenamiento.</t>
  </si>
  <si>
    <t>GA.5-4: están establecidos los criterios para determinar cuándo corresponde la destrucción lógica y/o física de la información.</t>
  </si>
  <si>
    <t>GA.5-5: está definida formalmente una política de destrucción de la información.</t>
  </si>
  <si>
    <t>GA.5-6: está definido formalmente un procedimiento de destrucción de la información.</t>
  </si>
  <si>
    <t>GA.5-7: se registran las actividades de destrucción de la información, incluyendo fecha, tipo de medio, método aplicado y personal.</t>
  </si>
  <si>
    <t>GA.5-8: se verifica la efectividad de los métodos de destrucción utilizados.</t>
  </si>
  <si>
    <t>GA.5-9: se realizan actividades de control interno para evaluar la correcta aplicación del procedimiento de destrucción.</t>
  </si>
  <si>
    <t>CA.1-2: el acceso a la red y los sistemas debe realizarse con usuarios nominados.</t>
  </si>
  <si>
    <t>CA.1-3: el uso de usuarios privilegiados se encuentra controlado.</t>
  </si>
  <si>
    <t>CA.1-4: los accesos a aplicaciones se realizan utilizando mecanismos de autenticación seguros.</t>
  </si>
  <si>
    <t xml:space="preserve">CA.1-5: el uso de usuarios genéricos debe estar fundamentado y autorizado por excepción.   </t>
  </si>
  <si>
    <t>CA.1-6: existen pautas definidas para la realización de altas, bajas y modificaciones de acceso lógico que además incluyen aprobaciones.</t>
  </si>
  <si>
    <t>CA.1-7: se identifican los casos que requieren autenticación fuerte y se determinan los controles requeridos.</t>
  </si>
  <si>
    <t>CA.1-8: las credenciales de autenticación (contraseñas, certificados, tokens, biometría) están protegidas en reposo y en tránsito mediante mecanismos criptográficos robustos.</t>
  </si>
  <si>
    <t>CA.1-9: se define una política de gestión de usuarios y contraseñas, y se instruye al personal para su uso correcto.</t>
  </si>
  <si>
    <t>CA.1-10: se cuenta con un procedimiento para el ABM de usuarios.</t>
  </si>
  <si>
    <t>CA.1-11: la gestión de identidades y credenciales se realiza en forma centralizada, al menos en forma administrativa.</t>
  </si>
  <si>
    <t>CA.1-12: los tokens o credenciales utilizadas para el acceso (por ejemplo, SAML assertions, JWTs) se validan en cada acceso y su integridad es verificada.</t>
  </si>
  <si>
    <t>CA.1-13: se establecen procesos de revisiones y auditorías continuas para verificar que las redes, sistemas, recursos y dispositivos están funcionando con la autenticación y configuración requerida y acordada por la organización.</t>
  </si>
  <si>
    <t xml:space="preserve">CA.1-14: la política y procedimientos son revisados periódicamente. </t>
  </si>
  <si>
    <t>CA.2-1: la revisión de privilegios se realiza en forma reactiva frente a un cambio o baja, al menos para los sistemas críticos.</t>
  </si>
  <si>
    <t>CA.2-2: está establecida la periodicidad con la que se realizan las revisiones de los privilegios y la validez de las cuentas asociadas.</t>
  </si>
  <si>
    <t>CA.2-3: están definidos los responsables de la revisión de privilegios y de la validez de las cuentas en cada sistema.</t>
  </si>
  <si>
    <t>CA.2-4: se mantiene un inventario de usuarios con permisos y privilegios elevados, validando también la vigencia de las cuentas.</t>
  </si>
  <si>
    <t>CA.2-5: existe una política de control de acceso lógico donde se estipula la revisión de privilegios periódicamente a todos los usuarios y en todos los sistemas.</t>
  </si>
  <si>
    <t>CA.2-6: existen y se aplican procedimientos formales de revisión de permisos que abarcan todo el ciclo de vida (alta, baja y modificación) de los usuarios, incluyendo los privilegiados.</t>
  </si>
  <si>
    <t>CA.2-7: se realizan revisiones de los derechos de acceso de los usuarios y se cuenta con registro de tales acciones.</t>
  </si>
  <si>
    <t>CA.2-8: se documentan los resultados de cada revisión y se comunican al RSI, a las gerencias y demás partes interesadas.</t>
  </si>
  <si>
    <t>CA.2-9: el resultado de las revisiones se comunica formalmente a las gerencias y otras partes interesadas.</t>
  </si>
  <si>
    <t>CA.2-10: se realizan auditorías internas sobre el cumplimiento del procedimiento de revisión de privilegios y la política de control de acceso lógico, en específico de su apartado de revisiones periódicas.</t>
  </si>
  <si>
    <t>CA.3-1: se identifican los datos históricos y respaldos que deben ser protegidos mediante mecanismos seguros.</t>
  </si>
  <si>
    <t>CA.3-2: los respaldos y/o datos históricos fuera de línea se almacenan en forma cifrada.</t>
  </si>
  <si>
    <t>CA.3-3: se documentan los mecanismos criptográficos implementados.</t>
  </si>
  <si>
    <t>CA.3-4: está definida una política de uso de controles criptográficos.</t>
  </si>
  <si>
    <t>CA.3-5: se determinan los responsables de la generación de las claves que abarca todo su ciclo de vida.</t>
  </si>
  <si>
    <t>CA.3-6: se realizan revisiones periódicas sobre los controles criptográficos utilizados para asegurar la protección de los datos.</t>
  </si>
  <si>
    <t>CA.3-7: los resultados de estas revisiones son registrados e informados al RSI.</t>
  </si>
  <si>
    <t>CA.4-1: la organización identifica los sistemas y procesos que requieren firma electrónica avanzada.</t>
  </si>
  <si>
    <t>CA.4-2: los sistemas con firma electrónica utilizados por la organización soportan el uso de certificados electrónicos X.509v3 emitidos por prestadores acreditados ante la UCE.</t>
  </si>
  <si>
    <t>CA.4-3: se utilizan protocolos seguros y actualizados, evitando tecnologías criptográficas obsoletas o vulnerables.</t>
  </si>
  <si>
    <t>CA.4-4: deben utilizarse los estándares de codificación de firmas propios de los tipos de documentos firmados (XADES, PDFSignature, etc.).</t>
  </si>
  <si>
    <t xml:space="preserve">CA.4-5: se debe hacer la validación de certificados a través de OCSP (Online Certificate Status Protocol), CRL (Certificate Revocation List) o equivalente.  </t>
  </si>
  <si>
    <t>CA.4-6: la solución incorpora medidas de detección de firmas alteradas o invalidadas, incluyendo trazabilidad del error.</t>
  </si>
  <si>
    <t>CA.4-7: la organización documenta un procedimiento técnico y funcional para la implementación de firma electrónica avanzada.</t>
  </si>
  <si>
    <t>CA.4-8: los sistemas deben soportar el uso de dispositivos criptográficos dedicados en todos los casos de uso de todos los prestadores de Firma Electrónica Avanzada acreditados por la UCE.</t>
  </si>
  <si>
    <t>CA.4-9: la firma digital está embebida en todos los procesos de la organización que la requieren, de modo que los usuarios pueden firmar o validar firmas en el contexto de cada sistema.</t>
  </si>
  <si>
    <t>CA.4-10: los sistemas deben permitir el uso de sellos de tiempo compatibles con RFC 3161.</t>
  </si>
  <si>
    <t>CA.4-11: se realizan auditorías de los módulos de firma electrónica, incluyendo pruebas de cumplimiento de formatos, protocolos, protección de claves y servicios de sellado de tiempo.</t>
  </si>
  <si>
    <t>CA.4-12: los resultados de las auditorías o revisiones son analizados e incorporados a la mejora de la solución y comunicados al RSI.</t>
  </si>
  <si>
    <t>CA.5-1: están implementados controles que impiden que un mismo usuario solicite, apruebe y asigne accesos en los sistemas críticos.</t>
  </si>
  <si>
    <t>CA.5-2: la asignación de privilegios es ejecutada por un responsable distinto al que la aprueba.</t>
  </si>
  <si>
    <t>CA.5-3: se aplican mecanismos preventivos para evitar su asignación conjunta, salvo justificación formal y aprobación excepcional de roles en conflicto.</t>
  </si>
  <si>
    <t>CA.5-4: está limitada la cantidad de usuarios con privilegios administrativos, siguiendo criterios establecidos.</t>
  </si>
  <si>
    <t>CA.5-5: la segregación de funciones abarca también los diferentes entornos de la organización, evitando que una persona realice actividades en más de un entorno al menos de que esté debidamente justificado y documentado.</t>
  </si>
  <si>
    <t>CA.5-6: el personal de administración de accesos no es el mismo que el que realiza la auditoría sobre dichos accesos.</t>
  </si>
  <si>
    <t>CA.5-7: están identificados, documentados y gestionados los posibles conflictos entre roles o combinaciones de privilegios.</t>
  </si>
  <si>
    <t>CA.5-8: están definidos y documentados los criterios para autorizar privilegios administrativos.</t>
  </si>
  <si>
    <t>CA.5-9: están definidos y documentados los criterios para determinar cuántos usuarios con privilegios de administrador deben existir por sistema o entorno.</t>
  </si>
  <si>
    <t>CA.5-10: la segregación de funciones está incluida en el procedimiento formal de control de acceso lógico.</t>
  </si>
  <si>
    <t>CA.5-11: se audita periódicamente el cumplimiento del procedimiento de segregación de funciones.</t>
  </si>
  <si>
    <t>CA.5-12: en caso de identificarse desviaciones se documentan, y se realizan acciones correctivas con responsables asignados.</t>
  </si>
  <si>
    <t>CA.6-1: los derechos de acceso son otorgados con autorización previa.</t>
  </si>
  <si>
    <t>CA.6-2: el uso de dispositivos externos requiere identificación (inventariado y responsable) y autentificación (permiso de acceso por el rol del usuario o algún otro método).</t>
  </si>
  <si>
    <t>CA.6-3: las autorizaciones de derechos de acceso son registradas.</t>
  </si>
  <si>
    <t>CA.6-4: el acceso a los activos de información identificados como críticos debe requerir autenticación con múltiple factor (MFA).</t>
  </si>
  <si>
    <t>CA.6-5: se aplica el principio de menor privilegio para la asignación de permisos.</t>
  </si>
  <si>
    <t>CA.6-6: se define un procedimiento de acceso lógico a redes, recursos y sistemas de información.</t>
  </si>
  <si>
    <t>CA.6-7: se define una política de acceso lógico a redes, recursos y sistemas de información.</t>
  </si>
  <si>
    <t>CA.6-8: las medidas implementadas para el acceso están directamente asociadas al análisis de riesgos sobre el acceso a la información.</t>
  </si>
  <si>
    <t>CA.6-9: la política de acceso lógico incluye el uso de usuarios privilegiados.</t>
  </si>
  <si>
    <t>SF.1-1: están identificadas las áreas que requieren control de acceso físico.</t>
  </si>
  <si>
    <t>SF.1-2: están implementados los controles de acceso físico a las instalaciones de los centros de procesamiento de datos.</t>
  </si>
  <si>
    <t>SF.1-3: se gestionan (evalúan, autorizan y registran) las autorizaciones de acceso al centro de procesamiento de datos.</t>
  </si>
  <si>
    <t>SF.1-4: están establecidos perímetros de seguridad en el centro de procesamiento de datos y las áreas seguras.</t>
  </si>
  <si>
    <t>SF.1-5: están implementados controles de acceso físico para otras áreas definidas como seguras.</t>
  </si>
  <si>
    <t>SF.1-6: se gestionan (evalúan, autorizan y registran) las autorizaciones de acceso a las áreas definidas como seguras.</t>
  </si>
  <si>
    <t>SF.1-7: se lleva un registro de accesos físicos al centro de procesamiento de datos y áreas seguras.</t>
  </si>
  <si>
    <t>SF.1-8: existe una política de control de acceso físico formalmente aprobada.</t>
  </si>
  <si>
    <t>SF.1-9: se revisan de forma reactiva los registros de acceso a las diferentes áreas.</t>
  </si>
  <si>
    <t>SF.1-10: las aplicaciones que manejan información sensible requieren reautenticación periódica, especialmente cuando se accede desde ubicaciones de alto riesgo.</t>
  </si>
  <si>
    <t>SF.1-11: está establecido un procedimiento de revisión periódica de los accesos al centro de procesamiento de datos y a las áreas seguras.</t>
  </si>
  <si>
    <t>SF.1-12: se realizan actividades de control interno para verificar el cumplimiento de los procedimientos establecidos.</t>
  </si>
  <si>
    <t>SF.1-13: se aplican controles de tiempo de conexión y condiciones de acceso desde ubicaciones públicas o externas a la organización.</t>
  </si>
  <si>
    <t>SF.2-1: están identificados los riesgos ambientales que pueden afectar al centro de procesamiento de datos.</t>
  </si>
  <si>
    <t>SF.2-2: existen medidas de control del medio ambiente físico en los centros de procesamiento de datos.</t>
  </si>
  <si>
    <t>SF.2-3: están instalados sistemas de detección y extinción de incendios con mantenimiento periódico.</t>
  </si>
  <si>
    <t>SF.2-4: se implementan herramientas automatizadas que apoyan el monitoreo de los controles relacionados al medio ambiente físico.</t>
  </si>
  <si>
    <t>SF.2-5: está implementado un sistema de climatización que regula la temperatura y humedad.</t>
  </si>
  <si>
    <t>SF.2-6: la política de seguridad del equipamiento incluye medidas ambientales.</t>
  </si>
  <si>
    <t>SF.2-7: se cuenta con un procedimiento documentado de monitoreo de los controles ambientales. Incluye el uso de herramientas automatizadas.</t>
  </si>
  <si>
    <t>SF.2-8: los controles ambientales se revisan periódicamente y se ajustan según las nuevas condiciones climáticas y tecnológicas.</t>
  </si>
  <si>
    <t>SF.2-9: se realizan actividades de control interno para verificar el cumplimiento de la política y procedimientos asociados.</t>
  </si>
  <si>
    <t>SF.2-10: los resultados del monitoreo son utilizados para la realización de las lecciones aprendidas, las mismas son utilizadas para mejorar los procedimientos relacionados.</t>
  </si>
  <si>
    <t>SF.3-1: se monitorea de forma reactiva o esporádica los sistemas o servicios más críticos.</t>
  </si>
  <si>
    <t>SF.3-2: se registran los logs de las fallas y alertas críticas, y se conserva su historial para revisión.</t>
  </si>
  <si>
    <t>SF.3-3: se monitorea de forma automatizada los activos críticos del centro de procesamiento de datos, generando alertas ante la detección de problemas.</t>
  </si>
  <si>
    <t>SF.3-4: existen funciones integradas en los dispositivos que permiten el monitoreo de las amenazas típicas (alimentación eléctrica, enfriamiento, etc.).</t>
  </si>
  <si>
    <t>SF.3-5: se definen notificaciones de alertas (correo, SMS, etc.) al personal designado.</t>
  </si>
  <si>
    <t>SF.3-6: en el centro de procesamiento de datos se implementan alertas sobre anomalías que podrían transformarse en problemas para los activos críticos.</t>
  </si>
  <si>
    <t>SF.3-7: las alertas notifican cuando se comienzan a dar las casuísticas que pueden derivar en un incidente aún no concretado.</t>
  </si>
  <si>
    <t>SF.3-8: establecer un procedimiento documentado de monitoreo que incluye el uso de herramientas automatizadas.</t>
  </si>
  <si>
    <t>SF.3-9: se envían alertas del estado de los componentes prioritarios para el funcionamiento de la organización ante los cambios de entorno.</t>
  </si>
  <si>
    <t>SF.3-10: se monitorean todos los activos de información del centro de procesamiento de datos, con cruzamiento de información de diversas fuentes, contemplando, entre otros, alertas preventivas y reactivas.</t>
  </si>
  <si>
    <t>SF.3-11: se cuenta con un proceso de control interno para la verificación de cumplimiento de los procedimientos de monitoreo del centro de procesamiento de datos.</t>
  </si>
  <si>
    <t>SF.4-1: todos los dispositivos con información sensible disponen de barreras físicas que impiden su extracción o manipulación no autorizada (cerraduras, tapas de seguridad, sensores de apertura, etc.).</t>
  </si>
  <si>
    <t>SF.4-2: al recibir equipos nuevos se inspeccionan, y documenta el estado de los sellos o empaques de fábrica, registrando cualquier indicio de apertura o daño.</t>
  </si>
  <si>
    <t>SF.4-3: se deshabilitan los puertos no utilizados (USB, serie, módulos de expansión, etc.) en los dispositivos del centro de procesamiento de datos.</t>
  </si>
  <si>
    <t>SF.4-4: se instalan sellos o cintas de seguridad con código único en los puntos de acceso al interior de los chasis, de manera que cualquier manipulación quede registrada.</t>
  </si>
  <si>
    <t>SF.4-5: los dispositivos de usuario final están configurados para bloquear automáticamente la sesión tras un máximo de 15 minutos, o menos, de inactividad.</t>
  </si>
  <si>
    <t>SF.4-6: se implementa el cierre automático de sesión después de 30 minutos sin actividad, o menos, en los dispositivos de usuario final.</t>
  </si>
  <si>
    <t>SF.4-7: esta formalmente definida una política de seguridad del equipamiento que establece lineamientos para la protección física, manejo cuando esté los equipos estén sin supervisión, entre otros puntos.</t>
  </si>
  <si>
    <t>SF.4-8: existe un procedimiento documentado de respuesta a eventos de manipulación detectada, que incluye la investigación inicial y evaluación de posibles compromisos de integridad.</t>
  </si>
  <si>
    <t>SF.4-9: existe un procedimiento documentado para la seguridad del equipamiento, que describa las configuraciones preventivas y las acciones de respuesta ante incidentes o situaciones de riesgo, incluyendo escenarios como la detección de equipos sin supervisión.</t>
  </si>
  <si>
    <t>SF.4-10: se cuenta con un proceso de control interno para verificar el cumplimiento de los procedimientos de seguridad del equipamiento y documentar hallazgos.</t>
  </si>
  <si>
    <t>SF.4-11: se realiza una revisión periódica de los procedimientos y de las medidas de seguridad implementadas en el equipamiento, incorporando ajustes derivados de incidentes, no conformidades y oportunidades de mejora.</t>
  </si>
  <si>
    <t>SF.5-1: se gestiona y/o realiza el mantenimiento sobre los activos del centro de procesamiento de datos.</t>
  </si>
  <si>
    <t>SF.5-2: se aprueba el alta y baja de los usuarios que realizan mantenimiento de forma remota a los activos informáticos del centro de procesamiento de datos.</t>
  </si>
  <si>
    <t>SF.5-3: se establecen planes de mantenimiento para las dependencias de los componentes críticos.</t>
  </si>
  <si>
    <t>SF.5-4: se establecen los planes anuales de mantenimiento.</t>
  </si>
  <si>
    <t>SF.5-5: se gestiona el acceso a los usuarios autorizados para realizar las tareas de mantenimiento programado.</t>
  </si>
  <si>
    <t xml:space="preserve">SF.5-6: el RSI realiza la gestión de aprobación de los usuarios para conexión remota a los sistemas y activos de la organización, cumpliendo con el plan anual de mantenimiento.  </t>
  </si>
  <si>
    <t>SF.5-7: existe una política y/o procedimiento documentado de mantenimiento (criterios de prioridad, coordinación con operación, pruebas de validación y comunicación de resultados).</t>
  </si>
  <si>
    <t>SF.5-8: existe un proceso de control interno para verificar el cumplimiento del procedimiento de mantenimiento y la calidad de la documentación asociada.</t>
  </si>
  <si>
    <t>SF.5-9: tras cualquier mantenimiento en el que se detecten desviaciones o incidentes, se elabora un registro formal de lecciones aprendidas que incluya la descripción de lo ocurrido, el análisis de causas, las acciones correctivas adoptadas y la actualización de los procedimientos afectados.</t>
  </si>
  <si>
    <t>SO.1-1: el software de base y aplicaciones críticas se encuentran actualizados a versiones sin vulnerabilidades críticas.</t>
  </si>
  <si>
    <t>SO.1-2: se tienen identificados aquellos activos que por su tecnología no pueden ser actualizados, detallando los controles compensatorios implementados.</t>
  </si>
  <si>
    <t>SO.1-3: está definido un plan documentado para la gestión de las vulnerabilidades y parches.</t>
  </si>
  <si>
    <t>SO.1-4: se reciben notificaciones de vulnerabilidades por parte del CERTuy u otras organizaciones y se analizan.</t>
  </si>
  <si>
    <t>SO.1-5: las vulnerabilidades son evaluadas, clasificadas, y priorizadas según la criticidad identificada.</t>
  </si>
  <si>
    <t>SO.1-6: existe un procedimiento documentado de gestión de vulnerabilidades y parches.</t>
  </si>
  <si>
    <t>SO.1-7: están establecidas las responsabilidades de gestión de vulnerabilidades.</t>
  </si>
  <si>
    <t>SO.1-8: los escaneos de vulnerabilidades se realizan como mínimo semestralmente.</t>
  </si>
  <si>
    <t>SO.1-9: se realizan revisiones de control interno sobre el plan de gestión de vulnerabilidades.</t>
  </si>
  <si>
    <t>SO.1-10: el resultado de las revisiones se comunica al RSI.</t>
  </si>
  <si>
    <t>SO.1-11: se documentan las lecciones aprendidas, que aportan a la mejora de futuras resoluciones frente a vulnerabilidades similares.</t>
  </si>
  <si>
    <t>SO.2-1: se han establecido mecanismos para comunicar los cambios en el ámbito tecnológico a las partes interesadas.</t>
  </si>
  <si>
    <t>SO.2-2: los cambios tecnológicos son previamente autorizados por los responsables de los activos.</t>
  </si>
  <si>
    <t>SO.2-3: se definen el versionado, las líneas base de configuración y los lineamientos de hardenizado de los productos de software.</t>
  </si>
  <si>
    <t>SO.2-4: los cambios de configuración sobre infraestructura crítica requieren validación previa mediante pruebas en ambientes controlados.</t>
  </si>
  <si>
    <t>SO.2-5: está definida una política de gestión de cambios, la misma contempla los cambios de emergencia en el ámbito tecnológico.</t>
  </si>
  <si>
    <t>SO.2-6: está establecido y documentado un procedimiento para la gestión de los cambios.</t>
  </si>
  <si>
    <t>SO.2-7: los cambios se registran y se les asocia una justificación y responsable.</t>
  </si>
  <si>
    <t>SO.2-8: se cuenta con herramientas para dar soporte a la gestión de los cambios.</t>
  </si>
  <si>
    <t>SO.2-9: se realizan actividades de control interno para revisar el cumplimiento de los procedimientos relacionados a gestión de cambios.</t>
  </si>
  <si>
    <t>SO.2-10: el resultado de estas actividades es comunicado al RSI y demás partes interesadas.</t>
  </si>
  <si>
    <t>SO.2-11: se toman medidas correctivas ante desvíos.</t>
  </si>
  <si>
    <t>SO.3-1: la capacidad actual instalada es suficiente para garantizar la prestación de los servicios críticos.</t>
  </si>
  <si>
    <t>SO.3-2: ante eventos de saturación o cuellos de botella se toman medidas ad-hoc para restaurar la capacidad operativa.</t>
  </si>
  <si>
    <t>SO.3-3: se toman en cuenta las necesidades del negocio al momento de dimensionar los servicios críticos.</t>
  </si>
  <si>
    <t>SO.3-4: se realizan mediciones objetivas para detectar problemas de capacidad.</t>
  </si>
  <si>
    <t>SO.3-5: está establecido el proceso de gestión de la capacidad.</t>
  </si>
  <si>
    <t>SO.3-6: los roles y responsabilidades asociados al proceso de gestión de la capacidad están definidos y documentados.</t>
  </si>
  <si>
    <t>SO.3-7: la gestión de capacidad se integra en los acuerdos de nivel de servicio vigentes.</t>
  </si>
  <si>
    <t>SO.3-8: existe un plan de capacidad formalizado y documentado.</t>
  </si>
  <si>
    <t>SO.3-9: está definido un proceso de estimación de la capacidad que acompaña al plan.</t>
  </si>
  <si>
    <t>SO.3-10: se revisa periódicamente el plan de capacidad.</t>
  </si>
  <si>
    <t>SO.3-11: se proponen acciones para la mejora continua de la gestión de la capacidad.</t>
  </si>
  <si>
    <t>SO.4-1: el entorno de producción se encuentra separado del resto de los entornos.</t>
  </si>
  <si>
    <t>SO.4-2: se cuenta con plataformas adecuadas e independientes que soportan el ciclo de vida de desarrollo de los sistemas.</t>
  </si>
  <si>
    <t>SO.4-3: se implementan controles para el pasaje entre los ambientes.</t>
  </si>
  <si>
    <t>SO.4-4: se evita el uso de datos reales de producción en ambientes de prueba; en caso de ser necesarios, se aplican controles de acceso adecuados al nivel de confidencialidad de la información.</t>
  </si>
  <si>
    <t>SO.4-5: se encuentra definida una política de separación de entornos.</t>
  </si>
  <si>
    <t>SO.4-6: está establecido y documentado un procedimiento de gestión de ambientes.</t>
  </si>
  <si>
    <t>SO.4-7: están definidos los responsables para la gestión de los ambientes existentes y de los pasajes a producción.</t>
  </si>
  <si>
    <t>SO.4-8: durante la realización de las pruebas se registra y conserva la información del entorno (características, información de los datos de prueba, etc.).</t>
  </si>
  <si>
    <t>SO.4-9: se realizan auditorías de cumplimiento y control interno de la política de separación de entornos y procedimientos relacionados.</t>
  </si>
  <si>
    <t>SO.4-10: se registran los resultados y se toman acciones correctivas en casos de desvíos.</t>
  </si>
  <si>
    <t>SO.5-1: todos los equipos del personal cuentan con solución antimalware.</t>
  </si>
  <si>
    <t>SO.5-2: las soluciones a los problemas detectados se realizan en forma ad-hoc.</t>
  </si>
  <si>
    <t>SO.5-3: los servidores cuentan con una solución antimalware, salvo excepciones justificadas.</t>
  </si>
  <si>
    <t>SO.5-4: se encuentran configurados chequeos periódicos en los equipos del personal.</t>
  </si>
  <si>
    <t>SO.5-5: está definida una política del manejo de software malicioso.</t>
  </si>
  <si>
    <t>SO.5-6: está establecido un procedimiento del manejo de software malicioso.</t>
  </si>
  <si>
    <t>SO.5-7: se cuenta con una solución centralizada de antimalware.</t>
  </si>
  <si>
    <t>SO.5-8: están implementados controles para evitar el acceso a sitios Web maliciosos y/o no autorizados.</t>
  </si>
  <si>
    <t>SO.5-9: la protección ante software malicioso se extiende a otros dispositivos móviles y se refleja en la política de protección contra software malicioso.</t>
  </si>
  <si>
    <t>SO.5-10: existen procedimientos documentados para la detección de equipos que se encuentran desprotegidos y se realizan las acciones necesarias para subsanar la situación.</t>
  </si>
  <si>
    <t>SO.5-11: se cuenta con un registro estadístico de infecciones por software malicioso que aporta a la toma de decisiones y alimenta las lecciones aprendidas que se usan para la mejora continua.</t>
  </si>
  <si>
    <t>SO.6-1: se realizan respaldos periódicos de al menos los activos de información del centro de procesamiento de datos (aplicaciones, bases de datos, máquinas virtuales, etc.).</t>
  </si>
  <si>
    <t>SO.6-2: los respaldos se almacenan en lugares seguros y con acceso restringido.</t>
  </si>
  <si>
    <t>SO.6-3: se establece el grado (completo, diferencial, etc.) y los requisitos de retención de los respaldos.</t>
  </si>
  <si>
    <t>SO.6-4: los respaldos son probados regularmente.</t>
  </si>
  <si>
    <t>SO.6-5: los respaldos se almacenan en medios inmutables o fuera de línea, para evitar posibles compromisos de ransomware.</t>
  </si>
  <si>
    <t>SO.6-6: se cuenta con soluciones automatizadas para asistir en la realización de los respaldos.</t>
  </si>
  <si>
    <t>SO.6-7: existe una política de respaldos.</t>
  </si>
  <si>
    <t>SO.6-8: existen procedimientos documentados de realización y prueba de recuperación de respaldos.</t>
  </si>
  <si>
    <t>SO.6-9: el procedimiento de respaldos se actualiza ante cambios de requerimientos del negocio o cambios de infraestructura o sistemas que requieran acciones de respaldo.</t>
  </si>
  <si>
    <t>SO.6-10: la política y el procedimiento de respaldo se encuentran alineados al plan de contingencia y al plan de recuperación.</t>
  </si>
  <si>
    <t>SO.6-11: la política y procedimiento de respaldos se revisan regularmente.</t>
  </si>
  <si>
    <t>SO.7-1: están configurados los registros de auditoría y eventos para todos los sistemas definidos como críticos.</t>
  </si>
  <si>
    <t>SO.7-2: se analiza el impacto de los eventos que afectan a los sistemas y servicios más críticos, dentro o fuera del centro de procesamiento de datos.</t>
  </si>
  <si>
    <t>SO.7-3: existe personal con tareas asignadas para la detección de eventos a nivel de sistemas base y de protección perimetral.</t>
  </si>
  <si>
    <t>SO.7-4: se cuenta con herramientas para la centralización de logs.</t>
  </si>
  <si>
    <t>SO.7-5: los registros están protegidos contra accesos no autorizados y posibles alteraciones.</t>
  </si>
  <si>
    <t>SO.7-6: se establecen los umbrales tolerables de los activos (por ejemplo, tiempo de espera tolerable para una aplicación Web).</t>
  </si>
  <si>
    <t>SO.7-7: los sistemas que soportan los servicios críticos emiten alertas de eventos de forma independiente, basados en las pautas establecidas por el apetito de riesgo de la organización.</t>
  </si>
  <si>
    <t>SO.7-8: se automatizan alertas ante eventos de seguridad de la información. Por ejemplo, permiten alertar cuando los usuarios realizan conexiones fuera de la organización, y la conexión e instalación de dispositivos o software no autorizado en equipos de la organización.</t>
  </si>
  <si>
    <t>SO.7-9: se han definido las responsabilidades y la participación de los roles de TI en las actividades de monitoreo, incluyendo aquellas basadas en herramientas automatizadas.</t>
  </si>
  <si>
    <t>SO.7-10: se establecen los requisitos de retención de los registros de auditoría.</t>
  </si>
  <si>
    <t>SO.7-11: los relojes de todos los sistemas deben estar sincronizados (servidores, aplicaciones, etc.)</t>
  </si>
  <si>
    <t>SO.7-12: se tiene en cuenta los requisitos de confidencialidad de la información y protección de la privacidad de los datos contenidos en los registros.</t>
  </si>
  <si>
    <t>SO.7-13: se define una política de auditoría y registro de eventos, como por ej. de los sistemas y redes y de configuración y uso de WAF.</t>
  </si>
  <si>
    <t>SO.7-14: están establecidos procedimientos de auditoría y registro de eventos.</t>
  </si>
  <si>
    <t>SO.7-15: se cuenta con herramientas que permitan la correlación de eventos de seguridad de la información.</t>
  </si>
  <si>
    <t>SO.7-16: están establecidos procedimientos de detección y monitoreo.</t>
  </si>
  <si>
    <t>SO.7-17: las actividades de identificación de impacto y determinación de umbrales están contenidas en el procedimiento de detección y monitoreo.</t>
  </si>
  <si>
    <t>SO.7-18: se realizan pruebas periódicas al procedimiento de monitoreo.</t>
  </si>
  <si>
    <t>SO.7-19: se cuenta con mecanismos para revisar las actividades de los administradores.</t>
  </si>
  <si>
    <t>SO.7-20: se cuenta con herramientas que permitan respuesta automatizada ante incidentes de seguridad de la información.</t>
  </si>
  <si>
    <t>SO.7-21: se realizan actividades de control interno para verificar el cumplimiento con la política y los procedimientos.</t>
  </si>
  <si>
    <t>SO.7-22: el resultado de las revisiones se comunica al RSI y demás partes interesadas.</t>
  </si>
  <si>
    <t>SO.8-1: están definidas las pautas para la instalación de software.</t>
  </si>
  <si>
    <t>SO.8-2: las pautas de instalación de software fueron difundidas al personal.</t>
  </si>
  <si>
    <t>SO.8-3: la posibilidad de instalar software en los equipos queda restringida a los usuarios que se encuentran autorizados para ese fin.</t>
  </si>
  <si>
    <t>SO.8-4: se asegura una estricta segregación entre las utilidades del sistema y el software de aplicaciones, limitando el acceso a las utilidades del sistema.</t>
  </si>
  <si>
    <t>SO.8-5: existen listas de software autorizados, las que son revisadas y aprobadas por el RSI.</t>
  </si>
  <si>
    <t>SO.8-6: se realizan actividades de control interno sobre el software instalado con el fin de determinar el cumplimiento de la lista de software autorizado.</t>
  </si>
  <si>
    <t>SO.8-7: los resultados de estas revisiones son enviados al RSI y demás partes interesadas.</t>
  </si>
  <si>
    <t>SC.6-1: los nuevos proveedores de servicios deben firmar acuerdos de confidencialidad o no divulgación (NDA) antes del inicio de la relación contractual.</t>
  </si>
  <si>
    <t>SC.6-2: todo nuevo personal incorporado debe estar cubierto por cláusulas confidencialidad y no divulgación, ya sea en acuerdos, estatuto o normativa interna.</t>
  </si>
  <si>
    <t>SC.6-3: la obligación de confidencialidad y no divulgación se extiende a todo el personal de la organización, independientemente de su rol o tipo de contratación.</t>
  </si>
  <si>
    <t>SC.6-4: todos los proveedores que deban acceder a información confidencial de la organización deben tener firmado un acuerdo de no divulgación.</t>
  </si>
  <si>
    <t>SC.6-5: se detallan en los acuerdos de no divulgación las responsabilidades y sanciones por incumplimiento.</t>
  </si>
  <si>
    <t>SC.6-6: se revisan los acuerdos de no divulgación de forma periódica para verificar pertinencia en relación a los objetivos de negocio.</t>
  </si>
  <si>
    <t>SC.6-7: el resultado de las revisiones se comunica al RSI y demás partes interesadas.</t>
  </si>
  <si>
    <t>SC.12-1: el servicio de Webmail de la organización se implementa exclusivamente sobre el protocolo HTTPS.</t>
  </si>
  <si>
    <t>SC.12-2: el acceso al Webmail institucional está restringido únicamente al servicio provisto por la organización, prohibiendo el acceso a cuentas institucionales desde Webmail externos.</t>
  </si>
  <si>
    <t>SC.12-3: los certificados digitales utilizados para el servicio de Webmail son válidos, vigentes y emitidos por una Autoridad Certificadora de confianza.</t>
  </si>
  <si>
    <t>SC.12-4: las configuraciones del servicio de Webmail bloquean el uso de protocolos inseguros o versiones obsoletas de TLS/SSL.</t>
  </si>
  <si>
    <t>SC.12-5: se revisan periódicamente los registros de acceso para verificar que no existan conexiones desde servicios de Webmail externos no autorizados.</t>
  </si>
  <si>
    <t>SC.12-6: se generan alertas ante intentos de acceso no autorizados al Webmail.</t>
  </si>
  <si>
    <t>SC.12-7: cuando corresponda según la clasificación de la información transmitida vía email, se utiliza cifrado a nivel de mensaje (por ejemplo, S/MIME o PGP, etc).</t>
  </si>
  <si>
    <t>SC.12-8: los titulares de cuentas institucionales reciben instrucciones y capacitación sobre el uso seguro del Webmail y la prohibición de acceso desde servicios externos.</t>
  </si>
  <si>
    <t>SC.12-9: se realizan auditorías periódicas para verificar el cumplimiento de las restricciones de acceso y la vigencia de los certificados digitales.</t>
  </si>
  <si>
    <t>SC.12-10: se realizan pruebas técnicas para validar el cifrado de las comunicaciones y la correcta configuración de seguridad del servicio de Webmail.</t>
  </si>
  <si>
    <t>SC.13-1: la red se encuentra segmentada al menos en redes con contacto directo con redes externas (por ejemplo, Internet) y redes privadas de la organización.</t>
  </si>
  <si>
    <t>SC.13-2: están identificados y documentados los principales servicios de red utilizados por la organización.</t>
  </si>
  <si>
    <t>SC.13-3: se mantiene un inventario actualizado de las interconexiones con otras entidades.</t>
  </si>
  <si>
    <t>SC.13-4: se segmenta la red en función de las necesidades de la organización.</t>
  </si>
  <si>
    <t>SC.13-5: se genera una postura de manejo de tráfico por defecto entre segmentos.</t>
  </si>
  <si>
    <t>SC.13-6: las conexiones con otras entidades están formalmente autorizadas mediante acuerdos de seguridad de interconexión que describen interfaz, requisitos de seguridad y datos intercambiados.</t>
  </si>
  <si>
    <t>SC.13-7: los proveedores de servicios de red cuentan con acuerdos de nivel de servicio (SLA) y cláusulas de seguridad.</t>
  </si>
  <si>
    <t>SC.13-8: esta definida una política formal de seguridad de las comunicaciones.</t>
  </si>
  <si>
    <t>SC.13-9: se cuenta con un diagrama de red actualizado que refleja la segregación vigente y las interconexiones externas.</t>
  </si>
  <si>
    <t>SC.13-10: se conoce y se analiza el tráfico en los diferentes segmentos de la red.</t>
  </si>
  <si>
    <t>SC.13-11: las comunicaciones entrantes y salientes entre los diferentes segmentos son protegidas.</t>
  </si>
  <si>
    <t>SC.13-12: se cuenta con un proceso de control interno que verifica el cumplimiento de la segregación definida y de los acuerdos de interconexión.</t>
  </si>
  <si>
    <t>SC.13-13: se revisan periódicamente los SLA, contratos y condiciones técnicas de los proveedores de red y conectividad.</t>
  </si>
  <si>
    <t>SC.14-1: se implementan controles criptográficos para proteger los datos en tránsito.</t>
  </si>
  <si>
    <t>SC.14-2: los datos en tránsito de todas las aplicaciones y sistemas se encuentran protegidos mediante un mismo conjunto reducido de tecnologías y prácticas criptográficas.</t>
  </si>
  <si>
    <t>SC.14-3: la organización cuenta con procedimientos documentados para la transferencia segura de información física y digital.</t>
  </si>
  <si>
    <t>SC.14-4: los procedimientos para la transferencia de información establecen medidas de seguridad diferenciadas según el nivel de sensibilidad de los datos involucrados.</t>
  </si>
  <si>
    <t>SC.14-5: se realizan acuerdos formales con terceras partes que establecen responsabilidades y medidas de seguridad para la transferencia de información.</t>
  </si>
  <si>
    <t>SC.14-6: se realizan revisiones periódicas sobre los controles criptográficos utilizados para asegurar la protección de los datos que son enviados y recibidos por los diferentes sistemas y aplicaciones.</t>
  </si>
  <si>
    <t>SC.15-1: existe un inventario de sitios Web institucionales.</t>
  </si>
  <si>
    <t>SC.15-2: todas las aplicaciones Web disponibles en Internet se encuentran protegidas mediante el uso de WAF, al menos configurados en modo “detección”.</t>
  </si>
  <si>
    <t>SC.15-3: el WAF de producción ha evolucionado de modo detección a modo bloqueo.</t>
  </si>
  <si>
    <t>SC.15-4: se cuenta con un WAF instalado en ambiente de prueba para la realización de pruebas funcionales.</t>
  </si>
  <si>
    <t>SC.15-5: en el ambiente de producción se impactan las reglas actualizadas luego de ser probadas.</t>
  </si>
  <si>
    <t>SC.15-6: los registros de los WAF se encuentran centralizados.</t>
  </si>
  <si>
    <t>SC.15-7: el análisis de los registros del WAF incluye automatismos que favorecen las actividades de revisión.</t>
  </si>
  <si>
    <t>AD.1-1: se cuenta con lineamientos generales para el desarrollo de los sistemas incluyendo principios básicos de la gestión de proyectos.</t>
  </si>
  <si>
    <t>AD.1-2: se incorporan principios de desarrollo seguro en los proyectos de desarrollo de sistemas.</t>
  </si>
  <si>
    <t>AD.1-3: se cuenta con mecanismos para el control de versiones y revisión de código.</t>
  </si>
  <si>
    <t>AD.1-4: se sistematizan las actividades de prueba, incluyendo casos de prueba orientados a las validaciones de seguridad.</t>
  </si>
  <si>
    <t>AD.1-5: se define un procedimiento documentado de pruebas de seguridad.</t>
  </si>
  <si>
    <t>AD.1-6: se definen los criterios de aceptación de los productos desde la perspectiva de seguridad de la información.</t>
  </si>
  <si>
    <t>AD.1-7: los desarrollos subcontratados deben cumplir con requisitos mínimos de seguridad establecidos por la organización, independientemente del ciclo de desarrollo utilizado por el proveedor.</t>
  </si>
  <si>
    <t>AD.1-8: se realizan actividades de control interno para determinar el nivel de cumplimiento con la metodología y procedimientos definidos.</t>
  </si>
  <si>
    <t>AD.1-9: el resultado de estas actividades se comunica al RSI y demás partes interesadas.</t>
  </si>
  <si>
    <t>AD.1-10: se toman acciones correctivas frente a desvíos detectados en los proyectos de desarrollo o adquisición.</t>
  </si>
  <si>
    <t>AD.2-1: se cuenta con lineamientos generales para la adquisición de sistemas o servicios de tecnología.</t>
  </si>
  <si>
    <t>AD.2-2: los requisitos de seguridad de la información se incluyen en las solicitudes y evaluaciones de compra.</t>
  </si>
  <si>
    <t>AD.2-3: se evalúa la capacidad de los proveedores para cumplir con los requisitos de seguridad antes de la contratación.</t>
  </si>
  <si>
    <t>AD.2-4: se revisan y aprueban los entregables para verificar que cumplen con los requisitos de seguridad definidos.</t>
  </si>
  <si>
    <t>AD.2-5: los contratos con proveedores incluyen compromisos de mantenimiento de la seguridad a lo largo del ciclo de vida del producto o servicio.</t>
  </si>
  <si>
    <t>AD.2-6: los procesos de adquisición consideran las lecciones aprendidas y resultados de auditorías para mejorar continuamente los requisitos de seguridad.</t>
  </si>
  <si>
    <t>RP.1-1: se identifican todos los participantes de la cadena de suministro relacionados con los activos y servicios críticos, incluyendo un punto de contacto operativo designado por cada proveedor.</t>
  </si>
  <si>
    <t>RP.1-2: se cuenta con acuerdos de nivel de servicio (SLA) firmados con proveedores que prestan servicios críticos.</t>
  </si>
  <si>
    <t>RP.1-3: se implementan mecanismos para identificar y gestionar los riesgos asociados a los participantes de la cadena de suministro que intervienen en los activos y servicios críticos de la organización.</t>
  </si>
  <si>
    <t>RP.1-4: los contratos con proveedores críticos deben incluir cláusulas que obliguen a notificar de forma oportuna cualquier incidente de seguridad, confirmado o sospechado, que pueda afectar a la organización.</t>
  </si>
  <si>
    <t>RP.1-5: los contratos deben establecer claramente la responsabilidad del proveedor en la protección de la información de la organización y en la implementación de las medidas de respuesta acordadas.</t>
  </si>
  <si>
    <t>RP.1-6: se cuenta con una política formal de relacionamiento con proveedores.</t>
  </si>
  <si>
    <t>RP.1-7: está definido un procedimiento documentado de gestión de proveedores que abarca la selección, contratación, seguimiento, y finalización del vínculo.</t>
  </si>
  <si>
    <t>RP.2-1: se definen métricas e indicadores para el seguimiento y control de los proveedores, mínimamente para los proveedores críticos.</t>
  </si>
  <si>
    <t>RP.2-2: los contratos y acuerdos con proveedores críticos incluyen cláusulas que permiten su revisión o ajuste en caso de cambios en los servicios prestados, en las tecnologías utilizadas o en las normativas aplicables.</t>
  </si>
  <si>
    <t>RP.2-3: se define la periodicidad de las evaluaciones de los proveedores.</t>
  </si>
  <si>
    <t>RP.2-4: se documentan los resultados de las evaluaciones de desempeño y cumplimiento de requisitos de seguridad de los proveedores.</t>
  </si>
  <si>
    <t>RP.2-5: se registra y mantiene evidencia de los incumplimientos contractuales o desviaciones detectadas en los servicios provistos, incluyendo las acciones tomadas ante los mismos.</t>
  </si>
  <si>
    <t>RP.2-6: se revisan periódicamente los acuerdos con proveedores críticos para asegurar su adecuación a los requerimientos actuales del negocio y a cambios regulatorios.</t>
  </si>
  <si>
    <t>RP.2-7: la gestión de riesgos es utilizada para la evaluación de los proveedores en base a servicio brindado en relación a las necesidades del negocio.</t>
  </si>
  <si>
    <t>RP.2-8: las evaluaciones son tomadas en cuenta para las actualizaciones de contratos y las futuras adquisiciones.</t>
  </si>
  <si>
    <t>GI.1-1: se encuentran identificados los puntos de contacto inicial para la recepción de eventos de seguridad.</t>
  </si>
  <si>
    <t>GI.1-2: se identifican los potenciales actores internos y externos ante un incidente y se registran sus datos de contacto.</t>
  </si>
  <si>
    <t>GI.1-3: se cuenta con herramientas que apoyan la gestión de los incidentes.</t>
  </si>
  <si>
    <t>GI.1-4: se ha definido un procedimiento general que cubre las distintas fases de gestión de incidentes (detección, registro, análisis, contención, erradicación y cierre).</t>
  </si>
  <si>
    <t>GI.1-5: se encuentra definida formalmente la política de gestión de incidentes de seguridad de la información.</t>
  </si>
  <si>
    <t>GI.1-6: la política de gestión de incidentes es difundida a todas las partes interesadas.</t>
  </si>
  <si>
    <t>GI.1-7: se realizan auditorías internas para verificar el cumplimiento con la política y procedimientos relacionados.</t>
  </si>
  <si>
    <t>GI.1-8: el resultado de estas actividades se informa al RSI y se toman acciones correctivas frente a desvíos y para la mejora continua.</t>
  </si>
  <si>
    <t>GI.2-1: los eventos anómalos o potencialmente anómalos se comunican a referentes con capacidad de decisión y articulación de respuestas.</t>
  </si>
  <si>
    <t>GI.2-2: se han definido lineamientos para la categorización de los incidentes según su tipo y criticidad.</t>
  </si>
  <si>
    <t>GI.2-3: está definido cuando una serie de eventos o una notificación conforman un incidente.</t>
  </si>
  <si>
    <t>GI.2-4: está definido cuando una serie de eventos o una notificación conforman un delito conforme la normativa vigente.</t>
  </si>
  <si>
    <t>GI.2-5: los incidentes identificados se clasifican utilizando una escala formal de severidad y criticidad.</t>
  </si>
  <si>
    <t>GI.2-6: están definidas las acciones y tiempos de respuesta asociados a cada categoría según severidad.</t>
  </si>
  <si>
    <t>GI.2-7: existe un procedimiento de gestión de incidentes que incluye las tareas de análisis de impacto.</t>
  </si>
  <si>
    <t>GI.2-8: el procedimiento de gestión de incidentes define el criterio para escalar un incidente considerando: activos afectados, criticidad y severidad.</t>
  </si>
  <si>
    <t>GI.2-9: se cuenta con herramientas automatizadas para el registro de incidentes alineadas con el plan y/o procedimiento de respuesta definido.</t>
  </si>
  <si>
    <t>GI.2-11: la categorización de incidentes se revisa periódicamente, considerando las necesidades del negocio y las tendencias de amenazas.</t>
  </si>
  <si>
    <t>GI.2-12: se realizan estadísticas utilizando las categorizaciones.</t>
  </si>
  <si>
    <t>GI.2-13: los resultados son utilizados para mejorar o incrementar los controles existentes.</t>
  </si>
  <si>
    <t>GI.3-1: los incidentes de seguridad informática se reportan al CERTuy y/o al equipo de respuesta que corresponda de acuerdo a los criterios establecidos por éste.</t>
  </si>
  <si>
    <t>GI.3-2: los incidentes de seguridad que involucre datos personales son reportados a la Unidad Reguladora y de Control de Datos Personales (URCDP), conforme a los plazos y requisitos establecidos por la normativa vigente.</t>
  </si>
  <si>
    <t>GI.3-4: se lleva un registro de las comunicaciones realizadas ante incidentes, incluyendo hora, contenido y destinatarios.</t>
  </si>
  <si>
    <t>GI.3-5: se ha documentado un procedimiento formal de comunicación de incidentes.</t>
  </si>
  <si>
    <t>GI.3-6: el procedimiento de comunicación de incidentes se revisa regularmente y se ajusta ante cambios regulatorios, lecciones aprendidas o recomendaciones del CERTuy.</t>
  </si>
  <si>
    <t>GI.3-7: se realizan simulacros de reporte de incidentes para validar la efectividad del canal de comunicación y los tiempos de reacción.</t>
  </si>
  <si>
    <t>GI.3-8: se auditan periódicamente los canales, mecanismos y procedimientos de notificación establecidos para incidentes de seguridad.</t>
  </si>
  <si>
    <t>GI.4-1: los incidentes de seguridad se reportan internamente de acuerdo a lineamientos preestablecidos.</t>
  </si>
  <si>
    <t>GI.4-2: el personal ha sido instruido sobre los mecanismos y canales habilitados para reportar incidentes.</t>
  </si>
  <si>
    <t>GI.4-3: los incidentes son registrados.</t>
  </si>
  <si>
    <t>GI.4-4: los registros de incidentes permiten trazabilidad completa de su evolución, desde la detección hasta el cierre.</t>
  </si>
  <si>
    <t>GI.4-5: existe un procedimiento de registro que incluye campos como: fecha/hora, tipo de incidente, activos afectados, estado, entre otros campos relevantes.</t>
  </si>
  <si>
    <t>GI.4-6: el reporte de incidentes se apoya en herramientas automatizadas.</t>
  </si>
  <si>
    <t>GI.4-7: se realizan actividades de control interno de cumplimiento con el procedimiento de reporte de incidentes.</t>
  </si>
  <si>
    <t>GI.4-8: el resultado de las actividades se utiliza para mejorar el procedimiento de reporte.</t>
  </si>
  <si>
    <t>GI.5-1: se han definido los mecanismos de respuesta a incidentes.</t>
  </si>
  <si>
    <t>GI.5-2: los incidentes son atendidos y se aplican medidas para mitigar sus consecuencias.</t>
  </si>
  <si>
    <t>GI.5-4: se han definido pautas establecidas para garantizar la cadena de custodia.</t>
  </si>
  <si>
    <t>GI.5-5: se han definido pautas para contener el daño y minimizar el riesgo en el entorno operativo.</t>
  </si>
  <si>
    <t>GI.5-6: se cuenta con planes de remediación de los incidentes.</t>
  </si>
  <si>
    <t>GI.5-7: está definido un plan y/o procedimiento de respuesta ante incidentes.</t>
  </si>
  <si>
    <t>GI.5-8: todos los procedimientos vinculados al análisis forense se encuentran documentados.</t>
  </si>
  <si>
    <t>GI.5-9: se define el responsable de la respuesta a incidentes.</t>
  </si>
  <si>
    <t>GI.5-10: se cuenta con pautas o políticas documentadas para llevar adelante las revisiones de las estrategias de respuesta.</t>
  </si>
  <si>
    <t>GI.5-11: se revisan periódicamente las estrategias de respuesta de los procesos de la organización que afecten los servicios críticos.</t>
  </si>
  <si>
    <t>GI.5-12: los incidentes de severidad alta son reportados mediante informe a la Dirección u otras partes interesadas.</t>
  </si>
  <si>
    <t>GI.5-13: el plan de respuesta a incidentes es probado anualmente.</t>
  </si>
  <si>
    <t>GI.5-14: la Dirección, el RSI y el CSI reciben información periódica sobre incidentes de seguridad de la información.</t>
  </si>
  <si>
    <t>GI.5-15: se realizan auditorías internas para verificar el cumplimiento del plan y/o procedimiento de respuesta.</t>
  </si>
  <si>
    <t>GI.5-16: las mejoras identificadas en las revisiones de estrategia son utilizadas para su ajuste.</t>
  </si>
  <si>
    <t>GI.5-17: se generan indicadores para seguimiento y control.</t>
  </si>
  <si>
    <t>GI.6-1: se cuenta con un mecanismo para identificar, registrar y analizar lecciones aprendidas de los incidentes de seguridad de la información en el centro de procesamiento de datos.</t>
  </si>
  <si>
    <t>GI.6-2: se cuenta con un mecanismo para identificar, registrar y analizar lecciones aprendidas de los incidentes de seguridad de la información en toda la organización.</t>
  </si>
  <si>
    <t>GI.6-3: las lecciones aprendidas son puestas a disposición y comunicadas a todas las partes interesadas.</t>
  </si>
  <si>
    <t>GI.6-4: se cuenta con herramientas que dan soporte al registro y gestión de las lecciones aprendidas.</t>
  </si>
  <si>
    <t>GI.6-5: las lecciones aprendidas se contemplan para mejorar los planes de respuesta a incidentes.</t>
  </si>
  <si>
    <t>GI.6-6: las lecciones aprendidas son utilizadas para mejorar los canales de comunicación establecidos con las partes involucradas y los procesos de escalamiento.</t>
  </si>
  <si>
    <t>GI.6-7: las lecciones aprendidas son utilizadas para la mejora de los procesos de la organización.</t>
  </si>
  <si>
    <t>GI.6-8: se generan indicadores para seguimiento y control.</t>
  </si>
  <si>
    <t>GI.6-9: se definen indicadores para poder medir la efectividad de los controles.</t>
  </si>
  <si>
    <t>CO.1-1: el centro de procesamiento de datos cuenta con UPS y componentes redundantes en lo que refiere a conexión eléctrica.</t>
  </si>
  <si>
    <t>CO.1-2: el centro de procesamiento de datos cuenta con componentes redundantes de acondicionamiento térmico.</t>
  </si>
  <si>
    <t>CO.1-3: el centro de procesamiento de datos cuenta con generador eléctrico capaz de alimentar a todos los componentes críticos.</t>
  </si>
  <si>
    <t>CO.1-4: los sistemas de climatización del centro de procesamiento de datos están alimentados por líneas de energía respaldadas por el generador eléctrico.</t>
  </si>
  <si>
    <t>CO.1-5: el sistema de climatización está configurado para operar de forma continua 24/7 y contempla mecanismos automáticos de failover ante fallas.</t>
  </si>
  <si>
    <t>CO.1-6: se realizan pruebas periódicas de funcionamiento de los mecanismos automáticos de failover en los sistemas de climatización.</t>
  </si>
  <si>
    <t>CO.1-7: se realizan pruebas periódicas de funcionamiento del generador y UPS para validar su operatividad ante fallas reales.</t>
  </si>
  <si>
    <t>CO.1-8: se realizan revisiones periódicas del diseño de redundancia del centro procesamiento de datos considerando cambios tecnológicos, de carga o de riesgos identificados.</t>
  </si>
  <si>
    <t>CO.1-9: la organización cuenta con un sitio de contingencia capaz de asegurar la continuidad operativa en caso de indisponibilidad del centro de procesamiento de datos principal, incluyendo pruebas periódicas de su capacidad y tiempo de conmutación.</t>
  </si>
  <si>
    <t>CO.2-1: el centro de procesamiento de datos cuenta con componentes redundantes en lo que refiere a infraestructura de comunicaciones.</t>
  </si>
  <si>
    <t>CO.2-2: la organización dispone de conectividad a internet a través de múltiples enlaces o proveedores.</t>
  </si>
  <si>
    <t>CO.2-3: los equipos de red críticos del centro de procesamiento de datos están configurados con mecanismos de detección automática de fallos.</t>
  </si>
  <si>
    <t>CO.2-4: la arquitectura de red del centro de procesamiento de datos, incluyendo su esquema de redundancia, está documentada y actualizada.</t>
  </si>
  <si>
    <t>CO.2-5: se realizan pruebas periódicas de conmutación automática de enlaces o equipos de red redundantes, y se registran sus resultados.</t>
  </si>
  <si>
    <t>CO.2-6: la organización realiza revisiones técnicas periódicas del diseño de la red para identificar nuevos puntos únicos de falla y definir mejoras.</t>
  </si>
  <si>
    <t>CO.2-7: se analizan eventos o fallos reales en la infraestructura de red para ajustar la estrategia de redundancia y disponibilidad.</t>
  </si>
  <si>
    <t>CO.4-1: se cuenta con ciertas medidas de contingencia y recuperación para los sistemas que dan soporte a los servicios críticos.</t>
  </si>
  <si>
    <t>CO.4-2: están identificados un conjunto de amenazas que podrían afectar la continuidad operativa.</t>
  </si>
  <si>
    <t>CO.4-3: existen respaldos de información de los sistemas que dan soporte a los servicios críticos.</t>
  </si>
  <si>
    <t>CO.4-4: existen planes formales de contingencia operativa y de recuperación ante desastres, validados por la alta dirección.</t>
  </si>
  <si>
    <t xml:space="preserve">CO.4-5: se ha identificado el orden de prelación para la recuperación en base a la dependencia de los servicios. </t>
  </si>
  <si>
    <t>CO.4-6: se cuenta con un Análisis de Impacto al Negocio (BIA) que identifica los procesos críticos.</t>
  </si>
  <si>
    <t>CO.4-7: se ejecutan pruebas puntuales o parciales de los planes.</t>
  </si>
  <si>
    <t>CO.4-8: se ha definido el o los responsables del mantenimiento de los planes de contingencia y de recuperación.</t>
  </si>
  <si>
    <t>CO.4-9: los planes de contingencia y de recuperación contemplan la participación de proveedores de servicios críticos, acorde a los acuerdos de nivel de servicio (SLA) y su involucramiento en las pruebas de contingencia.</t>
  </si>
  <si>
    <t>CO.4-10: se registran los resultados de las pruebas.</t>
  </si>
  <si>
    <t>CO.4-11: el resultado de las pruebas retroalimenta las lecciones aprendidas y sirven para la mejora continua de los planes y procedimientos.</t>
  </si>
  <si>
    <t>CO.5-1: está designado un responsable o equipo para la identificación de métricas de recuperación para procesos críticos.</t>
  </si>
  <si>
    <t>CO.5-2: se han definido formalmente las ventanas de tiempo máximo soportadas por el negocio sin poder operar (MTD), para cada sistema que soporte un proceso crítico.</t>
  </si>
  <si>
    <t>CO.5-3: se ha determinado el RTO (Recovery Time Objective) para cada sistema que soporte un proceso crítico.</t>
  </si>
  <si>
    <t>CO.5-4: se ha definido el RPO (Recovery Point Objective) para cada sistema que soporte un proceso crítico.</t>
  </si>
  <si>
    <t>CO.5-5: las métricas MTD, RTO y RPO han sido utilizadas para identificar brechas entre los tiempos actualmente alcanzables y los requerimientos definidos.</t>
  </si>
  <si>
    <t>CO.5-6: las métricas definidas han sido incorporadas como insumo obligatorio en el diseño, pruebas y evaluación de los planes de continuidad.</t>
  </si>
  <si>
    <t>CO.5-7: las métricas son revisadas periódicamente y actualizadas ante cambios en procesos o tecnologías.</t>
  </si>
  <si>
    <t>CO.5-8: los resultados de las pruebas de continuidad son comparados contra las métricas definidas y se documentan desviaciones con planes de mejora asociados.</t>
  </si>
  <si>
    <t>CO.5-9: las métricas son utilizadas como insumo en análisis costo-beneficio para priorizar inversiones en infraestructura, redundancia o automatización de recuperación.</t>
  </si>
  <si>
    <t>CO.6-1: la comunicación externa de las situaciones de crisis o incidentes mayores es llevada a cabo exclusivamente por la Dirección o por quien ésta haya determinado.</t>
  </si>
  <si>
    <t>CO.6-2: las áreas técnicas pueden realizar comunicaciones externas sólo si cuentan con autorización expresa de la Dirección o por quien ésta haya determinado.</t>
  </si>
  <si>
    <t>CO.6-3: se ha comunicado quién es el vocero designado y a través de qué canales debe ser contactado.</t>
  </si>
  <si>
    <t>CO.6-4: se ha definido y documentado un plan y/o procedimiento de comunicaciones ante crisis que cubre la evaluación del evento, las notificaciones, nivel de comunicación requerido, mensajes, audiencia, interesados y monitoreo de las comunicaciones.</t>
  </si>
  <si>
    <t>CO.6-5: el plan y/o el procedimiento han sido difundidos entre todos los actores involucrados en la gestión de crisis y continuidad operativa.</t>
  </si>
  <si>
    <t>CO.6-6: se realizan ensayos periódicos que incluyen la ejecución del plan y procedimiento de comunicación ante crisis, de forma coordinada con los ejercicios de continuidad y recuperación.</t>
  </si>
  <si>
    <t>CO.6-7: se realizan auditorías internas para verificar el cumplimiento del plan y procedimiento de comunicaciones ante crisis.</t>
  </si>
  <si>
    <t>CO.6-8: los resultados de las revisiones y ensayos son documentados y utilizados para ajustar, actualizar y mejorar continuamente el plan y procedimiento de comunicaciones.</t>
  </si>
  <si>
    <t>CO.6-9: la Dirección participa activamente en las actualizaciones del plan, en especial, en la aprobación y modo de difusión de los mensajes.</t>
  </si>
  <si>
    <t>CN.1-1: se identifican los requisitos normativos relacionados a seguridad de la información y ciberseguridad, protección de datos personales, acceso a la información pública, propiedad intelectual, y otras obligaciones legales, contractuales o políticas que resulten exigibles para la organización.</t>
  </si>
  <si>
    <t>CN.1-2: el delegado de protección de datos personales trabaja de manera coordinada con el RSI y/o CSI.</t>
  </si>
  <si>
    <t>CN.1-3: se han definido procedimientos para incorporar nuevos requisitos legales o normativos cuando sean publicados.</t>
  </si>
  <si>
    <t>CN.1-4: el resultado es comunicado al RSI y/o al CSI.</t>
  </si>
  <si>
    <t>CN.1-5: se realizan auditorías internas para verificar el cumplimiento.</t>
  </si>
  <si>
    <t>CN.1-6: los resultados de las revisiones se utilizan para la mejora continua y apoyan a la toma de decisiones.</t>
  </si>
  <si>
    <t>CN.2-1: se han realizado análisis de brechas para detectar el nivel de cumplimiento del presente marco.</t>
  </si>
  <si>
    <t>CN.2-2: en función de las brechas detectadas se elabora un portafolio de proyectos a incluir en el plan de seguridad de la información.</t>
  </si>
  <si>
    <t>CN.2-3: se realiza anualmente una auditoría interna sobre el cumplimiento del presente marco.</t>
  </si>
  <si>
    <t>CN.2-4: se realiza con una periodicidad predefinida una auditoría externa sobre el cumplimiento del presente marco.</t>
  </si>
  <si>
    <t>CN.2-5: los hallazgos de auditorías generan planes de acción documentados y se realiza su seguimiento.</t>
  </si>
  <si>
    <t>CN.2-6: se evalúa periódicamente la calidad y alcance de las auditorías realizadas, incorporando lecciones aprendidas para futuras ejecuciones.</t>
  </si>
  <si>
    <t>CN.2-7: las auditorías incluyen en su alcance la revisión completa del sistema de gestión de seguridad de la información y sus objetivos, políticas y controles definidos.</t>
  </si>
  <si>
    <t>CN.3-1: se realizan revisiones puntuales de los sistemas de información con recursos propios o con apoyo externo.</t>
  </si>
  <si>
    <t>CN.3-2: se realizan pruebas de intrusión (ethical hacking) de los sistemas críticos de la organización en forma periódica o como parte de un cambio significativo en ellos, con recursos propios o con apoyo externo.</t>
  </si>
  <si>
    <t>CN.3-3: el resultado de las pruebas se comunica a las partes interesadas.</t>
  </si>
  <si>
    <t>CN.3-4: está establecido un procedimiento documentado para la revisión periódica interna de vulnerabilidades con alcance a los sistemas base y de aplicación.</t>
  </si>
  <si>
    <t>CN.3-5: en los sistemas críticos se realizan los escaneos de vulnerabilidades con un periodo entre ellos de máximo 6 meses y pruebas de intrusión con un periodo entre ellas de máximo un año.</t>
  </si>
  <si>
    <t>CN.3-6: se cuenta con el apoyo de revisiones externas de vulnerabilidades y hackeo ético.</t>
  </si>
  <si>
    <t>CN.3-7: los resultados de las revisiones internas y externas se utilizan para la mejora continua de la seguridad de los sistemas.</t>
  </si>
  <si>
    <t>CN.3-8: se realizan actividades de control interno para verificar el cumplimiento con el procedimiento de revisión periódica de vulnerabilidades.</t>
  </si>
  <si>
    <t>CN.3-9: el procedimiento de revisión de vulnerabilidades se encuentra incorporado en las actividades de seguridad de la información.</t>
  </si>
  <si>
    <t>CN.4-1: se lleva control del licenciamiento de software de equipos servidores.</t>
  </si>
  <si>
    <t>CN.4-2: se han definido responsables para la gestión del ciclo de vida del licenciamiento, incluyendo adquisición, asignación, renovación y baja.</t>
  </si>
  <si>
    <t>CN.4-3: se lleva control del licenciamiento de software de equipos personales.</t>
  </si>
  <si>
    <t>CN.4-4: el inventario centralizado de software instalado en la organización debe permitir asociar licencias activas con las instalaciones detectadas.</t>
  </si>
  <si>
    <t>CN.4-5: se realiza una revisión periódica del uso real de licencias adquiridas para detectar sobrelicenciamiento o subutilización.</t>
  </si>
  <si>
    <t>CN.4-6: se realizan análisis periódicos del cumplimiento de los términos y condiciones de uso de las licencias adquiridas.</t>
  </si>
  <si>
    <t>PD.1-1: se lleva un inventario actualizado de bases de datos personales, incluyendo responsables, categoría de datos y sistemas que las soportan.</t>
  </si>
  <si>
    <t xml:space="preserve">PD.1-2: todas las bases de datos que contienen datos personales están registradas ante la URCDP. </t>
  </si>
  <si>
    <t>PD.1-3: se cuenta con un estudio de la normativa vigente que debe cumplir cada base de datos registrada.</t>
  </si>
  <si>
    <t>PD.1-4: se realizan revisiones periódicas del cumplimiento legal del tratamiento de datos personales en los sistemas y procesos de la organización.</t>
  </si>
  <si>
    <t>PD.1-5: se implementan medidas correctivas cuando se detectan incumplimientos en materia de legalidad del tratamiento de datos.</t>
  </si>
  <si>
    <t>PD.1-6: se ha integrado la revisión del cumplimiento legal del tratamiento de datos personales dentro del proceso de auditoría interna.</t>
  </si>
  <si>
    <t>PD.2-1: se cuenta con mecanismos para recibir solicitudes expresas de los titulares de corrección manual de datos personales.</t>
  </si>
  <si>
    <t>PD.2-2: la organización establece qué datos personales son necesarios para cada trámite o servicio, y limita su recolección únicamente a esa información.</t>
  </si>
  <si>
    <t>PD.2-3: se lleva un registro documentado de todas las solicitudes recibidas por parte de los titulares de datos personales, relativas a la actualización, eliminación o rectificación de sus datos, incluyendo el plazo en que cada solicitud fue atendida.</t>
  </si>
  <si>
    <t>PD.2-4: cuando el titular de los datos personales se encuentra presente, se procede a validar la exactitud de los datos y, en caso de corresponder, se actualizan los datos en los sistemas correspondientes en ese mismo momento.</t>
  </si>
  <si>
    <t>PD.2-5: los sistemas implementan funcionalidades que requieren a los usuarios la revisión y validación periódica de sus datos personales, con el objetivo de identificar y corregir información inexacta o desactualizada.</t>
  </si>
  <si>
    <t>PD.2-6: los sistemas que gestionan datos personales registran las modificaciones realizadas, incluyendo la fecha del cambio y la identidad del usuario que lo efectuó.</t>
  </si>
  <si>
    <t>PD.3-1: se han eliminado de forma ad-hoc datos personales que ya no eran necesarios para el fin con el que fueron recolectados.</t>
  </si>
  <si>
    <t>PD.3-2: se documenta la finalidad del tratamiento de datos personales en todos los procesos que los recolectan.</t>
  </si>
  <si>
    <t>PD.3-3: se han establecido criterios sobre cuánto tiempo se conservarán los datos personales en función de su finalidad.</t>
  </si>
  <si>
    <t>PD.3-4: se mantienen registros de las eliminaciones o anonimizaciones de datos personales, acorde al procedimiento.</t>
  </si>
  <si>
    <t>PD.3-5: se han implementado procedimientos para eliminar o anonimizar los datos personales una vez cumplida su finalidad.</t>
  </si>
  <si>
    <t>PD.3-6: se revisan periódicamente las bases de datos con el objetivo de identificar datos cuya finalidad ya se ha cumplido.</t>
  </si>
  <si>
    <t>PD.3-7: la revisión del cumplimiento de la finalidad del tratamiento de los datos personales ha sido incorporada como parte del alcance del proceso de auditoría interna.</t>
  </si>
  <si>
    <t>PD.4-1: cuando corresponde, se incluye una cláusula de consentimiento libre, previa e informada en los medios utilizados para recabar los datos personales (formularios, grabaciones, sitios web, etc.).</t>
  </si>
  <si>
    <t>PD.4-2: se conservan registros que evidencien el consentimiento otorgado por los titulares, siempre que sea exigido por la normativa.</t>
  </si>
  <si>
    <t>PD.4-3: se verifica, previo al tratamiento de datos personales, si el consentimiento del titular es requerido según lo establecido por la normativa vigente.</t>
  </si>
  <si>
    <t>PD.4-4: los mecanismos que requieren consentimiento informado garantizan que la opción de aceptar o rechazar esté claramente visible y no preseleccionada.</t>
  </si>
  <si>
    <t>PD.4-5: cuando el tratamiento se basa en el consentimiento, se han definido mecanismos que permiten a los titulares revocar el consentimiento otorgado en cualquier momento, sin afectar la licitud del tratamiento previo.</t>
  </si>
  <si>
    <t>PD.4-6: existen procedimientos documentados que establecen cómo identificar los casos en los que se requiere consentimiento, y cómo obtener, registrar y conservarlo de manera adecuada.</t>
  </si>
  <si>
    <t>PD.4-7: los mecanismos para ejercer la revocación del consentimiento están disponibles públicamente y son fácilmente accesibles.</t>
  </si>
  <si>
    <t>PD.4-8: se ha incorporado la verificación del consentimiento informado como parte de las auditorías internas periódicas.</t>
  </si>
  <si>
    <t>PD.4-9: se revisan y actualizan periódicamente los textos, formularios y canales utilizados para recabar el consentimiento informado.</t>
  </si>
  <si>
    <t>PD.5-1: se han restringido los accesos a los datos personales mediante usuarios nominados y aplicando el principio de mínimo privilegio.</t>
  </si>
  <si>
    <t>PD.5-2: se han implementado medidas para restringir el acceso no autorizado a documentos físicos que contienen datos personales.</t>
  </si>
  <si>
    <t>PD.5-3: se implementan medidas técnicas y organizativas necesarias para preservar la integridad, confidencialidad y disponibilidad de la información, garantizando así la seguridad de los datos personales.</t>
  </si>
  <si>
    <t>PD.5-4: se mantiene un registro de incidentes de seguridad que involucren datos personales, incluyendo la fecha y tipo de evento.</t>
  </si>
  <si>
    <t>PD.5-5: se mantienen registros que permiten auditar el acceso a datos personales sensibles. Dichos registros permiten identificar quién accedió, en qué momento y a qué tipo de información.</t>
  </si>
  <si>
    <t>PD.5-6: existen procedimientos para notificar incidentes de seguridad a la URCDP dentro del plazo legal establecido, incluyendo la evaluación del impacto y acciones tomadas.</t>
  </si>
  <si>
    <t>PD.5-7: está definido un procedimiento formal para comunicar a los titulares de datos las vulneraciones de seguridad.</t>
  </si>
  <si>
    <t>PD.5-8: se realizan simulaciones para verificar la eficacia de las medidas de seguridad aplicadas a los datos personales, incluyendo escenarios de incidentes o accesos indebidos.</t>
  </si>
  <si>
    <t>PD.5-9: la Dirección revisa periódicamente el tratamiento de los riesgos sobre datos personales y aprueba medidas estratégicas para reforzar su protección.</t>
  </si>
  <si>
    <t>PD.6-1: el acceso a datos personales está limitado únicamente a las personas que realizan tareas directamente asociadas con la finalidad específica para la cual dichos datos fueron recabados.</t>
  </si>
  <si>
    <t>PD.6-2: están definidos y documentados los roles autorizados a acceder a datos personales y las finalidades permitidas para su uso.</t>
  </si>
  <si>
    <t>PD.6-3: los contratos, reglamentos o políticas internas contemplan sanciones explícitas ante el uso o divulgación indebida de datos personales.</t>
  </si>
  <si>
    <t>PD.6-4: el personal autorizado a tratar datos personales está sujeto a compromisos de confidencialidad, los cuales pueden formalizarse mediante cláusulas en contratos, reglamentos internos, políticas institucionales o documentos específicos firmados, según corresponda al vínculo con la organización.</t>
  </si>
  <si>
    <t>PD.6-5: están definidas y documentadas qué conductas constituyen violaciones al principio de reserva.</t>
  </si>
  <si>
    <t>PD.6-6: existe un procedimiento formalizado para investigar violaciones al principio de reserva.</t>
  </si>
  <si>
    <t>PD.6-7: toda solicitud interna de acceso a datos personales debe indicar la finalidad específica de uso y ser aprobada por los responsables designados.</t>
  </si>
  <si>
    <t>PD.7-1: la organización ha definido criterios para incorporar medidas de privacidad por diseño y por defecto en la construcción o mejora de procesos, servicios o sistemas.</t>
  </si>
  <si>
    <t>PD.7-2: el delegado de protección de datos personales asesora en el diseño e implementación de medidas técnicas y organizativas destinadas a incorporar los principios de privacidad por diseño y por defecto en la organización.</t>
  </si>
  <si>
    <t>PD.7-3: ante cambios en procesos, sistemas o incidentes de seguridad, se revisa de forma reactiva la efectividad de las medidas implementadas para garantizar la incorporación de los principios de privacidad por diseño y por defecto en la organización.</t>
  </si>
  <si>
    <t>PD.7-4: se revisa periódicamente la efectividad de las medidas destinadas a incorporar los principios de privacidad por diseño y por defecto en la organización.</t>
  </si>
  <si>
    <t>PD.7-5: las revisiones dan lugar a ajustes de las medidas técnicas implementadas.</t>
  </si>
  <si>
    <t>PD.8-1: se reciben y atienden las solicitudes relacionadas con los derechos sobre datos personales de los usuarios.</t>
  </si>
  <si>
    <t>PD.8-2: se han gestionado respuestas a solicitudes de titulares dentro del plazo legal.</t>
  </si>
  <si>
    <t>PD.8-3: se encuentra asignado personal encargado de recibir, procesar y responder las solicitudes vinculadas a los derechos de los titulares.</t>
  </si>
  <si>
    <t>PD.8-4: las solicitudes y su tratamiento son registrados.</t>
  </si>
  <si>
    <t>PD.8-5: existe un procedimiento formal de gestión de las solicitudes de derechos de los titulares que contempla todos los derechos mencionados en la normativa (Información, Acceso, Actualización y Rectificación, Inclusión, Supresión, Impugnación de Valoraciones Personales)</t>
  </si>
  <si>
    <t>PD.8-6: se encuentra definido un procedimiento para verificar la identidad del solicitante del derecho.</t>
  </si>
  <si>
    <t>PD.8-7: los procedimientos para ejercer los derechos son difundidos a los titulares de los datos, el personal y terceras partes interesadas.</t>
  </si>
  <si>
    <t>PD.8-8: se definen indicadores sobre el procedimiento de gestión de solicitudes de derechos.</t>
  </si>
  <si>
    <t>PD.8-9: se revisa periódicamente el procedimiento de gestión de solicitudes de derechos, se registran los desvíos o puntos de mejora.</t>
  </si>
  <si>
    <t>PD.8-10: se implementan las mejoras al procedimiento de gestión de solicitudes de derechos en base a las revisiones periódicas.</t>
  </si>
  <si>
    <t>Requisitos</t>
  </si>
  <si>
    <t>Función</t>
  </si>
  <si>
    <t>ID Categoría</t>
  </si>
  <si>
    <t xml:space="preserve">Categoría </t>
  </si>
  <si>
    <t>ID Subcategoría</t>
  </si>
  <si>
    <t>Sub Categoría</t>
  </si>
  <si>
    <t>Requisitos MCU 5.0</t>
  </si>
  <si>
    <t>Prioridad de implementación
AVANZADO</t>
  </si>
  <si>
    <t>Gobernar</t>
  </si>
  <si>
    <t>GV.OC</t>
  </si>
  <si>
    <t xml:space="preserve">Contexto organizativo </t>
  </si>
  <si>
    <t>GV.OC-01</t>
  </si>
  <si>
    <t>Se comprende la misión de la organización y se informa sobre la gestión de riesgos de ciberseguridad.</t>
  </si>
  <si>
    <t>Media</t>
  </si>
  <si>
    <t>Contexto organizativo</t>
  </si>
  <si>
    <t>GV.OC-02</t>
  </si>
  <si>
    <t>Las partes interesadas internas y externas son comprendidas, y sus necesidades y expectativas con respecto a la gestión de riesgos de ciberseguridad son comprendidas y consideradas.</t>
  </si>
  <si>
    <t>GR.2</t>
  </si>
  <si>
    <t>GV.OC-03</t>
  </si>
  <si>
    <t>Se comprenden y gestionan los requisitos legales, normativos y contractuales relativos a la ciberseguridad, incluidas las obligaciones en materia de privacidad y libertades civiles.</t>
  </si>
  <si>
    <t>CN.1
PD.1
PD.2
PD.4
PD.8</t>
  </si>
  <si>
    <t>GV.OC-04</t>
  </si>
  <si>
    <t>Se comprenden y comunican los objetivos, las capacidades y los servicios críticos de los que dependen las partes interesadas externas o que esperan de la organización.</t>
  </si>
  <si>
    <t>CO.5
SO.3</t>
  </si>
  <si>
    <t>GV.OC-05</t>
  </si>
  <si>
    <t>Se comprenden y comunican los resultados, capacidades y servicios de los que depende la organización.</t>
  </si>
  <si>
    <t>OR.7</t>
  </si>
  <si>
    <t>Baja</t>
  </si>
  <si>
    <t>GV.OV</t>
  </si>
  <si>
    <t>Supervisión</t>
  </si>
  <si>
    <t>GV.OV-01</t>
  </si>
  <si>
    <t>Los resultados de la estrategia de gestión de riesgos de ciberseguridad se revisan para informar y ajustar la estrategia y la dirección.</t>
  </si>
  <si>
    <t>No aplica</t>
  </si>
  <si>
    <t>GV.OV-02</t>
  </si>
  <si>
    <t>La estrategia de gestión de riesgos de ciberseguridad se revisa y ajusta para garantizar la cobertura de los requisitos y riesgos de la organización.</t>
  </si>
  <si>
    <t>GV.OV-03</t>
  </si>
  <si>
    <t>El rendimiento de la gestión de riesgos de ciberseguridad de la organización se evalúa y revisa para realizar los ajustes necesarios.</t>
  </si>
  <si>
    <t>GV.PO</t>
  </si>
  <si>
    <t>Política</t>
  </si>
  <si>
    <t>GV.PO-01</t>
  </si>
  <si>
    <t>La política de gestión de riesgos de ciberseguridad se establece en base al contexto organizativo, la estrategia de ciberseguridad y las prioridades, y es comunicada y aplicada.</t>
  </si>
  <si>
    <t xml:space="preserve">PS.1 </t>
  </si>
  <si>
    <t>Alta</t>
  </si>
  <si>
    <t>GV.PO-02</t>
  </si>
  <si>
    <t>La política de gestión de riesgos de ciberseguridad se revisa, actualiza,comunica y aplica para reflejar los cambios en los requisitos, las amenazas, la tecnología y la misión de la organización.</t>
  </si>
  <si>
    <t>PS.1</t>
  </si>
  <si>
    <t>GV.RM</t>
  </si>
  <si>
    <t>Estrategia de gestión de riesgos</t>
  </si>
  <si>
    <t>GV.RM-01</t>
  </si>
  <si>
    <t>Los objetivos de la gestión de riesgos son establecidos y acordados por las partes interesadas de la organización.</t>
  </si>
  <si>
    <t>PL.1</t>
  </si>
  <si>
    <t>GV.RM-02</t>
  </si>
  <si>
    <t>Se establecen, se comunican y se mantienen las declaraciones sobre el apetito de riesgo y la tolerancia al riesgo.</t>
  </si>
  <si>
    <t>CO.5
GR.2
GR.3</t>
  </si>
  <si>
    <t>GV.RM-03</t>
  </si>
  <si>
    <t>Las actividades y los resultados de la gestión de riesgos de ciberseguridad se incluyen en los procesos de gestión de riesgos de la empresa.</t>
  </si>
  <si>
    <t>GR.1</t>
  </si>
  <si>
    <t>GV.RM-04</t>
  </si>
  <si>
    <t>Se establece y comunica una dirección estratégica que describa las opciones adecuadas de respuesta al riesgo.</t>
  </si>
  <si>
    <t>GR.3</t>
  </si>
  <si>
    <t>GV.RM-05</t>
  </si>
  <si>
    <t>Se establecen líneas de comunicación en toda la organización para los riesgos de ciberseguridad, lo que incluye a los riesgos de proveedores y otros terceros.</t>
  </si>
  <si>
    <t>GV.RM-06</t>
  </si>
  <si>
    <t>Se establece y comunica un método estandarizado para calcular, documentar, categorizar y priorizar los riesgos de ciberseguridad.</t>
  </si>
  <si>
    <t>GV.RM-07</t>
  </si>
  <si>
    <t>Se caracterizan las oportunidades estratégicas (es decir, los riesgos positivos) y se incluyen en las discusiones sobre riesgos de ciberseguridad de la organización.</t>
  </si>
  <si>
    <t>GV.RR</t>
  </si>
  <si>
    <t>Funciones, responsabilidades y autoridades</t>
  </si>
  <si>
    <t>GV.RR-01</t>
  </si>
  <si>
    <t>El liderazgo organizativo es responsable de los riesgos de ciberseguridad y fomenta una cultura consciente de los riesgos, ética y de mejora continua.</t>
  </si>
  <si>
    <t>OR.2
PS.1</t>
  </si>
  <si>
    <t>GV.RR-02</t>
  </si>
  <si>
    <t>Se establecen, comunican, comprenden y aplican las funciones,responsabilidades y autoridades relacionadas con la gestión de riesgos de ciberseguridad.</t>
  </si>
  <si>
    <t>OR.1
OR.2
OR.3</t>
  </si>
  <si>
    <t>GV.RR-03</t>
  </si>
  <si>
    <t>Se asignan recursos adecuados de acuerdo con la estrategia de riesgos de ciberseguridad, las funciones, las responsabilidades y las políticas.</t>
  </si>
  <si>
    <t>GV.RR-04</t>
  </si>
  <si>
    <t>La ciberseguridad se incluye en las prácticas de recursos humanos.</t>
  </si>
  <si>
    <t>GH.1
PD.6</t>
  </si>
  <si>
    <t>GV.SC</t>
  </si>
  <si>
    <t>Gestión de riesgos de la cadena de suministro en materia de ciberseguridad.</t>
  </si>
  <si>
    <t>GV.SC-01</t>
  </si>
  <si>
    <t>Las partes interesadas de la organización establecen y acuerdan un programa, estrategia, objetivos, políticas y procesos de gestión de riesgos de ciberseguridad en la cadena de suministro.</t>
  </si>
  <si>
    <t>GR.1
RP.2</t>
  </si>
  <si>
    <t>GV.SC-02</t>
  </si>
  <si>
    <t>Se establecen, comunican y coordinan interna y externamente las funciones y responsabilidades de ciberseguridad para proveedores, clientes y colaboradores.</t>
  </si>
  <si>
    <t>SC.6</t>
  </si>
  <si>
    <t>GV.SC-03</t>
  </si>
  <si>
    <t>La gestión de riesgos de la cadena de suministro en materia de ciberseguridad está integrada en la ciberseguridad y la gestión de riesgos empresariales, la evaluación de riesgos y los procesos de mejora.</t>
  </si>
  <si>
    <t>GV.SC-04</t>
  </si>
  <si>
    <t>Los proveedores son conocidos y priorizados por criticidad.</t>
  </si>
  <si>
    <t>RP.1</t>
  </si>
  <si>
    <t>GV.SC-05</t>
  </si>
  <si>
    <t>Los requisitos para abordar los riesgos de ciberseguridad en las cadenas de suministro se establecen, priorizan e integran en contratos y otros tipos de acuerdos con proveedores y otras terceras partes pertinentes.</t>
  </si>
  <si>
    <t>AD.2
RP.2</t>
  </si>
  <si>
    <t>GV.SC-06</t>
  </si>
  <si>
    <t>Se llevan a cabo la planificación y la diligencia debida para reducir los riesgos antes de entablar relaciones formales con proveedores u otros terceros.</t>
  </si>
  <si>
    <t>GV.SC-07</t>
  </si>
  <si>
    <t>Los riesgos planteados por un proveedor, sus productos y servicios y otros terceros se comprenden, registran, priorizan, evalúan, responden y monitorean a lo largo de la relación.</t>
  </si>
  <si>
    <t>RP.2</t>
  </si>
  <si>
    <t>GV.SC-08</t>
  </si>
  <si>
    <t>Los proveedores pertinentes y otros terceros se incluyen en las actividades de planificación, respuesta y recuperación de incidentes.</t>
  </si>
  <si>
    <t>GI.1</t>
  </si>
  <si>
    <t>GV.SC-09</t>
  </si>
  <si>
    <t>Las prácticas de seguridad de la cadena de suministro se integran en los programas de ciberseguridad y de gestión de riesgos empresariales, y su rendimiento se monitorea a lo largo del ciclo de vida de los productos y servicios tecnológicos.</t>
  </si>
  <si>
    <t>GV.SC-10</t>
  </si>
  <si>
    <t>Los planes de gestión de riesgos de la cadena de suministro en materia de ciberseguridad incluyen disposiciones para las actividades que ocurren después de la conclusión de un acuerdo de colaboración o servicio.</t>
  </si>
  <si>
    <t>GR.3
RP.1</t>
  </si>
  <si>
    <t>Identificar</t>
  </si>
  <si>
    <t>ID.AM</t>
  </si>
  <si>
    <t>Gestión de activos</t>
  </si>
  <si>
    <t>ID.AM-01</t>
  </si>
  <si>
    <t>Se mantienen inventarios del hardware gestionado por la organización.</t>
  </si>
  <si>
    <t>ID.AM-02</t>
  </si>
  <si>
    <t>Se mantienen inventarios de software, servicios y sistemas gestionados por la organización.</t>
  </si>
  <si>
    <t>CN.4
GA.1
SC.15</t>
  </si>
  <si>
    <t>ID.AM-03</t>
  </si>
  <si>
    <t>Se mantienen representaciones de la comunicación de red autorizada de la organización y de los flujos de datos de red internos y externos.</t>
  </si>
  <si>
    <t>SC.13</t>
  </si>
  <si>
    <t>ID.AM-04</t>
  </si>
  <si>
    <t>Se mantienen inventarios de los servicios prestados por los proveedores.</t>
  </si>
  <si>
    <t>ID.AM-05</t>
  </si>
  <si>
    <t>Se priorizan los activos en función de su clasificación, criticidad, recursos e impacto en la misión.</t>
  </si>
  <si>
    <t>GA.2
GA.3</t>
  </si>
  <si>
    <t>ID.AM-07</t>
  </si>
  <si>
    <t>Se mantienen inventarios de datos y los metadatos correspondientes para los tipos de datos designados.</t>
  </si>
  <si>
    <t>GA.2</t>
  </si>
  <si>
    <t>ID.AM-08</t>
  </si>
  <si>
    <t>Los sistemas, el hardware, el software, los servicios y los datos se gestionan durante todo su ciclo de vida.</t>
  </si>
  <si>
    <t>GA.5
PD.3</t>
  </si>
  <si>
    <t>ID.IM</t>
  </si>
  <si>
    <t>Mejora</t>
  </si>
  <si>
    <t>ID.IM-01</t>
  </si>
  <si>
    <t>Las mejoras se identifican a partir de evaluaciones.</t>
  </si>
  <si>
    <t>CN.2
PD.7</t>
  </si>
  <si>
    <t>ID.IM-02</t>
  </si>
  <si>
    <t>Las mejoras se identifican a partir de pruebas y ejercicios de seguridad, lo que incluye a los realizados en coordinación con proveedores y terceros pertinentes.</t>
  </si>
  <si>
    <t>CN.3
GI.6</t>
  </si>
  <si>
    <t>ID.IM-03</t>
  </si>
  <si>
    <t>Las mejoras se identifican a partir de la ejecución de procesos, procedimientos y actividades operativos.</t>
  </si>
  <si>
    <t>ID.IM-04</t>
  </si>
  <si>
    <t>Se establecen, comunican, mantienen y mejoran los planes de respuesta a incidentes y otros planes de ciberseguridad que afectan a las operaciones.</t>
  </si>
  <si>
    <t>ID.RA</t>
  </si>
  <si>
    <t>Evaluación de riesgos</t>
  </si>
  <si>
    <t>ID.RA-01</t>
  </si>
  <si>
    <t>Se identifican, validan y registran las vulnerabilidades de los activos.</t>
  </si>
  <si>
    <t xml:space="preserve">CN.3
SO.1
</t>
  </si>
  <si>
    <t>ID.RA-02</t>
  </si>
  <si>
    <t>Se recibe información sobre ciberamenazas de foros y fuentes de intercambio de información.</t>
  </si>
  <si>
    <t>GR.4</t>
  </si>
  <si>
    <t>ID.RA-03</t>
  </si>
  <si>
    <t>Se identifican y registran las amenazas internas y externas a la organización.</t>
  </si>
  <si>
    <t>ID.RA-04</t>
  </si>
  <si>
    <t>Se identifican y registran los impactos potenciales y las probabilidades de que las amenazas exploten las vulnerabilidades.</t>
  </si>
  <si>
    <t>GR.2
GR.4</t>
  </si>
  <si>
    <t>ID.RA-05</t>
  </si>
  <si>
    <t>Las amenazas, las vulnerabilidades, las probabilidades y los impactos se utilizan para comprender el riesgo inherente e informar sobre la priorización de la respuesta al riesgo.</t>
  </si>
  <si>
    <t>GR.2
GR.3
GR.4</t>
  </si>
  <si>
    <t>ID.RA-06</t>
  </si>
  <si>
    <t>Se eligen, priorizan, planifican, controlan y comunican las respuestas al riesgo.</t>
  </si>
  <si>
    <t>ID.RA-07</t>
  </si>
  <si>
    <t>Se gestionan los cambios y las excepciones, se evalúa su impacto en el riesgo,se registran y se realiza su seguimiento.</t>
  </si>
  <si>
    <t>GR.2
SO.2</t>
  </si>
  <si>
    <t>ID.RA-08</t>
  </si>
  <si>
    <t>Se establecen procesos para recibir, analizar y responder a las divulgaciones de vulnerabilidades.</t>
  </si>
  <si>
    <t>SO.1</t>
  </si>
  <si>
    <t>ID.RA-09</t>
  </si>
  <si>
    <t>Se evalúa la autenticidad e integridad del hardware y software antes de su adquisición y uso.</t>
  </si>
  <si>
    <t>SF.4</t>
  </si>
  <si>
    <t>ID.RA-10</t>
  </si>
  <si>
    <t>Se evalúan los proveedores críticos antes de su adquisición.</t>
  </si>
  <si>
    <t>Proteger</t>
  </si>
  <si>
    <t>PR.AA</t>
  </si>
  <si>
    <t>Gestión de identidades, autenticación y control de acceso</t>
  </si>
  <si>
    <t>PR.AA-01</t>
  </si>
  <si>
    <t>La organización gestiona las identidades y credenciales de los usuarios,servicios y equipos autorizados.</t>
  </si>
  <si>
    <t>CA.5
CA.6</t>
  </si>
  <si>
    <t>PR.AA-02</t>
  </si>
  <si>
    <t>Las identidades están comprobadas y vinculadas a credenciales basadas en el contexto de las interacciones.</t>
  </si>
  <si>
    <t>CA.1</t>
  </si>
  <si>
    <t>PR.AA-03</t>
  </si>
  <si>
    <t>Los usuarios, servicios y hardware están autenticados.</t>
  </si>
  <si>
    <t>CA.1
OR.6</t>
  </si>
  <si>
    <t>PR.AA-04</t>
  </si>
  <si>
    <t>Las afirmaciones de identidad se protegen, transmiten y verifican.</t>
  </si>
  <si>
    <t>PR.AA-05</t>
  </si>
  <si>
    <t>Los permisos de acceso, los derechos y las autorizaciones se definen en una política, se gestionan, se aplican y se revisan, e incorporan los principios de privilegio mínimo y separación de funciones.</t>
  </si>
  <si>
    <t>CA.2
CA.6
OR.6
PD.5
SC.12</t>
  </si>
  <si>
    <t>PR.AA-06</t>
  </si>
  <si>
    <t>El acceso físico a los activos se gestiona, supervisa y aplica de forma proporcional al riesgo.</t>
  </si>
  <si>
    <t>SF.1
SF.4</t>
  </si>
  <si>
    <t>PR.AT</t>
  </si>
  <si>
    <t>Concienciación y capacitación</t>
  </si>
  <si>
    <t>PR.AT-01</t>
  </si>
  <si>
    <t>Se sensibiliza y capacita al personal para que disponga de los conocimientos y habilidades necesarios para realizar tareas generales teniendo en cuenta los riesgos de ciberseguridad.</t>
  </si>
  <si>
    <t>GH.2</t>
  </si>
  <si>
    <t>PR.AT-02</t>
  </si>
  <si>
    <t>Se sensibiliza y capacita a las personas que desempeñan funciones especializadas para que posean los conocimientos y aptitudes necesarios para realizar las tareas pertinentes teniendo en cuenta los riesgos de ciberseguridad.</t>
  </si>
  <si>
    <t>PR.DS</t>
  </si>
  <si>
    <t>Seguridad de los datos</t>
  </si>
  <si>
    <t>PR.DS-01</t>
  </si>
  <si>
    <t>La confidencialidad, la integridad y la disponibilidad de los datos en reposo están protegidas.</t>
  </si>
  <si>
    <t>CA.3
CA.4
GA.4
PD.5
PD.6</t>
  </si>
  <si>
    <t>PR.DS-02</t>
  </si>
  <si>
    <t>La confidencialidad, la integridad y la disponibilidad de los datos en tránsito están protegidas.</t>
  </si>
  <si>
    <t>CA.3
CA.4
OR.6
PD.5
PD.6
SC.6
SC.12
SC.14</t>
  </si>
  <si>
    <t>PR.DS-10</t>
  </si>
  <si>
    <t>La confidencialidad, la integridad y la disponibilidad de los datos en uso están protegidas.</t>
  </si>
  <si>
    <t>PR.DS-11</t>
  </si>
  <si>
    <t>Se crean, protegen, mantienen y comprueban copias de seguridad de los datos.</t>
  </si>
  <si>
    <t>CA.3
SO.6</t>
  </si>
  <si>
    <t>PR.IR</t>
  </si>
  <si>
    <t>Resistencia de la infraestructura tecnológica</t>
  </si>
  <si>
    <t>PR.IR-01</t>
  </si>
  <si>
    <t>Las redes y los entornos están protegidos contra el acceso lógico y el uso no autorizados.</t>
  </si>
  <si>
    <t>CA.6
OR.6
SC.13
SO.4</t>
  </si>
  <si>
    <t>PR.IR-02</t>
  </si>
  <si>
    <t>Los activos tecnológicos de la organización están protegidos de las amenazas del entorno.</t>
  </si>
  <si>
    <t>SF.2</t>
  </si>
  <si>
    <t>PR.IR-03</t>
  </si>
  <si>
    <t>Se implementan mecanismos para lograr los requisitos de resiliencia en situaciones normales y adversas.</t>
  </si>
  <si>
    <t>CO.1
CO.2</t>
  </si>
  <si>
    <t>PR.IR-04</t>
  </si>
  <si>
    <t>Se mantiene una capacidad de recursos adecuada para garantizar la disponibilidad.</t>
  </si>
  <si>
    <t>SO.3</t>
  </si>
  <si>
    <t>PR.PS</t>
  </si>
  <si>
    <t>PR.PS-01</t>
  </si>
  <si>
    <t>Se establecen y aplican prácticas de gestión de la configuración.</t>
  </si>
  <si>
    <t>GA.3
OR.5
SO.2</t>
  </si>
  <si>
    <t>PR.PS-02</t>
  </si>
  <si>
    <t>Se mantiene, sustituye y elimina el software en función del riesgo.</t>
  </si>
  <si>
    <t>CN.4
GA.1
GR.2</t>
  </si>
  <si>
    <t>PR.PS-03</t>
  </si>
  <si>
    <t>Se mantiene, sustituye y elimina el hardware en función del riesgo.</t>
  </si>
  <si>
    <t>GA.5
GR.2
SF.5</t>
  </si>
  <si>
    <t>PR.PS-04</t>
  </si>
  <si>
    <t>Se generan registros y se ponen a disposición para una supervisión continua.</t>
  </si>
  <si>
    <t>SO.7</t>
  </si>
  <si>
    <t>PR.PS-05</t>
  </si>
  <si>
    <t>Se impide la instalación y la ejecución de software no autorizado.</t>
  </si>
  <si>
    <t>SO.8</t>
  </si>
  <si>
    <t>PR.PS-06</t>
  </si>
  <si>
    <t>Se integran prácticas seguras de desarrollo de software y se supervisa su rendimiento durante todo el ciclo de vida de desarrollo del software.</t>
  </si>
  <si>
    <t>AD.1
OR.4
SO.4</t>
  </si>
  <si>
    <t>Detectar</t>
  </si>
  <si>
    <t>DE.AE</t>
  </si>
  <si>
    <t>Análisis de eventos adversos</t>
  </si>
  <si>
    <t>DE.AE-02</t>
  </si>
  <si>
    <t>Los eventos potencialmente adversos se analizan para comprender mejor las actividades asociadas.</t>
  </si>
  <si>
    <t>SC.12
SO.7</t>
  </si>
  <si>
    <t>DE.AE-03</t>
  </si>
  <si>
    <t>Se correlaciona la información procedente de diversas fuentes.</t>
  </si>
  <si>
    <t>GA.3
GI.2
GI.4
SF.3</t>
  </si>
  <si>
    <t>DE.AE-04</t>
  </si>
  <si>
    <t>Se comprende el impacto estimado y el alcance de los eventos adversos.</t>
  </si>
  <si>
    <t>GI.2</t>
  </si>
  <si>
    <t>DE.AE-06</t>
  </si>
  <si>
    <t>La información sobre eventos adversos se proporciona al personal y a las herramientas autorizadas.</t>
  </si>
  <si>
    <t>DE.AE-07</t>
  </si>
  <si>
    <t>La inteligencia sobre ciberamenazas y otra información contextual se integran en el análisis.</t>
  </si>
  <si>
    <t>DE.AE-08</t>
  </si>
  <si>
    <t>Se declaran incidentes cuando los eventos adversos cumplen con los criterios de incidente definidos.</t>
  </si>
  <si>
    <t>GI.2
SO.7</t>
  </si>
  <si>
    <t>DE.CM</t>
  </si>
  <si>
    <t>Monitoreo continuo</t>
  </si>
  <si>
    <t>DE.CM-01</t>
  </si>
  <si>
    <t>Las redes y los servicios de red se monitorean para detectar eventos potencialmente adversos.</t>
  </si>
  <si>
    <t>DE.CM-02</t>
  </si>
  <si>
    <t>Se monitorea el entorno físico para detectar posibles eventos adversos.</t>
  </si>
  <si>
    <t>SF.1</t>
  </si>
  <si>
    <t>DE.CM-03</t>
  </si>
  <si>
    <t>Se monitorea la actividad del personal y el uso de la tecnología para detectar posibles eventos adversos</t>
  </si>
  <si>
    <t>GA.3
GI.2</t>
  </si>
  <si>
    <t>DE.CM-06</t>
  </si>
  <si>
    <t>Se monitorean las actividades y los servicios de los proveedores de servicios externos para detectar eventos potencialmente adversos.</t>
  </si>
  <si>
    <t>GI.2
RP.2</t>
  </si>
  <si>
    <t>DE.CM-09</t>
  </si>
  <si>
    <t>Se monitorean el hardware y el software informáticos, los entornos de ejecución y sus datos para detectar posibles eventos adversos.</t>
  </si>
  <si>
    <t>SC.15
SF.3
SO.5
SO.7</t>
  </si>
  <si>
    <t>Responder</t>
  </si>
  <si>
    <t>RS.AN</t>
  </si>
  <si>
    <t>Análisis de incidentes</t>
  </si>
  <si>
    <t>RS.AN-03</t>
  </si>
  <si>
    <t>Se realizan análisis para determinar lo que ocurrió durante un incidente y la causa raíz del mismo.</t>
  </si>
  <si>
    <t>GI.2
GI.5</t>
  </si>
  <si>
    <t>RS.AN-06</t>
  </si>
  <si>
    <t>Se registran las acciones realizadas durante una investigación y se preservan la integridad y la procedencia de los registros.</t>
  </si>
  <si>
    <t>GI.4</t>
  </si>
  <si>
    <t>RS.AN-07</t>
  </si>
  <si>
    <t>Se recopilan los datos y metadatos del incidente y se preservan su integridad y su procedencia.</t>
  </si>
  <si>
    <t>GI.1
GI.5</t>
  </si>
  <si>
    <t>RS.AN-08</t>
  </si>
  <si>
    <t>Se estima y valida la magnitud de un incidente.</t>
  </si>
  <si>
    <t>RS.CO</t>
  </si>
  <si>
    <t>Notificación y comunicación de la respuesta al incidente</t>
  </si>
  <si>
    <t>RS.CO-02</t>
  </si>
  <si>
    <t>Se notifican los incidentes a las partes interesadas internas y externas.</t>
  </si>
  <si>
    <t>GI.3
GI.5
PD.5</t>
  </si>
  <si>
    <t>RS.CO-03</t>
  </si>
  <si>
    <t>La información se comparte con las partes interesadas internas y externas designadas.</t>
  </si>
  <si>
    <t>GI.3
PD.5</t>
  </si>
  <si>
    <t>RS.MA</t>
  </si>
  <si>
    <t>Gestión de incidentes</t>
  </si>
  <si>
    <t>RS.MA-01</t>
  </si>
  <si>
    <t>Se ejecuta el plan de respuesta a incidentes en coordinación con los terceros pertinentes una vez que se declara un incidente.</t>
  </si>
  <si>
    <t>RS.MA-02</t>
  </si>
  <si>
    <t>Se clasifican y validan los informes de incidentes.</t>
  </si>
  <si>
    <t>RS.MA-03</t>
  </si>
  <si>
    <t>Se clasifican y priorizan los incidentes.</t>
  </si>
  <si>
    <t>RS.MA-04</t>
  </si>
  <si>
    <t>Se escalan o elevan los incidentes según sea necesario.</t>
  </si>
  <si>
    <t>RS.MA-05</t>
  </si>
  <si>
    <t>Se aplican los criterios para iniciar la recuperación de incidentes.</t>
  </si>
  <si>
    <t>CO.4</t>
  </si>
  <si>
    <t>RS.MI</t>
  </si>
  <si>
    <t>Mitigación de incidentes</t>
  </si>
  <si>
    <t>RS.MI-01</t>
  </si>
  <si>
    <t>Se contienen los incidentes.</t>
  </si>
  <si>
    <t>GI.5</t>
  </si>
  <si>
    <t>RS.MI-02</t>
  </si>
  <si>
    <t>Se erradican los incidentes.</t>
  </si>
  <si>
    <t>Recuperar</t>
  </si>
  <si>
    <t>RC.CO</t>
  </si>
  <si>
    <t>Comunicación de la recuperación del incidente</t>
  </si>
  <si>
    <t>RC.CO-03</t>
  </si>
  <si>
    <t>Las actividades de recuperación y los progresos en el restablecimiento de las capacidades operativas se comunican a las partes interesadas internas y externas designadas.</t>
  </si>
  <si>
    <t>CO.6</t>
  </si>
  <si>
    <t>RC.CO-04</t>
  </si>
  <si>
    <t>Las actualizaciones públicas sobre la recuperación del incidente se comparten mediante el uso de métodos y mensajes aprobados.</t>
  </si>
  <si>
    <t>RC.RP</t>
  </si>
  <si>
    <t>Ejecución del Plan de Recuperación de Incidentes</t>
  </si>
  <si>
    <t>RC.RP-01</t>
  </si>
  <si>
    <t>La parte de recuperación del plan de respuesta a incidentes se ejecuta una vez que se inicia desde el proceso de respuesta a incidentes.</t>
  </si>
  <si>
    <t>CO.4
GI.5</t>
  </si>
  <si>
    <t>RC.RP-02</t>
  </si>
  <si>
    <t>Se seleccionan, delimitan, priorizan y llevan a cabo las acciones de recuperación</t>
  </si>
  <si>
    <t>RC.RP-03</t>
  </si>
  <si>
    <t>Se verifica la integridad de las copias de seguridad y otros activos de restauración antes de usarlos para la restauración.</t>
  </si>
  <si>
    <t>SO.6</t>
  </si>
  <si>
    <t>RC.RP-04</t>
  </si>
  <si>
    <t>Se tienen en cuenta las funciones críticas de la misión y la gestión de riesgos de ciberseguridad para establecer normas operativas posteriores al incidente.</t>
  </si>
  <si>
    <t>GI.6</t>
  </si>
  <si>
    <t>RC.RP-05</t>
  </si>
  <si>
    <t>Se verifica la integridad de los activos restaurados, se restauran los sistemas y servicios y se confirma el estado operativo normal.</t>
  </si>
  <si>
    <t>CO.5</t>
  </si>
  <si>
    <t>RC.RP-06</t>
  </si>
  <si>
    <t>Se declara el fin de la recuperación del incidente sobre la base de criterios y se completa la documentación relacionada con el incidente.</t>
  </si>
  <si>
    <t>RP.1-8: se aplica la gestión de riesgos en la adquisición de productos y servicios, y se mantiene en todo el ciclo de vida de los mismos.</t>
  </si>
  <si>
    <t>Nivel 1</t>
  </si>
  <si>
    <t>Nivel 2</t>
  </si>
  <si>
    <t>Nivel 3</t>
  </si>
  <si>
    <t>Nivel 4</t>
  </si>
  <si>
    <t>PL.1-1: Están establecidos los objetivos anuales de seguridad de la información.</t>
  </si>
  <si>
    <t>PL.1-2: Están definidas las acciones para lograr el cumplimiento de los objetivos.</t>
  </si>
  <si>
    <t>PL.1-3: Los objetivos forman parte de un plan de acción de seguridad de la información.</t>
  </si>
  <si>
    <t>PL.1-4: Los objetivos están documentados y aprobados por el CSI.</t>
  </si>
  <si>
    <t xml:space="preserve">CN.1-1: Se identifican los requisitos normativos relacionados a seguridad de la información y ciberseguridad, protección de datos personales, acceso a la información pública, propiedad intelectual, y otras obligaciones legales, contractuales o políticas que resulten exigibles para la organización. </t>
  </si>
  <si>
    <t xml:space="preserve">PD.1-1: Se lleva un inventario actualizado de bases de datos personales, incluyendo responsables, categoría de datos y sistemas que las soportan. </t>
  </si>
  <si>
    <t>PD.1-2: Todas las bases de datos que contienen datos personales están registradas ante la URCDP.</t>
  </si>
  <si>
    <t xml:space="preserve">PD.2-1: Se cuenta con mecanismos para recibir solicitudes expresas de los titulares de corrección manual de datos personales. </t>
  </si>
  <si>
    <t>PD.2-2: La organización establece qué datos personales son necesarios para cada trámite o servicio, y limita su recolección únicamente a esa información.</t>
  </si>
  <si>
    <t xml:space="preserve">PD.4-1: Cuando corresponde, se incluye una cláusula de consentimiento libre, previa e informada en los medios utilizados para recabar los datos personales (formularios, grabaciones, sitios web, etc.). </t>
  </si>
  <si>
    <t xml:space="preserve">PD.4-2: Se conservan registros que evidencien el consentimiento otorgado por los titulares, siempre que sea exigido por la normativa. </t>
  </si>
  <si>
    <t xml:space="preserve">PD.8-1: Se reciben y atienden las solicitudes relacionadas con los derechos sobre datos personales de los usuarios. </t>
  </si>
  <si>
    <t xml:space="preserve">PD.8-2: Se han gestionado respuestas a solicitudes de titulares dentro del plazo legal. </t>
  </si>
  <si>
    <t>CO.5-1: Está designado un responsable o equipo para la identificación de métricas de recuperación para procesos críticos.</t>
  </si>
  <si>
    <t>SO.3-1: La capacidad actual instalada es suficiente para garantizar la prestación de los servicios críticos.</t>
  </si>
  <si>
    <t>OR.7-1: Se han identificado los servicios críticos para la organización.</t>
  </si>
  <si>
    <t>OR.7-2: Se han identificado los proveedores y/o otras partes interesadas críticas para la organización.</t>
  </si>
  <si>
    <t xml:space="preserve">PS.1-1: Existe una política de seguridad aprobada por la Dirección. </t>
  </si>
  <si>
    <t>PS.1-2: La política es difundida a todo el personal y partes interesadas relevantes.</t>
  </si>
  <si>
    <t xml:space="preserve">PL.1-1: Están establecidos los objetivos anuales de seguridad de la información. </t>
  </si>
  <si>
    <t xml:space="preserve">GR.3-1: Se toman acciones ad-hoc con el objetivo de llevar los principales riesgos de seguridad de la información a niveles aceptables para la organización. </t>
  </si>
  <si>
    <t>GR.1-1: Existe un proceso para la gestión de riesgos de seguridad de la información que abarca los componentes del centro de procesamiento de datos y servicios críticos de forma independiente.</t>
  </si>
  <si>
    <t>GI.4-1: Los incidentes de seguridad se reportan internamente de acuerdo a lineamientos preestablecidos.</t>
  </si>
  <si>
    <t>GI.4-2: El personal ha sido instruido sobre los mecanismos y canales habilitados para reportar incidentes.</t>
  </si>
  <si>
    <t xml:space="preserve">OR.1-1: Existe una persona que cumple el rol de RSI. </t>
  </si>
  <si>
    <t xml:space="preserve">OR.1-2: El RSI coordina actividades de seguridad de la información. </t>
  </si>
  <si>
    <t xml:space="preserve">OR.2-1: Se encuentra designado formalmente el CSI de la organización. </t>
  </si>
  <si>
    <t>OR.3-1: Está designado un punto de contacto oficial para incidentes de ciberseguridad.</t>
  </si>
  <si>
    <t xml:space="preserve">OR.3-2: Se han identificado los contactos de autoridades ante aspectos de ciberseguridad. </t>
  </si>
  <si>
    <t>GR.3-1: Se toman acciones ad-hoc con el objetivo de llevar los principales riesgos de seguridad de la información a niveles aceptables para la organización.</t>
  </si>
  <si>
    <t xml:space="preserve">GH.1-1: Las condiciones laborales del personal, ya sea mediante contrato, estatuto o normativa interna, incluyen cláusulas o disposiciones que establecen sus responsabilidades en materia de seguridad de la información. </t>
  </si>
  <si>
    <t>RP.2-1: Se definen métricas e indicadores para el seguimiento y control de los proveedores, mínimamente para los proveedores críticos.</t>
  </si>
  <si>
    <t>SC.6-1: Los nuevos proveedores de servicios deben firmar acuerdos de confidencialidad o no divulgación (NDA) antes del inicio de la relación contractual.</t>
  </si>
  <si>
    <t xml:space="preserve">SC.6-2: Todo nuevo personal incorporado debe estar cubierto por cláusulas confidencialidad y no divulgación, ya sea en acuerdos, estatuto o normativa interna. </t>
  </si>
  <si>
    <t>RP.1-1: Se identifican todos los participantes de la cadena de suministro relacionados con los activos y servicios críticos, incluyendo un punto de contacto operativo designado por cada proveedor.</t>
  </si>
  <si>
    <t xml:space="preserve">RP.1-2: Se cuenta con acuerdos de nivel de servicio (SLA) firmados con proveedores que prestan servicios críticos. </t>
  </si>
  <si>
    <t xml:space="preserve">AD.2-2: Los requisitos de seguridad de la información se incluyen en las solicitudes y evaluaciones de compra. </t>
  </si>
  <si>
    <t xml:space="preserve">AD.2-1: Se cuenta con lineamientos generales para la adquisición de sistemas o servicios de tecnología. </t>
  </si>
  <si>
    <t xml:space="preserve">RP.2-1: Se definen métricas e indicadores para el seguimiento y control de los proveedores, mínimamente para los proveedores críticos. </t>
  </si>
  <si>
    <t>GI.1-1: Se encuentran identificados los puntos de contacto inicial para la recepción de eventos de seguridad.</t>
  </si>
  <si>
    <t>GA.1-1: Se confecciona y mantiene un inventario de activos físicos del centro de procesamiento de datos, incluyendo servidores, dispositivos de red, racks, UPS y otros componentes relevantes.</t>
  </si>
  <si>
    <t xml:space="preserve">OR.5-1: Se mantiene un inventario actualizado de los dispositivos móviles de la organización. </t>
  </si>
  <si>
    <t>CN.4-1: Se lleva control del licenciamiento de software de equipos servidores.</t>
  </si>
  <si>
    <t xml:space="preserve">GA.1-2: Se elabora y mantiene un inventario detallado del software base (ej.: sistemas operativos, servidores de aplicación, servidores de base de datos, hipervisores) y del software de aplicación instalado en los activos del centro de datos. </t>
  </si>
  <si>
    <t>GA.1-3: Cada activo registrado en el inventario debe tener un responsable asignado, cuya información debe estar documentada en el sistema de gestión de activos o inventario utilizado.</t>
  </si>
  <si>
    <t>SC.15-1: Existe un inventario de sitios Web institucionales.</t>
  </si>
  <si>
    <t>SC.13-2: Están identificados y documentados los principales servicios de red utilizados por la organización.</t>
  </si>
  <si>
    <t xml:space="preserve">GA.2-1: Están identificados los activos que contienen información crítica para la organización, en base a criterio institucionalmente definido que establezca qué se considera información crítica o sensible. </t>
  </si>
  <si>
    <t xml:space="preserve">GA.2-2: Cada activo registrado en el inventario debe contar con una etiqueta o atributo que refleje su clasificación según los criterios previamente definidos. </t>
  </si>
  <si>
    <t xml:space="preserve">GA.5-1: Están definidas las pautas para la disposición final y borrado seguro de medios de almacenamiento. </t>
  </si>
  <si>
    <t xml:space="preserve">PD.3-1: Se han eliminado de forma ad-hoc datos personales que ya no eran necesarios para el fin con el que fueron recolectados. </t>
  </si>
  <si>
    <t>PD.3-2: Se documenta la finalidad del tratamiento de datos personales en todos los procesos que los recolectan.</t>
  </si>
  <si>
    <t xml:space="preserve">CN.2-1: Se han realizado análisis de brechas para detectar el nivel de cumplimiento del presente marco. </t>
  </si>
  <si>
    <t xml:space="preserve">CN.2-2: En función de las brechas detectadas se elabora un portafolio de proyectos a incluir en el plan de seguridad de la información. </t>
  </si>
  <si>
    <t xml:space="preserve">PD.7-1: La organización ha definido criterios para incorporar medidas de privacidad por diseño y por defecto en la construcción o mejora de procesos, servicios o sistemas. </t>
  </si>
  <si>
    <t xml:space="preserve">CN.3-1: Se realizan revisiones puntuales de los sistemas de información con recursos propios o con apoyo externo. </t>
  </si>
  <si>
    <t>GI.6-1: Se cuenta con un mecanismo para identificar, registrar y analizar lecciones aprendidas de los incidentes de seguridad de la información en el centro de procesamiento de datos.</t>
  </si>
  <si>
    <t>SO.1-1: El software de base y aplicaciones críticas se encuentran actualizados a versiones sin vulnerabilidades críticas.</t>
  </si>
  <si>
    <t>SO.1-2: Se tienen identificados aquellos activos que por su tecnología no pueden ser actualizados, detallando los controles compensatorios implementados.</t>
  </si>
  <si>
    <t>GR.4-1: La organización ha identificado y documentado sus fuentes confiables de inteligencia de amenazas, incluyendo al menos CERTuy y fuentes oficiales, comunitarias o sectoriales.</t>
  </si>
  <si>
    <t xml:space="preserve">GR.4-1: La organización ha identificado y documentado sus fuentes confiables de inteligencia de amenazas, incluyendo al menos CERTuy y fuentes oficiales, comunitarias o sectoriales. </t>
  </si>
  <si>
    <t xml:space="preserve">GR.4-2: El personal de seguridad recibe capacitación sobre el uso de inteligencia de amenazas. </t>
  </si>
  <si>
    <t xml:space="preserve">GR.4-3: La organización recibe periódicamente información de amenazas a través de sus fuentes confiables, la misma se registra para su posterior análisis. </t>
  </si>
  <si>
    <t xml:space="preserve">SO.2-1: Se han establecido mecanismos para comunicar los cambios en el ámbito tecnológico a las partes interesadas. </t>
  </si>
  <si>
    <t xml:space="preserve">SO.2-2: Los cambios tecnológicos son previamente autorizados por los responsables de los activos. </t>
  </si>
  <si>
    <t xml:space="preserve">SF.4-2: Al recibir equipos nuevos se inspeccionan, y documenta el estado de los sellos o empaques de fábrica, registrando cualquier indicio de apertura o daño. </t>
  </si>
  <si>
    <t xml:space="preserve">CA.5-1: Están implementados controles que impiden que un mismo usuario solicite, apruebe y asigne accesos en los sistemas críticos. </t>
  </si>
  <si>
    <t xml:space="preserve">CA.5-2: La asignación de privilegios es ejecutada por un responsable distinto al que la aprueba. </t>
  </si>
  <si>
    <t>CA.6-1: Los derechos de acceso son autorizados.</t>
  </si>
  <si>
    <t xml:space="preserve">CA.1-2: El acceso a la red y los sistemas debe realizarse con usuarios nominados. </t>
  </si>
  <si>
    <t xml:space="preserve">CA.1-1: Todos los sistemas requieren autenticación.  </t>
  </si>
  <si>
    <t xml:space="preserve">CA.1-4: Los accesos remotos a aplicaciones se realizan utilizando mecanismos de autenticación seguros. </t>
  </si>
  <si>
    <t xml:space="preserve">CA.2-1: La revisión de privilegios se realiza en forma reactiva frente a un cambio o baja, al menos para los sistemas críticos. </t>
  </si>
  <si>
    <t xml:space="preserve">PD.5-1: Se han restringido los accesos a los datos personales mediante usuarios nominados y aplicando el principio de mínimo privilegio. </t>
  </si>
  <si>
    <t>SF.1-1: Están identificadas las áreas que requieren control de acceso físico.</t>
  </si>
  <si>
    <t xml:space="preserve">SF.1-2: Están implementados los controles de acceso físico a las instalaciones de los centros de procesamiento de datos. </t>
  </si>
  <si>
    <t xml:space="preserve">SF.1-3: Se gestionan (evalúan, autorizan y registran) las autorizaciones de acceso al centro de procesamiento de datos. </t>
  </si>
  <si>
    <t>SF.4-1: Todos los dispositivos con información sensible disponen de barreras físicas que impiden su extracción o manipulación no autorizada (cerraduras, tapas de seguridad, sensores de apertura, etc.).</t>
  </si>
  <si>
    <t>GH.2-1: Se realizan actividades propias de difusión de información relacionada con seguridad de la información, como la difusión de las políticas y mecanismos de protección.</t>
  </si>
  <si>
    <t xml:space="preserve">GH.3-1: Los usuarios privilegiados demuestran conocimiento respecto a la importancia de sus roles y responsabilidades. </t>
  </si>
  <si>
    <t xml:space="preserve">GH.3-2: El personal de seguridad física y de seguridad de la información demuestra concientización respecto a la importancia de sus roles y responsabilidades. </t>
  </si>
  <si>
    <t>GH.3-3: Están definidos los roles y responsabilidades de los interesados externos.</t>
  </si>
  <si>
    <t>CA.3-1: Se identifican los datos históricos y respaldos que deben ser protegidos mediante mecanismos seguros.</t>
  </si>
  <si>
    <t>CA.4-1: La organización identifica los sistemas y procesos que requieren firma electrónica avanzada.</t>
  </si>
  <si>
    <t xml:space="preserve">CA.4-2: Los sistemas con firma electrónica utilizados por la organización soportan el uso de certificados electrónicos X.509v3 emitidos por prestadores acreditados ante la UCE. </t>
  </si>
  <si>
    <t xml:space="preserve">CA.4-3: Se utilizan protocolos seguros y actualizados, evitando tecnologías criptográficas obsoletas o vulnerables. </t>
  </si>
  <si>
    <t xml:space="preserve">GA.4-1: Se realiza difusión sobre la importancia de la protección y uso seguro de los medios extraíbles. </t>
  </si>
  <si>
    <t>PD.5-2: Se han implementado medidas para restringir el acceso no autorizado a documentos físicos que contienen datos personales.</t>
  </si>
  <si>
    <t xml:space="preserve">PD.6-1: El acceso a datos personales está limitado únicamente a las personas que realizan tareas directamente asociadas con la finalidad específica para la cual dichos datos fueron recabados. </t>
  </si>
  <si>
    <t xml:space="preserve">CA.4-4: Deben utilizarse los estándares de codificación de firmas propios de los tipos de documentos firmados (XADES, PDFSignature, etc.). </t>
  </si>
  <si>
    <t>CA.4-5: Se debe hacer la validación de certificados a través de OCSP (Online Certificate Status Protocol), CRL (Certificate Revocation List) o equivalente.</t>
  </si>
  <si>
    <t>SC.12-1: El servicio de Webmail de la organización se implementa exclusivamente sobre el protocolo HTTPS.</t>
  </si>
  <si>
    <t>SC.12-3: Los certificados digitales utilizados para el servicio de Webmail son válidos, vigentes y emitidos por una Autoridad Certificadora de confianza.</t>
  </si>
  <si>
    <t xml:space="preserve">SC.14-1: Se implementan controles criptográficos para proteger los datos en tránsito. </t>
  </si>
  <si>
    <t>GA.3-1: Existen pautas del uso aceptable de los activos de la información.</t>
  </si>
  <si>
    <t>GA.3-2: Toda persona que acceda a activos de información debe aceptar formalmente, previo al acceso, las condiciones de uso establecidas por la organización.</t>
  </si>
  <si>
    <t>SC.12-2: El acceso al Webmail institucional está restringido únicamente al servicio provisto por la organización, prohibiendo el acceso a cuentas institucionales desde Webmail externos.</t>
  </si>
  <si>
    <t>SO.6-1: Se realizan respaldos periódicos de al menos los activos de información del centro de datos (aplicaciones, bases de datos, máquinas virtuales, etc.).</t>
  </si>
  <si>
    <t xml:space="preserve">OR.6-1: Están definidos requisitos de seguridad mínimos para los dispositivos que se utilicen para acceder remotamente a los activos de la organización.  </t>
  </si>
  <si>
    <t xml:space="preserve">SC.13-1: La red se encuentra segmentada al menos en redes con contacto directo con redes externas (por ejemplo, Internet) y redes privadas de la organización. </t>
  </si>
  <si>
    <t xml:space="preserve">SC.13-2: Están identificados y documentados los principales servicios de red utilizados por la organización. </t>
  </si>
  <si>
    <t>SC.13-3: Se mantiene un inventario actualizado de las interconexiones con otras entidades.</t>
  </si>
  <si>
    <t xml:space="preserve">SO.4-1: El entorno de producción se encuentra separado del resto de los entornos. </t>
  </si>
  <si>
    <t xml:space="preserve">SF.2-1: Están identificados los riesgos ambientales que pueden afectar al centro de datos. </t>
  </si>
  <si>
    <t xml:space="preserve">SF.2-2: Existen medidas de control del medio ambiente físico en los centros de datos. </t>
  </si>
  <si>
    <t xml:space="preserve">CO.1-1: El centro de datos cuenta con UPS y componentes redundantes en lo que refiere a conexión eléctrica.  </t>
  </si>
  <si>
    <t>CO.1-2: El centro de datos cuenta con componentes redundantes de acondicionamiento térmico.</t>
  </si>
  <si>
    <t xml:space="preserve">CO.2-1: El centro de datos cuenta con componentes redundantes en lo que refiere a infraestructura de comunicaciones. </t>
  </si>
  <si>
    <t>SO.3-2: Ante eventos de saturación o cuellos de botella se toman medidas ad-hoc para restaurar la capacidad operativa.</t>
  </si>
  <si>
    <t>OR.5-2: Estos activos cuentan con al menos un factor de autenticación para acceder a la información.</t>
  </si>
  <si>
    <t>OR.5-3: Existen pautas que regulan el uso de los dispositivos móviles.</t>
  </si>
  <si>
    <t>SO.2-2: Los cambios tecnológicos son previamente autorizados por los responsables de los activos.</t>
  </si>
  <si>
    <t>GA.5-1: Están definidas las pautas para la disposición final y borrado seguro de medios de almacenamiento.</t>
  </si>
  <si>
    <t>GA.5-2: Está difundida la importancia de la eliminación de medios de almacenamientos que ya no serán utilizados.</t>
  </si>
  <si>
    <t>SF.5-1: Se gestiona y/o realiza el mantenimiento sobre los activos del centro de procesamiento de datos.</t>
  </si>
  <si>
    <t xml:space="preserve">SF.5-2: Se aprueba el alta y baja de los usuarios que realizan mantenimiento de forma remota a los activos informáticos del centro de procesamiento de datos. </t>
  </si>
  <si>
    <t xml:space="preserve">SO.7-1: Están configurados los registros de auditoría y eventos para todos los sistemas definidos como críticos. </t>
  </si>
  <si>
    <t>SO.8-1: Están definidas las pautas para la instalación de software.</t>
  </si>
  <si>
    <t>SO.8-2: Las pautas de instalación de software fueron difundidas al personal.</t>
  </si>
  <si>
    <t>AD.1-1: Se utilizan lineamientos generales para el desarrollo de los sistemas incluyendo principios básicos de la gestión de proyectos.</t>
  </si>
  <si>
    <t>OR.4-1: Se tiene una lista actualizada de proyectos (finalizados, en curso o planificados) de la organización.</t>
  </si>
  <si>
    <t>SO.7-1: Están configurados los registros de auditoría y eventos para todos los sistemas definidos como críticos.</t>
  </si>
  <si>
    <t>GI.2-1: Los eventos anómalos o potencialmente anómalos se comunican a referentes con capacidad de decisión y articulación de respuestas.</t>
  </si>
  <si>
    <t>GI.2-2: Se han definido lineamientos para la categorización de los incidentes según su tipo y criticidad.</t>
  </si>
  <si>
    <t>GR.4-2: El personal de seguridad recibe capacitación sobre el uso de inteligencia de amenazas.</t>
  </si>
  <si>
    <t>GR.4-3: La organización recibe periódicamente información de amenazas a través de sus fuentes confiables, la misma se registra para su posterior análisis.</t>
  </si>
  <si>
    <t xml:space="preserve">SO.7-2: Se analiza el impacto de los eventos que afectan a los sistemas y servicios más críticos, dentro o fuera del centro de datos. </t>
  </si>
  <si>
    <t>SO.7-3: Existe personal con tareas asignadas para la detección de eventos a nivel de sistemas base y de protección perimetral.</t>
  </si>
  <si>
    <t>SC.15-2: Todas las aplicaciones Web disponibles en Internet se encuentran protegidas mediante el uso de WAF, al menos configurados en modo “detección”.</t>
  </si>
  <si>
    <t>SF.3-1: Se monitorea de forma reactiva o esporádica los sistemas o servicios más críticos.</t>
  </si>
  <si>
    <t xml:space="preserve">SF.3-2: Se registran los logs de las fallas y alertas críticas, y se conserva su historial para revisión. </t>
  </si>
  <si>
    <t>SO.5-1: Todos los equipos del personal cuentan con una solución antimalware</t>
  </si>
  <si>
    <t>SO.5-2: Las soluciones a los problemas detectados se realizan en forma ad-hoc.</t>
  </si>
  <si>
    <t>GI.4-3: Los incidentes son registrados.</t>
  </si>
  <si>
    <t>GI.3-1: Los incidentes de seguridad informática se reportan al CERTuy y/o al equipo de respuesta que corresponda de acuerdo a los criterios establecidos por éste.</t>
  </si>
  <si>
    <t>GI.3-2: Los incidentes de seguridad que involucre datos personales son reportados a la Unidad Reguladora y de Control de Datos Personales (URCDP), conforme a los plazos y requisitos establecidos por la normativa vigente.</t>
  </si>
  <si>
    <t>GI.3-3: Los incidentes de seguridad que pueda corresponder a un delito son denunciados ante la Unidad de cibercrimen.</t>
  </si>
  <si>
    <t>CO.4-3: Existen respaldos de información de los sistemas que dan soporte a los servicios críticos.</t>
  </si>
  <si>
    <t>GI.5-1: Se han definido los mecanismos de respuesta a incidentes.</t>
  </si>
  <si>
    <t>GI.5-2: Los incidentes son atendidos y se aplican medidas para mitigar sus consecuencias.</t>
  </si>
  <si>
    <t>CO.6-1: La comunicación externa de las situaciones de crisis o incidentes mayores es llevada a cabo exclusivamente por la Dirección o por quien ésta haya determinado.</t>
  </si>
  <si>
    <t>CO.6-2: Las áreas técnicas pueden realizar comunicaciones externas sólo si cuentan con autorización expresa de la Dirección o por quien ésta haya determinado.</t>
  </si>
  <si>
    <t xml:space="preserve">CO.6-1: La comunicación externa de las situaciones de crisis o incidentes mayores es llevada a cabo exclusivamente por la Dirección o por quien ésta haya determinado. </t>
  </si>
  <si>
    <t>CO.4-1: Se cuenta con ciertas medidas de contingencia y recuperación para los sistemas que dan soporte a los servicios críticos.</t>
  </si>
  <si>
    <t>CO.4-2: Están identificados un conjunto de amenazas que podrían afectar la continuidad operativa.</t>
  </si>
  <si>
    <t xml:space="preserve">GR.2-3: Se cuenta con un inventario de riesgos de seguridad de la información que incluye riesgos asociados a todos los activos de información (se incluyen riesgos positivos).  </t>
  </si>
  <si>
    <t xml:space="preserve">CN.1-2: El delegado de protección de datos personales trabaja de manera coordinada con el RSI y/o CSI. </t>
  </si>
  <si>
    <t xml:space="preserve">PD.1-3: Se cuenta con un estudio de la normativa vigente que debe cumplir cada base de datos registrada. </t>
  </si>
  <si>
    <t xml:space="preserve">PD.2-3: Se lleva un registro documentado de todas las solicitudes recibidas por parte de los titulares de datos personales, relativas a la actualización, eliminación o rectificación de sus datos, incluyendo el plazo en que cada solicitud fue atendida. </t>
  </si>
  <si>
    <t xml:space="preserve">PD.2-4: Cuando el titular de los datos personales se encuentra presente, se procede a validar la exactitud de los datos y, en caso de corresponder, se actualizan los datos en los sistemas correspondientes en ese mismo momento. </t>
  </si>
  <si>
    <t xml:space="preserve">PD.4-3: Se verifica, previo al tratamiento de datos personales, si el consentimiento del titular es requerido según lo establecido por la normativa vigente. </t>
  </si>
  <si>
    <t xml:space="preserve">PD.4-4: Los mecanismos que requieren consentimiento informado garantizan que la opción de aceptar o rechazar esté claramente visible y no preseleccionada. </t>
  </si>
  <si>
    <t>PD.4-5: Cuando el tratamiento se basa en el consentimiento, se han definido mecanismos que permiten a los titulares revocar el consentimiento otorgado en cualquier momento, sin afectar la licitud del tratamiento previo.</t>
  </si>
  <si>
    <t xml:space="preserve">PD.8-3: Se encuentra asignado personal encargado de recibir, procesar y responder las solicitudes vinculadas a los derechos de los titulares. </t>
  </si>
  <si>
    <t>PD.8-4: Las solicitudes y su tratamiento son registrados.</t>
  </si>
  <si>
    <t xml:space="preserve">CO.5-2: Se han definido formalmente las ventanas de tiempo máximo soportadas por el negocio sin poder operar (MTD), para cada sistema que soporte un proceso crítico. </t>
  </si>
  <si>
    <t xml:space="preserve">CO.5-3: Se ha determinado el RTO (Recovery Time Objective) para cada sistema que soporte un proceso crítico. </t>
  </si>
  <si>
    <t>CO.5-4: Se ha definido el RPO (Recovery Point Objective) para cada sistema que soporte un proceso crítico.</t>
  </si>
  <si>
    <t>OR.7-3: Se cuenta con un mapeo de procesos.</t>
  </si>
  <si>
    <t>OR.7-4: Se cuenta con un análisis FODA.</t>
  </si>
  <si>
    <t xml:space="preserve">PS.1-3: La política define los responsables de su cumplimiento. </t>
  </si>
  <si>
    <t>PS.1-4: La política se encuentra disponible en un sitio accesible.</t>
  </si>
  <si>
    <t>CO.5-2: Se han definido formalmente las ventanas de tiempo máximo soportadas por el negocio sin poder operar (MTD), para cada sistema que soporte un proceso crítico.</t>
  </si>
  <si>
    <t>CO.5-3: Se ha determinado el RTO (Recovery Time Objective) para cada sistema que soporte un proceso crítico.</t>
  </si>
  <si>
    <t xml:space="preserve">GR.1-2: Se cuenta con una metodología de evaluación de riesgos de seguridad de la información definida y documentada. </t>
  </si>
  <si>
    <t xml:space="preserve">GR.3-2: Se elaboran planes de tratamiento para los riesgos de seguridad de la información que excedan los niveles de tolerancia definidos por la organización. </t>
  </si>
  <si>
    <t xml:space="preserve">GR.3-3: Cada plan de tratamiento identifica las acciones necesarias, el responsable de su ejecución y el plazo previsto. </t>
  </si>
  <si>
    <t>GI.4-4: Los registros de incidentes permiten trazabilidad completa de su evolución, desde la detección hasta el cierre.</t>
  </si>
  <si>
    <t xml:space="preserve">OR.1-3: Está designado formalmente el RSI. </t>
  </si>
  <si>
    <t xml:space="preserve">OR.1-4: Las responsabilidades del RSI están documentadas e incluyen: la gestión de seguridad de la información, gestión de incidentes, gestión de riesgos de seguridad, entre otras. </t>
  </si>
  <si>
    <t xml:space="preserve">OR.2-2: El CSI se reúne periódicamente y documenta dichas reuniones. </t>
  </si>
  <si>
    <t>OR.3-3: El punto de contacto oficial es conocido por todo el personal.</t>
  </si>
  <si>
    <t xml:space="preserve">GR.3-2: Se elaboran planes de tratamiento para los riesgos de seguridad de la información que excedan los niveles de tolerancia definidos por la organización.
</t>
  </si>
  <si>
    <t>GR.3-3: Cada plan de tratamiento identifica las acciones necesarias, el responsable de su ejecución y el plazo previsto.</t>
  </si>
  <si>
    <t>GH.1-2: Las responsabilidades del personal respecto a la seguridad de la información están documentadas.</t>
  </si>
  <si>
    <t>GH.1-3: Las responsabilidades en seguridad de la información son comunicadas al personal al momento de su incorporación.</t>
  </si>
  <si>
    <t>PD.6-2: Están definidos y documentados los roles autorizados a acceder a datos personales y las finalidades permitidas para su uso.</t>
  </si>
  <si>
    <t>PD.6-3: Los contratos, reglamentos o políticas internas contemplan sanciones explícitas ante el uso o divulgación indebida de datos personales.</t>
  </si>
  <si>
    <t>PD.6-4: El personal autorizado a tratar datos personales está sujeto a compromisos de confidencialidad, los cuales pueden formalizarse mediante cláusulas en contratos, reglamentos internos, políticas institucionales o documentos específicos firmados, según corresponda al vínculo con la organización.</t>
  </si>
  <si>
    <t>SC.6-3: La obligación de confidencialidad y no divulgación se extiende a todo el personal de la organización, independientemente de su rol o tipo de contratación.</t>
  </si>
  <si>
    <t>SC.6-4: Todos los proveedores que deban acceder a información confidencial de la organización deben tener firmado un acuerdo de no divulgación.</t>
  </si>
  <si>
    <t xml:space="preserve">RP.1-3: Se implementan mecanismos para identificar y gestionar los riesgos asociados a los participantes de la cadena de suministro que intervienen en los activos y servicios críticos de la organización. </t>
  </si>
  <si>
    <t xml:space="preserve">RP.1-4: Está definido un procedimiento documentado de gestión de proveedores que abarca la selección, contratación, seguimiento, y finalización del vínculo. </t>
  </si>
  <si>
    <t>RP.1-5: Los contratos con proveedores críticos deben incluir cláusulas que obliguen a notificar de forma oportuna cualquier incidente de seguridad, confirmado o sospechado, que pueda afectar a la organización.</t>
  </si>
  <si>
    <t xml:space="preserve">AD.2-3: Se evalúa la capacidad de los proveedores para cumplir con los requisitos de seguridad antes de la contratación. </t>
  </si>
  <si>
    <t xml:space="preserve">RP.2-2: Los contratos y acuerdos con proveedores críticos incluyen cláusulas que permiten su revisión o ajuste en caso de cambios en los servicios prestados, en las tecnologías utilizadas o en las normativas aplicables. </t>
  </si>
  <si>
    <t>GI.1-2: Se identifican los potenciales actores internos y externos ante un incidente y se registran sus datos de contacto.</t>
  </si>
  <si>
    <t xml:space="preserve">GA.1-4: El inventario de activos físicos debe incluir todos los dispositivos utilizados dentro y fuera del centro de procesamiento de datos, tales como estaciones de trabajo (PCs), dispositivos de almacenamiento extraíble, impresoras, dispositivos de red, entre otros. </t>
  </si>
  <si>
    <t xml:space="preserve">GA.4-2: Están identificados y documentados los tipos de medios de almacenamiento externos permitidos para su uso dentro de la organización. </t>
  </si>
  <si>
    <t xml:space="preserve">GA.4-4: Los medios de almacenamiento externo se encuentran inventariados y clasificados según la clasificación de su información y sus características. </t>
  </si>
  <si>
    <t>CN.4-3: Se lleva control del licenciamiento de software de equipos personales.</t>
  </si>
  <si>
    <t xml:space="preserve">GA.1-5: El inventario debe incluir las plataformas de software y aplicaciones implementadas, independientemente de su ubicación física o modalidad (on premise o en la nube).  </t>
  </si>
  <si>
    <t xml:space="preserve">GA.1-7: El inventario debe estar debidamente documentado y accesible para las personas autorizadas por la organización. </t>
  </si>
  <si>
    <t>SC.13-6: Las conexiones con otras entidades están formalmente autorizadas mediante acuerdos de seguridad de interconexión que describen interfaz, requisitos de seguridad y datos intercambiados.</t>
  </si>
  <si>
    <t>SC.13-7: Los proveedores de servicios de red cuentan con acuerdos de nivel de servicio (SLA) y cláusulas de seguridad.</t>
  </si>
  <si>
    <t xml:space="preserve">GA.2-3: Los activos que almacenan o procesan información deben estar clasificados de acuerdo con los criterios establecidos en el procedimiento de clasificación. </t>
  </si>
  <si>
    <t xml:space="preserve">GA.2-4: La herramienta de inventario de activos debe permitir registrar, consultar y mantener la clasificación de la información asociada a cada activo. </t>
  </si>
  <si>
    <t xml:space="preserve">GA.5-3: Están definidos responsables o ubicaciones específicas para la eliminación segura de medios de almacenamiento. </t>
  </si>
  <si>
    <t xml:space="preserve">PD.3-3: Se han establecido criterios sobre cuánto tiempo se conservarán los datos personales en función de su finalidad. </t>
  </si>
  <si>
    <t xml:space="preserve">PD.3-4: Se han implementado procedimientos para eliminar o anonimizar los datos personales una vez cumplida su finalidad. </t>
  </si>
  <si>
    <t xml:space="preserve">CN.2-3: Se realiza anualmente una auditoría interna sobre el cumplimiento del presente marco. </t>
  </si>
  <si>
    <t xml:space="preserve">PD.7-2: El delegado de protección de datos personales asesora en el diseño e implementación de medidas técnicas y organizativas destinadas a incorporar los principios de privacidad por diseño y por defecto en la organización. </t>
  </si>
  <si>
    <t xml:space="preserve">GI.6-2: Se cuenta con un mecanismo para identificar, registrar y analizar lecciones aprendidas de los incidentes de seguridad de la información en toda la organización. </t>
  </si>
  <si>
    <t>CN.3-2: Se realizan pruebas de intrusión (ethical hacking) de los sistemas críticos de la organización en forma periódica o como parte de un cambio significativo en ellos, con recursos propios o con apoyo externo.</t>
  </si>
  <si>
    <t xml:space="preserve">CN.3-3: El resultado de las pruebas se comunica a las partes interesadas.  </t>
  </si>
  <si>
    <t xml:space="preserve">SO.1-3: Está definido un plan documentado para la gestión de las vulnerabilidades y parches. </t>
  </si>
  <si>
    <t xml:space="preserve">SO.1-5: Las vulnerabilidades son evaluadas, clasificadas, y priorizadas según la criticidad identificada. </t>
  </si>
  <si>
    <t>GR.4-6: La inteligencia de amenazas se utiliza como insumo para el análisis de riesgos de seguridad de la información.</t>
  </si>
  <si>
    <t xml:space="preserve">GR.4-4: Están asignados los responsables de recibir, filtrar y analizar la inteligencia de amenazas. </t>
  </si>
  <si>
    <t xml:space="preserve">GR.2-2: Las amenazas, vulnerabilidades y controles existentes en la organización están documentados.  </t>
  </si>
  <si>
    <t>GR.4-5: Se realiza un análisis del impacto potencial de las amenazas emergentes sobre la organización.</t>
  </si>
  <si>
    <t xml:space="preserve">SO.2-4: Los cambios de configuración sobre infraestructura crítica requieren validación previa mediante pruebas en ambientes controlados. </t>
  </si>
  <si>
    <t xml:space="preserve">SO.1-4: Se reciben notificaciones de vulnerabilidades por parte del CERTuy u otras organizaciones y se analizan. </t>
  </si>
  <si>
    <t xml:space="preserve">SF.4-4: Se instalan sellos o cintas de seguridad con código único en los puntos de acceso al interior de los chasis, de manera que cualquier manipulación quede registrada. </t>
  </si>
  <si>
    <t>AD.2-3: Se evalúa la capacidad de los proveedores para cumplir con los requisitos de seguridad antes de la contratación.</t>
  </si>
  <si>
    <t xml:space="preserve">CA.5-3: Se aplican mecanismos preventivos para evitar su asignación conjunta, salvo justificación formal y aprobación excepcional de roles en conflicto. </t>
  </si>
  <si>
    <t xml:space="preserve">CA.5-4: Está limitada la cantidad de usuarios con privilegios administrativos, siguiendo criterios establecidos. </t>
  </si>
  <si>
    <t xml:space="preserve">CA.5-5: La segregación de funciones abarca también los diferentes entornos de la organización, evitando que una persona realice actividades en más de un entorno al menos de que esté debidamente justificado y documentado. </t>
  </si>
  <si>
    <t xml:space="preserve">CA.5-6: El personal de administración de accesos no es el mismo que el que realiza la auditoría sobre dichos accesos. </t>
  </si>
  <si>
    <t>CA.6-2: El uso de dispositivos externos requiere identificación (inventariado y responsable) y autentificación (permiso de acceso por el rol del usuario o algún otro método)</t>
  </si>
  <si>
    <t>CA.6-3: Se aplica el principio de menor privilegio para la asignación de permisos.</t>
  </si>
  <si>
    <t xml:space="preserve">CA.1-6: Existen pautas definidas para la realización de altas, bajas y modificaciones de acceso lógico que además incluyen aprobaciones. </t>
  </si>
  <si>
    <t xml:space="preserve">CA.1-7: Se identifican los casos que requieren autenticación fuerte y se determinan los controles requeridos. </t>
  </si>
  <si>
    <t xml:space="preserve">CA.1-8: Las credenciales de autenticación (contraseñas, certificados, tokens) están protegidas en reposo y en tránsito mediante mecanismos criptográficos robustos. </t>
  </si>
  <si>
    <t xml:space="preserve">OR.6-4: Se implementa el múltiple factor de autenticación para el acceso remoto. </t>
  </si>
  <si>
    <t>CA.1-7: Se identifican los casos que requieren autenticación fuerte y se determinan los controles requeridos.</t>
  </si>
  <si>
    <t xml:space="preserve">CA.2-2: Está establecida la periodicidad con la que se realizan las revisiones de los privilegios y la validez de las cuentas asociadas. </t>
  </si>
  <si>
    <t xml:space="preserve">CA.2-3: Están definidos los responsables de la revisión de privilegios y de la validez de las cuentas en cada sistema. </t>
  </si>
  <si>
    <t xml:space="preserve">CA.2-4: Se mantiene un inventario de usuarios con permisos y privilegios elevados, validando también la vigencia de las cuentas. </t>
  </si>
  <si>
    <t xml:space="preserve">CA.6-3: Se aplica el principio de menor privilegio para la asignación de permisos. </t>
  </si>
  <si>
    <t>CA.6-4: Las autorizaciones de derechos de acceso son registradas.</t>
  </si>
  <si>
    <t>SC.12-5: Se revisan periódicamente los registros de acceso para verificar que no existan conexiones desde servicios de Webmail externos no autorizados.</t>
  </si>
  <si>
    <t xml:space="preserve">SF.1-4: Están establecidos perímetros de seguridad en el centro de procesamiento de datos y las áreas seguras. </t>
  </si>
  <si>
    <t xml:space="preserve">SF.1-5: Están implementados controles de acceso físico para otras áreas definidas como seguras. </t>
  </si>
  <si>
    <t xml:space="preserve">SF.1-6: Se gestionan (evalúan, autorizan y registran) las autorizaciones de acceso a las áreas definidas como seguras. </t>
  </si>
  <si>
    <t xml:space="preserve">SF.1-7: Se lleva un registro de accesos físicos al centro de procesamiento de datos y áreas seguras. </t>
  </si>
  <si>
    <t>SF.4-3: Se deshabilitan los puertos no utilizados (USB, serie, módulos de expansión, etc.) en los dispositivos del centro de procesamiento de datos.</t>
  </si>
  <si>
    <t>GH.2-2: Se elaboran campañas de concientización y/o formación para el personal.</t>
  </si>
  <si>
    <t xml:space="preserve">GH.3-4: Se realizan actividades de concientización específicas para usuarios privilegiados con cierta periodicidad. </t>
  </si>
  <si>
    <t xml:space="preserve">GH.3-5: Se realizan con cierta periodicidad actividades de concientización para el personal de seguridad física y seguridad de la información. </t>
  </si>
  <si>
    <t xml:space="preserve">GH.3-6: Se realizan actividades de concientización para interesados externos. </t>
  </si>
  <si>
    <t xml:space="preserve">GH.3-7: La alta gerencia participa de las actividades de concientización. </t>
  </si>
  <si>
    <t xml:space="preserve">CA.3-2: Los respaldos y/o datos históricos fuera de línea se almacenan en forma cifrada. </t>
  </si>
  <si>
    <t>CA.4-6: La solución incorpora medidas de detección de firmas alteradas o invalidadas, incluyendo trazabilidad del error.</t>
  </si>
  <si>
    <t xml:space="preserve">GA.4-3: Se encuentran elaboradas y difundidas las pautas para el uso seguro de los medios de almacenamiento externos. </t>
  </si>
  <si>
    <t xml:space="preserve">PD.5-3: Se implementan medidas técnicas y organizativas necesarias para preservar la integridad, confidencialidad y disponibilidad de la información, garantizando así la seguridad de los datos personales. </t>
  </si>
  <si>
    <t xml:space="preserve">SC.6-4: Todos los proveedores que deban acceder a información confidencial de la organización deben tener firmado un acuerdo de no divulgación. </t>
  </si>
  <si>
    <t>SC.12-4: Las configuraciones del servicio de Webmail bloquean el uso de protocolos inseguros o versiones obsoletas de TLS/SSL.</t>
  </si>
  <si>
    <t xml:space="preserve">SC.14-2: Los datos en tránsito de todas las aplicaciones y sistemas se encuentran protegidos mediante un mismo conjunto reducido de tecnologías y prácticas criptográficas. </t>
  </si>
  <si>
    <t>GA.3-3: Se debe restringir el almacenamiento de información sensible en activos que no cuenten con controles adecuados; en caso de ser necesario, se deben aplicar mecanismos de protección como cifrado o control de acceso con MFA.</t>
  </si>
  <si>
    <t>OR.5-5: Los dispositivos de la organización cumplen con requisitos de seguridad como: antimalware, cifrado de disco, bloqueo, versión mínima de sistema operativo.</t>
  </si>
  <si>
    <t xml:space="preserve">SF.4-5: Los dispositivos de usuario final están configurados para bloquear automáticamente la sesión tras un máximo de 15 minutos, o menos, de inactividad. </t>
  </si>
  <si>
    <t>SF.4-6: Se implementa el cierre automático de sesión después de 30 minutos sin actividad, o menos, en los dispositivos de usuario final.</t>
  </si>
  <si>
    <t xml:space="preserve">SO.6-2: Los respaldos se almacenan en lugares seguros y con acceso restringido. </t>
  </si>
  <si>
    <t xml:space="preserve">SO.6-3: Se establece el grado (completo, diferencial, etc.) y los requisitos de retención de los respaldos. </t>
  </si>
  <si>
    <t xml:space="preserve">SO.6-4: Los respaldos son probados regularmente. </t>
  </si>
  <si>
    <t xml:space="preserve">SO.6-5: Los respaldos se almacenan en medios inmutables o fuera de línea, para evitar posibles compromisos de ransomware. </t>
  </si>
  <si>
    <t xml:space="preserve">OR.6-2: Se registra cada conexión remota como mínimo: hora, fecha, usuario, activo, etc. </t>
  </si>
  <si>
    <t xml:space="preserve">OR.6-3: Se otorga el acceso remoto con base en una lista blanca de todos los recursos disponibles. </t>
  </si>
  <si>
    <t xml:space="preserve">OR.6-5: Se requiere la aprobación explícita del responsable del activo antes de habilitar el acceso remoto. </t>
  </si>
  <si>
    <t xml:space="preserve">SC.13-4: Se segmenta la red en función de las necesidades de la organización. </t>
  </si>
  <si>
    <t xml:space="preserve">SC.13-5: Se genera una postura de manejo de tráfico por defecto entre segmentos. </t>
  </si>
  <si>
    <t xml:space="preserve">SO.4-2: Se cuenta con plataformas adecuadas e independientes que soportan el ciclo de vida de desarrollo de los sistemas. </t>
  </si>
  <si>
    <t xml:space="preserve">SO.4-3: Se implementan controles para el pasaje entre los ambientes. </t>
  </si>
  <si>
    <t xml:space="preserve">SF.2-3: Están instalados sistemas de detección y extinción de incendios con mantenimiento periódico. </t>
  </si>
  <si>
    <t xml:space="preserve">SF.2-4: Se implementan herramientas automatizadas que apoyan el monitoreo de los controles relacionados al medio ambiente físico. </t>
  </si>
  <si>
    <t xml:space="preserve">SF.2-5: Está implementado un sistema de climatización que regula la temperatura y humedad. </t>
  </si>
  <si>
    <t xml:space="preserve">CO.1-3: El centro de datos cuenta con generador eléctrico capaz de alimentar a todos los componentes críticos. </t>
  </si>
  <si>
    <t xml:space="preserve">CO.1-4: Los sistemas de climatización del centro de datos están alimentados por líneas de energía respaldadas por el generador eléctrico. </t>
  </si>
  <si>
    <t xml:space="preserve">CO.2-2: La organización dispone de conectividad a internet a través de múltiples enlaces o proveedores. </t>
  </si>
  <si>
    <t xml:space="preserve">CO.2-3: Los equipos de red críticos del centro de datos están configurados con mecanismos de detección automática de fallos. </t>
  </si>
  <si>
    <t>SO.3-3: Se toman en cuenta las necesidades del negocio al momento de dimensionar los servicios críticos.</t>
  </si>
  <si>
    <t>SO.3-4: Se realizan mediciones objetivas para detectar problemas de capacidad.</t>
  </si>
  <si>
    <t>GA.3-4: Se aplican restricciones técnicas o administrativas que limitan acciones no autorizadas sobre los activos, como la instalación de software no autorizado o el cambio de configuraciones críticas.</t>
  </si>
  <si>
    <t>OR.5-4: Las pautas de uso son comunicadas al personal y partes interesadas.</t>
  </si>
  <si>
    <t xml:space="preserve">SO.2-3: Se definen el versionado, las líneas base de configuración y los lineamientos de hardenizado de los productos de software. </t>
  </si>
  <si>
    <t>SO.2-4: Los cambios de configuración sobre infraestructura crítica requieren validación previa mediante pruebas en ambientes controlados.</t>
  </si>
  <si>
    <t>GA.1-6: Se debe llevar un control actualizado del licenciamiento del software instalado, incluyendo información sobre tipo de licencia, vigencia y uso asignado.</t>
  </si>
  <si>
    <t>CN.4-2: Se han definido responsables para la gestión del ciclo de vida del licenciamiento, incluyendo adquisición, asignación, renovación y baja.</t>
  </si>
  <si>
    <t>GA.5-3: Están definidos responsables o ubicaciones específicas para la eliminación segura de medios de almacenamiento.</t>
  </si>
  <si>
    <t>GA.5-4: Están establecidos los criterios para determinar cuándo corresponde la destrucción lógica y/o física de la información.</t>
  </si>
  <si>
    <t>SF.5-3: Se establecen planes de mantenimiento para las dependencias de los componentes críticos.</t>
  </si>
  <si>
    <t>SF.5-4: Se establecen los planes anuales de mantenimiento.</t>
  </si>
  <si>
    <t xml:space="preserve">SF.5-5: Se gestiona el acceso a los usuarios autorizados para realizar las tareas de mantenimiento programado. </t>
  </si>
  <si>
    <t>SO.7-4: Se cuenta con herramientas para la centralización de logs.</t>
  </si>
  <si>
    <t>SO.7-5: Los registros están protegidos contra accesos no autorizados y posibles alteraciones.</t>
  </si>
  <si>
    <t>SO.7-10: Se establecen los requisitos de retención de los registros de auditoría.</t>
  </si>
  <si>
    <t>SO.7-11: Los relojes de todos los sistemas deben estar sincronizados (servidores, aplicaciones, etc.)</t>
  </si>
  <si>
    <t>SO.8-3: La posibilidad de instalar software en los equipos queda restringida a los usuarios que se encuentran autorizados para ese fin.</t>
  </si>
  <si>
    <t>SO.8-4: Se asegura una estricta segregación entre las utilidades del sistema y el software de aplicaciones, limitando el acceso a las utilidades del sistema.</t>
  </si>
  <si>
    <t>AD.1-2: Se incorporan principios de desarrollo seguro en los proyectos de desarrollo de sistemas.</t>
  </si>
  <si>
    <t>AD.1-3: Se cuenta con mecanismos para el control de versiones y revisión de código.</t>
  </si>
  <si>
    <t>AD.1-4: Se sistematizan las actividades de prueba, incluyendo casos de prueba orientados a las validaciones de seguridad.</t>
  </si>
  <si>
    <t>OR.4-2: Se incluye al RSI o a quien éste designe en la etapa de planificación o inicio de los proyectos.</t>
  </si>
  <si>
    <t>OR.4-3: Los contratos y pliegos vinculados a los proyectos contemplan cláusulas de seguridad.</t>
  </si>
  <si>
    <t>SO.4-4: Se evita el uso de datos reales de producción en ambientes de prueba; en caso de ser necesarios, se aplican controles de acceso adecuados al nivel de confidencialidad de la información.</t>
  </si>
  <si>
    <t>SC.12-6: Se generan alertas ante intentos de acceso no autorizados al Webmail.</t>
  </si>
  <si>
    <t>SO.7-6: Se establecen los umbrales tolerables de los activos (por ejemplo, tiempo de espera tolerable para una aplicación Web).</t>
  </si>
  <si>
    <t xml:space="preserve">GI.4-4: Los registros de incidentes permiten trazabilidad completa de su evolución, desde la detección hasta el cierre. </t>
  </si>
  <si>
    <t>GI.2-5: Los incidentes identificados se clasifican utilizando una escala formal de severidad y criticidad.</t>
  </si>
  <si>
    <t>GI.2-6: Están definidas las acciones y tiempos de respuesta asociados a cada categoría según severidad.</t>
  </si>
  <si>
    <t>GR.4-4: Están asignados los responsables de recibir, filtrar y analizar la inteligencia de amenazas.</t>
  </si>
  <si>
    <t xml:space="preserve">GI.2-3: Está definido cuando una serie de eventos o una notificación conforman un incidente. </t>
  </si>
  <si>
    <t>GI.2-4: Está definido cuando una serie de eventos o una notificación conforman un delito conforme la normativa vigente.</t>
  </si>
  <si>
    <t>SO.7-7: Los sistemas que soportan los servicios críticos emiten alertas de eventos de forma independiente, basados en las pautas establecidas por el apetito de riesgo de la organización.</t>
  </si>
  <si>
    <t>SO.7-8: Se automatizan alertas ante eventos de seguridad de la información. Por ejemplo, permiten alertar cuando los usuarios realizan conexiones fuera de la organización, y la conexión e instalación de dispositivos o software no autorizado en equipos de la organización.</t>
  </si>
  <si>
    <t>SO.7-9: Se han definido las responsabilidades y la participación de los roles de TI en las actividades de monitoreo, incluyendo aquellas basadas en herramientas automatizadas.</t>
  </si>
  <si>
    <t>SC.15-3: El WAF de producción ha evolucionado de modo detección a modo bloqueo.</t>
  </si>
  <si>
    <t xml:space="preserve">SF.3-3: Se monitorea de forma automatizada los activos críticos del centro de procesamiento de datos, generando alertas ante la detección de problemas. </t>
  </si>
  <si>
    <t>SF.3-4: Existen funciones integradas en los dispositivos que permiten el monitoreo de las amenazas típicas (alimentación eléctrica, enfriamiento, etc.).</t>
  </si>
  <si>
    <t xml:space="preserve">SF.3-5: Se definen notificaciones de alertas (correo, SMS, etc.) al personal designado. </t>
  </si>
  <si>
    <t xml:space="preserve">SO.5-3: Los servidores cuentan con una solución antimalware, salvo excepciones justificadas. </t>
  </si>
  <si>
    <t>SO.5-4: Se encuentran configurados chequeos periódicos en los equipos del personal.</t>
  </si>
  <si>
    <t>GI.5-3: Ante un incidente de seguridad de la información en la organización, se realiza un análisis forense.</t>
  </si>
  <si>
    <t>GI.1-3: Se cuenta con herramientas que apoyan la gestión de los incidentes.</t>
  </si>
  <si>
    <t>GI.5-4: Se han definido pautas establecidas para garantizar la cadena de custodia.</t>
  </si>
  <si>
    <t>GI.3-4: Se lleva un registro de las comunicaciones realizadas ante incidentes, incluyendo hora, contenido y destinatarios.</t>
  </si>
  <si>
    <t>PD.5-4: Se mantiene un registro de incidentes de seguridad que involucren datos personales, incluyendo la fecha y tipo de evento.</t>
  </si>
  <si>
    <t>CO.4-5: Se ha identificado el orden de prelación para la recuperación en base a la dependencia de los servicios.</t>
  </si>
  <si>
    <t xml:space="preserve">GI.5-5: Se han definido pautas para contener el daño y minimizar el riesgo en el entorno operativo. </t>
  </si>
  <si>
    <t xml:space="preserve">CO.6-3: Se ha comunicado quién es el vocero designado y a través de qué canales debe ser contactado. </t>
  </si>
  <si>
    <t>CO.4-4: Existen planes formales de contingencia operativa y de recuperación ante desastres, validados por la alta dirección.</t>
  </si>
  <si>
    <t>GI.6-2: Se cuenta con un mecanismo para identificar, registrar y analizar lecciones aprendidas de los incidentes de seguridad de la información en toda la organización.</t>
  </si>
  <si>
    <t>PL.1-5: Los objetivos anuales de seguridad de la información son difundidos al personal y partes interesadas.</t>
  </si>
  <si>
    <t>PL.1-6: El plan de acción para cumplir con los objetivos se desarrolla y ejecuta de manera coordinada con los distintos actores de la organización.</t>
  </si>
  <si>
    <t>PL.1-7: Se definen indicadores para el seguimiento del cumplimiento de los objetivos.</t>
  </si>
  <si>
    <t xml:space="preserve">GR.2-5: Se incorporan riesgos vinculados a la cadena de suministro.  </t>
  </si>
  <si>
    <t xml:space="preserve">CN.1-3: Se han definido procedimientos para incorporar nuevos requisitos legales o normativos cuando sean publicados. </t>
  </si>
  <si>
    <t xml:space="preserve">CN.1-4: El resultado es comunicado al RSI y/o al CSI. </t>
  </si>
  <si>
    <t xml:space="preserve">PD.1-4: Se realizan revisiones periódicas del cumplimiento legal del tratamiento de datos personales en los sistemas y procesos de la organización. </t>
  </si>
  <si>
    <t xml:space="preserve">PD.1-5: Se implementan medidas correctivas cuando se detectan incumplimientos en materia de legalidad del tratamiento de datos. </t>
  </si>
  <si>
    <t xml:space="preserve">PD.2-5: Los sistemas implementan funcionalidades que requieren a los usuarios la revisión y validación periódica de sus datos personales, con el objetivo de identificar y corregir información inexacta o desactualizada. </t>
  </si>
  <si>
    <t xml:space="preserve">PD.2-6: Los sistemas que gestionan datos personales registran las modificaciones realizadas, incluyendo la fecha del cambio y la identidad del usuario que lo efectuó. </t>
  </si>
  <si>
    <t>PD.4-6: Existen procedimientos documentados que establecen cómo identificar los casos en los que se requiere consentimiento, y cómo obtener, registrar y conservarlo de manera adecuada.</t>
  </si>
  <si>
    <t>PD.4-7: Los mecanismos para ejercer la revocación del consentimiento están disponibles públicamente y son fácilmente accesibles.</t>
  </si>
  <si>
    <t xml:space="preserve">PD.8-5: Existe un procedimiento formal de gestión de las solicitudes de derechos de los titulares que contempla todos los derechos mencionados en la normativa (Información, Acceso, Actualización y Rectificación, Inclusión, Supresión, Impugnación de Valoraciones Personales) </t>
  </si>
  <si>
    <t xml:space="preserve">PD.8-6: Se encuentra definido un procedimiento para verificar la identidad del solicitante del derecho. </t>
  </si>
  <si>
    <t xml:space="preserve">PD.8-7: Los procedimientos para ejercer los derechos son difundidos a los titulares de los datos, el personal y terceras partes interesadas. </t>
  </si>
  <si>
    <t xml:space="preserve">CO.5-5: Las métricas MTD, RTO y RPO han sido utilizadas para identificar brechas entre los tiempos actualmente alcanzables y los requerimientos definidos. </t>
  </si>
  <si>
    <t xml:space="preserve">CO.5-6: Las métricas definidas han sido incorporadas como insumo obligatorio en el diseño, pruebas y evaluación de los planes de continuidad. </t>
  </si>
  <si>
    <t xml:space="preserve">CO.5-7: Las métricas son revisadas periódicamente y actualizadas ante cambios en procesos o tecnologías. </t>
  </si>
  <si>
    <t xml:space="preserve">SO.3-5: Está establecido el proceso de gestión de la capacidad. </t>
  </si>
  <si>
    <t xml:space="preserve">SO.3-6: Los roles y responsabilidades asociados al proceso de gestión de la capacidad están definidos y documentados. </t>
  </si>
  <si>
    <t>OR.7-5: Se cuenta con un mapeo de dependencias de servicios.</t>
  </si>
  <si>
    <t xml:space="preserve">PS.1-5: La política es revisada ante cambios significativos de índole normativo o del contexto de la organización. </t>
  </si>
  <si>
    <t xml:space="preserve">PS.1-6: Los resultados de las revisiones de la política son documentados y comunicado al CSI. </t>
  </si>
  <si>
    <t>PS.1-7: Ante modificaciones la política es difundida nuevamente.</t>
  </si>
  <si>
    <t xml:space="preserve">PL.1-5: Los objetivos anuales de seguridad de la información son difundidos al personal y partes interesadas. </t>
  </si>
  <si>
    <t xml:space="preserve">PL.1-6: El plan de acción para cumplir con los objetivos se desarrolla y ejecuta de manera coordinada con los distintos actores de la organización. </t>
  </si>
  <si>
    <t xml:space="preserve">PL.1-7: Se definen indicadores para el seguimiento del cumplimiento de los objetivos. </t>
  </si>
  <si>
    <t xml:space="preserve">GR.2-4: El apetito de riesgo y la tolerancia al riesgo se ha definido formalmente por el negocio.   </t>
  </si>
  <si>
    <t xml:space="preserve">GR.1-3: Existe una política aprobada de gestión de riesgos de seguridad de la información. </t>
  </si>
  <si>
    <t xml:space="preserve">GR.1-4: La política de gestión de riesgos de seguridad de la información ha sido difundida a todas las partes interesadas. </t>
  </si>
  <si>
    <t xml:space="preserve">GR.3-4: Los planes de tratamiento son revisados y validados por los responsables de ejecutarlos antes de su ejecución. </t>
  </si>
  <si>
    <t xml:space="preserve">GR.3-5: Los planes de tratamiento de riesgos incluyen métricas e indicadores que permiten evaluar su avance. </t>
  </si>
  <si>
    <t xml:space="preserve">GR.3-6: La implementación de los controles debe realizarse conforme a la prioridad explícita y formalmente establecida por la Dirección. </t>
  </si>
  <si>
    <t>GR.3-7: La efectividad de los controles implementados es evaluada, y el riesgo residual resultante es documentado y validado por las partes interesadas.</t>
  </si>
  <si>
    <t xml:space="preserve">GR.1-3: Existe una política aprobada de gestión de riesgos de seguridad de la información.  </t>
  </si>
  <si>
    <t>GR.1-4: La política de gestión de riesgos de seguridad de la información ha sido difundida a todas las partes interesadas.</t>
  </si>
  <si>
    <t>OR.2-5: El CSI participa en la definición de niveles aceptables de riesgo y en la aprobación del plan de tratamiento de riesgos.</t>
  </si>
  <si>
    <t>PS.1-6: Los resultados de las revisiones de la política son documentados y comunicado al CSI.</t>
  </si>
  <si>
    <t xml:space="preserve">OR.1-5: El RSI coordina la evaluación de riesgos junto con los responsables de los activos o designa referentes delegados.  </t>
  </si>
  <si>
    <t xml:space="preserve">OR.1-6: El RSI participa en el CSI de la organización. </t>
  </si>
  <si>
    <t xml:space="preserve">OR.2-3: Las responsabilidades y atribuciones del CSI están documentadas y aprobadas por la Dirección. </t>
  </si>
  <si>
    <t xml:space="preserve">OR.2-4: El CSI tiene establecidas pautas para su funcionamiento. </t>
  </si>
  <si>
    <t>OR.3-4: Los contactos con las autoridades, CSIRT y otros actores externos relevantes están documentados.</t>
  </si>
  <si>
    <t>GR.3-4: Los planes de tratamiento son revisados y validados por los responsables de ejecutarlos antes de su ejecución.</t>
  </si>
  <si>
    <t>GR.3-8: Existe una línea presupuestal que permite implementar el plan de tratamiento de riesgos.</t>
  </si>
  <si>
    <t>GH.1-4: Existe un procedimiento documentado para la desvinculación del personal que contempla la revocación de accesos físicos y lógicos, y la devolución de activos.</t>
  </si>
  <si>
    <t>GH.1-5: La organización cuenta con un proceso disciplinario formalizado que aplica ante incumplimientos de las políticas de seguridad, de acuerdo con la normativa laboral o administrativa vigente.</t>
  </si>
  <si>
    <t>PD.6-5: Están definidas y documentadas qué conductas constituyen violaciones al principio de reserva.</t>
  </si>
  <si>
    <t>PD.6-6: Existe un procedimiento formalizado para investigar violaciones al principio de reserva.</t>
  </si>
  <si>
    <t>RP.2-5: Se registra y mantiene evidencia de los incumplimientos contractuales o desviaciones detectadas en los servicios provistos, incluyendo las acciones tomadas ante los mismos.</t>
  </si>
  <si>
    <t>SC.6-5: Se detallan en los acuerdos de no divulgación las responsabilidades y sanciones por incumplimiento.</t>
  </si>
  <si>
    <t xml:space="preserve">GR.2-5: Se incorporan riesgos vinculados a la cadena de suministro. 
</t>
  </si>
  <si>
    <t xml:space="preserve">RP.1-6: Se cuenta con una política formal de relacionamiento con proveedores. </t>
  </si>
  <si>
    <t>AD.2-5: Los contratos con proveedores incluyen compromisos de mantenimiento de la seguridad a lo largo del ciclo de vida del producto o servicio.</t>
  </si>
  <si>
    <t xml:space="preserve">RP.2-4: Se documentan los resultados de las evaluaciones de desempeño y cumplimiento de requisitos de seguridad de los proveedores. 
</t>
  </si>
  <si>
    <t xml:space="preserve">RP.2-3: Se define la periodicidad de las evaluaciones de los proveedores. </t>
  </si>
  <si>
    <t xml:space="preserve">RP.2-4: Se documentan los resultados de las evaluaciones de desempeño y cumplimiento de requisitos de seguridad de los proveedores. </t>
  </si>
  <si>
    <t>GI.1-6: La política de gestión de incidentes es difundida a todas las partes interesadas.</t>
  </si>
  <si>
    <t xml:space="preserve">AD.2-4: Se revisan y aprueban los entregables para verificar que cumplen con los requisitos de seguridad definidos. </t>
  </si>
  <si>
    <t>RP.1-7: Está definido un procedimiento documentado de gestión de proveedores que abarca la selección, contratación, seguimiento, y finalización del vínculo.</t>
  </si>
  <si>
    <t>OR.5-6: Los equipos móviles cuentan con un sistema de borrado del dispositivo en caso de extravío o robo.</t>
  </si>
  <si>
    <t>OR.5-7: Los dispositivos personales que se conectan a los servicios de la organización deben estar autorizados, registrados y sujetos a requisitos de seguridad.</t>
  </si>
  <si>
    <t>CN.4-4: El inventario centralizado de software instalado en la organización debe permitir asociar licencias activas con las instalaciones detectadas.</t>
  </si>
  <si>
    <t xml:space="preserve">GA.1-8: Las políticas, procesos y procedimientos para la actualización del inventario de activos deben estar formalmente documentados. </t>
  </si>
  <si>
    <t xml:space="preserve">GA.1-9: La organización debe utilizar una herramienta de software especializada para registrar, seguir y controlar sus activos de información y tecnológicos. </t>
  </si>
  <si>
    <t xml:space="preserve">GA.1-10: Los procesos y procedimientos de actualización del inventario deben incorporar, total o parcialmente, mecanismos de automatización. </t>
  </si>
  <si>
    <t xml:space="preserve">GA.1-11: Se debe establecer y mantener un proceso de control y monitoreo continuo del licenciamiento del software, con alertas ante vencimientos o irregularidades. </t>
  </si>
  <si>
    <t>SC.13-8: Esta definida una política formal de seguridad de las comunicaciones.</t>
  </si>
  <si>
    <t>SC.13-9: Se cuenta con un diagrama de red actualizado que refleja la segregación vigente y las interconexiones externas.</t>
  </si>
  <si>
    <t>RP.1-6: Se cuenta con una política formal de relacionamiento con proveedores.</t>
  </si>
  <si>
    <t xml:space="preserve">GA.2-5: Se cuenta con una política y/o procedimiento de clasificación de la información, alineado a la normativa nacional vigente. </t>
  </si>
  <si>
    <t xml:space="preserve">GA.2-6: Se ha definido un procedimiento para el etiquetado de activos clasificados, que contemple tanto los activos digitales como los físicos. </t>
  </si>
  <si>
    <t xml:space="preserve">GA.2-7: La clasificación de la información debe estar integrada en todas las etapas del ciclo de vida del activo: alta, modificación, uso y baja. </t>
  </si>
  <si>
    <t xml:space="preserve">GA.2-8: Las restricciones de acceso deben definirse y aplicarse en función de la clasificación de los activos y el perfil de los usuarios autorizados. </t>
  </si>
  <si>
    <t xml:space="preserve">GA.3-7: Se realiza un control periódico de los activos que contienen o procesan información sensible. </t>
  </si>
  <si>
    <t xml:space="preserve">GA.5-5: Está definida formalmente una política de destrucción de la información. </t>
  </si>
  <si>
    <t xml:space="preserve">GA.5-6: Está definido formalmente un procedimiento de destrucción de la información. </t>
  </si>
  <si>
    <t xml:space="preserve">PD.3-5: Se mantienen registros de las eliminaciones o anonimizaciónes de datos personales, acorde al procedimiento. </t>
  </si>
  <si>
    <t xml:space="preserve">PD.3-6: Se revisan periódicamente las bases de datos con el objetivo de identificar datos cuya finalidad ya se ha cumplido. </t>
  </si>
  <si>
    <t xml:space="preserve">CN.2-4: Se realiza con una periodicidad predefinida una auditoría externa sobre el cumplimiento del presente marco. </t>
  </si>
  <si>
    <t xml:space="preserve">CN.2-5: Los hallazgos de auditorías generan planes de acción documentados y se realiza su seguimiento. </t>
  </si>
  <si>
    <t xml:space="preserve">PD.7-3: Ante cambios en procesos, sistemas o incidentes de seguridad, se revisa de forma reactiva la efectividad de las medidas implementadas para garantizar la incorporación de los principios de privacidad por diseño y por defecto en la organización. </t>
  </si>
  <si>
    <t xml:space="preserve">CN.3-6: Se cuenta con el apoyo de revisiones externas de vulnerabilidades y hackeo ético.  </t>
  </si>
  <si>
    <t>GI.6-5: Las lecciones aprendidas se contemplan para mejorar los planes de respuesta a incidentes.</t>
  </si>
  <si>
    <t xml:space="preserve">GI.6-6: Las lecciones aprendidas son utilizadas para mejorar los canales de comunicación establecidos con las partes involucradas y los procesos de escalamiento. </t>
  </si>
  <si>
    <t>CN.3-4: Está establecido un procedimiento documentado para la revisión periódica interna de vulnerabilidades con alcance a los sistemas base y de aplicación.</t>
  </si>
  <si>
    <t xml:space="preserve">CN.3-5: En los sistemas críticos se realizan los escaneos de vulnerabilidades con un periodo entre ellos de máximo 6 meses y pruebas de intrusión con un periodo entre ellas de máximo un año. </t>
  </si>
  <si>
    <t xml:space="preserve">SO.1-6: Existe un procedimiento documentado de gestión de vulnerabilidades y parches. </t>
  </si>
  <si>
    <t>SO.1-7: Están establecidas las responsabilidades de gestión de vulnerabilidades.</t>
  </si>
  <si>
    <t xml:space="preserve">SO.1-8: Los escaneos de vulnerabilidades se realizan como mínimo semestralmente. </t>
  </si>
  <si>
    <t>GR.4-8: La información de inteligencia de amenazas se utiliza para ajustar o redefinir los controles existentes y apoyar el diseño de nuevos controles para los planes de tratamiento de riesgos.</t>
  </si>
  <si>
    <t xml:space="preserve">GR.4-7: Se cuenta con un procedimiento documentado sobre el uso de inteligencia de amenazas, abarcando como se recibe, filtra, analiza, clasifica y utiliza la información. </t>
  </si>
  <si>
    <t xml:space="preserve">GR.2-6: Los incidentes de seguridad de la información y ciberseguridad son tenidos en cuenta para la evaluación de riesgos. </t>
  </si>
  <si>
    <t xml:space="preserve">GR.3-7: La efectividad de los controles implementados es evaluada, y el riesgo residual resultante es documentado y validado por las partes interesadas. </t>
  </si>
  <si>
    <t xml:space="preserve">SO.2-5: Está definida una política de gestión de cambios, la misma contempla los cambios de emergencia en el ámbito tecnológico. </t>
  </si>
  <si>
    <t xml:space="preserve">SO.2-6: Está establecido y documentado un procedimiento para la gestión de los cambios. </t>
  </si>
  <si>
    <t xml:space="preserve">SO.2-7: Los cambios se registran y se les asocia una justificación y responsable. </t>
  </si>
  <si>
    <t xml:space="preserve">SF.4-7: Esta formalmente definida una política de seguridad del equipamiento que establece lineamientos para la protección física, manejo cuando esté los equipos estén sin supervisión, entre otros puntos. </t>
  </si>
  <si>
    <t xml:space="preserve">SF.4-8: Existe un procedimiento documentado de respuesta a eventos de manipulación detectada, que incluye la investigación inicial y evaluación de posibles compromisos de integridad. </t>
  </si>
  <si>
    <t xml:space="preserve">CA.5-7: Están identificados, documentados y gestionados los posibles conflictos entre roles o combinaciones de privilegios. </t>
  </si>
  <si>
    <t xml:space="preserve">CA.5-8: Están definidos y documentados los criterios para autorizar privilegios administrativos. </t>
  </si>
  <si>
    <t xml:space="preserve">CA.5-9: Están definidos y documentados los criterios para determinar cuántos usuarios con privilegios de administrador deben existir por sistema o entorno. </t>
  </si>
  <si>
    <t xml:space="preserve">CA.5-10: La segregación de funciones está incluida en el procedimiento formal de control de acceso lógico. </t>
  </si>
  <si>
    <t>CA.6-5: Se define un procedimiento de acceso lógico a redes, recursos y sistemas de información.</t>
  </si>
  <si>
    <t xml:space="preserve">CA.6-6: Se define una política de acceso lógico a redes, recursos y sistemas de información. </t>
  </si>
  <si>
    <t xml:space="preserve">CA.1-10: Se cuenta con un procedimiento para el ABM de usuarios. </t>
  </si>
  <si>
    <t xml:space="preserve">CA.1-11: La gestión de identidades y credenciales se realiza en forma centralizada, al menos en forma administrativa. </t>
  </si>
  <si>
    <t xml:space="preserve">CA.1-9: Se define una política de gestión de usuarios y contraseñas, y se instruye al personal para su uso correcto. </t>
  </si>
  <si>
    <t>CA.1-12: Los tokens o credenciales utilizadas para el acceso (por ejemplo, SAML assertions, JWTs) se validan en cada acceso y su integridad es verificada.</t>
  </si>
  <si>
    <t xml:space="preserve">CA.2-5: Existe una política de control de acceso lógico donde se estipula la revisión de privilegios periódicamente a todos los usuarios y en todos los sistemas. </t>
  </si>
  <si>
    <t xml:space="preserve">CA.2-6: Existen y se aplican procedimientos formales de revisión de permisos que abarcan todo el ciclo de vida (alta, baja y modificación) de los usuarios, incluyendo los privilegiados. </t>
  </si>
  <si>
    <t xml:space="preserve">CA.2-7: Se realizan revisiones de los derechos de acceso de los usuarios y se cuenta con registro de tales acciones. </t>
  </si>
  <si>
    <t>CA.2-8: Se documentan los resultados de cada revisión y se comunican al RSI, a las gerencias y demás partes interesadas.</t>
  </si>
  <si>
    <t xml:space="preserve">CA.6-8: La política de acceso lógico incluye el uso de usuarios privilegiados. </t>
  </si>
  <si>
    <t xml:space="preserve">CA.6-9: El acceso a los activos de información identificados como críticos debe requerir autenticación con múltiple factor (MFA). </t>
  </si>
  <si>
    <t>OR.6-9: Los proveedores tienen permisos de acceso remoto que caducan luego de realizada la actividad (o de una fecha establecida) para la cual se les otorgó el acceso.</t>
  </si>
  <si>
    <t>SF.1-8: Existe una política de control de acceso físico formalmente aprobada.</t>
  </si>
  <si>
    <t xml:space="preserve">SF.1-9: Se revisan de forma reactiva los registros de acceso a las diferentes áreas. </t>
  </si>
  <si>
    <t xml:space="preserve">SF.1-10: Las aplicaciones que manejan información sensible requieren reautenticación periódica, especialmente cuando se accede desde ubicaciones de alto riesgo. </t>
  </si>
  <si>
    <t>SF.4-9: Existe un procedimiento documentado para la seguridad del equipamiento, que describa las configuraciones preventivas y las acciones de respuesta ante incidentes o situaciones de riesgo, incluyendo escenarios como la detección de equipos sin supervisión.</t>
  </si>
  <si>
    <t xml:space="preserve">GH.2-3: Las campañas de concientización son aprobadas y se les definen los indicadores de cumplimiento. </t>
  </si>
  <si>
    <t xml:space="preserve">GH.2-4: Se planifica un cronograma para la realización de las campañas. </t>
  </si>
  <si>
    <t xml:space="preserve">GH.2-5: Se define un plan de capacitación y entrenamiento en seguridad de la información para todo el personal. </t>
  </si>
  <si>
    <t xml:space="preserve">GH.2-6: Se elabora y/o obtiene el material educativo necesario para la realización de las campañas de concientización. </t>
  </si>
  <si>
    <t xml:space="preserve">GH.3-8: Los usuarios privilegiados son capacitados a través de cursos o talleres relevantes adicionales. </t>
  </si>
  <si>
    <t xml:space="preserve">GH.3-9: El personal de seguridad física y seguridad de la información es capacitado a través de cursos o talleres relevantes adicionales. </t>
  </si>
  <si>
    <t>GH.3-10: Se realizan acciones para asegurar que los interesados externos comprendan sus roles y responsabilidades en materia de seguridad de la información.</t>
  </si>
  <si>
    <t>SC.12-8: Los titulares de cuentas institucionales reciben instrucciones y capacitación sobre el uso seguro del Webmail y la prohibición de acceso desde servicios externos.</t>
  </si>
  <si>
    <t xml:space="preserve">CA.3-3: Se documentan los mecanismos criptográficos implementados. </t>
  </si>
  <si>
    <t xml:space="preserve">CA.3-4: Está definida una política de uso de controles criptográficos. </t>
  </si>
  <si>
    <t xml:space="preserve">CA.3-5: Se determinan los responsables de la generación de las claves que abarca todo su ciclo de vida. </t>
  </si>
  <si>
    <t>CA.4-7: La organización documenta un procedimiento técnico y funcional para la implementación de firma electrónica avanzada.</t>
  </si>
  <si>
    <t xml:space="preserve">GA.4-5: Están definidas acciones específicas en caso de hurto, pérdida o daño del medio, y se difunde el procedimiento a todos los interesados. </t>
  </si>
  <si>
    <t xml:space="preserve">GA.4-6: Se encuentra establecida formalmente la política y el procedimiento de gestión de medios de almacenamiento externos. </t>
  </si>
  <si>
    <t xml:space="preserve">PD.5-5: Se mantienen registros que permiten auditar el acceso a datos personales sensibles. Dichos registros permiten identificar quién accedió, en qué momento y a qué tipo de información. </t>
  </si>
  <si>
    <t xml:space="preserve">CA.4-7: La organización documenta un procedimiento técnico y funcional para la implementación de firma electrónica avanzada. </t>
  </si>
  <si>
    <t xml:space="preserve">CA.4-8: Los sistemas deben soportar el uso de dispositivos criptográficos dedicados en todos los casos de uso de todos los prestadores de Firma Electrónica Avanzada acreditados por la UCE. </t>
  </si>
  <si>
    <t xml:space="preserve">CA.4-9: La firma digital está embebida en todos los procesos de la organización que la requieren, de modo que los usuarios pueden firmar o validar firmas en el contexto de cada sistema. </t>
  </si>
  <si>
    <t xml:space="preserve">OR.6-7: Existe un responsable para la asignación de permisos de acceso remoto. </t>
  </si>
  <si>
    <t>OR.6-8: Esta definida una política de control de acceso remoto.</t>
  </si>
  <si>
    <t>SC.12-7: Cuando corresponda según la clasificación de la información transmitida vía email, se utiliza cifrado a nivel de mensaje (por ejemplo, S/MIME o PGP, etc).</t>
  </si>
  <si>
    <t xml:space="preserve">SC.14-3: La organización cuenta con procedimientos documentados para la transferencia segura de información física y electrónica. </t>
  </si>
  <si>
    <t>SC.14-4: Los procedimientos para la transferencia de información establecen medidas de seguridad diferenciadas según el nivel de sensibilidad de los datos involucrados.</t>
  </si>
  <si>
    <t xml:space="preserve">SC.14-5: Se realizan acuerdos formales con terceras partes que establecen responsabilidades y medidas de seguridad para la transferencia de información. </t>
  </si>
  <si>
    <t>GA.3-5: Está definida formalmente la política sobre el uso adecuado de los activos de la información de la organización.</t>
  </si>
  <si>
    <t>GA.3-7: Se realiza un control periódico de los activos que contienen o procesan información sensible.</t>
  </si>
  <si>
    <t xml:space="preserve">CA.3-3: Se documentan los mecanismos criptográficos implementados.
</t>
  </si>
  <si>
    <t xml:space="preserve">SO.6-6: Se cuenta con soluciones automatizadas para asistir en la realización de los respaldos. </t>
  </si>
  <si>
    <t xml:space="preserve">SO.6-7: Existe una política de respaldos. </t>
  </si>
  <si>
    <t>SO.6-8: Existen procedimientos documentados de realización y prueba de recuperación de respaldos.</t>
  </si>
  <si>
    <t xml:space="preserve">CA.6-5: Se define un procedimiento de acceso lógico a redes, recursos y sistemas de información. </t>
  </si>
  <si>
    <t xml:space="preserve">CA.6-7: Las medidas implementadas para el acceso están directamente asociadas al análisis de riesgos sobre el acceso a la información.  </t>
  </si>
  <si>
    <t xml:space="preserve">OR.6-6: Existe un procedimiento documentado de solicitud de acceso remoto. </t>
  </si>
  <si>
    <t xml:space="preserve">OR.6-10: Al menos en forma administrativa se centraliza el acceso remoto. </t>
  </si>
  <si>
    <t>SC.13-10: Se conoce y se analiza el tráfico en los diferentes segmentos de la red.</t>
  </si>
  <si>
    <t>SC.13-11: Las comunicaciones entrantes y salientes entre los diferentes segmentos son protegidas.</t>
  </si>
  <si>
    <t xml:space="preserve">SO.4-5: Se encuentra definida una política de separación de entornos. </t>
  </si>
  <si>
    <t xml:space="preserve">SO.4-6: Está establecido y documentado un procedimiento de gestión de ambientes. </t>
  </si>
  <si>
    <t xml:space="preserve">SO.4-7: Están definidos los responsables para la gestión de los ambientes existentes y de los pasajes a producción. </t>
  </si>
  <si>
    <t xml:space="preserve">SF.2-6: Existe una política de seguridad del equipamiento que incluye medidas ambientales. </t>
  </si>
  <si>
    <t xml:space="preserve">SF.2-7: Se cuenta con un procedimiento documentado de monitoreo de los controles ambientales. Incluye el uso de herramientas automatizadas. </t>
  </si>
  <si>
    <t xml:space="preserve">CO.1-5: El sistema de climatización está configurado para operar de forma continua 24/7 y contempla mecanismos automáticos de failover ante fallas.  </t>
  </si>
  <si>
    <t>CO.1-6: Se realizan pruebas periódicas de funcionamiento de los mecanismos automáticos de failover en los sistemas de climatización.</t>
  </si>
  <si>
    <t>CO.2-4: La arquitectura de red del centro de datos, incluyendo su esquema de redundancia, está documentada y actualizada.</t>
  </si>
  <si>
    <t xml:space="preserve">CO.2-5: Se realizan pruebas periódicas de conmutación automática de enlaces o equipos de red redundantes, y se registran sus resultados. </t>
  </si>
  <si>
    <t>SO.3-5: Está establecido el proceso de gestión de la capacidad.</t>
  </si>
  <si>
    <t>SO.3-6: Los roles y responsabilidades asociados al proceso de gestión de la capacidad están definidos y documentados.</t>
  </si>
  <si>
    <t>SO.3-7: La gestión de capacidad se integra en los acuerdos de nivel de servicio vigentes.</t>
  </si>
  <si>
    <t xml:space="preserve">OR.5-8: Existe una política formalmente aprobada de uso aceptable de dispositivos móviles.  </t>
  </si>
  <si>
    <t>SO.2-5: Está definida una política de gestión de cambios, la misma contempla los cambios de emergencia en el ámbito tecnológico.</t>
  </si>
  <si>
    <t>SO.2-6: Está establecido y documentado un procedimiento para la gestión de los cambios.</t>
  </si>
  <si>
    <t>SO.2-7: Los cambios se registran y se les asocia una justificación y responsable.</t>
  </si>
  <si>
    <t>GA.5-5: Está definida formalmente una política de destrucción de la información.</t>
  </si>
  <si>
    <t>GA.5-6: Está definido formalmente un procedimiento de destrucción de la información.</t>
  </si>
  <si>
    <t>GA.5-7: Se registran las actividades de destrucción de la información, incluyendo fecha, tipo de medio, método aplicado y personal.</t>
  </si>
  <si>
    <t>GA.5-8: Se verifica la efectividad de los métodos de destrucción utilizados.</t>
  </si>
  <si>
    <t xml:space="preserve">SF.5-6: El RSI realiza la gestión de aprobación de los usuarios para conexión remota a los sistemas y activos de la organización, cumpliendo con el plan anual de mantenimiento. </t>
  </si>
  <si>
    <t xml:space="preserve">SF.5-7: Existe una política y/o procedimiento documentado de mantenimiento (criterios de prioridad, coordinación con operación, pruebas de validación y comunicación de resultados). </t>
  </si>
  <si>
    <t>SO.7-12: Se tiene en cuenta los requisitos de confidencialidad de la información y protección de la privacidad de los datos contenidos en los registros.</t>
  </si>
  <si>
    <t>SO.7-13: Se define una política de auditoría y registro de eventos, como por ej. de los sistemas y redes y de configuración y uso de WAF.</t>
  </si>
  <si>
    <t>SO.7-14: Están establecidos procedimientos de auditoría y registro de eventos.</t>
  </si>
  <si>
    <t xml:space="preserve">SO.8-5: Existen listas de software autorizados, las que son revisadas y aprobadas por el RSI. </t>
  </si>
  <si>
    <t>AD.1-5: Se define un procedimiento documentado de pruebas de seguridad.</t>
  </si>
  <si>
    <t>AD.1-6: Se definen los criterios de aceptación de los productos desde la perspectiva de seguridad de la información.</t>
  </si>
  <si>
    <t>AD.1-7: Los desarrollos subcontratados deben cumplir con requisitos mínimos de seguridad establecidos por la organización, independientemente del ciclo de desarrollo utilizado por el proveedor.</t>
  </si>
  <si>
    <t>OR.4-4: La documentación de los proyectos incluye requisitos de seguridad de la información.</t>
  </si>
  <si>
    <t>OR.4-5: La evaluación de riesgos del proyecto incluye riesgos de seguridad de la información.</t>
  </si>
  <si>
    <t>OR.4-6: Los informes de avance del proyecto deben incluir el seguimiento del tratamiento de los riesgos de seguridad.</t>
  </si>
  <si>
    <t>SO.4-8: Durante la realización de las pruebas se registra y conserva la información del entorno (características, información de los datos de prueba, etc.).</t>
  </si>
  <si>
    <t>SO.7-15: Se cuenta con herramientas que permitan la correlación de eventos de seguridad de la información.</t>
  </si>
  <si>
    <t>SF.3-7: Las alertas notifican cuando se comienzan a dar las casuísticas que pueden derivar en un incidente aún no concretado.</t>
  </si>
  <si>
    <t>GI.2-7: Existe un procedimiento de gestión de incidentes que incluye las tareas de análisis de impacto.</t>
  </si>
  <si>
    <t>GR.4-7: Se cuenta con un procedimiento documentado sobre el uso de inteligencia de amenazas, abarcando como se recibe, filtra, analiza, clasifica y utiliza la información.</t>
  </si>
  <si>
    <t>SO.7-17: Las actividades de identificación de impacto y determinación de umbrales están contenidas en el procedimiento de detección y monitoreo.</t>
  </si>
  <si>
    <t>SO.7-16: Están establecidos procedimientos de detección y monitoreo.</t>
  </si>
  <si>
    <t>SO.7-18: Se realizan pruebas periódicas al procedimiento de monitoreo.</t>
  </si>
  <si>
    <t>GA.3-6: La política de uso adecuado de los activos es difundida a todo el personal, proveedores y terceros que utilicen activos de información.</t>
  </si>
  <si>
    <t>GA.3-8: Existe un plan de respuesta en caso de pérdida o robo de los activos de información.</t>
  </si>
  <si>
    <t>RP.2-4: Se documentan los resultados de las evaluaciones de desempeño y cumplimiento de requisitos de seguridad de los proveedores.</t>
  </si>
  <si>
    <t>SC.15-4: Se cuenta con un WAF instalado en ambiente de prueba para la realización de pruebas funcionales.</t>
  </si>
  <si>
    <t>SC.15-5: En el ambiente de producción se impactan las reglas actualizadas luego de ser probadas.</t>
  </si>
  <si>
    <t>SC.15-6: Los registros de los WAF se encuentran centralizados.</t>
  </si>
  <si>
    <t>SF.3-6: En el centro de procesamiento de datos se implementan alertas sobre anomalías que podrían transformarse en problemas para los activos críticos.</t>
  </si>
  <si>
    <t xml:space="preserve">SF.3-8: Establecer un procedimiento documentado de monitoreo que incluye el uso de herramientas automatizadas. </t>
  </si>
  <si>
    <t xml:space="preserve">SO.5-5: Está definida una política del manejo de software malicioso. </t>
  </si>
  <si>
    <t>SO.5-6: Está establecido un procedimiento del manejo de software malicioso.</t>
  </si>
  <si>
    <t>SO.5-7: Se cuenta con una solución centralizada de antimalware.</t>
  </si>
  <si>
    <t>GI.2-8: El procedimiento de gestión de incidentes define el criterio para escalar un incidente considerando: activos afectados, criticidad y severidad.</t>
  </si>
  <si>
    <t>GI.2-9: Se cuenta con herramientas automatizadas para el registro de incidentes alineadas con el plan y/o procedimiento de respuesta definido.</t>
  </si>
  <si>
    <t>GI.5-8: Todos los procedimientos vinculados al análisis forense se encuentran documentados.</t>
  </si>
  <si>
    <t>GI.4-5: Existe un procedimiento de registro que incluye campos como: fecha/hora, tipo de incidente, activos afectados, estado, entre otros campos relevantes.</t>
  </si>
  <si>
    <t>GI.4-6: El reporte de incidentes se apoya en herramientas automatizadas.</t>
  </si>
  <si>
    <t>GI.1-4: Se ha definido un procedimiento general que cubre las distintas fases de gestión de incidentes (detección, registro, análisis, contención, erradicación y cierre).</t>
  </si>
  <si>
    <t>GI.1-5: Se encuentra definida formalmente la política de gestión de incidentes de seguridad de la información.</t>
  </si>
  <si>
    <t>GI.3-5: Se ha documentado un procedimiento formal de comunicación de incidentes.</t>
  </si>
  <si>
    <t>GI.5-12: Los incidentes de severidad alta son reportados mediante informe a la Dirección u otras partes interesadas.</t>
  </si>
  <si>
    <t>PD.5-6: Existen procedimientos para notificar incidentes de seguridad a la URCDP dentro del plazo legal establecido, incluyendo la evaluación del impacto y acciones tomadas.</t>
  </si>
  <si>
    <t>PD.5-7: Está definido un procedimiento formal para comunicar a los titulares de datos las vulneraciones de seguridad.</t>
  </si>
  <si>
    <t>GI.5-10: Se cuenta con pautas o políticas documentadas para llevar adelante las revisiones de las estrategias de respuesta.</t>
  </si>
  <si>
    <t>GI.5-11: Se revisan periódicamente las estrategias de respuesta de los procesos de la organización que afecten los servicios críticos.</t>
  </si>
  <si>
    <t>CO.4-6: Se cuenta con un Análisis de Impacto al Negocio (BIA) que identifica los procesos críticos.</t>
  </si>
  <si>
    <t>CO.4-7: Se ejecutan pruebas puntuales o parciales de los planes.</t>
  </si>
  <si>
    <t xml:space="preserve">GI.5-7: Está definido un plan y/o procedimiento de respuesta ante incidentes. </t>
  </si>
  <si>
    <t>GI.5-9: Se define el responsable de la respuesta a incidentes.</t>
  </si>
  <si>
    <t>CO.6-4: Se ha definido y documentado un plan y/o procedimiento de comunicaciones ante crisis que cubre la evaluación del evento, las notificaciones, nivel de comunicación requerido, mensajes, audiencia, interesados y monitoreo de las comunicaciones.</t>
  </si>
  <si>
    <t>CO.6-5: El plan y/o el procedimiento han sido difundidos entre todos los actores involucrados en la gestión de crisis y continuidad operativa.</t>
  </si>
  <si>
    <t xml:space="preserve">CO.6-5: El plan y/o el procedimiento han sido difundidos entre todos los actores involucrados en la gestión de crisis y continuidad operativa. </t>
  </si>
  <si>
    <t xml:space="preserve">CO.4-6: Se cuenta con un Análisis de Impacto al Negocio (BIA) que identifica los procesos críticos.
</t>
  </si>
  <si>
    <t>SO.6-7: Existe una política de respaldos.</t>
  </si>
  <si>
    <t xml:space="preserve">SO.6-8: Existen procedimientos documentados de realización y prueba de recuperación de respaldos. </t>
  </si>
  <si>
    <t>GI.6-3: Las lecciones aprendidas son puestas a disposición y comunicadas a todas las partes interesadas.</t>
  </si>
  <si>
    <t>GI.6-4: Se cuenta con herramientas que dan soporte al registro y gestión de las lecciones aprendidas.</t>
  </si>
  <si>
    <t>GI.6-6: Las lecciones aprendidas son utilizadas para mejorar los canales de comunicación establecidos con las partes involucradas y los procesos de escalamiento.</t>
  </si>
  <si>
    <t>CO.5-5: Las métricas MTD, RTO y RPO han sido utilizadas para identificar brechas entre los tiempos actualmente alcanzables y los requerimientos definidos.</t>
  </si>
  <si>
    <t>CO.5-6: Las métricas definidas han sido incorporadas como insumo obligatorio en el diseño, pruebas y evaluación de los planes de continuidad.</t>
  </si>
  <si>
    <t xml:space="preserve">PL.1-8: Los objetivos se traducen en proyectos o iniciativas de seguridad de la información. </t>
  </si>
  <si>
    <t xml:space="preserve">PL.1-9: Se revisa periódicamente el cumplimiento de los objetivos y el avance del plan de acción. </t>
  </si>
  <si>
    <t xml:space="preserve">GR.2-7: Debe revisarse periódicamente la tolerancia al riesgo establecida, y modificarse ante cambios normativos, tecnológicos o necesidades del negocio. </t>
  </si>
  <si>
    <t xml:space="preserve">CN.1-5: Se realizan auditorías internas para verificar el cumplimiento.  </t>
  </si>
  <si>
    <t>CN.1-6: Los resultados de las revisiones se utilizan para la mejora continua y apoyan a la toma de decisiones.</t>
  </si>
  <si>
    <t xml:space="preserve">PD.1-6: Se ha integrado la revisión del cumplimiento legal del tratamiento de datos personales dentro del proceso de auditoría interna. </t>
  </si>
  <si>
    <t xml:space="preserve">PD.4-8: Se ha incorporado la verificación del consentimiento informado como parte de las auditorías internas periódicas. </t>
  </si>
  <si>
    <t xml:space="preserve">PD.4-9: Se revisan y actualizan periódicamente los textos, formularios y canales utilizados para recabar el consentimiento informado. </t>
  </si>
  <si>
    <t xml:space="preserve">PD.8-8: Se definen indicadores sobre el procedimiento de gestión de solicitudes de derechos. </t>
  </si>
  <si>
    <t xml:space="preserve">PD.8-9: Se revisa periódicamente el procedimiento de gestión de solicitudes de derechos, se registran los desvíos o puntos de mejora. </t>
  </si>
  <si>
    <t>PD.8-10: Se implementan las mejoras al procedimiento de gestión de solicitudes de derechos en base a las revisiones periódicas.</t>
  </si>
  <si>
    <t xml:space="preserve">CO.5-8: Los resultados de las pruebas de continuidad son comparados contra las métricas definidas y se documentan desviaciones con planes de mejora asociados. </t>
  </si>
  <si>
    <t xml:space="preserve">CO.5-9: Las métricas son utilizadas como insumo en análisis costo-beneficio para priorizar inversiones en infraestructura, redundancia o automatización de recuperación. </t>
  </si>
  <si>
    <t>OR.7-6: Se realizan revisiones periódicas del contexto de la organización.</t>
  </si>
  <si>
    <t>PS.1-9: La política cuenta con indicadores definidos para su evaluación.</t>
  </si>
  <si>
    <t xml:space="preserve">PS.1-8: La política es revisada periódicamente. </t>
  </si>
  <si>
    <t xml:space="preserve">GR.1-5: La metodología de evaluación de riesgos es revisada periódicamente y ajustada en función de los resultados obtenidos, los cambios en el contexto organizacional o normativo, y las oportunidades de mejora identificadas en su aplicación. </t>
  </si>
  <si>
    <t xml:space="preserve">GR.3-9: Los planes de tratamiento de los riesgos se revisan periódicamente y se actualizan si es necesario.  </t>
  </si>
  <si>
    <t xml:space="preserve">GR.3-10: La revisión se documenta formalmente y es comunicada al CSI y a las otras partes interesadas. </t>
  </si>
  <si>
    <t>GR.1-5: La metodología de evaluación de riesgos es revisada periódicamente y ajustada en función de los resultados obtenidos, los cambios en el contexto organizacional o normativo, y las oportunidades de mejora identificadas en su aplicación.</t>
  </si>
  <si>
    <t>PS.1-8: La política es revisada periódicamente.</t>
  </si>
  <si>
    <t>OR.2-8: El CSI revisa los indicadores asociados a los planes anuales de mejora de seguridad de la información.</t>
  </si>
  <si>
    <t xml:space="preserve">OR.1-7: El RSI elabora y presenta planes anuales de mejora de seguridad, incluyendo indicadores. </t>
  </si>
  <si>
    <t>OR.1-8: El RSI forma parte de los procesos de planificación estratégica.</t>
  </si>
  <si>
    <t xml:space="preserve">OR.2-6: El CSI revisa los planes y políticas de seguridad y aprueba sus actualizaciones. </t>
  </si>
  <si>
    <t xml:space="preserve">OR.2-7: El CSI aprueba la planificación estratégica de seguridad. </t>
  </si>
  <si>
    <t>OR.3-5: Se revisan y actualizan periódicamente los contactos.</t>
  </si>
  <si>
    <t xml:space="preserve">GR.3-9: Los planes de tratamiento de los riesgos se revisan periódicamente y se actualizan si es necesario. </t>
  </si>
  <si>
    <t>GH.1-6: Los documentos contractuales o reglamentarios relacionados con la incorporación y desvinculación del personal se revisan periódicamente para asegurar su vigencia y adecuación.</t>
  </si>
  <si>
    <t>GH.1-7: Se registran y revisan los desvíos e incumplimientos de las obligaciones contractuales relacionadas a seguridad de la información.</t>
  </si>
  <si>
    <t>RP.2-7: La gestión de riesgos es utilizada para la evaluación de los proveedores en base a servicio brindado en relación a las necesidades del negocio.</t>
  </si>
  <si>
    <t>SC.6-6: Se revisan los acuerdos de no divulgación de forma periódica para verificar pertinencia en relación a los objetivos de negocio.</t>
  </si>
  <si>
    <t>SC.6-7: El resultado de las revisiones se comunica al RSI y demás partes interesadas.</t>
  </si>
  <si>
    <t>RP.1-8: Se aplica la gestión de riesgos en la adquisición de productos y servicios, y se mantiene en todo el ciclo de vida de los mismos.</t>
  </si>
  <si>
    <t xml:space="preserve">AD.2-6: Los procesos de adquisición consideran las lecciones aprendidas y resultados de auditorías para mejorar continuamente los requisitos de seguridad. </t>
  </si>
  <si>
    <t xml:space="preserve">RP.2-6: Se revisan periódicamente los acuerdos con proveedores críticos para asegurar su adecuación a los requerimientos actuales del negocio y a cambios regulatorios.  </t>
  </si>
  <si>
    <t>RP.2-8: Las evaluaciones son tomadas en cuenta para las actualizaciones de contratos y las futuras adquisiciones.</t>
  </si>
  <si>
    <t xml:space="preserve">RP.2-7: La gestión de riesgos es utilizada para la evaluación de los proveedores en base a servicio brindado en relación a las necesidades del negocio. </t>
  </si>
  <si>
    <t>GI.1-7: Se realizan auditorías internas para verificar el cumplimiento con la política y procedimientos relacionados.</t>
  </si>
  <si>
    <t>GA.1-13: Se elimina el software y/o hardware que esté fuera de soporte o que represente un riesgo no aceptable.</t>
  </si>
  <si>
    <t>GA.1-12: Se realizan auditorías internas periódicas para verificar el cumplimiento y alineación de la política y los procedimientos establecidos.</t>
  </si>
  <si>
    <t>SC.13-12: Se cuenta con un proceso de control interno que verifica el cumplimiento de la segregación definida y de los acuerdos de interconexión.</t>
  </si>
  <si>
    <t>SC.13-13: Se revisan periódicamente los SLA, contratos y condiciones técnicas de los proveedores de red y conectividad.</t>
  </si>
  <si>
    <t xml:space="preserve">RP.1-8: Se aplica la gestión de riesgos en la adquisición de productos y servicios, y se mantiene en todo el ciclo de vida de los mismos. </t>
  </si>
  <si>
    <t xml:space="preserve">GA.2-9: Se realizan controles internos periódicos para verificar que la clasificación de la información asociada a cada activo sea correcta y vigente. </t>
  </si>
  <si>
    <t xml:space="preserve">GA.5-9: Se realizan actividades de control interno para evaluar la correcta aplicación del procedimiento de destrucción. </t>
  </si>
  <si>
    <t xml:space="preserve">PD.3-7: La revisión del cumplimiento de la finalidad del tratamiento de los datos personales ha sido incorporada como parte del alcance del proceso de auditoría interna. </t>
  </si>
  <si>
    <t xml:space="preserve">CN.2-6: Se evalúa periódicamente la calidad y alcance de las auditorías realizadas, incorporando lecciones aprendidas para futuras ejecuciones. </t>
  </si>
  <si>
    <t>CN.2-7: Las auditorías incluyen en su alcance la revisión completa del sistema de gestión de seguridad de la información y sus objetivos, políticas y controles definidos.</t>
  </si>
  <si>
    <t xml:space="preserve">PD.7-4: Se revisa periódicamente la efectividad de las medidas destinadas a incorporar los principios de privacidad por diseño y por defecto en la organización. </t>
  </si>
  <si>
    <t xml:space="preserve">PD.7-5: Las revisiones dan lugar a ajustes de las medidas técnicas implementadas. </t>
  </si>
  <si>
    <t xml:space="preserve">CN.3-7: Los resultados de las revisiones internas y externas se utilizan para la mejora continua de la seguridad de los sistemas.  </t>
  </si>
  <si>
    <t>CN.3-8: Se realizan actividades de control interno para verificar el cumplimiento con el procedimiento de revisión periódica de vulnerabilidades.</t>
  </si>
  <si>
    <t xml:space="preserve">CN.3-9: El procedimiento de revisión de vulnerabilidades se encuentra incorporado en las actividades de seguridad de la información. </t>
  </si>
  <si>
    <t xml:space="preserve">SO.1-9: Se realizan revisiones de control interno sobre el plan de gestión de vulnerabilidades. </t>
  </si>
  <si>
    <t xml:space="preserve">SO.1-10: El resultado de las revisiones se comunica al RSI. </t>
  </si>
  <si>
    <t xml:space="preserve">SO.1-11: Se documentan las lecciones aprendidas, que aportan a la mejora de futuras resoluciones frente a vulnerabilidades similares. </t>
  </si>
  <si>
    <t>GR.4-10: La organización actualiza sus análisis de riesgos en función de la nueva información derivada del análisis de la inteligencia de amenazas.</t>
  </si>
  <si>
    <t>GR.4-9: Se revisa periódicamente las fuentes confiables de inteligencia identificadas para validar su vigencia.</t>
  </si>
  <si>
    <t xml:space="preserve">SO.2-8: Se cuenta con herramientas para dar soporte a la gestión de los cambios. </t>
  </si>
  <si>
    <t xml:space="preserve">SO.2-9: Se realizan actividades de control interno para revisar el cumplimiento de los procedimientos relacionados a gestión de cambios. </t>
  </si>
  <si>
    <t xml:space="preserve">SO.2-10: El resultado de estas actividades es comunicado al RSI y demás partes interesadas. </t>
  </si>
  <si>
    <t xml:space="preserve">SO.2-11: Se toman medidas correctivas ante desvíos. </t>
  </si>
  <si>
    <t xml:space="preserve">SF.4-10: Se cuenta con un proceso de control interno para verificar el cumplimiento de los procedimientos de seguridad del equipamiento y documentar hallazgos. </t>
  </si>
  <si>
    <t xml:space="preserve">SF.4-11: Se realiza una revisión periódica de los procedimientos y de las medidas de seguridad implementadas en el equipamiento, incorporando ajustes derivados de incidentes, no conformidades y oportunidades de mejora. </t>
  </si>
  <si>
    <t xml:space="preserve">RP.2-8: Las evaluaciones son tomadas en cuenta para las actualizaciones de contratos y las futuras adquisiciones. </t>
  </si>
  <si>
    <t xml:space="preserve">CA.5-11: Se audita periódicamente el cumplimiento del procedimiento de segregación de funciones. </t>
  </si>
  <si>
    <t xml:space="preserve">CA.5-12: En caso de identificarse desviaciones se documentan, y se realizan acciones correctivas con responsables asignados. </t>
  </si>
  <si>
    <t>CA.1-14: La política y procedimientos son revisados periódicamente.</t>
  </si>
  <si>
    <t xml:space="preserve">CA.1-13: Se establecen procesos de revisiones y auditorías continuas para verificar que las redes, sistemas, recursos y dispositivos están funcionando con la autenticación y configuración requerida y acordada por la organización. </t>
  </si>
  <si>
    <t xml:space="preserve">CA.2-9: El resultado de las revisiones se comunica formalmente a las gerencias y otras partes interesadas. </t>
  </si>
  <si>
    <t xml:space="preserve">CA.2-10: Se realizan auditorías internas sobre el cumplimiento del procedimiento de revisión de privilegios y la política de control de acceso lógico, en específico de su apartado de revisiones periódicas. </t>
  </si>
  <si>
    <t xml:space="preserve">OR.6-11: Se realizan revisiones periódicas de los usuarios con acceso remoto. </t>
  </si>
  <si>
    <t xml:space="preserve">OR.6-12: El resultado de las revisiones retroalimenta la gestión del acceso remoto y proporciona información para la toma de decisiones de mejora continua. </t>
  </si>
  <si>
    <t xml:space="preserve">SF.1-11: Está establecido un procedimiento de revisión periódica de los accesos al centro de procesamiento de datos y a las áreas seguras. </t>
  </si>
  <si>
    <t xml:space="preserve">SF.1-12: Se realizan actividades de control interno para verificar el cumplimiento de los procedimientos establecidos. </t>
  </si>
  <si>
    <t xml:space="preserve">SF.1-13: Se aplican controles de tiempo de conexión y condiciones de acceso desde ubicaciones públicas o externas a la organización. </t>
  </si>
  <si>
    <t xml:space="preserve">GH.2-7: Se realizan revisiones periódicas de los indicadores de las campañas para verificar su efectividad. </t>
  </si>
  <si>
    <t xml:space="preserve">GH.2-8: Se evalúa el nivel de conocimiento adquirido por el personal mediante actividades de evaluación periódicas. </t>
  </si>
  <si>
    <t xml:space="preserve">GH.2-9: Las actividades son aprobadas por el CSI y apoyadas por la Dirección. </t>
  </si>
  <si>
    <t xml:space="preserve">GH.2-10: El plan es revisado y actualizado periódicamente y se realizan acciones de mejora incorporando lecciones aprendidas. </t>
  </si>
  <si>
    <t xml:space="preserve">GH.2-11: Se realizan acciones de mejora a los planes incorporando lecciones aprendidas. </t>
  </si>
  <si>
    <t>GH.3-11: El plan de capacitación y entrenamiento en seguridad de la información tiene en cuenta los perfiles e intereses de grupos considerados estratégicos.</t>
  </si>
  <si>
    <t xml:space="preserve">CA.3-6: Se realizan revisiones periódicas sobre los controles criptográficos utilizados para asegurar la protección de los datos. </t>
  </si>
  <si>
    <t xml:space="preserve">CA.3-7: Los resultados de estas revisiones son registrados e informados al RSI. </t>
  </si>
  <si>
    <t xml:space="preserve">GA.4-7: Se realizan revisiones de control interno sobre el cumplimiento de las pautas de uso de medios extraíbles, de la política y el procedimiento. </t>
  </si>
  <si>
    <t xml:space="preserve">GA.4-8: Los resultados de las revisiones son utilizados para la mejora de la política y el procedimiento, se comunican al RSI y demás partes interesadas. </t>
  </si>
  <si>
    <t xml:space="preserve">PD.5-8: Se realizan simulaciones para verificar la eficacia de las medidas de seguridad aplicadas a los datos personales, incluyendo escenarios de incidentes o accesos indebidos. </t>
  </si>
  <si>
    <t>PD.5-9: La Dirección revisa periódicamente el tratamiento de los riesgos sobre datos personales y aprueba medidas estratégicas para reforzar su protección.</t>
  </si>
  <si>
    <t xml:space="preserve">PD.6-7: Toda solicitud interna de acceso a datos personales debe indicar la finalidad específica de uso y ser aprobada por los responsables designados. </t>
  </si>
  <si>
    <t>CA.4-10: Los sistemas deben permitir el uso de sellos de tiempo compatibles con RFC 3161.</t>
  </si>
  <si>
    <t xml:space="preserve">CA.4-11: Se realizan auditorías de los módulos de firma electrónica, incluyendo pruebas de cumplimiento de formatos, protocolos, protección de claves y servicios de sellado de tiempo. </t>
  </si>
  <si>
    <t xml:space="preserve">CA.4-12: Los resultados de las auditorías o revisiones son analizados e incorporados a la mejora de la solución y comunicados al RSI. </t>
  </si>
  <si>
    <t>SC.12-10: Se realizan pruebas técnicas para validar el cifrado de las comunicaciones y la correcta configuración de seguridad del servicio de Webmail.</t>
  </si>
  <si>
    <t>SC.14-6: Se realizan revisiones periódicas sobre los controles criptográficos utilizados para asegurar la protección de los datos que son enviados y recibidos por los diferentes sistemas y aplicaciones.</t>
  </si>
  <si>
    <t>GA.3-9: Las medidas de protección implementadas en los activos informáticos se monitorean de forma proactiva 7x24.</t>
  </si>
  <si>
    <t>GA.3-10: Se realizan evaluaciones periódicas para verificar que el uso de los activos se ajusta a las condiciones establecidas en la política.</t>
  </si>
  <si>
    <t>SC.12-9: Se realizan auditorías periódicas para verificar el cumplimiento de las restricciones de acceso y la vigencia de los certificados digitales.</t>
  </si>
  <si>
    <t xml:space="preserve">SO.6-9: El procedimiento de respaldos se actualiza ante cambios de requerimientos del negocio o cambios de infraestructura o sistemas que requieran acciones de respaldo. </t>
  </si>
  <si>
    <t xml:space="preserve">SO.6-10: La política y el procedimiento de respaldo se encuentran alineados al plan de contingencia y al plan de recuperación. </t>
  </si>
  <si>
    <t>SO.6-11: La política y procedimiento de respaldos se revisan regularmente.</t>
  </si>
  <si>
    <t>CA.6-10: Al realizar los procedimientos de revisión continua, se consideran las políticas, normas, estándares y regulaciones aplicables a la organización con relación a la protección de datos y privacidad de la información.</t>
  </si>
  <si>
    <t xml:space="preserve">OR.6-13: Se realizan actividades de control interno para verificar el cumplimiento de los procedimientos establecidos. </t>
  </si>
  <si>
    <t xml:space="preserve">SO.4-9: Se realizan auditorías de cumplimiento y control interno de la política de separación de entornos y procedimientos relacionados. </t>
  </si>
  <si>
    <t xml:space="preserve">SO.4-10: Se registran los resultados y se toman acciones correctivas en casos de desvíos. </t>
  </si>
  <si>
    <t>SF.2-8: Los controles ambientales se revisan periódicamente y se ajustan según las nuevas condiciones climáticas y tecnológicas.</t>
  </si>
  <si>
    <t xml:space="preserve">SF.2-9: Se realizan actividades de control interno para verificar el cumplimiento de la política y procedimientos asociados. </t>
  </si>
  <si>
    <t xml:space="preserve">SF.2-10: Los resultados del monitoreo son utilizados para la realización de las lecciones aprendidas, las mismas son utilizadas para mejorar los procedimientos relacionados. </t>
  </si>
  <si>
    <t>CO.1-7: Se realizan pruebas periódicas de funcionamiento del generador y UPS para validar su operatividad ante fallas reales.</t>
  </si>
  <si>
    <t>CO.1-8: Se realizan revisiones periódicas del diseño de redundancia del centro de datos considerando cambios tecnológicos, de carga o de riesgos identificados.</t>
  </si>
  <si>
    <t>CO.1-9: La organización cuenta con un sitio de contingencia capaz de asegurar la continuidad operativa en caso de indisponibilidad del centro de procesamiento de datos principal, incluyendo pruebas periódicas de su capacidad y tiempo de conmutación.</t>
  </si>
  <si>
    <t>CO.2-6: La organización realiza revisiones técnicas periódicas del diseño de la red para identificar nuevos puntos únicos de falla y definir mejoras.</t>
  </si>
  <si>
    <t>CO.2-7: Se analizan eventos o fallos reales en la infraestructura de red para ajustar la estrategia de redundancia y disponibilidad.</t>
  </si>
  <si>
    <t>SO.3-8: Existe un plan de capacidad formalizado y documentado.</t>
  </si>
  <si>
    <t>SO.3-9: Está definido un proceso de estimación de la capacidad que acompaña al plan.</t>
  </si>
  <si>
    <t>SO.3-10: Se revisa periódicamente el plan de capacidad.</t>
  </si>
  <si>
    <t>SO.3-11: Se proponen acciones para la mejora continua de la gestión de la capacidad.</t>
  </si>
  <si>
    <t>OR.5-9: Se revisa y actualiza la política de uso de los dispositivos móviles periódicamente o ante cambios tecnológicos o normativos.</t>
  </si>
  <si>
    <t>SO.2-8: Se cuenta con herramientas para dar soporte a la gestión de los cambios.</t>
  </si>
  <si>
    <t>SO.2-9: Se realizan actividades de control interno para revisar el cumplimiento de los procedimientos relacionados a gestión de cambios.</t>
  </si>
  <si>
    <t>CN.4-5: Se realiza una revisión periódica del uso real de licencias adquiridas para detectar sobrelicenciamiento o subutilización.</t>
  </si>
  <si>
    <t>CN.4-6: Se realizan análisis periódicos del cumplimiento de los términos y condiciones de uso de las licencias adquiridas.</t>
  </si>
  <si>
    <t>GA.5-9: Se realizan actividades de control interno para evaluar la correcta aplicación del procedimiento de destrucción.</t>
  </si>
  <si>
    <t>SF.5-8: Existe un proceso de control interno para verificar el cumplimiento del procedimiento de mantenimiento y la calidad de la documentación asociada.</t>
  </si>
  <si>
    <t>SF.5-9: Tras cualquier mantenimiento en el que se detecten desviaciones o incidentes, se elabora un registro formal de lecciones aprendidas que incluya la descripción de lo ocurrido, el análisis de causas, las acciones correctivas adoptadas y la actualización de los procedimientos afectados.</t>
  </si>
  <si>
    <t>SO.7-21: Se realizan actividades de control interno para verificar el cumplimiento con la política y los procedimientos.</t>
  </si>
  <si>
    <t>SO.7-22: El resultado de las revisiones se comunica al RSI y demás partes interesadas.</t>
  </si>
  <si>
    <t>SO.8-6: Se realizan actividades de control interno sobre el software instalado con el fin de determinar el cumplimiento de la lista de software autorizado.</t>
  </si>
  <si>
    <t>SO.8-7: Los resultados de estas revisiones son enviados al RSI y demás partes interesadas.</t>
  </si>
  <si>
    <t>AD.1-8: Se realizan actividades de control interno para determinar el nivel de cumplimiento con la metodología y procedimientos definidos.</t>
  </si>
  <si>
    <t>AD.1-9: El resultado de estas actividades se comunica al RSI y demás partes interesadas.</t>
  </si>
  <si>
    <t>AD.1-10: Se toman acciones correctivas frente a desvíos detectados en los proyectos de desarrollo o adquisición.</t>
  </si>
  <si>
    <t>OR.4-7: Se evalúa el cumplimiento de los requisitos de seguridad al finalizar un proyecto.</t>
  </si>
  <si>
    <t>OR.4-8: Se documentan las lecciones aprendidas sobre seguridad para la gestión de proyectos futuros.</t>
  </si>
  <si>
    <t>SO.7-19: Se cuenta con mecanismos para revisar las actividades de los administradores.</t>
  </si>
  <si>
    <t>GI.2-11: La categorización de incidentes se revisa periódicamente, considerando las necesidades del negocio y las tendencias de amenazas.</t>
  </si>
  <si>
    <t>GI.2-13: Los resultados son utilizados para mejorar o incrementar los controles existentes.</t>
  </si>
  <si>
    <t xml:space="preserve">GR.4-9: Se revisa periódicamente las fuentes confiables de inteligencia identificadas para validar su vigencia. </t>
  </si>
  <si>
    <t>GR.4-11: Las tendencias identificadas del análisis de la inteligencia de amenazas son utilizadas como insumo para la toma de decisiones estratégicas relacionadas a seguridad.</t>
  </si>
  <si>
    <t xml:space="preserve">SO.7-20: Se cuenta con herramientas que permitan respuesta automatizada ante incidentes de seguridad de la información. </t>
  </si>
  <si>
    <t>SC.15-7: El análisis de los registros del WAF incluye automatismos que favorecen las actividades de revisión.</t>
  </si>
  <si>
    <t xml:space="preserve">SF.3-9: Se envían alertas del estado de los componentes prioritarios para el funcionamiento de la organización ante los cambios de entorno. </t>
  </si>
  <si>
    <t xml:space="preserve">SF.3-10: Se monitorean todos los activos de información del centro de procesamiento de datos, con cruzamiento de información de diversas fuentes, contemplando, entre otros, alertas preventivas y reactivas. </t>
  </si>
  <si>
    <t xml:space="preserve">SF.3-11: Se cuenta con un proceso de control interno para la verificación de cumplimiento de los procedimientos de monitoreo del centro de procesamiento de datos. </t>
  </si>
  <si>
    <t>SO.5-8: Están implementados controles para evitar el acceso a sitios Web maliciosos y/o no autorizados.</t>
  </si>
  <si>
    <t>SO.5-9: La protección ante software malicioso se extiende a otros dispositivos móviles y se refleja en la política de protección contra software malicioso.</t>
  </si>
  <si>
    <t>SO.5-10: Existen procedimientos documentados para la detección de equipos que se encuentran desprotegidos y se realizan las acciones necesarias para subsanar la situación.</t>
  </si>
  <si>
    <t>SO.5-11: Se cuenta con un registro estadístico de infecciones por software malicioso que aporta a la toma de decisiones y alimenta las lecciones aprendidas que se usan para la mejora continua.</t>
  </si>
  <si>
    <t>GI.2-12: Se realizan estadísticas utilizando las categorizaciones.</t>
  </si>
  <si>
    <t>GI.4-7: Se realizan actividades de control interno de cumplimiento con el procedimiento de reporte de incidentes.</t>
  </si>
  <si>
    <t>GI.4-8: El resultado de las actividades se utiliza para mejorar el procedimiento de reporte.</t>
  </si>
  <si>
    <t>GI.1-8: El resultado de estas actividades se informa al RSI y se toman acciones correctivas frente a desvíos y para la mejora continua.</t>
  </si>
  <si>
    <t>GI.3-6: El procedimiento de comunicación de incidentes se revisa regularmente y se ajusta ante cambios regulatorios, lecciones aprendidas o recomendaciones del CERTuy.</t>
  </si>
  <si>
    <t>GI.3-7: Se realizan simulacros de reporte de incidentes para validar la efectividad del canal de comunicación y los tiempos de reacción.</t>
  </si>
  <si>
    <t>GI.3-8: Se auditan periódicamente los canales, mecanismos y procedimientos de notificación establecidos para incidentes de seguridad.</t>
  </si>
  <si>
    <t>GI.5-15: Se realizan auditorías internas para verificar el cumplimiento del plan y/o procedimiento de respuesta.</t>
  </si>
  <si>
    <t>GI.5-16: Las mejoras identificadas en las revisiones de estrategia son utilizadas para su ajuste.</t>
  </si>
  <si>
    <t>GI.5-17: Se generan indicadores para seguimiento y control.</t>
  </si>
  <si>
    <t>GI.5-14: La Dirección, el RSI y el CSI reciben información periódica sobre incidentes de seguridad de la información.</t>
  </si>
  <si>
    <t>CO.4-10: Se registran los resultados de las pruebas.</t>
  </si>
  <si>
    <t>CO.4-11: El resultado de las pruebas retroalimenta las lecciones aprendidas y sirven para la mejora continua de los planes y procedimientos.</t>
  </si>
  <si>
    <t>GI.5-13: El plan de respuesta a incidentes es probado anualmente.</t>
  </si>
  <si>
    <t xml:space="preserve">CO.6-6: Se realizan ensayos periódicos que incluyen la ejecución del plan y procedimiento de comunicación ante crisis, de forma coordinada con los ejercicios de continuidad y recuperación. </t>
  </si>
  <si>
    <t>CO.6-7: Se realizan auditorías internas para verificar el cumplimiento del plan y procedimiento de comunicaciones ante crisis.</t>
  </si>
  <si>
    <t xml:space="preserve">CO.6-8: Los resultados de las revisiones y ensayos son documentados y utilizados para ajustar, actualizar y mejorar continuamente el plan y procedimiento de comunicaciones. </t>
  </si>
  <si>
    <t>CO.6-9: La Dirección participa activamente en las actualizaciones del plan, en especial, en la aprobación y modo de difusión de los mensajes.</t>
  </si>
  <si>
    <t xml:space="preserve">CO.6-7: Se realizan auditorías internas para verificar el cumplimiento del plan y procedimiento de comunicaciones ante crisis. </t>
  </si>
  <si>
    <t>CO.4-8: Se ha definido el o los responsables del mantenimiento de los planes de contingencia y de recuperación.</t>
  </si>
  <si>
    <t>CO.4-9: Los planes de contingencia y de recuperación contemplan la participación de proveedores de servicios críticos, acorde a los acuerdos de nivel de servicio (SLA) y su involucramiento en las pruebas de contingencia.</t>
  </si>
  <si>
    <t>GI.6-7: Las lecciones aprendidas son utilizadas para la mejora de los procesos de la organización.</t>
  </si>
  <si>
    <t>GI.6-8: Se generan indicadores para seguimiento y control.</t>
  </si>
  <si>
    <t>GI.6-9: Se definen indicadores para poder medir la efectividad de los controles.</t>
  </si>
  <si>
    <t>CO.5-8: Los resultados de las pruebas de continuidad son comparados contra las métricas definidas y se documentan desviaciones con planes de mejora asociados.</t>
  </si>
  <si>
    <t>CO.5-9: Las métricas son utilizadas como insumo en análisis costo-beneficio para priorizar inversiones en infraestructura, redundancia o automatización de recuperación.</t>
  </si>
  <si>
    <t>Nivel de Madurez</t>
  </si>
  <si>
    <t>GI.5-3: ante un incidente de seguridad de la información en la organización, se realiza un análisis forense.</t>
  </si>
  <si>
    <t>CA.1-1: todos los sistemas requieren autenticación.</t>
  </si>
  <si>
    <t>OR.5-4: las pautas de uso son comunicadas al personal y partes interesadas.</t>
  </si>
  <si>
    <t xml:space="preserve">GI.5-6: Se cuenta con planes de remediación de los incidentes. </t>
  </si>
  <si>
    <t>SO.6-4: Los respaldos son probados regularmente</t>
  </si>
  <si>
    <t>PS.1-1: existe una política de seguridad aprobada por la Dirección</t>
  </si>
  <si>
    <t>Responsable</t>
  </si>
  <si>
    <t>Nivel 0</t>
  </si>
  <si>
    <t>Descripción</t>
  </si>
  <si>
    <t>Madurez</t>
  </si>
  <si>
    <t>Ejecución del Plan de Recuperación de Incidentes (RC.RP)</t>
  </si>
  <si>
    <t>Comunicación de la recuperación del incidente (RC.CO)</t>
  </si>
  <si>
    <t>RECUPERAR</t>
  </si>
  <si>
    <t>Notificación y comunicación de la respuesta al incidente (RS.CO)</t>
  </si>
  <si>
    <t>Mitigación de incidentes (RS.MI)</t>
  </si>
  <si>
    <t>Gestión de incidentes (RS.MA)</t>
  </si>
  <si>
    <t>Análisis de incidentes (RS.AN)</t>
  </si>
  <si>
    <t>RESPONDER</t>
  </si>
  <si>
    <t>Monitoreo continuo (DE.CM)</t>
  </si>
  <si>
    <t>Análisis de eventos adversos (DE.AE )</t>
  </si>
  <si>
    <t>DETECTAR</t>
  </si>
  <si>
    <t>Seguridad de los datos (PR.DS)</t>
  </si>
  <si>
    <t>Resistencia de la infraestructura tecnológica (PR.IR)</t>
  </si>
  <si>
    <t>Gestión de identidades, autenticación y control de acceso (PR.AA)</t>
  </si>
  <si>
    <t>Concienciación y capacitación (PR.AT)</t>
  </si>
  <si>
    <t>PROTEGER</t>
  </si>
  <si>
    <t>Evaluación de riesgos (ID.RA)</t>
  </si>
  <si>
    <t>Madurez por categoría</t>
  </si>
  <si>
    <t>Gestión de Activos (ID.AM)</t>
  </si>
  <si>
    <t>IDENTIFICAR</t>
  </si>
  <si>
    <t>Política (GV.PO)</t>
  </si>
  <si>
    <t>Gestión de riesgos de la cadena de suministro en materia de ciberseguridad. (GV.SC)</t>
  </si>
  <si>
    <t>Funciones, responsabilidades y autoridades (GV.RR)</t>
  </si>
  <si>
    <t>Estrategia de gestión de riesgos (GV.RM)</t>
  </si>
  <si>
    <t>Contexto organizativo  (GV.OC)</t>
  </si>
  <si>
    <t>GOBERNAR</t>
  </si>
  <si>
    <t>RECUPERAR (RC)</t>
  </si>
  <si>
    <t>RESPONDER (RE)</t>
  </si>
  <si>
    <t>DETECTAR (DE)</t>
  </si>
  <si>
    <t>PROTEGER (PR)</t>
  </si>
  <si>
    <t>IDENTIFICAR (ID)</t>
  </si>
  <si>
    <t>GOBERNAR (GV)</t>
  </si>
  <si>
    <t>Madurez por función</t>
  </si>
  <si>
    <t>MADUREZ GENERAL</t>
  </si>
  <si>
    <t>MADUREZ POR FUNCIÓN</t>
  </si>
  <si>
    <t>Prioridad</t>
  </si>
  <si>
    <t>Meta año 1</t>
  </si>
  <si>
    <t>Meta año 2</t>
  </si>
  <si>
    <t>Meta año 3</t>
  </si>
  <si>
    <t>90% +</t>
  </si>
  <si>
    <t>60% +</t>
  </si>
  <si>
    <t>50% +</t>
  </si>
  <si>
    <t>Línea Base</t>
  </si>
  <si>
    <t xml:space="preserve">CA.1-5: el uso de usuarios genéricos debe estar fundamentado y autorizado por excepción. </t>
  </si>
  <si>
    <t>GI.4
GR.1
OR.2</t>
  </si>
  <si>
    <t>GH.3               SC.12</t>
  </si>
  <si>
    <t>GA.3
OR.5                 SF.4
SC.12</t>
  </si>
  <si>
    <t>GA.4                 GA.1
OR.5</t>
  </si>
  <si>
    <t>GI.2-10: Las acciones asociadas a cada categoría están alineadas al plan de respuesta.</t>
  </si>
  <si>
    <t>GI.2-10: las acciones asociadas a cada categoría están alineadas al plan de respuesta.</t>
  </si>
  <si>
    <t>LINEA BASE</t>
  </si>
  <si>
    <t>MADUREZ POR CATEGORÍA</t>
  </si>
  <si>
    <t>% Cumplimiento de Controles</t>
  </si>
  <si>
    <t>Mejora (ID.IM)</t>
  </si>
  <si>
    <t>Principales Actividades</t>
  </si>
  <si>
    <t>GI.3-3: los incidentes de seguridad que pueda corresponder a un delito son denunciados ante la Dirección General de Cibercrimen.</t>
  </si>
  <si>
    <t>Tiempo estimado</t>
  </si>
  <si>
    <t>Tomar acción</t>
  </si>
  <si>
    <t>Si</t>
  </si>
  <si>
    <t xml:space="preserve">Es el primer nivel del modelo de madurez donde las acciones vinculadas a seguridad de la información y ciberseguridad son casi o totalmente inexistentes. La organización no ha reconocido aún la necesidad de realizar esfuerzos en ciberseguridad. Este nivel no es incluido en la tabla del modelo de madurez. </t>
  </si>
  <si>
    <t xml:space="preserve">Es el segundo nivel del modelo. Existen algunas iniciativas sobre ciberseguridad, aunque los esfuerzos se realizan en forma aislada. Se realizan implementaciones con enfoques ad-hoc y existe alta dependencia del personal que lleva a cabo las tareas que habitualmente no se encuentran documentadas. Existe una actitud reactiva ante incidentes de seguridad. </t>
  </si>
  <si>
    <t xml:space="preserve">Es el tercer nivel del modelo de madurez. Se han establecido ciertos lineamientos o pautas para la ejecución de las tareas, pero aún existe dependencia del conocimiento individual. Se ha avanzado en el desarrollo de los procesos y existe cierta documentación para realizar las tareas. </t>
  </si>
  <si>
    <t xml:space="preserve">Es el cuarto nivel del modelo de madurez y se caracteriza por la formalización y documentación de políticas y procedimientos, así como implementaciones de alta complejidad y/o automatizaciones que centralizan y permiten iniciativas de gobernanza. Las políticas y procedimientos son difundidos, facilitan la gestión y posibilitan establecer controles y métricas. Los esfuerzos en ciberseguridad se enfocan en los procesos, las personas y la tecnología. </t>
  </si>
  <si>
    <t xml:space="preserve">Es el último nivel del modelo de madurez. El Responsable de la Seguridad de la Información (RSI) tiene un rol clave en el control y mejora del Sistema de Gestión de Seguridad de la Información (SGSI) realizando o coordinando actividades de control interno para verificar cumplimientos y desvíos. Se desarrollan las lecciones aprendidas que, junto con los controles determinan las acciones para la mejora continua. Las partes interesadas son informadas periódicamente, lo cual permite alinear los esfuerzos, estrategias y tecnologías de ciberseguridad con los objetivos y estrategias de la organización. </t>
  </si>
  <si>
    <t>CA.6-10: Durante las revisiones continuas de acceso, se verifica y documenta el cumplimiento de las políticas internas, normas, estándares y regulaciones aplicables en materia de protección de datos y privacidad de la información.</t>
  </si>
  <si>
    <t>Seguridad de plataformas (PR.PS)</t>
  </si>
  <si>
    <t>Seguridad de plataformas</t>
  </si>
  <si>
    <t>A</t>
  </si>
  <si>
    <t>B</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</si>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</sst>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2"/>
      <color theme="1"/>
      <name val="Microsoft Sans Serif"/>
      <family val="2"/>
    </font>
    <font>
      <b/>
      <sz val="12"/>
      <color theme="1"/>
      <name val="Microsoft Sans Serif"/>
      <family val="2"/>
    </font>
    <font>
      <sz val="12"/>
      <color rgb="FF000000"/>
      <name val="Microsoft Sans Serif"/>
      <family val="2"/>
    </font>
    <font>
      <sz val="12"/>
      <color rgb="FFFF0000"/>
      <name val="Microsoft Sans Serif"/>
      <family val="2"/>
    </font>
    <font>
      <sz val="12"/>
      <name val="Microsoft Sans Serif"/>
      <family val="2"/>
    </font>
    <font>
      <b/>
      <sz val="14"/>
      <color theme="1"/>
      <name val="Microsoft Sans Serif"/>
      <family val="2"/>
    </font>
    <font>
      <sz val="14"/>
      <color theme="1"/>
      <name val="Calibri"/>
      <family val="2"/>
      <scheme val="minor"/>
    </font>
    <font>
      <sz val="14"/>
      <name val="Calibri"/>
      <family val="2"/>
      <scheme val="minor"/>
    </font>
    <font>
      <sz val="10"/>
      <name val="Arial"/>
      <family val="2"/>
    </font>
    <font>
      <sz val="12"/>
      <name val="Helvetica"/>
      <family val="2"/>
    </font>
    <font>
      <b/>
      <sz val="12"/>
      <name val="Helvetica"/>
      <family val="2"/>
    </font>
    <font>
      <b/>
      <sz val="12"/>
      <color theme="0"/>
      <name val="Helvetica"/>
      <family val="2"/>
    </font>
    <font>
      <b/>
      <sz val="16"/>
      <color theme="0"/>
      <name val="Helvetica"/>
      <family val="2"/>
    </font>
    <font>
      <sz val="11"/>
      <color theme="1"/>
      <name val="Calibri"/>
      <scheme val="minor"/>
    </font>
    <font>
      <sz val="12"/>
      <color theme="0"/>
      <name val="Helvetica"/>
      <family val="2"/>
    </font>
    <font>
      <b/>
      <sz val="14"/>
      <color theme="0"/>
      <name val="Helvetica"/>
      <family val="2"/>
    </font>
    <font>
      <b/>
      <sz val="14"/>
      <name val="Helvetica"/>
      <family val="2"/>
    </font>
    <font>
      <sz val="14"/>
      <color theme="0"/>
      <name val="Helvetica"/>
      <family val="2"/>
    </font>
    <font>
      <sz val="14"/>
      <name val="Helvetica"/>
      <family val="2"/>
    </font>
    <font>
      <sz val="18"/>
      <color theme="1"/>
      <name val="Microsoft Sans Serif"/>
      <family val="2"/>
    </font>
    <font>
      <sz val="11"/>
      <color theme="1"/>
      <name val="Calibri"/>
      <family val="2"/>
      <scheme val="minor"/>
    </font>
    <font>
      <b/>
      <sz val="12"/>
      <color theme="0"/>
      <name val="Microsoft Sans Serif"/>
      <family val="2"/>
    </font>
    <font>
      <sz val="11"/>
      <color theme="1"/>
      <name val="Microsoft Sans Serif"/>
      <family val="2"/>
    </font>
  </fonts>
  <fills count="20">
    <fill>
      <patternFill patternType="none"/>
    </fill>
    <fill>
      <patternFill patternType="gray125"/>
    </fill>
    <fill>
      <patternFill patternType="solid">
        <fgColor rgb="FFA6C9EB"/>
        <bgColor rgb="FFA6C9EB"/>
      </patternFill>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rgb="FFDBE9F7"/>
        <bgColor rgb="FFDBE9F7"/>
      </patternFill>
    </fill>
    <fill>
      <patternFill patternType="solid">
        <fgColor rgb="FFD9F2D0"/>
        <bgColor rgb="FFD9F2D0"/>
      </patternFill>
    </fill>
    <fill>
      <patternFill patternType="solid">
        <fgColor theme="9" tint="0.79998168889431442"/>
        <bgColor rgb="FFD9F2D0"/>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59999389629810485"/>
        <bgColor rgb="FFD9F2D0"/>
      </patternFill>
    </fill>
    <fill>
      <patternFill patternType="solid">
        <fgColor rgb="FF005D83"/>
        <bgColor indexed="64"/>
      </patternFill>
    </fill>
    <fill>
      <patternFill patternType="solid">
        <fgColor rgb="FF014B22"/>
        <bgColor indexed="64"/>
      </patternFill>
    </fill>
    <fill>
      <patternFill patternType="solid">
        <fgColor rgb="FF3F3F99"/>
        <bgColor indexed="64"/>
      </patternFill>
    </fill>
    <fill>
      <patternFill patternType="solid">
        <fgColor rgb="FF812890"/>
        <bgColor indexed="64"/>
      </patternFill>
    </fill>
    <fill>
      <patternFill patternType="solid">
        <fgColor rgb="FF108690"/>
        <bgColor indexed="64"/>
      </patternFill>
    </fill>
    <fill>
      <patternFill patternType="solid">
        <fgColor rgb="FF15265A"/>
        <bgColor indexed="64"/>
      </patternFill>
    </fill>
    <fill>
      <patternFill patternType="solid">
        <fgColor rgb="FF466B92"/>
        <bgColor indexed="64"/>
      </patternFill>
    </fill>
    <fill>
      <patternFill patternType="solid">
        <fgColor theme="9"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80"/>
      </left>
      <right style="thin">
        <color rgb="FF000080"/>
      </right>
      <top style="thin">
        <color rgb="FF000080"/>
      </top>
      <bottom style="thin">
        <color rgb="FF000080"/>
      </bottom>
      <diagonal/>
    </border>
    <border>
      <left style="thin">
        <color rgb="FF000080"/>
      </left>
      <right/>
      <top style="thin">
        <color rgb="FF000080"/>
      </top>
      <bottom style="thin">
        <color rgb="FF000080"/>
      </bottom>
      <diagonal/>
    </border>
    <border>
      <left style="thin">
        <color rgb="FF000080"/>
      </left>
      <right style="thin">
        <color rgb="FF000080"/>
      </right>
      <top/>
      <bottom/>
      <diagonal/>
    </border>
    <border>
      <left style="thin">
        <color rgb="FF000080"/>
      </left>
      <right style="thin">
        <color rgb="FF000080"/>
      </right>
      <top style="thin">
        <color rgb="FF00008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s>
  <cellStyleXfs count="4">
    <xf numFmtId="0" fontId="0" fillId="0" borderId="0"/>
    <xf numFmtId="0" fontId="9" fillId="0" borderId="0"/>
    <xf numFmtId="0" fontId="14" fillId="0" borderId="0"/>
    <xf numFmtId="9" fontId="21" fillId="0" borderId="0" applyFont="0" applyFill="0" applyBorder="0" applyAlignment="0" applyProtection="0"/>
  </cellStyleXfs>
  <cellXfs count="151">
    <xf numFmtId="0" fontId="0" fillId="0" borderId="0" xfId="0"/>
    <xf numFmtId="0" fontId="1" fillId="0" borderId="1" xfId="0" applyFont="1" applyBorder="1"/>
    <xf numFmtId="0" fontId="1" fillId="0" borderId="1" xfId="0" applyFont="1" applyBorder="1" applyAlignment="1">
      <alignment wrapText="1"/>
    </xf>
    <xf numFmtId="0" fontId="2" fillId="6"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vertical="top"/>
    </xf>
    <xf numFmtId="0" fontId="0" fillId="0" borderId="0" xfId="0" applyAlignment="1">
      <alignment vertical="center"/>
    </xf>
    <xf numFmtId="0" fontId="6" fillId="5" borderId="1" xfId="0" applyFont="1" applyFill="1" applyBorder="1" applyAlignment="1">
      <alignment horizontal="center" vertical="center" wrapText="1"/>
    </xf>
    <xf numFmtId="0" fontId="10" fillId="0" borderId="0" xfId="1" applyFont="1"/>
    <xf numFmtId="4" fontId="10" fillId="0" borderId="0" xfId="1" applyNumberFormat="1" applyFont="1"/>
    <xf numFmtId="0" fontId="11" fillId="0" borderId="12" xfId="1" applyFont="1" applyBorder="1" applyAlignment="1">
      <alignment horizontal="center" vertical="center"/>
    </xf>
    <xf numFmtId="2" fontId="10" fillId="0" borderId="12" xfId="2" applyNumberFormat="1" applyFont="1" applyBorder="1" applyAlignment="1">
      <alignment horizontal="center" vertical="center"/>
    </xf>
    <xf numFmtId="0" fontId="10" fillId="0" borderId="12" xfId="2" applyFont="1" applyBorder="1" applyAlignment="1">
      <alignment horizontal="left" vertical="center" wrapText="1"/>
    </xf>
    <xf numFmtId="0" fontId="13" fillId="0" borderId="0" xfId="1" applyFont="1" applyAlignment="1">
      <alignment vertical="center" textRotation="180" wrapText="1"/>
    </xf>
    <xf numFmtId="0" fontId="10" fillId="0" borderId="12" xfId="1" applyFont="1" applyBorder="1" applyAlignment="1">
      <alignment horizontal="left" vertical="center"/>
    </xf>
    <xf numFmtId="2" fontId="15" fillId="12" borderId="12" xfId="1" applyNumberFormat="1" applyFont="1" applyFill="1" applyBorder="1" applyAlignment="1">
      <alignment horizontal="center" vertical="center" wrapText="1"/>
    </xf>
    <xf numFmtId="4" fontId="10" fillId="0" borderId="0" xfId="1" applyNumberFormat="1" applyFont="1" applyAlignment="1">
      <alignment horizontal="center"/>
    </xf>
    <xf numFmtId="4" fontId="17" fillId="0" borderId="12" xfId="1" applyNumberFormat="1" applyFont="1" applyBorder="1" applyAlignment="1">
      <alignment horizontal="center"/>
    </xf>
    <xf numFmtId="0" fontId="18" fillId="13" borderId="12" xfId="1" applyFont="1" applyFill="1" applyBorder="1" applyAlignment="1">
      <alignment horizontal="left" vertical="center"/>
    </xf>
    <xf numFmtId="0" fontId="18" fillId="14" borderId="12" xfId="1" applyFont="1" applyFill="1" applyBorder="1" applyAlignment="1">
      <alignment horizontal="left" vertical="center"/>
    </xf>
    <xf numFmtId="0" fontId="18" fillId="15" borderId="12" xfId="1" applyFont="1" applyFill="1" applyBorder="1" applyAlignment="1">
      <alignment horizontal="left" vertical="center"/>
    </xf>
    <xf numFmtId="0" fontId="18" fillId="16" borderId="12" xfId="1" applyFont="1" applyFill="1" applyBorder="1" applyAlignment="1">
      <alignment horizontal="left" vertical="center"/>
    </xf>
    <xf numFmtId="0" fontId="18" fillId="17" borderId="12" xfId="1" applyFont="1" applyFill="1" applyBorder="1" applyAlignment="1">
      <alignment horizontal="left" vertical="center"/>
    </xf>
    <xf numFmtId="0" fontId="18" fillId="18" borderId="12" xfId="2" applyFont="1" applyFill="1" applyBorder="1" applyAlignment="1">
      <alignment horizontal="left" vertical="center"/>
    </xf>
    <xf numFmtId="4" fontId="16" fillId="12" borderId="12" xfId="1" applyNumberFormat="1" applyFont="1" applyFill="1" applyBorder="1" applyAlignment="1">
      <alignment horizontal="center" vertical="center"/>
    </xf>
    <xf numFmtId="0" fontId="16" fillId="12" borderId="12" xfId="1" applyFont="1" applyFill="1" applyBorder="1" applyAlignment="1">
      <alignment horizontal="center" vertical="center"/>
    </xf>
    <xf numFmtId="0" fontId="1" fillId="0" borderId="6" xfId="0" applyFont="1" applyBorder="1" applyAlignment="1">
      <alignment vertical="top"/>
    </xf>
    <xf numFmtId="0" fontId="1" fillId="0" borderId="0" xfId="0" applyFont="1" applyAlignment="1">
      <alignment vertical="top"/>
    </xf>
    <xf numFmtId="0" fontId="1" fillId="0" borderId="5" xfId="0" applyFont="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6" xfId="0" applyFont="1" applyBorder="1" applyAlignment="1">
      <alignment horizontal="center" vertical="top"/>
    </xf>
    <xf numFmtId="0" fontId="1" fillId="0" borderId="0" xfId="0" applyFont="1" applyAlignment="1">
      <alignment horizontal="center" vertical="top"/>
    </xf>
    <xf numFmtId="0" fontId="1" fillId="0" borderId="1"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pplyProtection="1">
      <alignment vertical="center"/>
      <protection locked="0"/>
    </xf>
    <xf numFmtId="0" fontId="1" fillId="0" borderId="0" xfId="0" applyFont="1" applyAlignment="1">
      <alignment vertical="center"/>
    </xf>
    <xf numFmtId="0" fontId="20" fillId="5" borderId="1" xfId="0" applyFont="1" applyFill="1" applyBorder="1" applyAlignment="1">
      <alignment horizontal="center" vertical="center" wrapText="1"/>
    </xf>
    <xf numFmtId="0" fontId="20" fillId="5" borderId="1" xfId="0" applyFont="1" applyFill="1" applyBorder="1" applyAlignment="1">
      <alignment horizontal="center" vertical="center"/>
    </xf>
    <xf numFmtId="0" fontId="12" fillId="12" borderId="12" xfId="1" applyFont="1" applyFill="1" applyBorder="1" applyAlignment="1">
      <alignment horizontal="center" vertical="center"/>
    </xf>
    <xf numFmtId="0" fontId="20"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xf>
    <xf numFmtId="9" fontId="1" fillId="0" borderId="16" xfId="0" applyNumberFormat="1" applyFont="1" applyBorder="1" applyAlignment="1">
      <alignment horizontal="center"/>
    </xf>
    <xf numFmtId="0" fontId="1" fillId="0" borderId="16" xfId="0" applyFont="1" applyBorder="1" applyAlignment="1">
      <alignment horizontal="center"/>
    </xf>
    <xf numFmtId="0" fontId="2" fillId="0" borderId="0" xfId="0" applyFont="1" applyAlignment="1">
      <alignment horizontal="center"/>
    </xf>
    <xf numFmtId="0" fontId="1" fillId="0" borderId="0" xfId="0" applyFont="1" applyAlignment="1">
      <alignment horizontal="left" vertical="top" wrapText="1"/>
    </xf>
    <xf numFmtId="9" fontId="22" fillId="0" borderId="0" xfId="0" applyNumberFormat="1" applyFont="1" applyAlignment="1">
      <alignment vertical="center"/>
    </xf>
    <xf numFmtId="9" fontId="1" fillId="0" borderId="0" xfId="0" applyNumberFormat="1" applyFont="1" applyAlignment="1">
      <alignment horizontal="center"/>
    </xf>
    <xf numFmtId="0" fontId="1" fillId="0" borderId="0" xfId="0" applyFont="1" applyAlignment="1">
      <alignment horizontal="center"/>
    </xf>
    <xf numFmtId="0" fontId="1" fillId="0" borderId="0" xfId="0" applyFont="1"/>
    <xf numFmtId="0" fontId="2" fillId="0" borderId="0" xfId="0" applyFont="1" applyAlignment="1">
      <alignment horizontal="center" vertical="center" wrapText="1"/>
    </xf>
    <xf numFmtId="9" fontId="1" fillId="0" borderId="0" xfId="3" applyFont="1" applyFill="1" applyBorder="1" applyAlignment="1">
      <alignment vertical="center"/>
    </xf>
    <xf numFmtId="0" fontId="1" fillId="0" borderId="0" xfId="0" applyFont="1" applyAlignment="1">
      <alignment horizontal="center" vertical="center"/>
    </xf>
    <xf numFmtId="0" fontId="0" fillId="0" borderId="0" xfId="0" applyAlignment="1">
      <alignment horizontal="right" vertical="center"/>
    </xf>
    <xf numFmtId="0" fontId="1" fillId="0" borderId="0" xfId="0" applyFont="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 fillId="0" borderId="8" xfId="0" applyFont="1" applyBorder="1" applyAlignment="1">
      <alignment horizontal="center" vertical="center"/>
    </xf>
    <xf numFmtId="0" fontId="7" fillId="0" borderId="0" xfId="0" applyFont="1" applyAlignment="1">
      <alignment horizontal="center" vertical="center"/>
    </xf>
    <xf numFmtId="0" fontId="20" fillId="19" borderId="1" xfId="0" applyFont="1" applyFill="1" applyBorder="1" applyAlignment="1">
      <alignment horizontal="center" vertical="center"/>
    </xf>
    <xf numFmtId="0" fontId="1" fillId="0" borderId="5" xfId="0" applyFont="1"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1" fillId="11"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1"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4" fillId="3" borderId="1" xfId="0" applyFont="1" applyFill="1" applyBorder="1" applyAlignment="1">
      <alignment horizontal="left" vertical="center" wrapText="1"/>
    </xf>
    <xf numFmtId="0" fontId="1" fillId="0" borderId="2" xfId="0" applyFont="1" applyBorder="1" applyAlignment="1">
      <alignment vertical="center"/>
    </xf>
    <xf numFmtId="0" fontId="1" fillId="7" borderId="1" xfId="0" applyFont="1" applyFill="1" applyBorder="1" applyAlignment="1">
      <alignment horizontal="left" vertical="center" wrapText="1"/>
    </xf>
    <xf numFmtId="0" fontId="1" fillId="0" borderId="4" xfId="0" applyFont="1" applyBorder="1" applyAlignment="1">
      <alignment vertical="center"/>
    </xf>
    <xf numFmtId="0" fontId="1" fillId="8" borderId="1" xfId="0" applyFont="1" applyFill="1" applyBorder="1" applyAlignment="1">
      <alignment horizontal="left" vertical="center" wrapText="1"/>
    </xf>
    <xf numFmtId="0" fontId="5" fillId="0" borderId="1" xfId="0" applyFont="1" applyBorder="1" applyAlignment="1">
      <alignment vertical="center" wrapText="1"/>
    </xf>
    <xf numFmtId="0" fontId="1" fillId="9"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4" borderId="1" xfId="0" applyFont="1" applyFill="1" applyBorder="1" applyAlignment="1">
      <alignment vertical="center"/>
    </xf>
    <xf numFmtId="0" fontId="0" fillId="0" borderId="0" xfId="0" applyAlignment="1">
      <alignment horizontal="right" vertical="center" wrapText="1"/>
    </xf>
    <xf numFmtId="0" fontId="1" fillId="19" borderId="1" xfId="0" applyFont="1" applyFill="1" applyBorder="1" applyAlignment="1">
      <alignment vertical="center"/>
    </xf>
    <xf numFmtId="0" fontId="23" fillId="0" borderId="19" xfId="0" applyFont="1" applyBorder="1" applyAlignment="1">
      <alignment horizontal="left" vertical="top" wrapText="1"/>
    </xf>
    <xf numFmtId="0" fontId="23" fillId="0" borderId="21" xfId="0" applyFont="1" applyBorder="1" applyAlignment="1">
      <alignment vertical="top" wrapText="1"/>
    </xf>
    <xf numFmtId="0" fontId="23" fillId="0" borderId="17" xfId="0" applyFont="1" applyBorder="1" applyAlignment="1">
      <alignment vertical="top" wrapText="1"/>
    </xf>
    <xf numFmtId="0" fontId="23" fillId="0" borderId="25" xfId="0" applyFont="1" applyBorder="1" applyAlignment="1">
      <alignment horizontal="left" vertical="top"/>
    </xf>
    <xf numFmtId="17" fontId="6" fillId="5" borderId="1" xfId="0" applyNumberFormat="1" applyFont="1" applyFill="1" applyBorder="1" applyAlignment="1">
      <alignment horizontal="center" vertical="center" wrapText="1"/>
    </xf>
    <xf numFmtId="0" fontId="20" fillId="5" borderId="2" xfId="0" applyFont="1" applyFill="1" applyBorder="1" applyAlignment="1">
      <alignment horizontal="center" vertical="center"/>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5" xfId="0" applyFont="1" applyBorder="1" applyAlignment="1">
      <alignment horizontal="left" vertical="top" wrapText="1"/>
    </xf>
    <xf numFmtId="9" fontId="1" fillId="0" borderId="28" xfId="0" applyNumberFormat="1" applyFont="1" applyBorder="1" applyAlignment="1">
      <alignment horizontal="center"/>
    </xf>
    <xf numFmtId="0" fontId="2" fillId="0" borderId="18" xfId="0" applyFont="1" applyBorder="1" applyAlignment="1">
      <alignment horizontal="center" vertical="center" wrapText="1"/>
    </xf>
    <xf numFmtId="9" fontId="0" fillId="0" borderId="1" xfId="0" applyNumberFormat="1" applyBorder="1"/>
    <xf numFmtId="0" fontId="11" fillId="0" borderId="0" xfId="1" applyFont="1" applyAlignment="1">
      <alignment horizontal="center" vertical="center"/>
    </xf>
    <xf numFmtId="0" fontId="19" fillId="0" borderId="0" xfId="1" applyFont="1" applyAlignment="1">
      <alignment horizontal="center"/>
    </xf>
    <xf numFmtId="0" fontId="16" fillId="12" borderId="12" xfId="1" applyFont="1" applyFill="1" applyBorder="1" applyAlignment="1">
      <alignment horizontal="center" vertical="center"/>
    </xf>
    <xf numFmtId="0" fontId="12" fillId="18" borderId="13" xfId="2" applyFont="1" applyFill="1" applyBorder="1" applyAlignment="1">
      <alignment horizontal="center" vertical="center" textRotation="90"/>
    </xf>
    <xf numFmtId="0" fontId="12" fillId="17" borderId="13" xfId="1" applyFont="1" applyFill="1" applyBorder="1" applyAlignment="1">
      <alignment horizontal="center" vertical="center" textRotation="90"/>
    </xf>
    <xf numFmtId="0" fontId="12" fillId="16" borderId="13" xfId="1" applyFont="1" applyFill="1" applyBorder="1" applyAlignment="1">
      <alignment horizontal="center" vertical="center" textRotation="90"/>
    </xf>
    <xf numFmtId="0" fontId="12" fillId="15" borderId="13" xfId="1" applyFont="1" applyFill="1" applyBorder="1" applyAlignment="1">
      <alignment horizontal="center" vertical="center" textRotation="90"/>
    </xf>
    <xf numFmtId="0" fontId="12" fillId="14" borderId="13" xfId="1" applyFont="1" applyFill="1" applyBorder="1" applyAlignment="1">
      <alignment horizontal="center" vertical="center" textRotation="90"/>
    </xf>
    <xf numFmtId="0" fontId="12" fillId="13" borderId="13" xfId="1" applyFont="1" applyFill="1" applyBorder="1" applyAlignment="1">
      <alignment horizontal="center" vertical="center" textRotation="90"/>
    </xf>
    <xf numFmtId="0" fontId="13" fillId="12" borderId="15" xfId="1" applyFont="1" applyFill="1" applyBorder="1" applyAlignment="1">
      <alignment horizontal="center" vertical="center" textRotation="180" wrapText="1"/>
    </xf>
    <xf numFmtId="0" fontId="13" fillId="12" borderId="14" xfId="1" applyFont="1" applyFill="1" applyBorder="1" applyAlignment="1">
      <alignment horizontal="center" vertical="center" textRotation="180" wrapText="1"/>
    </xf>
    <xf numFmtId="0" fontId="12" fillId="12" borderId="12" xfId="1" applyFont="1" applyFill="1" applyBorder="1" applyAlignment="1">
      <alignment horizontal="center" vertical="center"/>
    </xf>
    <xf numFmtId="0" fontId="10" fillId="0" borderId="12" xfId="1" applyFont="1" applyBorder="1" applyAlignment="1">
      <alignment horizontal="left" vertical="center" wrapText="1"/>
    </xf>
    <xf numFmtId="0" fontId="1" fillId="19" borderId="0" xfId="0" applyFont="1" applyFill="1" applyAlignment="1">
      <alignment horizontal="center" vertical="center"/>
    </xf>
    <xf numFmtId="0" fontId="23" fillId="0" borderId="22" xfId="0" applyFont="1" applyBorder="1" applyAlignment="1">
      <alignment horizontal="left" vertical="top"/>
    </xf>
    <xf numFmtId="0" fontId="23" fillId="0" borderId="24" xfId="0" applyFont="1" applyBorder="1" applyAlignment="1">
      <alignment horizontal="left" vertical="top"/>
    </xf>
    <xf numFmtId="0" fontId="23" fillId="0" borderId="19" xfId="0" applyFont="1" applyBorder="1" applyAlignment="1">
      <alignment horizontal="left" vertical="top" wrapText="1"/>
    </xf>
    <xf numFmtId="0" fontId="23" fillId="0" borderId="16" xfId="0" applyFont="1" applyBorder="1" applyAlignment="1">
      <alignment horizontal="left" vertical="top" wrapText="1"/>
    </xf>
    <xf numFmtId="0" fontId="23" fillId="0" borderId="20" xfId="0" applyFont="1" applyBorder="1" applyAlignment="1">
      <alignment horizontal="left" vertical="top" wrapText="1"/>
    </xf>
    <xf numFmtId="0" fontId="23" fillId="0" borderId="19" xfId="0" applyFont="1" applyBorder="1" applyAlignment="1">
      <alignment horizontal="left" vertical="top"/>
    </xf>
    <xf numFmtId="0" fontId="23" fillId="0" borderId="22" xfId="0" applyFont="1" applyBorder="1" applyAlignment="1">
      <alignment horizontal="left" vertical="top" wrapText="1"/>
    </xf>
    <xf numFmtId="0" fontId="23" fillId="0" borderId="23" xfId="0" applyFont="1" applyBorder="1" applyAlignment="1">
      <alignment horizontal="left" vertical="top" wrapText="1"/>
    </xf>
    <xf numFmtId="0" fontId="23" fillId="0" borderId="24" xfId="0" applyFont="1" applyBorder="1" applyAlignment="1">
      <alignment horizontal="left" vertical="top" wrapText="1"/>
    </xf>
    <xf numFmtId="0" fontId="23" fillId="0" borderId="16" xfId="0" applyFont="1" applyBorder="1" applyAlignment="1">
      <alignment horizontal="left" vertical="top"/>
    </xf>
    <xf numFmtId="0" fontId="23" fillId="0" borderId="25" xfId="0" applyFont="1" applyBorder="1" applyAlignment="1">
      <alignment horizontal="left" vertical="top" wrapText="1"/>
    </xf>
    <xf numFmtId="0" fontId="23" fillId="0" borderId="25" xfId="0" applyFont="1" applyBorder="1" applyAlignment="1">
      <alignment horizontal="left" vertical="top"/>
    </xf>
    <xf numFmtId="0" fontId="23" fillId="0" borderId="18" xfId="0" applyFont="1" applyBorder="1" applyAlignment="1">
      <alignment horizontal="left" vertical="top" wrapText="1"/>
    </xf>
    <xf numFmtId="0" fontId="23" fillId="0" borderId="26"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xf>
    <xf numFmtId="0" fontId="23" fillId="0" borderId="27" xfId="0" applyFont="1" applyBorder="1" applyAlignment="1">
      <alignment horizontal="left" vertical="top"/>
    </xf>
    <xf numFmtId="0" fontId="23" fillId="0" borderId="3" xfId="0" applyFont="1" applyBorder="1" applyAlignment="1">
      <alignment horizontal="left" vertical="top"/>
    </xf>
    <xf numFmtId="0" fontId="23" fillId="0" borderId="4" xfId="0" applyFont="1" applyBorder="1" applyAlignment="1">
      <alignment horizontal="left" vertical="top"/>
    </xf>
    <xf numFmtId="0" fontId="23" fillId="0" borderId="20" xfId="0" applyFont="1" applyBorder="1" applyAlignment="1">
      <alignment horizontal="left" vertical="top"/>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mruColors>
      <color rgb="FF632B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112237305410572"/>
          <c:y val="5.2393663051861911E-2"/>
          <c:w val="0.54244074876415538"/>
          <c:h val="0.89310169163791386"/>
        </c:manualLayout>
      </c:layout>
      <c:doughnutChart>
        <c:varyColors val="1"/>
        <c:ser>
          <c:idx val="1"/>
          <c:order val="0"/>
          <c:tx>
            <c:strRef>
              <c:f>Resúmen!$C$12</c:f>
              <c:strCache>
                <c:ptCount val="1"/>
                <c:pt idx="0">
                  <c:v>MADUREZ GENERAL</c:v>
                </c:pt>
              </c:strCache>
            </c:strRef>
          </c:tx>
          <c:spPr>
            <a:solidFill>
              <a:schemeClr val="bg1"/>
            </a:solidFill>
          </c:spPr>
          <c:dPt>
            <c:idx val="0"/>
            <c:bubble3D val="0"/>
            <c:spPr>
              <a:solidFill>
                <a:schemeClr val="bg1"/>
              </a:solidFill>
              <a:ln w="19050">
                <a:solidFill>
                  <a:schemeClr val="lt1"/>
                </a:solidFill>
              </a:ln>
              <a:effectLst/>
            </c:spPr>
            <c:extLst>
              <c:ext xmlns:c16="http://schemas.microsoft.com/office/drawing/2014/chart" uri="{C3380CC4-5D6E-409C-BE32-E72D297353CC}">
                <c16:uniqueId val="{00000001-1EC0-4EFC-9A75-0937BB5D1645}"/>
              </c:ext>
            </c:extLst>
          </c:dPt>
          <c:dPt>
            <c:idx val="1"/>
            <c:bubble3D val="0"/>
            <c:spPr>
              <a:solidFill>
                <a:srgbClr val="466B92"/>
              </a:solidFill>
              <a:ln w="19050">
                <a:solidFill>
                  <a:schemeClr val="lt1"/>
                </a:solidFill>
              </a:ln>
              <a:effectLst>
                <a:outerShdw blurRad="50800" dist="50800" dir="5400000" algn="ctr" rotWithShape="0">
                  <a:srgbClr val="000000">
                    <a:alpha val="99000"/>
                  </a:srgbClr>
                </a:outerShdw>
              </a:effectLst>
            </c:spPr>
            <c:extLst>
              <c:ext xmlns:c16="http://schemas.microsoft.com/office/drawing/2014/chart" uri="{C3380CC4-5D6E-409C-BE32-E72D297353CC}">
                <c16:uniqueId val="{00000003-1EC0-4EFC-9A75-0937BB5D1645}"/>
              </c:ext>
            </c:extLst>
          </c:dPt>
          <c:dPt>
            <c:idx val="2"/>
            <c:bubble3D val="0"/>
            <c:spPr>
              <a:solidFill>
                <a:srgbClr val="15265A"/>
              </a:solidFill>
              <a:ln w="19050">
                <a:solidFill>
                  <a:schemeClr val="lt1"/>
                </a:solidFill>
              </a:ln>
              <a:effectLst/>
            </c:spPr>
            <c:extLst>
              <c:ext xmlns:c16="http://schemas.microsoft.com/office/drawing/2014/chart" uri="{C3380CC4-5D6E-409C-BE32-E72D297353CC}">
                <c16:uniqueId val="{00000005-1EC0-4EFC-9A75-0937BB5D1645}"/>
              </c:ext>
            </c:extLst>
          </c:dPt>
          <c:dPt>
            <c:idx val="3"/>
            <c:bubble3D val="0"/>
            <c:spPr>
              <a:solidFill>
                <a:srgbClr val="108690"/>
              </a:solidFill>
              <a:ln w="19050">
                <a:solidFill>
                  <a:schemeClr val="lt1"/>
                </a:solidFill>
              </a:ln>
              <a:effectLst/>
            </c:spPr>
            <c:extLst>
              <c:ext xmlns:c16="http://schemas.microsoft.com/office/drawing/2014/chart" uri="{C3380CC4-5D6E-409C-BE32-E72D297353CC}">
                <c16:uniqueId val="{00000007-1EC0-4EFC-9A75-0937BB5D1645}"/>
              </c:ext>
            </c:extLst>
          </c:dPt>
          <c:dPt>
            <c:idx val="4"/>
            <c:bubble3D val="0"/>
            <c:spPr>
              <a:solidFill>
                <a:srgbClr val="812890"/>
              </a:solidFill>
              <a:ln w="19050">
                <a:solidFill>
                  <a:schemeClr val="lt1"/>
                </a:solidFill>
              </a:ln>
              <a:effectLst/>
            </c:spPr>
            <c:extLst>
              <c:ext xmlns:c16="http://schemas.microsoft.com/office/drawing/2014/chart" uri="{C3380CC4-5D6E-409C-BE32-E72D297353CC}">
                <c16:uniqueId val="{00000009-1EC0-4EFC-9A75-0937BB5D1645}"/>
              </c:ext>
            </c:extLst>
          </c:dPt>
          <c:dPt>
            <c:idx val="5"/>
            <c:bubble3D val="0"/>
            <c:spPr>
              <a:solidFill>
                <a:srgbClr val="3F3F99"/>
              </a:solidFill>
              <a:ln w="19050">
                <a:solidFill>
                  <a:schemeClr val="lt1"/>
                </a:solidFill>
              </a:ln>
              <a:effectLst/>
            </c:spPr>
            <c:extLst>
              <c:ext xmlns:c16="http://schemas.microsoft.com/office/drawing/2014/chart" uri="{C3380CC4-5D6E-409C-BE32-E72D297353CC}">
                <c16:uniqueId val="{0000000B-1EC0-4EFC-9A75-0937BB5D1645}"/>
              </c:ext>
            </c:extLst>
          </c:dPt>
          <c:dPt>
            <c:idx val="6"/>
            <c:bubble3D val="0"/>
            <c:spPr>
              <a:solidFill>
                <a:srgbClr val="014B22"/>
              </a:solidFill>
              <a:ln w="19050">
                <a:solidFill>
                  <a:schemeClr val="lt1"/>
                </a:solidFill>
              </a:ln>
              <a:effectLst/>
            </c:spPr>
            <c:extLst>
              <c:ext xmlns:c16="http://schemas.microsoft.com/office/drawing/2014/chart" uri="{C3380CC4-5D6E-409C-BE32-E72D297353CC}">
                <c16:uniqueId val="{0000000D-1EC0-4EFC-9A75-0937BB5D1645}"/>
              </c:ext>
            </c:extLst>
          </c:dPt>
          <c:dLbls>
            <c:dLbl>
              <c:idx val="0"/>
              <c:layout>
                <c:manualLayout>
                  <c:x val="-4.3856852196995071E-3"/>
                  <c:y val="-8.8163552333953718E-2"/>
                </c:manualLayout>
              </c:layout>
              <c:numFmt formatCode="#,##0.00" sourceLinked="0"/>
              <c:spPr>
                <a:noFill/>
                <a:ln>
                  <a:noFill/>
                </a:ln>
                <a:effectLst>
                  <a:outerShdw blurRad="50800" dist="38100" dir="2700000" algn="tl" rotWithShape="0">
                    <a:prstClr val="black">
                      <a:alpha val="0"/>
                    </a:prstClr>
                  </a:outerShdw>
                </a:effectLst>
              </c:spPr>
              <c:txPr>
                <a:bodyPr rot="0" spcFirstLastPara="1" vertOverflow="overflow" horzOverflow="overflow" vert="horz" wrap="square" lIns="38100" tIns="19050" rIns="38100" bIns="19050" anchor="ctr" anchorCtr="0">
                  <a:spAutoFit/>
                </a:bodyPr>
                <a:lstStyle/>
                <a:p>
                  <a:pPr>
                    <a:defRPr sz="3600" b="1" i="0" u="none" strike="noStrike" kern="1200" baseline="0">
                      <a:solidFill>
                        <a:schemeClr val="tx1">
                          <a:lumMod val="75000"/>
                          <a:lumOff val="25000"/>
                        </a:schemeClr>
                      </a:solidFill>
                      <a:latin typeface="+mn-lt"/>
                      <a:ea typeface="+mn-ea"/>
                      <a:cs typeface="+mn-cs"/>
                    </a:defRPr>
                  </a:pPr>
                  <a:endParaRPr lang="es-U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C0-4EFC-9A75-0937BB5D1645}"/>
                </c:ext>
              </c:extLst>
            </c:dLbl>
            <c:numFmt formatCode="#,##0.00" sourceLinked="0"/>
            <c:spPr>
              <a:noFill/>
              <a:ln>
                <a:noFill/>
              </a:ln>
              <a:effectLst/>
            </c:spPr>
            <c:txPr>
              <a:bodyPr rot="0" spcFirstLastPara="1" vertOverflow="overflow" horzOverflow="overflow" vert="horz" wrap="square" lIns="38100" tIns="19050" rIns="38100" bIns="19050" anchor="ctr" anchorCtr="0">
                <a:spAutoFit/>
              </a:bodyPr>
              <a:lstStyle/>
              <a:p>
                <a:pPr>
                  <a:defRPr sz="3600" b="0" i="0" u="none" strike="noStrike" kern="1200" baseline="0">
                    <a:solidFill>
                      <a:schemeClr val="tx1">
                        <a:lumMod val="75000"/>
                        <a:lumOff val="25000"/>
                      </a:schemeClr>
                    </a:solidFill>
                    <a:latin typeface="+mn-lt"/>
                    <a:ea typeface="+mn-ea"/>
                    <a:cs typeface="+mn-cs"/>
                  </a:defRPr>
                </a:pPr>
                <a:endParaRPr lang="es-UY"/>
              </a:p>
            </c:txPr>
            <c:showLegendKey val="0"/>
            <c:showVal val="1"/>
            <c:showCatName val="0"/>
            <c:showSerName val="0"/>
            <c:showPercent val="0"/>
            <c:showBubbleSize val="0"/>
            <c:showLeaderLines val="0"/>
            <c:extLst>
              <c:ext xmlns:c15="http://schemas.microsoft.com/office/drawing/2012/chart" uri="{CE6537A1-D6FC-4f65-9D91-7224C49458BB}"/>
            </c:extLst>
          </c:dLbls>
          <c:cat>
            <c:strRef>
              <c:f>Resúmen!$C$14:$C$20</c:f>
              <c:strCache>
                <c:ptCount val="7"/>
                <c:pt idx="0">
                  <c:v>MADUREZ POR FUNCIÓN</c:v>
                </c:pt>
                <c:pt idx="1">
                  <c:v>GOBERNAR (GV)</c:v>
                </c:pt>
                <c:pt idx="2">
                  <c:v>IDENTIFICAR (ID)</c:v>
                </c:pt>
                <c:pt idx="3">
                  <c:v>PROTEGER (PR)</c:v>
                </c:pt>
                <c:pt idx="4">
                  <c:v>DETECTAR (DE)</c:v>
                </c:pt>
                <c:pt idx="5">
                  <c:v>RESPONDER (RE)</c:v>
                </c:pt>
                <c:pt idx="6">
                  <c:v>RECUPERAR (RC)</c:v>
                </c:pt>
              </c:strCache>
            </c:strRef>
          </c:cat>
          <c:val>
            <c:numRef>
              <c:f>Resúmen!$D$12</c:f>
              <c:numCache>
                <c:formatCode>#,##0.00</c:formatCode>
                <c:ptCount val="1"/>
                <c:pt idx="0">
                  <c:v>0</c:v>
                </c:pt>
              </c:numCache>
            </c:numRef>
          </c:val>
          <c:extLst>
            <c:ext xmlns:c16="http://schemas.microsoft.com/office/drawing/2014/chart" uri="{C3380CC4-5D6E-409C-BE32-E72D297353CC}">
              <c16:uniqueId val="{0000000E-1EC0-4EFC-9A75-0937BB5D1645}"/>
            </c:ext>
          </c:extLst>
        </c:ser>
        <c:ser>
          <c:idx val="0"/>
          <c:order val="1"/>
          <c:spPr>
            <a:effectLst>
              <a:outerShdw blurRad="50800" dist="38100" dir="2700000" algn="tl" rotWithShape="0">
                <a:prstClr val="black">
                  <a:alpha val="40000"/>
                </a:prstClr>
              </a:outerShdw>
            </a:effectLst>
          </c:spPr>
          <c:dPt>
            <c:idx val="0"/>
            <c:bubble3D val="0"/>
            <c:spPr>
              <a:solidFill>
                <a:schemeClr val="accent1"/>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0-1EC0-4EFC-9A75-0937BB5D1645}"/>
              </c:ext>
            </c:extLst>
          </c:dPt>
          <c:dPt>
            <c:idx val="1"/>
            <c:bubble3D val="0"/>
            <c:spPr>
              <a:solidFill>
                <a:srgbClr val="466B92"/>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2-1EC0-4EFC-9A75-0937BB5D1645}"/>
              </c:ext>
            </c:extLst>
          </c:dPt>
          <c:dPt>
            <c:idx val="2"/>
            <c:bubble3D val="0"/>
            <c:spPr>
              <a:solidFill>
                <a:srgbClr val="15265A"/>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4-1EC0-4EFC-9A75-0937BB5D1645}"/>
              </c:ext>
            </c:extLst>
          </c:dPt>
          <c:dPt>
            <c:idx val="3"/>
            <c:bubble3D val="0"/>
            <c:spPr>
              <a:solidFill>
                <a:srgbClr val="108690"/>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6-1EC0-4EFC-9A75-0937BB5D1645}"/>
              </c:ext>
            </c:extLst>
          </c:dPt>
          <c:dPt>
            <c:idx val="4"/>
            <c:bubble3D val="0"/>
            <c:spPr>
              <a:solidFill>
                <a:srgbClr val="812890"/>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8-1EC0-4EFC-9A75-0937BB5D1645}"/>
              </c:ext>
            </c:extLst>
          </c:dPt>
          <c:dPt>
            <c:idx val="5"/>
            <c:bubble3D val="0"/>
            <c:spPr>
              <a:solidFill>
                <a:srgbClr val="3F3F99"/>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A-1EC0-4EFC-9A75-0937BB5D1645}"/>
              </c:ext>
            </c:extLst>
          </c:dPt>
          <c:dPt>
            <c:idx val="6"/>
            <c:bubble3D val="0"/>
            <c:spPr>
              <a:solidFill>
                <a:srgbClr val="014B22"/>
              </a:solidFill>
              <a:ln w="19050">
                <a:solidFill>
                  <a:schemeClr val="lt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1C-1EC0-4EFC-9A75-0937BB5D1645}"/>
              </c:ext>
            </c:extLst>
          </c:dPt>
          <c:dLbls>
            <c:numFmt formatCode="#,##0.00" sourceLinked="0"/>
            <c:spPr>
              <a:noFill/>
              <a:ln>
                <a:noFill/>
              </a:ln>
              <a:effectLst/>
            </c:spPr>
            <c:txPr>
              <a:bodyPr rot="0" spcFirstLastPara="1" vertOverflow="overflow" horzOverflow="overflow"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es-UY"/>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Resúmen!$C$14:$C$20</c:f>
              <c:strCache>
                <c:ptCount val="7"/>
                <c:pt idx="0">
                  <c:v>MADUREZ POR FUNCIÓN</c:v>
                </c:pt>
                <c:pt idx="1">
                  <c:v>GOBERNAR (GV)</c:v>
                </c:pt>
                <c:pt idx="2">
                  <c:v>IDENTIFICAR (ID)</c:v>
                </c:pt>
                <c:pt idx="3">
                  <c:v>PROTEGER (PR)</c:v>
                </c:pt>
                <c:pt idx="4">
                  <c:v>DETECTAR (DE)</c:v>
                </c:pt>
                <c:pt idx="5">
                  <c:v>RESPONDER (RE)</c:v>
                </c:pt>
                <c:pt idx="6">
                  <c:v>RECUPERAR (RC)</c:v>
                </c:pt>
              </c:strCache>
            </c:strRef>
          </c:cat>
          <c:val>
            <c:numRef>
              <c:f>Resúmen!$D$14:$D$20</c:f>
              <c:numCache>
                <c:formatCode>#,##0.00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1EC0-4EFC-9A75-0937BB5D1645}"/>
            </c:ext>
          </c:extLst>
        </c:ser>
        <c:dLbls>
          <c:showLegendKey val="0"/>
          <c:showVal val="1"/>
          <c:showCatName val="0"/>
          <c:showSerName val="0"/>
          <c:showPercent val="0"/>
          <c:showBubbleSize val="0"/>
          <c:showLeaderLines val="0"/>
        </c:dLbls>
        <c:firstSliceAng val="0"/>
        <c:holeSize val="0"/>
      </c:doughnutChart>
      <c:spPr>
        <a:noFill/>
        <a:ln>
          <a:noFill/>
        </a:ln>
        <a:effectLst/>
      </c:spPr>
    </c:plotArea>
    <c:legend>
      <c:legendPos val="l"/>
      <c:legendEntry>
        <c:idx val="0"/>
        <c:delete val="1"/>
      </c:legendEntry>
      <c:layout>
        <c:manualLayout>
          <c:xMode val="edge"/>
          <c:yMode val="edge"/>
          <c:x val="1.3598832998835355E-2"/>
          <c:y val="8.9966532868016383E-2"/>
          <c:w val="0.36020203368584408"/>
          <c:h val="0.8116874965966604"/>
        </c:manualLayout>
      </c:layout>
      <c:overlay val="1"/>
      <c:spPr>
        <a:noFill/>
        <a:ln>
          <a:noFill/>
        </a:ln>
        <a:effectLst/>
      </c:spPr>
      <c:txPr>
        <a:bodyPr rot="0" spcFirstLastPara="1" vertOverflow="ellipsis" vert="horz" wrap="square" anchor="ctr" anchorCtr="1"/>
        <a:lstStyle/>
        <a:p>
          <a:pPr rtl="0">
            <a:defRPr sz="1400" b="0" i="0" u="none" strike="noStrike" kern="1200" baseline="0">
              <a:solidFill>
                <a:schemeClr val="tx1"/>
              </a:solidFill>
              <a:latin typeface="+mn-lt"/>
              <a:ea typeface="+mn-ea"/>
              <a:cs typeface="+mn-cs"/>
            </a:defRPr>
          </a:pPr>
          <a:endParaRPr lang="es-UY"/>
        </a:p>
      </c:txPr>
    </c:legend>
    <c:plotVisOnly val="0"/>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s-UY"/>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Y"/>
        </a:p>
      </c:txPr>
    </c:title>
    <c:autoTitleDeleted val="0"/>
    <c:plotArea>
      <c:layout/>
      <c:barChart>
        <c:barDir val="col"/>
        <c:grouping val="clustered"/>
        <c:varyColors val="0"/>
        <c:ser>
          <c:idx val="0"/>
          <c:order val="0"/>
          <c:tx>
            <c:strRef>
              <c:f>Cumplimiento!$G$2</c:f>
              <c:strCache>
                <c:ptCount val="1"/>
                <c:pt idx="0">
                  <c:v>% Cumplimiento de Controles</c:v>
                </c:pt>
              </c:strCache>
            </c:strRef>
          </c:tx>
          <c:spPr>
            <a:solidFill>
              <a:schemeClr val="dk1">
                <a:tint val="88500"/>
              </a:schemeClr>
            </a:solidFill>
            <a:ln>
              <a:noFill/>
            </a:ln>
            <a:effectLst/>
          </c:spPr>
          <c:invertIfNegative val="0"/>
          <c:cat>
            <c:strRef>
              <c:f>Cumplimiento!$F$3:$F$5</c:f>
              <c:strCache>
                <c:ptCount val="3"/>
                <c:pt idx="0">
                  <c:v>Alta</c:v>
                </c:pt>
                <c:pt idx="1">
                  <c:v>Media</c:v>
                </c:pt>
                <c:pt idx="2">
                  <c:v>Baja</c:v>
                </c:pt>
              </c:strCache>
            </c:strRef>
          </c:cat>
          <c:val>
            <c:numRef>
              <c:f>Cumplimiento!$G$3:$G$5</c:f>
              <c:numCache>
                <c:formatCode>0%</c:formatCode>
                <c:ptCount val="3"/>
                <c:pt idx="0">
                  <c:v>0</c:v>
                </c:pt>
                <c:pt idx="1">
                  <c:v>0</c:v>
                </c:pt>
                <c:pt idx="2">
                  <c:v>0</c:v>
                </c:pt>
              </c:numCache>
            </c:numRef>
          </c:val>
          <c:extLst>
            <c:ext xmlns:c16="http://schemas.microsoft.com/office/drawing/2014/chart" uri="{C3380CC4-5D6E-409C-BE32-E72D297353CC}">
              <c16:uniqueId val="{00000000-FD23-4EF3-AD15-F8301A85B7F4}"/>
            </c:ext>
          </c:extLst>
        </c:ser>
        <c:dLbls>
          <c:showLegendKey val="0"/>
          <c:showVal val="0"/>
          <c:showCatName val="0"/>
          <c:showSerName val="0"/>
          <c:showPercent val="0"/>
          <c:showBubbleSize val="0"/>
        </c:dLbls>
        <c:gapWidth val="219"/>
        <c:overlap val="-27"/>
        <c:axId val="568259744"/>
        <c:axId val="400633072"/>
      </c:barChart>
      <c:catAx>
        <c:axId val="568259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Y"/>
          </a:p>
        </c:txPr>
        <c:crossAx val="400633072"/>
        <c:crosses val="autoZero"/>
        <c:auto val="1"/>
        <c:lblAlgn val="ctr"/>
        <c:lblOffset val="100"/>
        <c:noMultiLvlLbl val="0"/>
      </c:catAx>
      <c:valAx>
        <c:axId val="40063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Y"/>
          </a:p>
        </c:txPr>
        <c:crossAx val="568259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UY"/>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619124</xdr:colOff>
      <xdr:row>10</xdr:row>
      <xdr:rowOff>166688</xdr:rowOff>
    </xdr:from>
    <xdr:to>
      <xdr:col>13</xdr:col>
      <xdr:colOff>595312</xdr:colOff>
      <xdr:row>25</xdr:row>
      <xdr:rowOff>35718</xdr:rowOff>
    </xdr:to>
    <xdr:graphicFrame macro="">
      <xdr:nvGraphicFramePr>
        <xdr:cNvPr id="2" name="Chart 4">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xdr:colOff>
      <xdr:row>0</xdr:row>
      <xdr:rowOff>1</xdr:rowOff>
    </xdr:from>
    <xdr:ext cx="13144498" cy="1540223"/>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357189" y="1"/>
          <a:ext cx="13144498" cy="1540223"/>
        </a:xfrm>
        <a:prstGeom prst="rect">
          <a:avLst/>
        </a:prstGeom>
      </xdr:spPr>
    </xdr:pic>
    <xdr:clientData/>
  </xdr:oneCellAnchor>
  <xdr:oneCellAnchor>
    <xdr:from>
      <xdr:col>2</xdr:col>
      <xdr:colOff>0</xdr:colOff>
      <xdr:row>49</xdr:row>
      <xdr:rowOff>0</xdr:rowOff>
    </xdr:from>
    <xdr:ext cx="14497844" cy="1149804"/>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238250" y="15563850"/>
          <a:ext cx="14497844" cy="1149804"/>
        </a:xfrm>
        <a:prstGeom prst="rect">
          <a:avLst/>
        </a:prstGeom>
      </xdr:spPr>
    </xdr:pic>
    <xdr:clientData/>
  </xdr:oneCellAnchor>
  <xdr:twoCellAnchor>
    <xdr:from>
      <xdr:col>5</xdr:col>
      <xdr:colOff>595313</xdr:colOff>
      <xdr:row>26</xdr:row>
      <xdr:rowOff>0</xdr:rowOff>
    </xdr:from>
    <xdr:to>
      <xdr:col>15</xdr:col>
      <xdr:colOff>35719</xdr:colOff>
      <xdr:row>32</xdr:row>
      <xdr:rowOff>130968</xdr:rowOff>
    </xdr:to>
    <xdr:graphicFrame macro="">
      <xdr:nvGraphicFramePr>
        <xdr:cNvPr id="3" name="Gráfico 2">
          <a:extLst>
            <a:ext uri="{FF2B5EF4-FFF2-40B4-BE49-F238E27FC236}">
              <a16:creationId xmlns:a16="http://schemas.microsoft.com/office/drawing/2014/main" id="{8CC69CE9-D92E-4548-A220-1ED4C5205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3</xdr:col>
      <xdr:colOff>640580</xdr:colOff>
      <xdr:row>4</xdr:row>
      <xdr:rowOff>76200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9050"/>
          <a:ext cx="11153582" cy="125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11</xdr:col>
      <xdr:colOff>1542709</xdr:colOff>
      <xdr:row>3</xdr:row>
      <xdr:rowOff>130818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
          <a:ext cx="11089821" cy="12602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1252746</xdr:colOff>
      <xdr:row>5</xdr:row>
      <xdr:rowOff>180975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9051"/>
          <a:ext cx="10611588" cy="11620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gesicgub-my.sharepoint.com/Users/natalia.salazar/Downloads/Lista%20verificaci&#243;n%20MCU%20v4.2%20r20221128%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wnloads/Perfil%20comunitario%20BASICO%20vFinal%20(2)%20(3)%20(2).xlsx" TargetMode="External"/><Relationship Id="rId1" Type="http://schemas.openxmlformats.org/officeDocument/2006/relationships/externalLinkPath" Target="/Users/maite.rodriguez/Downloads/Perfil%20comunitario%20BASICO%20vFinal%20(2)%20(3)%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gesicgub.sharepoint.com/sites/SeguridadGestinAuditora-Marcodeciberseguridad/Shared%20Documents/MCU%20versi&#243;n%204.2/Lista%20verificaci&#243;n%20MCU%20v4.2%20r202211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Hoja2"/>
      <sheetName val="Requisitos"/>
      <sheetName val="Madurez"/>
      <sheetName val="Respuestas Unificadas"/>
      <sheetName val="Corrección"/>
      <sheetName val="Estado deseado"/>
      <sheetName val="Evaluación deseada"/>
      <sheetName val="Ordenación"/>
      <sheetName val="Hoja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general"/>
      <sheetName val="Perfil BASICO"/>
      <sheetName val="Plan de acción"/>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Hoja2"/>
      <sheetName val="Requisitos"/>
      <sheetName val="Madurez"/>
      <sheetName val="Respuestas Unificadas"/>
      <sheetName val="Corrección"/>
      <sheetName val="Estado deseado"/>
      <sheetName val="Evaluación deseada"/>
      <sheetName val="Ordenación"/>
      <sheetName val="Hoja3"/>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45"/>
  <sheetViews>
    <sheetView showGridLines="0" tabSelected="1" zoomScale="80" zoomScaleNormal="80" workbookViewId="0">
      <selection activeCell="V30" sqref="V30"/>
    </sheetView>
  </sheetViews>
  <sheetFormatPr baseColWidth="10" defaultColWidth="9.26953125" defaultRowHeight="15.5" x14ac:dyDescent="0.35"/>
  <cols>
    <col min="1" max="1" width="5.453125" style="10" customWidth="1"/>
    <col min="2" max="2" width="4.54296875" style="10" customWidth="1"/>
    <col min="3" max="3" width="73.54296875" style="10" customWidth="1"/>
    <col min="4" max="4" width="18.54296875" style="11" bestFit="1" customWidth="1"/>
    <col min="5" max="5" width="7.7265625" style="10" customWidth="1"/>
    <col min="6" max="6" width="10.54296875" style="10" customWidth="1"/>
    <col min="7" max="7" width="8" style="10" customWidth="1"/>
    <col min="8" max="8" width="9.26953125" style="10"/>
    <col min="9" max="9" width="7.7265625" style="10" customWidth="1"/>
    <col min="10" max="10" width="9.26953125" style="10"/>
    <col min="11" max="11" width="11.26953125" style="10" customWidth="1"/>
    <col min="12" max="16384" width="9.26953125" style="10"/>
  </cols>
  <sheetData>
    <row r="1" spans="2:15" ht="12" customHeight="1" x14ac:dyDescent="0.35">
      <c r="B1" s="117"/>
      <c r="C1" s="117"/>
      <c r="D1" s="117"/>
      <c r="E1" s="117"/>
      <c r="F1" s="117"/>
      <c r="G1" s="117"/>
      <c r="H1" s="117"/>
      <c r="I1" s="117"/>
      <c r="J1" s="117"/>
      <c r="K1" s="117"/>
      <c r="L1" s="117"/>
      <c r="M1" s="117"/>
      <c r="N1" s="117"/>
      <c r="O1" s="117"/>
    </row>
    <row r="2" spans="2:15" ht="12.75" customHeight="1" x14ac:dyDescent="0.35">
      <c r="B2" s="117"/>
      <c r="C2" s="117"/>
      <c r="D2" s="117"/>
      <c r="E2" s="117"/>
      <c r="F2" s="117"/>
      <c r="G2" s="117"/>
      <c r="H2" s="117"/>
      <c r="I2" s="117"/>
      <c r="J2" s="117"/>
      <c r="K2" s="117"/>
      <c r="L2" s="117"/>
      <c r="M2" s="117"/>
      <c r="N2" s="117"/>
      <c r="O2" s="117"/>
    </row>
    <row r="3" spans="2:15" ht="12.75" customHeight="1" x14ac:dyDescent="0.35">
      <c r="B3" s="117"/>
      <c r="C3" s="117"/>
      <c r="D3" s="117"/>
      <c r="E3" s="117"/>
      <c r="F3" s="117"/>
      <c r="G3" s="117"/>
      <c r="H3" s="117"/>
      <c r="I3" s="117"/>
      <c r="J3" s="117"/>
      <c r="K3" s="117"/>
      <c r="L3" s="117"/>
      <c r="M3" s="117"/>
      <c r="N3" s="117"/>
      <c r="O3" s="117"/>
    </row>
    <row r="4" spans="2:15" ht="12.75" customHeight="1" x14ac:dyDescent="0.35">
      <c r="B4" s="117"/>
      <c r="C4" s="117"/>
      <c r="D4" s="117"/>
      <c r="E4" s="117"/>
      <c r="F4" s="117"/>
      <c r="G4" s="117"/>
      <c r="H4" s="117"/>
      <c r="I4" s="117"/>
      <c r="J4" s="117"/>
      <c r="K4" s="117"/>
      <c r="L4" s="117"/>
      <c r="M4" s="117"/>
      <c r="N4" s="117"/>
      <c r="O4" s="117"/>
    </row>
    <row r="5" spans="2:15" ht="12.75" customHeight="1" x14ac:dyDescent="0.35">
      <c r="B5" s="117"/>
      <c r="C5" s="117"/>
      <c r="D5" s="117"/>
      <c r="E5" s="117"/>
      <c r="F5" s="117"/>
      <c r="G5" s="117"/>
      <c r="H5" s="117"/>
      <c r="I5" s="117"/>
      <c r="J5" s="117"/>
      <c r="K5" s="117"/>
      <c r="L5" s="117"/>
      <c r="M5" s="117"/>
      <c r="N5" s="117"/>
      <c r="O5" s="117"/>
    </row>
    <row r="6" spans="2:15" ht="12.75" customHeight="1" x14ac:dyDescent="0.35">
      <c r="B6" s="117"/>
      <c r="C6" s="117"/>
      <c r="D6" s="117"/>
      <c r="E6" s="117"/>
      <c r="F6" s="117"/>
      <c r="G6" s="117"/>
      <c r="H6" s="117"/>
      <c r="I6" s="117"/>
      <c r="J6" s="117"/>
      <c r="K6" s="117"/>
      <c r="L6" s="117"/>
      <c r="M6" s="117"/>
      <c r="N6" s="117"/>
      <c r="O6" s="117"/>
    </row>
    <row r="7" spans="2:15" ht="12.75" customHeight="1" x14ac:dyDescent="0.35">
      <c r="B7" s="117"/>
      <c r="C7" s="117"/>
      <c r="D7" s="117"/>
      <c r="E7" s="117"/>
      <c r="F7" s="117"/>
      <c r="G7" s="117"/>
      <c r="H7" s="117"/>
      <c r="I7" s="117"/>
      <c r="J7" s="117"/>
      <c r="K7" s="117"/>
      <c r="L7" s="117"/>
      <c r="M7" s="117"/>
      <c r="N7" s="117"/>
      <c r="O7" s="117"/>
    </row>
    <row r="8" spans="2:15" ht="12.75" customHeight="1" x14ac:dyDescent="0.35">
      <c r="B8" s="117"/>
      <c r="C8" s="117"/>
      <c r="D8" s="117"/>
      <c r="E8" s="117"/>
      <c r="F8" s="117"/>
      <c r="G8" s="117"/>
      <c r="H8" s="117"/>
      <c r="I8" s="117"/>
      <c r="J8" s="117"/>
      <c r="K8" s="117"/>
      <c r="L8" s="117"/>
      <c r="M8" s="117"/>
      <c r="N8" s="117"/>
      <c r="O8" s="117"/>
    </row>
    <row r="9" spans="2:15" ht="12.75" customHeight="1" x14ac:dyDescent="0.35">
      <c r="B9" s="117"/>
      <c r="C9" s="117"/>
      <c r="D9" s="117"/>
      <c r="E9" s="117"/>
      <c r="F9" s="117"/>
      <c r="G9" s="117"/>
      <c r="H9" s="117"/>
      <c r="I9" s="117"/>
      <c r="J9" s="117"/>
      <c r="K9" s="117"/>
      <c r="L9" s="117"/>
      <c r="M9" s="117"/>
      <c r="N9" s="117"/>
      <c r="O9" s="117"/>
    </row>
    <row r="10" spans="2:15" ht="12.75" customHeight="1" x14ac:dyDescent="0.35">
      <c r="B10" s="117"/>
      <c r="C10" s="117"/>
      <c r="D10" s="117"/>
      <c r="E10" s="117"/>
      <c r="F10" s="117"/>
      <c r="G10" s="117"/>
      <c r="H10" s="117"/>
      <c r="I10" s="117"/>
      <c r="J10" s="117"/>
      <c r="K10" s="117"/>
      <c r="L10" s="117"/>
      <c r="M10" s="117"/>
      <c r="N10" s="117"/>
      <c r="O10" s="117"/>
    </row>
    <row r="12" spans="2:15" ht="26.25" customHeight="1" x14ac:dyDescent="0.35">
      <c r="C12" s="27" t="s">
        <v>1865</v>
      </c>
      <c r="D12" s="26">
        <f>ROUND(AVERAGE('Madurez Subcategoría'!L9:L368),2)</f>
        <v>0</v>
      </c>
      <c r="O12" s="126" t="s">
        <v>1864</v>
      </c>
    </row>
    <row r="13" spans="2:15" ht="20.149999999999999" customHeight="1" x14ac:dyDescent="0.35">
      <c r="C13" s="118"/>
      <c r="D13" s="118"/>
      <c r="O13" s="127"/>
    </row>
    <row r="14" spans="2:15" ht="20.149999999999999" customHeight="1" x14ac:dyDescent="0.35">
      <c r="C14" s="119" t="s">
        <v>1866</v>
      </c>
      <c r="D14" s="119"/>
      <c r="O14" s="127"/>
    </row>
    <row r="15" spans="2:15" ht="20.149999999999999" customHeight="1" x14ac:dyDescent="0.4">
      <c r="C15" s="25" t="s">
        <v>1863</v>
      </c>
      <c r="D15" s="19">
        <f>ROUND(AVERAGE('Madurez Subcategoría'!L9:L91),2)</f>
        <v>0</v>
      </c>
      <c r="O15" s="127"/>
    </row>
    <row r="16" spans="2:15" ht="20.149999999999999" customHeight="1" x14ac:dyDescent="0.4">
      <c r="C16" s="24" t="s">
        <v>1862</v>
      </c>
      <c r="D16" s="19">
        <f>ROUND(AVERAGE('Madurez Subcategoría'!L92:L157),2)</f>
        <v>0</v>
      </c>
      <c r="O16" s="127"/>
    </row>
    <row r="17" spans="2:19" ht="20.149999999999999" customHeight="1" x14ac:dyDescent="0.4">
      <c r="C17" s="23" t="s">
        <v>1861</v>
      </c>
      <c r="D17" s="19">
        <f>ROUND(AVERAGE('Madurez Subcategoría'!L158:L268),2)</f>
        <v>0</v>
      </c>
      <c r="O17" s="127"/>
    </row>
    <row r="18" spans="2:19" ht="20.149999999999999" customHeight="1" x14ac:dyDescent="0.4">
      <c r="C18" s="22" t="s">
        <v>1860</v>
      </c>
      <c r="D18" s="19">
        <f>ROUND(AVERAGE('Madurez Subcategoría'!L269:L303),2)</f>
        <v>0</v>
      </c>
      <c r="O18" s="127"/>
    </row>
    <row r="19" spans="2:19" ht="20.149999999999999" customHeight="1" x14ac:dyDescent="0.4">
      <c r="C19" s="21" t="s">
        <v>1859</v>
      </c>
      <c r="D19" s="19">
        <f>ROUND(AVERAGE('Madurez Subcategoría'!L304:L345),2)</f>
        <v>0</v>
      </c>
      <c r="O19" s="127"/>
    </row>
    <row r="20" spans="2:19" ht="20.149999999999999" customHeight="1" x14ac:dyDescent="0.4">
      <c r="C20" s="20" t="s">
        <v>1858</v>
      </c>
      <c r="D20" s="19">
        <f>ROUND(AVERAGE('Madurez Subcategoría'!L346:L368),2)</f>
        <v>0</v>
      </c>
      <c r="O20" s="127"/>
    </row>
    <row r="21" spans="2:19" x14ac:dyDescent="0.35">
      <c r="D21" s="18"/>
      <c r="O21" s="127"/>
    </row>
    <row r="22" spans="2:19" x14ac:dyDescent="0.35">
      <c r="D22" s="18"/>
      <c r="O22" s="127"/>
    </row>
    <row r="23" spans="2:19" x14ac:dyDescent="0.35">
      <c r="O23" s="127"/>
    </row>
    <row r="24" spans="2:19" ht="20.149999999999999" customHeight="1" x14ac:dyDescent="0.35">
      <c r="C24" s="27" t="s">
        <v>1883</v>
      </c>
      <c r="D24" s="17"/>
      <c r="O24" s="127"/>
    </row>
    <row r="25" spans="2:19" ht="32.25" customHeight="1" x14ac:dyDescent="0.35">
      <c r="B25" s="120" t="s">
        <v>1857</v>
      </c>
      <c r="C25" s="14" t="s">
        <v>1856</v>
      </c>
      <c r="D25" s="13">
        <f>ROUND(AVERAGEIF('Madurez Subcategoría'!$B$9:$B$368,"GV.OC",'Madurez Subcategoría'!$L$9:$L$368),2)</f>
        <v>0</v>
      </c>
      <c r="O25" s="127"/>
    </row>
    <row r="26" spans="2:19" ht="32.25" customHeight="1" x14ac:dyDescent="0.35">
      <c r="B26" s="120"/>
      <c r="C26" s="14" t="s">
        <v>1855</v>
      </c>
      <c r="D26" s="13">
        <f>ROUND(AVERAGEIF('Madurez Subcategoría'!$B$9:$B$368,"GV.RM",'Madurez Subcategoría'!$L$9:$L$368),2)</f>
        <v>0</v>
      </c>
      <c r="O26" s="15"/>
    </row>
    <row r="27" spans="2:19" ht="32.25" customHeight="1" x14ac:dyDescent="0.35">
      <c r="B27" s="120"/>
      <c r="C27" s="14" t="s">
        <v>1854</v>
      </c>
      <c r="D27" s="13">
        <f>ROUND(AVERAGEIF('Madurez Subcategoría'!$B$9:$B$368,"GV.RR",'Madurez Subcategoría'!$L$9:$L$368),2)</f>
        <v>0</v>
      </c>
      <c r="O27" s="15"/>
    </row>
    <row r="28" spans="2:19" ht="32.25" customHeight="1" x14ac:dyDescent="0.35">
      <c r="B28" s="120"/>
      <c r="C28" s="14" t="s">
        <v>1853</v>
      </c>
      <c r="D28" s="13">
        <f>ROUND(AVERAGEIF('Madurez Subcategoría'!$B$9:$B$368,"GV.SC",'Madurez Subcategoría'!$L$9:$L$368),2)</f>
        <v>0</v>
      </c>
      <c r="O28" s="15"/>
    </row>
    <row r="29" spans="2:19" ht="32.25" customHeight="1" x14ac:dyDescent="0.35">
      <c r="B29" s="120"/>
      <c r="C29" s="14" t="s">
        <v>1852</v>
      </c>
      <c r="D29" s="13">
        <f>ROUND(AVERAGEIF('Madurez Subcategoría'!$B$9:$B$368,"GV.PO",'Madurez Subcategoría'!$L$9:$L$368),2)</f>
        <v>0</v>
      </c>
      <c r="O29" s="15"/>
    </row>
    <row r="30" spans="2:19" ht="52.5" customHeight="1" x14ac:dyDescent="0.35">
      <c r="B30" s="121" t="s">
        <v>1851</v>
      </c>
      <c r="C30" s="16" t="s">
        <v>1850</v>
      </c>
      <c r="D30" s="13">
        <f>ROUND(AVERAGEIF('Madurez Subcategoría'!$B$9:$B$368,"ID.AM",'Madurez Subcategoría'!$L$9:$L$368),2)</f>
        <v>0</v>
      </c>
      <c r="P30" s="15"/>
      <c r="S30" s="15" t="s">
        <v>1849</v>
      </c>
    </row>
    <row r="31" spans="2:19" ht="52.5" customHeight="1" x14ac:dyDescent="0.35">
      <c r="B31" s="121"/>
      <c r="C31" s="16" t="s">
        <v>1885</v>
      </c>
      <c r="D31" s="13">
        <f>ROUND(AVERAGEIF('Madurez Subcategoría'!$B$9:$B$368,"ID.IM",'Madurez Subcategoría'!$L$9:$L$368),2)</f>
        <v>0</v>
      </c>
      <c r="P31" s="15"/>
      <c r="S31" s="15"/>
    </row>
    <row r="32" spans="2:19" ht="52.5" customHeight="1" x14ac:dyDescent="0.35">
      <c r="B32" s="121"/>
      <c r="C32" s="16" t="s">
        <v>1848</v>
      </c>
      <c r="D32" s="13">
        <f>ROUND(AVERAGEIF('Madurez Subcategoría'!$B$9:$B$368,"ID.RA",'Madurez Subcategoría'!$L$9:$L$368),2)</f>
        <v>0</v>
      </c>
      <c r="P32" s="15"/>
      <c r="S32" s="15"/>
    </row>
    <row r="33" spans="2:19" ht="20.149999999999999" customHeight="1" x14ac:dyDescent="0.35">
      <c r="B33" s="122" t="s">
        <v>1847</v>
      </c>
      <c r="C33" s="14" t="s">
        <v>1846</v>
      </c>
      <c r="D33" s="13">
        <f>ROUND(AVERAGEIF('Madurez Subcategoría'!$B$9:$B$368,"PR.AT",'Madurez Subcategoría'!$L$9:$L$368),2)</f>
        <v>0</v>
      </c>
      <c r="S33" s="15"/>
    </row>
    <row r="34" spans="2:19" ht="36" customHeight="1" x14ac:dyDescent="0.35">
      <c r="B34" s="122"/>
      <c r="C34" s="14" t="s">
        <v>1845</v>
      </c>
      <c r="D34" s="13">
        <f>ROUND(AVERAGEIF('Madurez Subcategoría'!$B$9:$B$368,"PR.AA",'Madurez Subcategoría'!$L$9:$L$368),2)</f>
        <v>0</v>
      </c>
      <c r="S34" s="15"/>
    </row>
    <row r="35" spans="2:19" ht="20.149999999999999" customHeight="1" x14ac:dyDescent="0.35">
      <c r="B35" s="122"/>
      <c r="C35" s="14" t="s">
        <v>1844</v>
      </c>
      <c r="D35" s="13">
        <f>ROUND(AVERAGEIF('Madurez Subcategoría'!$B$9:$B$368,"PR.IR",'Madurez Subcategoría'!$L$9:$L$368),2)</f>
        <v>0</v>
      </c>
      <c r="S35" s="15"/>
    </row>
    <row r="36" spans="2:19" ht="20.149999999999999" customHeight="1" x14ac:dyDescent="0.35">
      <c r="B36" s="122"/>
      <c r="C36" s="14" t="s">
        <v>1843</v>
      </c>
      <c r="D36" s="13">
        <f>ROUND(AVERAGEIF('Madurez Subcategoría'!$B$9:$B$368,"PR.DS",'Madurez Subcategoría'!$L$9:$L$368),2)</f>
        <v>0</v>
      </c>
      <c r="F36" s="44" t="s">
        <v>1831</v>
      </c>
      <c r="G36" s="128" t="s">
        <v>1830</v>
      </c>
      <c r="H36" s="128"/>
      <c r="I36" s="128"/>
      <c r="J36" s="128"/>
      <c r="K36" s="128"/>
      <c r="L36" s="128"/>
      <c r="M36" s="128"/>
      <c r="N36" s="128"/>
      <c r="O36" s="128"/>
      <c r="P36" s="128"/>
      <c r="Q36" s="128"/>
      <c r="R36" s="128"/>
      <c r="S36" s="15"/>
    </row>
    <row r="37" spans="2:19" ht="65.25" customHeight="1" x14ac:dyDescent="0.35">
      <c r="B37" s="122"/>
      <c r="C37" s="14" t="s">
        <v>1897</v>
      </c>
      <c r="D37" s="13">
        <f>ROUND(AVERAGEIF('Madurez Subcategoría'!$B$9:$B$368,"PR.PS",'Madurez Subcategoría'!$L$9:$L$368),2)</f>
        <v>0</v>
      </c>
      <c r="F37" s="12" t="s">
        <v>1829</v>
      </c>
      <c r="G37" s="129" t="s">
        <v>1891</v>
      </c>
      <c r="H37" s="129"/>
      <c r="I37" s="129"/>
      <c r="J37" s="129"/>
      <c r="K37" s="129"/>
      <c r="L37" s="129"/>
      <c r="M37" s="129"/>
      <c r="N37" s="129"/>
      <c r="O37" s="129"/>
      <c r="P37" s="129"/>
      <c r="Q37" s="129"/>
      <c r="R37" s="129"/>
      <c r="S37" s="15"/>
    </row>
    <row r="38" spans="2:19" ht="60.75" customHeight="1" x14ac:dyDescent="0.35">
      <c r="B38" s="123" t="s">
        <v>1842</v>
      </c>
      <c r="C38" s="14" t="s">
        <v>1841</v>
      </c>
      <c r="D38" s="13">
        <f>ROUND(AVERAGEIF('Madurez Subcategoría'!$B$9:$B$368,"DE.AE",'Madurez Subcategoría'!$L$9:$L$368),2)</f>
        <v>0</v>
      </c>
      <c r="F38" s="12" t="s">
        <v>1085</v>
      </c>
      <c r="G38" s="129" t="s">
        <v>1892</v>
      </c>
      <c r="H38" s="129"/>
      <c r="I38" s="129"/>
      <c r="J38" s="129"/>
      <c r="K38" s="129"/>
      <c r="L38" s="129"/>
      <c r="M38" s="129"/>
      <c r="N38" s="129"/>
      <c r="O38" s="129"/>
      <c r="P38" s="129"/>
      <c r="Q38" s="129"/>
      <c r="R38" s="129"/>
      <c r="S38" s="15"/>
    </row>
    <row r="39" spans="2:19" ht="56.25" customHeight="1" x14ac:dyDescent="0.35">
      <c r="B39" s="123"/>
      <c r="C39" s="14" t="s">
        <v>1840</v>
      </c>
      <c r="D39" s="13">
        <f>ROUND(AVERAGEIF('Madurez Subcategoría'!$B$9:$B$368,"DE.CM",'Madurez Subcategoría'!$L$9:$L$368),2)</f>
        <v>0</v>
      </c>
      <c r="F39" s="12" t="s">
        <v>1086</v>
      </c>
      <c r="G39" s="129" t="s">
        <v>1893</v>
      </c>
      <c r="H39" s="129"/>
      <c r="I39" s="129"/>
      <c r="J39" s="129"/>
      <c r="K39" s="129"/>
      <c r="L39" s="129"/>
      <c r="M39" s="129"/>
      <c r="N39" s="129"/>
      <c r="O39" s="129"/>
      <c r="P39" s="129"/>
      <c r="Q39" s="129"/>
      <c r="R39" s="129"/>
      <c r="S39" s="15"/>
    </row>
    <row r="40" spans="2:19" ht="83.25" customHeight="1" x14ac:dyDescent="0.35">
      <c r="B40" s="124" t="s">
        <v>1839</v>
      </c>
      <c r="C40" s="14" t="s">
        <v>1838</v>
      </c>
      <c r="D40" s="13">
        <f>ROUND(AVERAGEIF('Madurez Subcategoría'!$B$9:$B$368,"RS.AN",'Madurez Subcategoría'!$L$9:$L$368),2)</f>
        <v>0</v>
      </c>
      <c r="F40" s="12" t="s">
        <v>1087</v>
      </c>
      <c r="G40" s="129" t="s">
        <v>1894</v>
      </c>
      <c r="H40" s="129"/>
      <c r="I40" s="129"/>
      <c r="J40" s="129"/>
      <c r="K40" s="129"/>
      <c r="L40" s="129"/>
      <c r="M40" s="129"/>
      <c r="N40" s="129"/>
      <c r="O40" s="129"/>
      <c r="P40" s="129"/>
      <c r="Q40" s="129"/>
      <c r="R40" s="129"/>
      <c r="S40" s="15"/>
    </row>
    <row r="41" spans="2:19" ht="99" customHeight="1" x14ac:dyDescent="0.35">
      <c r="B41" s="124"/>
      <c r="C41" s="14" t="s">
        <v>1837</v>
      </c>
      <c r="D41" s="13">
        <f>ROUND(AVERAGEIF('Madurez Subcategoría'!$B$9:$B$368,"RS.MA",'Madurez Subcategoría'!$L$9:$L$368),2)</f>
        <v>0</v>
      </c>
      <c r="F41" s="12" t="s">
        <v>1088</v>
      </c>
      <c r="G41" s="129" t="s">
        <v>1895</v>
      </c>
      <c r="H41" s="129"/>
      <c r="I41" s="129"/>
      <c r="J41" s="129"/>
      <c r="K41" s="129"/>
      <c r="L41" s="129"/>
      <c r="M41" s="129"/>
      <c r="N41" s="129"/>
      <c r="O41" s="129"/>
      <c r="P41" s="129"/>
      <c r="Q41" s="129"/>
      <c r="R41" s="129"/>
      <c r="S41" s="15"/>
    </row>
    <row r="42" spans="2:19" ht="25.5" customHeight="1" x14ac:dyDescent="0.35">
      <c r="B42" s="124"/>
      <c r="C42" s="14" t="s">
        <v>1836</v>
      </c>
      <c r="D42" s="13">
        <f>ROUND(AVERAGEIF('Madurez Subcategoría'!$B$9:$B$368,"RS.MI",'Madurez Subcategoría'!$L$9:$L$368),2)</f>
        <v>0</v>
      </c>
      <c r="S42" s="15"/>
    </row>
    <row r="43" spans="2:19" ht="25.5" customHeight="1" x14ac:dyDescent="0.35">
      <c r="B43" s="124"/>
      <c r="C43" s="14" t="s">
        <v>1835</v>
      </c>
      <c r="D43" s="13">
        <f>ROUND(AVERAGEIF('Madurez Subcategoría'!$B$9:$B$368,"RS.CO",'Madurez Subcategoría'!$L$9:$L$368),2)</f>
        <v>0</v>
      </c>
      <c r="S43" s="15"/>
    </row>
    <row r="44" spans="2:19" ht="45" customHeight="1" x14ac:dyDescent="0.35">
      <c r="B44" s="125" t="s">
        <v>1834</v>
      </c>
      <c r="C44" s="14" t="s">
        <v>1833</v>
      </c>
      <c r="D44" s="13">
        <f>ROUND(AVERAGEIF('Madurez Subcategoría'!$B$9:$B$368,"RC.CO",'Madurez Subcategoría'!$L$9:$L$368),2)</f>
        <v>0</v>
      </c>
      <c r="S44" s="15"/>
    </row>
    <row r="45" spans="2:19" ht="39.75" customHeight="1" x14ac:dyDescent="0.35">
      <c r="B45" s="125"/>
      <c r="C45" s="14" t="s">
        <v>1832</v>
      </c>
      <c r="D45" s="13">
        <f>ROUND(AVERAGEIF('Madurez Subcategoría'!$B$9:$B$368,"RC.RP",'Madurez Subcategoría'!$L$9:$L$368),2)</f>
        <v>0</v>
      </c>
      <c r="S45" s="15"/>
    </row>
  </sheetData>
  <sheetProtection algorithmName="SHA-512" hashValue="VGjZGZ237qOgZw78pkYCC4qqxJRo5/eneznJ8xNd5ZlRdg1FLRlVHJm0Pe3+wAj7SlztWlhfOzbJHZjrCZAvyw==" saltValue="yf4j8fqSdmtjbHnw5uay/w==" spinCount="100000" sheet="1" objects="1" scenarios="1"/>
  <mergeCells count="16">
    <mergeCell ref="B33:B37"/>
    <mergeCell ref="B38:B39"/>
    <mergeCell ref="B40:B43"/>
    <mergeCell ref="B44:B45"/>
    <mergeCell ref="O12:O25"/>
    <mergeCell ref="G36:R36"/>
    <mergeCell ref="G37:R37"/>
    <mergeCell ref="G38:R38"/>
    <mergeCell ref="G39:R39"/>
    <mergeCell ref="G40:R40"/>
    <mergeCell ref="G41:R41"/>
    <mergeCell ref="B1:O10"/>
    <mergeCell ref="C13:D13"/>
    <mergeCell ref="C14:D14"/>
    <mergeCell ref="B25:B29"/>
    <mergeCell ref="B30:B32"/>
  </mergeCells>
  <pageMargins left="0.23622047244094499" right="0.23622047244094499" top="0.74803149606299202" bottom="0.74803149606299202" header="0.31496062992126" footer="0.31496062992126"/>
  <pageSetup paperSize="9" scale="4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J679"/>
  <sheetViews>
    <sheetView zoomScaleNormal="100" workbookViewId="0">
      <pane ySplit="8" topLeftCell="A9" activePane="bottomLeft" state="frozen"/>
      <selection pane="bottomLeft" activeCell="C9" sqref="C9"/>
    </sheetView>
  </sheetViews>
  <sheetFormatPr baseColWidth="10" defaultColWidth="11.453125" defaultRowHeight="15.5" x14ac:dyDescent="0.35"/>
  <cols>
    <col min="1" max="1" width="64" style="39" customWidth="1"/>
    <col min="2" max="2" width="71.81640625" style="39" customWidth="1"/>
    <col min="3" max="3" width="21.81640625" style="41" customWidth="1"/>
    <col min="4" max="4" width="20.26953125" style="41" bestFit="1" customWidth="1"/>
    <col min="5" max="5" width="8.54296875" style="41" hidden="1" customWidth="1"/>
    <col min="6" max="6" width="11.453125" style="41"/>
    <col min="7" max="7" width="18" style="41" customWidth="1"/>
    <col min="8" max="10" width="14.1796875" style="41" bestFit="1" customWidth="1"/>
    <col min="11" max="16384" width="11.453125" style="41"/>
  </cols>
  <sheetData>
    <row r="1" spans="1:10" x14ac:dyDescent="0.35">
      <c r="F1" s="130" t="s">
        <v>1882</v>
      </c>
      <c r="G1" s="130"/>
      <c r="H1" s="130"/>
      <c r="I1" s="130"/>
      <c r="J1" s="130"/>
    </row>
    <row r="2" spans="1:10" ht="46.5" x14ac:dyDescent="0.35">
      <c r="F2" s="48" t="s">
        <v>1867</v>
      </c>
      <c r="G2" s="115" t="s">
        <v>1884</v>
      </c>
      <c r="H2" s="49" t="s">
        <v>1868</v>
      </c>
      <c r="I2" s="49" t="s">
        <v>1869</v>
      </c>
      <c r="J2" s="49" t="s">
        <v>1870</v>
      </c>
    </row>
    <row r="3" spans="1:10" x14ac:dyDescent="0.35">
      <c r="F3" s="111" t="s">
        <v>779</v>
      </c>
      <c r="G3" s="116">
        <f>COUNTIFS($C:$C,"Cumple",$D:$D,"Si",$E:$E,"A")/60</f>
        <v>0</v>
      </c>
      <c r="H3" s="114">
        <v>0.5</v>
      </c>
      <c r="I3" s="50">
        <v>0.7</v>
      </c>
      <c r="J3" s="50" t="s">
        <v>1871</v>
      </c>
    </row>
    <row r="4" spans="1:10" x14ac:dyDescent="0.35">
      <c r="F4" s="112" t="s">
        <v>750</v>
      </c>
      <c r="G4" s="116">
        <f>COUNTIFS($C:$C,"Cumple",$D:$D,"Si",$E:$E,"M")/117</f>
        <v>0</v>
      </c>
      <c r="H4" s="114">
        <v>0</v>
      </c>
      <c r="I4" s="50">
        <v>0.3</v>
      </c>
      <c r="J4" s="51" t="s">
        <v>1872</v>
      </c>
    </row>
    <row r="5" spans="1:10" x14ac:dyDescent="0.35">
      <c r="F5" s="113" t="s">
        <v>764</v>
      </c>
      <c r="G5" s="116">
        <f>COUNTIFS($C:$C,"Cumple",$D:$D,"Si",$E:$E,"B")/57</f>
        <v>0</v>
      </c>
      <c r="H5" s="114">
        <v>0</v>
      </c>
      <c r="I5" s="50">
        <v>0.25</v>
      </c>
      <c r="J5" s="51" t="s">
        <v>1873</v>
      </c>
    </row>
    <row r="8" spans="1:10" s="45" customFormat="1" ht="51" customHeight="1" x14ac:dyDescent="0.35">
      <c r="A8" s="42" t="s">
        <v>737</v>
      </c>
      <c r="B8" s="42" t="s">
        <v>0</v>
      </c>
      <c r="C8" s="43" t="s">
        <v>1</v>
      </c>
      <c r="D8" s="71" t="s">
        <v>1874</v>
      </c>
      <c r="E8" s="110" t="s">
        <v>1867</v>
      </c>
    </row>
    <row r="9" spans="1:10" x14ac:dyDescent="0.35">
      <c r="A9" s="30" t="s">
        <v>2</v>
      </c>
      <c r="B9" s="38" t="s">
        <v>1827</v>
      </c>
      <c r="C9" s="40"/>
      <c r="D9" s="104" t="s">
        <v>1890</v>
      </c>
      <c r="E9" s="46" t="s">
        <v>1899</v>
      </c>
    </row>
    <row r="10" spans="1:10" ht="31" x14ac:dyDescent="0.35">
      <c r="A10" s="30" t="s">
        <v>2</v>
      </c>
      <c r="B10" s="38" t="s">
        <v>74</v>
      </c>
      <c r="C10" s="40"/>
      <c r="D10" s="104" t="s">
        <v>1890</v>
      </c>
      <c r="E10" s="46" t="s">
        <v>1900</v>
      </c>
    </row>
    <row r="11" spans="1:10" x14ac:dyDescent="0.35">
      <c r="A11" s="30" t="s">
        <v>2</v>
      </c>
      <c r="B11" s="38" t="s">
        <v>75</v>
      </c>
      <c r="C11" s="40"/>
      <c r="D11" s="46"/>
    </row>
    <row r="12" spans="1:10" x14ac:dyDescent="0.35">
      <c r="A12" s="30" t="s">
        <v>2</v>
      </c>
      <c r="B12" s="38" t="s">
        <v>76</v>
      </c>
      <c r="C12" s="40"/>
      <c r="D12" s="104" t="s">
        <v>1890</v>
      </c>
      <c r="E12" s="46" t="s">
        <v>1900</v>
      </c>
    </row>
    <row r="13" spans="1:10" ht="31" x14ac:dyDescent="0.35">
      <c r="A13" s="30" t="s">
        <v>2</v>
      </c>
      <c r="B13" s="38" t="s">
        <v>77</v>
      </c>
      <c r="C13" s="40"/>
      <c r="D13" s="46"/>
    </row>
    <row r="14" spans="1:10" ht="31" x14ac:dyDescent="0.35">
      <c r="A14" s="30" t="s">
        <v>2</v>
      </c>
      <c r="B14" s="38" t="s">
        <v>78</v>
      </c>
      <c r="C14" s="40"/>
      <c r="D14" s="46"/>
    </row>
    <row r="15" spans="1:10" x14ac:dyDescent="0.35">
      <c r="A15" s="30" t="s">
        <v>2</v>
      </c>
      <c r="B15" s="38" t="s">
        <v>79</v>
      </c>
      <c r="C15" s="40"/>
      <c r="D15" s="46"/>
    </row>
    <row r="16" spans="1:10" x14ac:dyDescent="0.35">
      <c r="A16" s="30" t="s">
        <v>2</v>
      </c>
      <c r="B16" s="38" t="s">
        <v>80</v>
      </c>
      <c r="C16" s="40"/>
      <c r="D16" s="46"/>
    </row>
    <row r="17" spans="1:5" x14ac:dyDescent="0.35">
      <c r="A17" s="30" t="s">
        <v>2</v>
      </c>
      <c r="B17" s="38" t="s">
        <v>81</v>
      </c>
      <c r="C17" s="40"/>
      <c r="D17" s="46"/>
    </row>
    <row r="18" spans="1:5" ht="31" x14ac:dyDescent="0.35">
      <c r="A18" s="47" t="s">
        <v>3</v>
      </c>
      <c r="B18" s="38" t="s">
        <v>82</v>
      </c>
      <c r="C18" s="40"/>
      <c r="D18" s="104" t="s">
        <v>1890</v>
      </c>
      <c r="E18" s="46" t="s">
        <v>1899</v>
      </c>
    </row>
    <row r="19" spans="1:5" ht="31" x14ac:dyDescent="0.35">
      <c r="A19" s="47" t="s">
        <v>3</v>
      </c>
      <c r="B19" s="38" t="s">
        <v>83</v>
      </c>
      <c r="C19" s="40"/>
      <c r="D19" s="104" t="s">
        <v>1890</v>
      </c>
      <c r="E19" s="46" t="s">
        <v>1899</v>
      </c>
    </row>
    <row r="20" spans="1:5" ht="31" x14ac:dyDescent="0.35">
      <c r="A20" s="47" t="s">
        <v>3</v>
      </c>
      <c r="B20" s="38" t="s">
        <v>84</v>
      </c>
      <c r="C20" s="40"/>
      <c r="D20" s="104" t="s">
        <v>1890</v>
      </c>
      <c r="E20" s="46" t="s">
        <v>1899</v>
      </c>
    </row>
    <row r="21" spans="1:5" ht="46.5" x14ac:dyDescent="0.35">
      <c r="A21" s="47" t="s">
        <v>3</v>
      </c>
      <c r="B21" s="38" t="s">
        <v>85</v>
      </c>
      <c r="C21" s="40"/>
      <c r="D21" s="104" t="s">
        <v>1890</v>
      </c>
      <c r="E21" s="46" t="s">
        <v>1899</v>
      </c>
    </row>
    <row r="22" spans="1:5" ht="46.5" x14ac:dyDescent="0.35">
      <c r="A22" s="47" t="s">
        <v>3</v>
      </c>
      <c r="B22" s="38" t="s">
        <v>86</v>
      </c>
      <c r="C22" s="40"/>
      <c r="D22" s="46"/>
    </row>
    <row r="23" spans="1:5" ht="31" x14ac:dyDescent="0.35">
      <c r="A23" s="47" t="s">
        <v>3</v>
      </c>
      <c r="B23" s="38" t="s">
        <v>87</v>
      </c>
      <c r="C23" s="40"/>
      <c r="D23" s="46"/>
    </row>
    <row r="24" spans="1:5" ht="31" x14ac:dyDescent="0.35">
      <c r="A24" s="47" t="s">
        <v>3</v>
      </c>
      <c r="B24" s="38" t="s">
        <v>88</v>
      </c>
      <c r="C24" s="40"/>
      <c r="D24" s="46"/>
    </row>
    <row r="25" spans="1:5" ht="31" x14ac:dyDescent="0.35">
      <c r="A25" s="47" t="s">
        <v>3</v>
      </c>
      <c r="B25" s="38" t="s">
        <v>89</v>
      </c>
      <c r="C25" s="40"/>
      <c r="D25" s="46"/>
    </row>
    <row r="26" spans="1:5" ht="31" x14ac:dyDescent="0.35">
      <c r="A26" s="30" t="s">
        <v>4</v>
      </c>
      <c r="B26" s="38" t="s">
        <v>90</v>
      </c>
      <c r="C26" s="40"/>
      <c r="D26" s="104" t="s">
        <v>1890</v>
      </c>
      <c r="E26" s="46" t="s">
        <v>1899</v>
      </c>
    </row>
    <row r="27" spans="1:5" ht="31" x14ac:dyDescent="0.35">
      <c r="A27" s="30" t="s">
        <v>4</v>
      </c>
      <c r="B27" s="38" t="s">
        <v>91</v>
      </c>
      <c r="C27" s="40"/>
      <c r="D27" s="104" t="s">
        <v>1890</v>
      </c>
      <c r="E27" s="46" t="s">
        <v>1899</v>
      </c>
    </row>
    <row r="28" spans="1:5" ht="31" x14ac:dyDescent="0.35">
      <c r="A28" s="30" t="s">
        <v>4</v>
      </c>
      <c r="B28" s="38" t="s">
        <v>92</v>
      </c>
      <c r="C28" s="40"/>
      <c r="D28" s="46"/>
    </row>
    <row r="29" spans="1:5" x14ac:dyDescent="0.35">
      <c r="A29" s="30" t="s">
        <v>4</v>
      </c>
      <c r="B29" s="38" t="s">
        <v>93</v>
      </c>
      <c r="C29" s="40"/>
      <c r="D29" s="46"/>
    </row>
    <row r="30" spans="1:5" ht="31" x14ac:dyDescent="0.35">
      <c r="A30" s="30" t="s">
        <v>4</v>
      </c>
      <c r="B30" s="38" t="s">
        <v>94</v>
      </c>
      <c r="C30" s="40"/>
      <c r="D30" s="46"/>
    </row>
    <row r="31" spans="1:5" ht="31" x14ac:dyDescent="0.35">
      <c r="A31" s="30" t="s">
        <v>4</v>
      </c>
      <c r="B31" s="38" t="s">
        <v>95</v>
      </c>
      <c r="C31" s="40"/>
      <c r="D31" s="46"/>
    </row>
    <row r="32" spans="1:5" x14ac:dyDescent="0.35">
      <c r="A32" s="30" t="s">
        <v>4</v>
      </c>
      <c r="B32" s="38" t="s">
        <v>96</v>
      </c>
      <c r="C32" s="40"/>
      <c r="D32" s="46"/>
    </row>
    <row r="33" spans="1:5" ht="31" x14ac:dyDescent="0.35">
      <c r="A33" s="30" t="s">
        <v>4</v>
      </c>
      <c r="B33" s="38" t="s">
        <v>97</v>
      </c>
      <c r="C33" s="40"/>
      <c r="D33" s="46"/>
    </row>
    <row r="34" spans="1:5" ht="31" x14ac:dyDescent="0.35">
      <c r="A34" s="30" t="s">
        <v>5</v>
      </c>
      <c r="B34" s="38" t="s">
        <v>98</v>
      </c>
      <c r="C34" s="40"/>
      <c r="D34" s="104" t="s">
        <v>1890</v>
      </c>
      <c r="E34" s="46" t="s">
        <v>1899</v>
      </c>
    </row>
    <row r="35" spans="1:5" ht="31" x14ac:dyDescent="0.35">
      <c r="A35" s="30" t="s">
        <v>5</v>
      </c>
      <c r="B35" s="38" t="s">
        <v>99</v>
      </c>
      <c r="C35" s="40"/>
      <c r="D35" s="104" t="s">
        <v>1890</v>
      </c>
      <c r="E35" s="46" t="s">
        <v>1899</v>
      </c>
    </row>
    <row r="36" spans="1:5" ht="31" x14ac:dyDescent="0.35">
      <c r="A36" s="30" t="s">
        <v>5</v>
      </c>
      <c r="B36" s="38" t="s">
        <v>100</v>
      </c>
      <c r="C36" s="40"/>
      <c r="D36" s="104" t="s">
        <v>1890</v>
      </c>
      <c r="E36" s="46" t="s">
        <v>1899</v>
      </c>
    </row>
    <row r="37" spans="1:5" ht="31" x14ac:dyDescent="0.35">
      <c r="A37" s="30" t="s">
        <v>5</v>
      </c>
      <c r="B37" s="38" t="s">
        <v>101</v>
      </c>
      <c r="C37" s="40"/>
      <c r="D37" s="46"/>
    </row>
    <row r="38" spans="1:5" ht="31" x14ac:dyDescent="0.35">
      <c r="A38" s="30" t="s">
        <v>5</v>
      </c>
      <c r="B38" s="38" t="s">
        <v>102</v>
      </c>
      <c r="C38" s="40"/>
      <c r="D38" s="46"/>
    </row>
    <row r="39" spans="1:5" ht="31" x14ac:dyDescent="0.35">
      <c r="A39" s="30" t="s">
        <v>6</v>
      </c>
      <c r="B39" s="38" t="s">
        <v>103</v>
      </c>
      <c r="C39" s="40"/>
      <c r="D39" s="104" t="s">
        <v>1890</v>
      </c>
      <c r="E39" s="46" t="s">
        <v>1901</v>
      </c>
    </row>
    <row r="40" spans="1:5" ht="31" x14ac:dyDescent="0.35">
      <c r="A40" s="30" t="s">
        <v>6</v>
      </c>
      <c r="B40" s="38" t="s">
        <v>104</v>
      </c>
      <c r="C40" s="40"/>
      <c r="D40" s="104" t="s">
        <v>1890</v>
      </c>
      <c r="E40" s="46" t="s">
        <v>1901</v>
      </c>
    </row>
    <row r="41" spans="1:5" ht="31" x14ac:dyDescent="0.35">
      <c r="A41" s="30" t="s">
        <v>6</v>
      </c>
      <c r="B41" s="38" t="s">
        <v>105</v>
      </c>
      <c r="C41" s="40"/>
      <c r="D41" s="104" t="s">
        <v>1890</v>
      </c>
      <c r="E41" s="46" t="s">
        <v>1901</v>
      </c>
    </row>
    <row r="42" spans="1:5" ht="31" x14ac:dyDescent="0.35">
      <c r="A42" s="30" t="s">
        <v>6</v>
      </c>
      <c r="B42" s="38" t="s">
        <v>106</v>
      </c>
      <c r="C42" s="40"/>
      <c r="D42" s="46"/>
    </row>
    <row r="43" spans="1:5" ht="31" x14ac:dyDescent="0.35">
      <c r="A43" s="30" t="s">
        <v>6</v>
      </c>
      <c r="B43" s="38" t="s">
        <v>107</v>
      </c>
      <c r="C43" s="40"/>
      <c r="D43" s="46"/>
    </row>
    <row r="44" spans="1:5" ht="31" x14ac:dyDescent="0.35">
      <c r="A44" s="30" t="s">
        <v>6</v>
      </c>
      <c r="B44" s="38" t="s">
        <v>108</v>
      </c>
      <c r="C44" s="40"/>
      <c r="D44" s="46"/>
    </row>
    <row r="45" spans="1:5" ht="31" x14ac:dyDescent="0.35">
      <c r="A45" s="30" t="s">
        <v>6</v>
      </c>
      <c r="B45" s="38" t="s">
        <v>109</v>
      </c>
      <c r="C45" s="40"/>
      <c r="D45" s="46"/>
    </row>
    <row r="46" spans="1:5" ht="31" x14ac:dyDescent="0.35">
      <c r="A46" s="30" t="s">
        <v>6</v>
      </c>
      <c r="B46" s="38" t="s">
        <v>110</v>
      </c>
      <c r="C46" s="40"/>
      <c r="D46" s="46"/>
    </row>
    <row r="47" spans="1:5" ht="31" x14ac:dyDescent="0.35">
      <c r="A47" s="30" t="s">
        <v>7</v>
      </c>
      <c r="B47" s="38" t="s">
        <v>111</v>
      </c>
      <c r="C47" s="40"/>
      <c r="D47" s="104" t="s">
        <v>1890</v>
      </c>
      <c r="E47" s="46" t="s">
        <v>1901</v>
      </c>
    </row>
    <row r="48" spans="1:5" ht="31" x14ac:dyDescent="0.35">
      <c r="A48" s="30" t="s">
        <v>7</v>
      </c>
      <c r="B48" s="38" t="s">
        <v>112</v>
      </c>
      <c r="C48" s="40"/>
      <c r="D48" s="104" t="s">
        <v>1890</v>
      </c>
      <c r="E48" s="46" t="s">
        <v>1901</v>
      </c>
    </row>
    <row r="49" spans="1:5" x14ac:dyDescent="0.35">
      <c r="A49" s="30" t="s">
        <v>7</v>
      </c>
      <c r="B49" s="38" t="s">
        <v>113</v>
      </c>
      <c r="C49" s="40"/>
      <c r="D49" s="104" t="s">
        <v>1890</v>
      </c>
      <c r="E49" s="46" t="s">
        <v>1901</v>
      </c>
    </row>
    <row r="50" spans="1:5" ht="31" x14ac:dyDescent="0.35">
      <c r="A50" s="30" t="s">
        <v>7</v>
      </c>
      <c r="B50" s="38" t="s">
        <v>1824</v>
      </c>
      <c r="C50" s="40"/>
      <c r="D50" s="46"/>
    </row>
    <row r="51" spans="1:5" ht="46.5" x14ac:dyDescent="0.35">
      <c r="A51" s="30" t="s">
        <v>7</v>
      </c>
      <c r="B51" s="38" t="s">
        <v>114</v>
      </c>
      <c r="C51" s="40"/>
      <c r="D51" s="104" t="s">
        <v>1890</v>
      </c>
      <c r="E51" s="46" t="s">
        <v>1900</v>
      </c>
    </row>
    <row r="52" spans="1:5" ht="31" x14ac:dyDescent="0.35">
      <c r="A52" s="30" t="s">
        <v>7</v>
      </c>
      <c r="B52" s="38" t="s">
        <v>115</v>
      </c>
      <c r="C52" s="40"/>
      <c r="D52" s="46"/>
    </row>
    <row r="53" spans="1:5" ht="46.5" x14ac:dyDescent="0.35">
      <c r="A53" s="30" t="s">
        <v>7</v>
      </c>
      <c r="B53" s="38" t="s">
        <v>116</v>
      </c>
      <c r="C53" s="40"/>
      <c r="D53" s="46"/>
    </row>
    <row r="54" spans="1:5" ht="31" x14ac:dyDescent="0.35">
      <c r="A54" s="30" t="s">
        <v>7</v>
      </c>
      <c r="B54" s="38" t="s">
        <v>117</v>
      </c>
      <c r="C54" s="40"/>
      <c r="D54" s="46"/>
    </row>
    <row r="55" spans="1:5" ht="31" x14ac:dyDescent="0.35">
      <c r="A55" s="30" t="s">
        <v>7</v>
      </c>
      <c r="B55" s="38" t="s">
        <v>118</v>
      </c>
      <c r="C55" s="40"/>
      <c r="D55" s="46"/>
    </row>
    <row r="56" spans="1:5" ht="31" x14ac:dyDescent="0.35">
      <c r="A56" s="30" t="s">
        <v>7</v>
      </c>
      <c r="B56" s="38" t="s">
        <v>119</v>
      </c>
      <c r="C56" s="40"/>
      <c r="D56" s="46"/>
    </row>
    <row r="57" spans="1:5" ht="46.5" x14ac:dyDescent="0.35">
      <c r="A57" s="30" t="s">
        <v>8</v>
      </c>
      <c r="B57" s="38" t="s">
        <v>120</v>
      </c>
      <c r="C57" s="40"/>
      <c r="D57" s="104" t="s">
        <v>1890</v>
      </c>
      <c r="E57" s="46" t="s">
        <v>1899</v>
      </c>
    </row>
    <row r="58" spans="1:5" ht="31" x14ac:dyDescent="0.35">
      <c r="A58" s="30" t="s">
        <v>8</v>
      </c>
      <c r="B58" s="38" t="s">
        <v>121</v>
      </c>
      <c r="C58" s="40"/>
      <c r="D58" s="46"/>
    </row>
    <row r="59" spans="1:5" ht="31" x14ac:dyDescent="0.35">
      <c r="A59" s="30" t="s">
        <v>8</v>
      </c>
      <c r="B59" s="38" t="s">
        <v>122</v>
      </c>
      <c r="C59" s="40"/>
      <c r="D59" s="46"/>
    </row>
    <row r="60" spans="1:5" ht="31" x14ac:dyDescent="0.35">
      <c r="A60" s="30" t="s">
        <v>8</v>
      </c>
      <c r="B60" s="38" t="s">
        <v>123</v>
      </c>
      <c r="C60" s="40"/>
      <c r="D60" s="104" t="s">
        <v>1890</v>
      </c>
      <c r="E60" s="46" t="s">
        <v>1899</v>
      </c>
    </row>
    <row r="61" spans="1:5" ht="31" x14ac:dyDescent="0.35">
      <c r="A61" s="30" t="s">
        <v>8</v>
      </c>
      <c r="B61" s="38" t="s">
        <v>124</v>
      </c>
      <c r="C61" s="40"/>
      <c r="D61" s="46"/>
    </row>
    <row r="62" spans="1:5" ht="31" x14ac:dyDescent="0.35">
      <c r="A62" s="30" t="s">
        <v>8</v>
      </c>
      <c r="B62" s="38" t="s">
        <v>125</v>
      </c>
      <c r="C62" s="40"/>
      <c r="D62" s="46"/>
    </row>
    <row r="63" spans="1:5" ht="31" x14ac:dyDescent="0.35">
      <c r="A63" s="30" t="s">
        <v>8</v>
      </c>
      <c r="B63" s="38" t="s">
        <v>126</v>
      </c>
      <c r="C63" s="40"/>
      <c r="D63" s="46"/>
    </row>
    <row r="64" spans="1:5" ht="31" x14ac:dyDescent="0.35">
      <c r="A64" s="30" t="s">
        <v>8</v>
      </c>
      <c r="B64" s="38" t="s">
        <v>127</v>
      </c>
      <c r="C64" s="40"/>
      <c r="D64" s="46"/>
    </row>
    <row r="65" spans="1:5" ht="46.5" x14ac:dyDescent="0.35">
      <c r="A65" s="30" t="s">
        <v>8</v>
      </c>
      <c r="B65" s="38" t="s">
        <v>128</v>
      </c>
      <c r="C65" s="40"/>
      <c r="D65" s="46"/>
    </row>
    <row r="66" spans="1:5" ht="31" x14ac:dyDescent="0.35">
      <c r="A66" s="30" t="s">
        <v>8</v>
      </c>
      <c r="B66" s="38" t="s">
        <v>129</v>
      </c>
      <c r="C66" s="40"/>
      <c r="D66" s="46"/>
    </row>
    <row r="67" spans="1:5" ht="31" x14ac:dyDescent="0.35">
      <c r="A67" s="30" t="s">
        <v>8</v>
      </c>
      <c r="B67" s="38" t="s">
        <v>130</v>
      </c>
      <c r="C67" s="40"/>
      <c r="D67" s="46"/>
    </row>
    <row r="68" spans="1:5" ht="46.5" x14ac:dyDescent="0.35">
      <c r="A68" s="30" t="s">
        <v>8</v>
      </c>
      <c r="B68" s="38" t="s">
        <v>131</v>
      </c>
      <c r="C68" s="40"/>
      <c r="D68" s="46"/>
    </row>
    <row r="69" spans="1:5" ht="31" x14ac:dyDescent="0.35">
      <c r="A69" s="30" t="s">
        <v>8</v>
      </c>
      <c r="B69" s="38" t="s">
        <v>132</v>
      </c>
      <c r="C69" s="40"/>
      <c r="D69" s="46"/>
    </row>
    <row r="70" spans="1:5" x14ac:dyDescent="0.35">
      <c r="A70" s="30" t="s">
        <v>9</v>
      </c>
      <c r="B70" s="38" t="s">
        <v>133</v>
      </c>
      <c r="C70" s="40"/>
      <c r="D70" s="104" t="s">
        <v>1890</v>
      </c>
      <c r="E70" s="46" t="s">
        <v>1900</v>
      </c>
    </row>
    <row r="71" spans="1:5" ht="31" x14ac:dyDescent="0.35">
      <c r="A71" s="30" t="s">
        <v>9</v>
      </c>
      <c r="B71" s="38" t="s">
        <v>134</v>
      </c>
      <c r="C71" s="40"/>
      <c r="D71" s="104" t="s">
        <v>1890</v>
      </c>
      <c r="E71" s="46" t="s">
        <v>1900</v>
      </c>
    </row>
    <row r="72" spans="1:5" x14ac:dyDescent="0.35">
      <c r="A72" s="30" t="s">
        <v>9</v>
      </c>
      <c r="B72" s="38" t="s">
        <v>135</v>
      </c>
      <c r="C72" s="40"/>
      <c r="D72" s="46"/>
    </row>
    <row r="73" spans="1:5" ht="46.5" x14ac:dyDescent="0.35">
      <c r="A73" s="30" t="s">
        <v>9</v>
      </c>
      <c r="B73" s="38" t="s">
        <v>136</v>
      </c>
      <c r="C73" s="40"/>
      <c r="D73" s="46"/>
    </row>
    <row r="74" spans="1:5" ht="31" x14ac:dyDescent="0.35">
      <c r="A74" s="30" t="s">
        <v>9</v>
      </c>
      <c r="B74" s="38" t="s">
        <v>137</v>
      </c>
      <c r="C74" s="40"/>
      <c r="D74" s="46"/>
    </row>
    <row r="75" spans="1:5" ht="46.5" x14ac:dyDescent="0.35">
      <c r="A75" s="30" t="s">
        <v>9</v>
      </c>
      <c r="B75" s="38" t="s">
        <v>138</v>
      </c>
      <c r="C75" s="40"/>
      <c r="D75" s="46"/>
    </row>
    <row r="76" spans="1:5" ht="31" x14ac:dyDescent="0.35">
      <c r="A76" s="30" t="s">
        <v>10</v>
      </c>
      <c r="B76" s="38" t="s">
        <v>139</v>
      </c>
      <c r="C76" s="40"/>
      <c r="D76" s="104" t="s">
        <v>1890</v>
      </c>
      <c r="E76" s="46" t="s">
        <v>1901</v>
      </c>
    </row>
    <row r="77" spans="1:5" ht="31" x14ac:dyDescent="0.35">
      <c r="A77" s="30" t="s">
        <v>10</v>
      </c>
      <c r="B77" s="38" t="s">
        <v>140</v>
      </c>
      <c r="C77" s="40"/>
      <c r="D77" s="104" t="s">
        <v>1890</v>
      </c>
      <c r="E77" s="46" t="s">
        <v>1901</v>
      </c>
    </row>
    <row r="78" spans="1:5" ht="31" x14ac:dyDescent="0.35">
      <c r="A78" s="30" t="s">
        <v>10</v>
      </c>
      <c r="B78" s="38" t="s">
        <v>141</v>
      </c>
      <c r="C78" s="40"/>
      <c r="D78" s="104" t="s">
        <v>1890</v>
      </c>
      <c r="E78" s="46" t="s">
        <v>1901</v>
      </c>
    </row>
    <row r="79" spans="1:5" ht="31" x14ac:dyDescent="0.35">
      <c r="A79" s="30" t="s">
        <v>10</v>
      </c>
      <c r="B79" s="38" t="s">
        <v>142</v>
      </c>
      <c r="C79" s="40"/>
      <c r="D79" s="104" t="s">
        <v>1890</v>
      </c>
      <c r="E79" s="46" t="s">
        <v>1901</v>
      </c>
    </row>
    <row r="80" spans="1:5" ht="31" x14ac:dyDescent="0.35">
      <c r="A80" s="30" t="s">
        <v>10</v>
      </c>
      <c r="B80" s="38" t="s">
        <v>143</v>
      </c>
      <c r="C80" s="40"/>
      <c r="D80" s="46"/>
    </row>
    <row r="81" spans="1:5" ht="46.5" x14ac:dyDescent="0.35">
      <c r="A81" s="30" t="s">
        <v>10</v>
      </c>
      <c r="B81" s="38" t="s">
        <v>144</v>
      </c>
      <c r="C81" s="40"/>
      <c r="D81" s="46"/>
    </row>
    <row r="82" spans="1:5" ht="31" x14ac:dyDescent="0.35">
      <c r="A82" s="30" t="s">
        <v>10</v>
      </c>
      <c r="B82" s="38" t="s">
        <v>145</v>
      </c>
      <c r="C82" s="40"/>
      <c r="D82" s="46"/>
    </row>
    <row r="83" spans="1:5" ht="31" x14ac:dyDescent="0.35">
      <c r="A83" s="30" t="s">
        <v>10</v>
      </c>
      <c r="B83" s="38" t="s">
        <v>146</v>
      </c>
      <c r="C83" s="40"/>
      <c r="D83" s="46"/>
    </row>
    <row r="84" spans="1:5" ht="31" x14ac:dyDescent="0.35">
      <c r="A84" s="30" t="s">
        <v>10</v>
      </c>
      <c r="B84" s="38" t="s">
        <v>147</v>
      </c>
      <c r="C84" s="40"/>
      <c r="D84" s="46"/>
    </row>
    <row r="85" spans="1:5" ht="46.5" x14ac:dyDescent="0.35">
      <c r="A85" s="30" t="s">
        <v>11</v>
      </c>
      <c r="B85" s="38" t="s">
        <v>148</v>
      </c>
      <c r="C85" s="40"/>
      <c r="D85" s="104" t="s">
        <v>1890</v>
      </c>
      <c r="E85" s="46" t="s">
        <v>1900</v>
      </c>
    </row>
    <row r="86" spans="1:5" ht="31" x14ac:dyDescent="0.35">
      <c r="A86" s="30" t="s">
        <v>11</v>
      </c>
      <c r="B86" s="38" t="s">
        <v>149</v>
      </c>
      <c r="C86" s="40"/>
      <c r="D86" s="104" t="s">
        <v>1890</v>
      </c>
      <c r="E86" s="46" t="s">
        <v>1900</v>
      </c>
    </row>
    <row r="87" spans="1:5" ht="31" x14ac:dyDescent="0.35">
      <c r="A87" s="30" t="s">
        <v>11</v>
      </c>
      <c r="B87" s="38" t="s">
        <v>150</v>
      </c>
      <c r="C87" s="40"/>
      <c r="D87" s="46"/>
    </row>
    <row r="88" spans="1:5" ht="31" x14ac:dyDescent="0.35">
      <c r="A88" s="30" t="s">
        <v>11</v>
      </c>
      <c r="B88" s="38" t="s">
        <v>151</v>
      </c>
      <c r="C88" s="40"/>
      <c r="D88" s="46"/>
    </row>
    <row r="89" spans="1:5" ht="62" x14ac:dyDescent="0.35">
      <c r="A89" s="30" t="s">
        <v>11</v>
      </c>
      <c r="B89" s="38" t="s">
        <v>152</v>
      </c>
      <c r="C89" s="40"/>
      <c r="D89" s="46"/>
    </row>
    <row r="90" spans="1:5" ht="46.5" x14ac:dyDescent="0.35">
      <c r="A90" s="30" t="s">
        <v>12</v>
      </c>
      <c r="B90" s="38" t="s">
        <v>153</v>
      </c>
      <c r="C90" s="40"/>
      <c r="D90" s="104" t="s">
        <v>1890</v>
      </c>
      <c r="E90" s="46" t="s">
        <v>1901</v>
      </c>
    </row>
    <row r="91" spans="1:5" ht="31" x14ac:dyDescent="0.35">
      <c r="A91" s="30" t="s">
        <v>12</v>
      </c>
      <c r="B91" s="38" t="s">
        <v>154</v>
      </c>
      <c r="C91" s="40"/>
      <c r="D91" s="46"/>
    </row>
    <row r="92" spans="1:5" ht="46.5" x14ac:dyDescent="0.35">
      <c r="A92" s="30" t="s">
        <v>12</v>
      </c>
      <c r="B92" s="38" t="s">
        <v>155</v>
      </c>
      <c r="C92" s="40"/>
      <c r="D92" s="46"/>
    </row>
    <row r="93" spans="1:5" ht="31" x14ac:dyDescent="0.35">
      <c r="A93" s="30" t="s">
        <v>12</v>
      </c>
      <c r="B93" s="38" t="s">
        <v>156</v>
      </c>
      <c r="C93" s="40"/>
      <c r="D93" s="46"/>
    </row>
    <row r="94" spans="1:5" ht="31" x14ac:dyDescent="0.35">
      <c r="A94" s="30" t="s">
        <v>12</v>
      </c>
      <c r="B94" s="38" t="s">
        <v>157</v>
      </c>
      <c r="C94" s="40"/>
      <c r="D94" s="46"/>
    </row>
    <row r="95" spans="1:5" ht="31" x14ac:dyDescent="0.35">
      <c r="A95" s="30" t="s">
        <v>12</v>
      </c>
      <c r="B95" s="38" t="s">
        <v>158</v>
      </c>
      <c r="C95" s="40"/>
      <c r="D95" s="46"/>
    </row>
    <row r="96" spans="1:5" ht="46.5" x14ac:dyDescent="0.35">
      <c r="A96" s="30" t="s">
        <v>12</v>
      </c>
      <c r="B96" s="38" t="s">
        <v>159</v>
      </c>
      <c r="C96" s="40"/>
      <c r="D96" s="46"/>
    </row>
    <row r="97" spans="1:5" ht="31" x14ac:dyDescent="0.35">
      <c r="A97" s="30" t="s">
        <v>12</v>
      </c>
      <c r="B97" s="38" t="s">
        <v>160</v>
      </c>
      <c r="C97" s="40"/>
      <c r="D97" s="46"/>
    </row>
    <row r="98" spans="1:5" ht="46.5" x14ac:dyDescent="0.35">
      <c r="A98" s="30" t="s">
        <v>13</v>
      </c>
      <c r="B98" s="38" t="s">
        <v>161</v>
      </c>
      <c r="C98" s="40"/>
      <c r="D98" s="104" t="s">
        <v>1890</v>
      </c>
      <c r="E98" s="46" t="s">
        <v>1901</v>
      </c>
    </row>
    <row r="99" spans="1:5" ht="46.5" x14ac:dyDescent="0.35">
      <c r="A99" s="30" t="s">
        <v>13</v>
      </c>
      <c r="B99" s="38" t="s">
        <v>162</v>
      </c>
      <c r="C99" s="40"/>
      <c r="D99" s="104" t="s">
        <v>1890</v>
      </c>
      <c r="E99" s="46" t="s">
        <v>1900</v>
      </c>
    </row>
    <row r="100" spans="1:5" ht="46.5" x14ac:dyDescent="0.35">
      <c r="A100" s="30" t="s">
        <v>13</v>
      </c>
      <c r="B100" s="38" t="s">
        <v>163</v>
      </c>
      <c r="C100" s="40"/>
      <c r="D100" s="104" t="s">
        <v>1890</v>
      </c>
      <c r="E100" s="46" t="s">
        <v>1900</v>
      </c>
    </row>
    <row r="101" spans="1:5" ht="46.5" x14ac:dyDescent="0.35">
      <c r="A101" s="30" t="s">
        <v>13</v>
      </c>
      <c r="B101" s="38" t="s">
        <v>164</v>
      </c>
      <c r="C101" s="40"/>
      <c r="D101" s="46"/>
    </row>
    <row r="102" spans="1:5" ht="46.5" x14ac:dyDescent="0.35">
      <c r="A102" s="30" t="s">
        <v>13</v>
      </c>
      <c r="B102" s="38" t="s">
        <v>165</v>
      </c>
      <c r="C102" s="40"/>
      <c r="D102" s="46"/>
    </row>
    <row r="103" spans="1:5" ht="46.5" x14ac:dyDescent="0.35">
      <c r="A103" s="30" t="s">
        <v>13</v>
      </c>
      <c r="B103" s="38" t="s">
        <v>166</v>
      </c>
      <c r="C103" s="40"/>
      <c r="D103" s="46"/>
    </row>
    <row r="104" spans="1:5" ht="46.5" x14ac:dyDescent="0.35">
      <c r="A104" s="30" t="s">
        <v>13</v>
      </c>
      <c r="B104" s="38" t="s">
        <v>167</v>
      </c>
      <c r="C104" s="40"/>
      <c r="D104" s="46"/>
    </row>
    <row r="105" spans="1:5" ht="46.5" x14ac:dyDescent="0.35">
      <c r="A105" s="30" t="s">
        <v>13</v>
      </c>
      <c r="B105" s="38" t="s">
        <v>168</v>
      </c>
      <c r="C105" s="40"/>
      <c r="D105" s="46"/>
    </row>
    <row r="106" spans="1:5" ht="46.5" x14ac:dyDescent="0.35">
      <c r="A106" s="30" t="s">
        <v>13</v>
      </c>
      <c r="B106" s="38" t="s">
        <v>169</v>
      </c>
      <c r="C106" s="40"/>
      <c r="D106" s="46"/>
    </row>
    <row r="107" spans="1:5" ht="46.5" x14ac:dyDescent="0.35">
      <c r="A107" s="30" t="s">
        <v>13</v>
      </c>
      <c r="B107" s="38" t="s">
        <v>170</v>
      </c>
      <c r="C107" s="40"/>
      <c r="D107" s="46"/>
    </row>
    <row r="108" spans="1:5" ht="46.5" x14ac:dyDescent="0.35">
      <c r="A108" s="30" t="s">
        <v>14</v>
      </c>
      <c r="B108" s="38" t="s">
        <v>171</v>
      </c>
      <c r="C108" s="40"/>
      <c r="D108" s="104" t="s">
        <v>1890</v>
      </c>
      <c r="E108" s="46" t="s">
        <v>1901</v>
      </c>
    </row>
    <row r="109" spans="1:5" ht="31" x14ac:dyDescent="0.35">
      <c r="A109" s="30" t="s">
        <v>14</v>
      </c>
      <c r="B109" s="38" t="s">
        <v>172</v>
      </c>
      <c r="C109" s="40"/>
      <c r="D109" s="104" t="s">
        <v>1890</v>
      </c>
      <c r="E109" s="46" t="s">
        <v>1901</v>
      </c>
    </row>
    <row r="110" spans="1:5" ht="46.5" x14ac:dyDescent="0.35">
      <c r="A110" s="30" t="s">
        <v>14</v>
      </c>
      <c r="B110" s="38" t="s">
        <v>173</v>
      </c>
      <c r="C110" s="40"/>
      <c r="D110" s="104" t="s">
        <v>1890</v>
      </c>
      <c r="E110" s="46" t="s">
        <v>1901</v>
      </c>
    </row>
    <row r="111" spans="1:5" ht="31" x14ac:dyDescent="0.35">
      <c r="A111" s="30" t="s">
        <v>14</v>
      </c>
      <c r="B111" s="38" t="s">
        <v>174</v>
      </c>
      <c r="C111" s="40"/>
      <c r="D111" s="46"/>
    </row>
    <row r="112" spans="1:5" ht="31" x14ac:dyDescent="0.35">
      <c r="A112" s="30" t="s">
        <v>14</v>
      </c>
      <c r="B112" s="38" t="s">
        <v>175</v>
      </c>
      <c r="C112" s="40"/>
      <c r="D112" s="46"/>
    </row>
    <row r="113" spans="1:5" ht="31" x14ac:dyDescent="0.35">
      <c r="A113" s="30" t="s">
        <v>14</v>
      </c>
      <c r="B113" s="38" t="s">
        <v>176</v>
      </c>
      <c r="C113" s="40"/>
      <c r="D113" s="46"/>
    </row>
    <row r="114" spans="1:5" ht="46.5" x14ac:dyDescent="0.35">
      <c r="A114" s="30" t="s">
        <v>14</v>
      </c>
      <c r="B114" s="38" t="s">
        <v>177</v>
      </c>
      <c r="C114" s="40"/>
      <c r="D114" s="46"/>
    </row>
    <row r="115" spans="1:5" ht="46.5" x14ac:dyDescent="0.35">
      <c r="A115" s="30" t="s">
        <v>14</v>
      </c>
      <c r="B115" s="38" t="s">
        <v>178</v>
      </c>
      <c r="C115" s="40"/>
      <c r="D115" s="46"/>
    </row>
    <row r="116" spans="1:5" ht="31" x14ac:dyDescent="0.35">
      <c r="A116" s="30" t="s">
        <v>14</v>
      </c>
      <c r="B116" s="38" t="s">
        <v>179</v>
      </c>
      <c r="C116" s="40"/>
      <c r="D116" s="46"/>
    </row>
    <row r="117" spans="1:5" ht="46.5" x14ac:dyDescent="0.35">
      <c r="A117" s="30" t="s">
        <v>14</v>
      </c>
      <c r="B117" s="38" t="s">
        <v>180</v>
      </c>
      <c r="C117" s="40"/>
      <c r="D117" s="46"/>
    </row>
    <row r="118" spans="1:5" ht="46.5" x14ac:dyDescent="0.35">
      <c r="A118" s="30" t="s">
        <v>14</v>
      </c>
      <c r="B118" s="38" t="s">
        <v>181</v>
      </c>
      <c r="C118" s="40"/>
      <c r="D118" s="46"/>
    </row>
    <row r="119" spans="1:5" ht="62" x14ac:dyDescent="0.35">
      <c r="A119" s="30" t="s">
        <v>15</v>
      </c>
      <c r="B119" s="38" t="s">
        <v>182</v>
      </c>
      <c r="C119" s="40"/>
      <c r="D119" s="104" t="s">
        <v>1890</v>
      </c>
      <c r="E119" s="46" t="s">
        <v>1901</v>
      </c>
    </row>
    <row r="120" spans="1:5" ht="46.5" x14ac:dyDescent="0.35">
      <c r="A120" s="30" t="s">
        <v>15</v>
      </c>
      <c r="B120" s="38" t="s">
        <v>183</v>
      </c>
      <c r="C120" s="40"/>
      <c r="D120" s="46"/>
    </row>
    <row r="121" spans="1:5" ht="46.5" x14ac:dyDescent="0.35">
      <c r="A121" s="30" t="s">
        <v>15</v>
      </c>
      <c r="B121" s="38" t="s">
        <v>184</v>
      </c>
      <c r="C121" s="40"/>
      <c r="D121" s="46"/>
    </row>
    <row r="122" spans="1:5" ht="46.5" x14ac:dyDescent="0.35">
      <c r="A122" s="30" t="s">
        <v>15</v>
      </c>
      <c r="B122" s="38" t="s">
        <v>185</v>
      </c>
      <c r="C122" s="40"/>
      <c r="D122" s="46"/>
    </row>
    <row r="123" spans="1:5" ht="46.5" x14ac:dyDescent="0.35">
      <c r="A123" s="30" t="s">
        <v>15</v>
      </c>
      <c r="B123" s="38" t="s">
        <v>186</v>
      </c>
      <c r="C123" s="40"/>
      <c r="D123" s="46"/>
    </row>
    <row r="124" spans="1:5" ht="46.5" x14ac:dyDescent="0.35">
      <c r="A124" s="30" t="s">
        <v>15</v>
      </c>
      <c r="B124" s="38" t="s">
        <v>187</v>
      </c>
      <c r="C124" s="40"/>
      <c r="D124" s="46"/>
    </row>
    <row r="125" spans="1:5" ht="46.5" x14ac:dyDescent="0.35">
      <c r="A125" s="30" t="s">
        <v>15</v>
      </c>
      <c r="B125" s="38" t="s">
        <v>188</v>
      </c>
      <c r="C125" s="40"/>
      <c r="D125" s="46"/>
    </row>
    <row r="126" spans="1:5" ht="46.5" x14ac:dyDescent="0.35">
      <c r="A126" s="30" t="s">
        <v>16</v>
      </c>
      <c r="B126" s="38" t="s">
        <v>189</v>
      </c>
      <c r="C126" s="40"/>
      <c r="D126" s="104" t="s">
        <v>1890</v>
      </c>
      <c r="E126" s="46" t="s">
        <v>1899</v>
      </c>
    </row>
    <row r="127" spans="1:5" ht="31" x14ac:dyDescent="0.35">
      <c r="A127" s="30" t="s">
        <v>16</v>
      </c>
      <c r="B127" s="38" t="s">
        <v>190</v>
      </c>
      <c r="C127" s="40"/>
      <c r="D127" s="104" t="s">
        <v>1890</v>
      </c>
      <c r="E127" s="46" t="s">
        <v>1899</v>
      </c>
    </row>
    <row r="128" spans="1:5" ht="31" x14ac:dyDescent="0.35">
      <c r="A128" s="30" t="s">
        <v>16</v>
      </c>
      <c r="B128" s="38" t="s">
        <v>191</v>
      </c>
      <c r="C128" s="40"/>
      <c r="D128" s="46"/>
    </row>
    <row r="129" spans="1:5" ht="31" x14ac:dyDescent="0.35">
      <c r="A129" s="30" t="s">
        <v>16</v>
      </c>
      <c r="B129" s="38" t="s">
        <v>192</v>
      </c>
      <c r="C129" s="40"/>
      <c r="D129" s="46"/>
    </row>
    <row r="130" spans="1:5" ht="31" x14ac:dyDescent="0.35">
      <c r="A130" s="30" t="s">
        <v>16</v>
      </c>
      <c r="B130" s="38" t="s">
        <v>193</v>
      </c>
      <c r="C130" s="40"/>
      <c r="D130" s="46"/>
    </row>
    <row r="131" spans="1:5" ht="31" x14ac:dyDescent="0.35">
      <c r="A131" s="30" t="s">
        <v>16</v>
      </c>
      <c r="B131" s="38" t="s">
        <v>194</v>
      </c>
      <c r="C131" s="40"/>
      <c r="D131" s="46"/>
    </row>
    <row r="132" spans="1:5" ht="31" x14ac:dyDescent="0.35">
      <c r="A132" s="30" t="s">
        <v>16</v>
      </c>
      <c r="B132" s="38" t="s">
        <v>195</v>
      </c>
      <c r="C132" s="40"/>
      <c r="D132" s="46"/>
    </row>
    <row r="133" spans="1:5" ht="31" x14ac:dyDescent="0.35">
      <c r="A133" s="30" t="s">
        <v>16</v>
      </c>
      <c r="B133" s="38" t="s">
        <v>196</v>
      </c>
      <c r="C133" s="40"/>
      <c r="D133" s="46"/>
    </row>
    <row r="134" spans="1:5" ht="31" x14ac:dyDescent="0.35">
      <c r="A134" s="30" t="s">
        <v>16</v>
      </c>
      <c r="B134" s="38" t="s">
        <v>197</v>
      </c>
      <c r="C134" s="40"/>
      <c r="D134" s="46"/>
    </row>
    <row r="135" spans="1:5" ht="31" x14ac:dyDescent="0.35">
      <c r="A135" s="30" t="s">
        <v>16</v>
      </c>
      <c r="B135" s="38" t="s">
        <v>198</v>
      </c>
      <c r="C135" s="40"/>
      <c r="D135" s="46"/>
    </row>
    <row r="136" spans="1:5" ht="31" x14ac:dyDescent="0.35">
      <c r="A136" s="30" t="s">
        <v>16</v>
      </c>
      <c r="B136" s="38" t="s">
        <v>199</v>
      </c>
      <c r="C136" s="40"/>
      <c r="D136" s="46"/>
    </row>
    <row r="137" spans="1:5" ht="46.5" x14ac:dyDescent="0.35">
      <c r="A137" s="30" t="s">
        <v>17</v>
      </c>
      <c r="B137" s="38" t="s">
        <v>200</v>
      </c>
      <c r="C137" s="40"/>
      <c r="D137" s="104" t="s">
        <v>1890</v>
      </c>
      <c r="E137" s="46" t="s">
        <v>1901</v>
      </c>
    </row>
    <row r="138" spans="1:5" ht="46.5" x14ac:dyDescent="0.35">
      <c r="A138" s="30" t="s">
        <v>17</v>
      </c>
      <c r="B138" s="38" t="s">
        <v>201</v>
      </c>
      <c r="C138" s="40"/>
      <c r="D138" s="104" t="s">
        <v>1890</v>
      </c>
      <c r="E138" s="46" t="s">
        <v>1901</v>
      </c>
    </row>
    <row r="139" spans="1:5" ht="46.5" x14ac:dyDescent="0.35">
      <c r="A139" s="30" t="s">
        <v>17</v>
      </c>
      <c r="B139" s="38" t="s">
        <v>202</v>
      </c>
      <c r="C139" s="40"/>
      <c r="D139" s="104" t="s">
        <v>1890</v>
      </c>
      <c r="E139" s="46" t="s">
        <v>1901</v>
      </c>
    </row>
    <row r="140" spans="1:5" ht="46.5" x14ac:dyDescent="0.35">
      <c r="A140" s="30" t="s">
        <v>17</v>
      </c>
      <c r="B140" s="38" t="s">
        <v>203</v>
      </c>
      <c r="C140" s="40"/>
      <c r="D140" s="46"/>
    </row>
    <row r="141" spans="1:5" ht="46.5" x14ac:dyDescent="0.35">
      <c r="A141" s="30" t="s">
        <v>17</v>
      </c>
      <c r="B141" s="38" t="s">
        <v>204</v>
      </c>
      <c r="C141" s="40"/>
      <c r="D141" s="46"/>
    </row>
    <row r="142" spans="1:5" ht="46.5" x14ac:dyDescent="0.35">
      <c r="A142" s="30" t="s">
        <v>17</v>
      </c>
      <c r="B142" s="38" t="s">
        <v>205</v>
      </c>
      <c r="C142" s="40"/>
      <c r="D142" s="46"/>
    </row>
    <row r="143" spans="1:5" ht="46.5" x14ac:dyDescent="0.35">
      <c r="A143" s="30" t="s">
        <v>17</v>
      </c>
      <c r="B143" s="38" t="s">
        <v>206</v>
      </c>
      <c r="C143" s="40"/>
      <c r="D143" s="46"/>
    </row>
    <row r="144" spans="1:5" ht="46.5" x14ac:dyDescent="0.35">
      <c r="A144" s="30" t="s">
        <v>17</v>
      </c>
      <c r="B144" s="38" t="s">
        <v>207</v>
      </c>
      <c r="C144" s="40"/>
      <c r="D144" s="46"/>
    </row>
    <row r="145" spans="1:5" ht="46.5" x14ac:dyDescent="0.35">
      <c r="A145" s="30" t="s">
        <v>17</v>
      </c>
      <c r="B145" s="38" t="s">
        <v>208</v>
      </c>
      <c r="C145" s="40"/>
      <c r="D145" s="46"/>
    </row>
    <row r="146" spans="1:5" ht="46.5" x14ac:dyDescent="0.35">
      <c r="A146" s="30" t="s">
        <v>17</v>
      </c>
      <c r="B146" s="38" t="s">
        <v>209</v>
      </c>
      <c r="C146" s="40"/>
      <c r="D146" s="46"/>
    </row>
    <row r="147" spans="1:5" ht="46.5" x14ac:dyDescent="0.35">
      <c r="A147" s="30" t="s">
        <v>17</v>
      </c>
      <c r="B147" s="38" t="s">
        <v>210</v>
      </c>
      <c r="C147" s="40"/>
      <c r="D147" s="46"/>
    </row>
    <row r="148" spans="1:5" ht="46.5" x14ac:dyDescent="0.35">
      <c r="A148" s="30" t="s">
        <v>18</v>
      </c>
      <c r="B148" s="38" t="s">
        <v>211</v>
      </c>
      <c r="C148" s="40"/>
      <c r="D148" s="104" t="s">
        <v>1890</v>
      </c>
      <c r="E148" s="46" t="s">
        <v>1901</v>
      </c>
    </row>
    <row r="149" spans="1:5" ht="62" x14ac:dyDescent="0.35">
      <c r="A149" s="30" t="s">
        <v>18</v>
      </c>
      <c r="B149" s="38" t="s">
        <v>212</v>
      </c>
      <c r="C149" s="40"/>
      <c r="D149" s="104" t="s">
        <v>1890</v>
      </c>
      <c r="E149" s="46" t="s">
        <v>1899</v>
      </c>
    </row>
    <row r="150" spans="1:5" ht="46.5" x14ac:dyDescent="0.35">
      <c r="A150" s="30" t="s">
        <v>18</v>
      </c>
      <c r="B150" s="38" t="s">
        <v>213</v>
      </c>
      <c r="C150" s="40"/>
      <c r="D150" s="104" t="s">
        <v>1890</v>
      </c>
      <c r="E150" s="46" t="s">
        <v>1899</v>
      </c>
    </row>
    <row r="151" spans="1:5" ht="62" x14ac:dyDescent="0.35">
      <c r="A151" s="30" t="s">
        <v>18</v>
      </c>
      <c r="B151" s="38" t="s">
        <v>214</v>
      </c>
      <c r="C151" s="40"/>
      <c r="D151" s="46"/>
    </row>
    <row r="152" spans="1:5" ht="46.5" x14ac:dyDescent="0.35">
      <c r="A152" s="30" t="s">
        <v>18</v>
      </c>
      <c r="B152" s="38" t="s">
        <v>215</v>
      </c>
      <c r="C152" s="40"/>
      <c r="D152" s="104" t="s">
        <v>1890</v>
      </c>
      <c r="E152" s="46" t="s">
        <v>1899</v>
      </c>
    </row>
    <row r="153" spans="1:5" ht="46.5" x14ac:dyDescent="0.35">
      <c r="A153" s="30" t="s">
        <v>18</v>
      </c>
      <c r="B153" s="38" t="s">
        <v>216</v>
      </c>
      <c r="C153" s="40"/>
      <c r="D153" s="104" t="s">
        <v>1890</v>
      </c>
      <c r="E153" s="46" t="s">
        <v>1901</v>
      </c>
    </row>
    <row r="154" spans="1:5" ht="31" x14ac:dyDescent="0.35">
      <c r="A154" s="30" t="s">
        <v>18</v>
      </c>
      <c r="B154" s="38" t="s">
        <v>217</v>
      </c>
      <c r="C154" s="40"/>
      <c r="D154" s="104" t="s">
        <v>1890</v>
      </c>
      <c r="E154" s="46" t="s">
        <v>1899</v>
      </c>
    </row>
    <row r="155" spans="1:5" ht="31" x14ac:dyDescent="0.35">
      <c r="A155" s="30" t="s">
        <v>18</v>
      </c>
      <c r="B155" s="38" t="s">
        <v>218</v>
      </c>
      <c r="C155" s="40"/>
      <c r="D155" s="46"/>
    </row>
    <row r="156" spans="1:5" ht="46.5" x14ac:dyDescent="0.35">
      <c r="A156" s="30" t="s">
        <v>18</v>
      </c>
      <c r="B156" s="38" t="s">
        <v>219</v>
      </c>
      <c r="C156" s="40"/>
      <c r="D156" s="46"/>
    </row>
    <row r="157" spans="1:5" ht="31" x14ac:dyDescent="0.35">
      <c r="A157" s="30" t="s">
        <v>18</v>
      </c>
      <c r="B157" s="38" t="s">
        <v>220</v>
      </c>
      <c r="C157" s="40"/>
      <c r="D157" s="46"/>
    </row>
    <row r="158" spans="1:5" ht="46.5" x14ac:dyDescent="0.35">
      <c r="A158" s="30" t="s">
        <v>18</v>
      </c>
      <c r="B158" s="38" t="s">
        <v>221</v>
      </c>
      <c r="C158" s="40"/>
      <c r="D158" s="46"/>
    </row>
    <row r="159" spans="1:5" ht="46.5" x14ac:dyDescent="0.35">
      <c r="A159" s="30" t="s">
        <v>18</v>
      </c>
      <c r="B159" s="38" t="s">
        <v>222</v>
      </c>
      <c r="C159" s="40"/>
      <c r="D159" s="46"/>
    </row>
    <row r="160" spans="1:5" ht="31" x14ac:dyDescent="0.35">
      <c r="A160" s="30" t="s">
        <v>18</v>
      </c>
      <c r="B160" s="38" t="s">
        <v>223</v>
      </c>
      <c r="C160" s="40"/>
      <c r="D160" s="46"/>
    </row>
    <row r="161" spans="1:5" ht="62" x14ac:dyDescent="0.35">
      <c r="A161" s="30" t="s">
        <v>19</v>
      </c>
      <c r="B161" s="38" t="s">
        <v>224</v>
      </c>
      <c r="C161" s="40"/>
      <c r="D161" s="104" t="s">
        <v>1890</v>
      </c>
      <c r="E161" s="46" t="s">
        <v>1900</v>
      </c>
    </row>
    <row r="162" spans="1:5" ht="46.5" x14ac:dyDescent="0.35">
      <c r="A162" s="30" t="s">
        <v>19</v>
      </c>
      <c r="B162" s="38" t="s">
        <v>225</v>
      </c>
      <c r="C162" s="40"/>
      <c r="D162" s="104" t="s">
        <v>1890</v>
      </c>
      <c r="E162" s="46" t="s">
        <v>1900</v>
      </c>
    </row>
    <row r="163" spans="1:5" ht="46.5" x14ac:dyDescent="0.35">
      <c r="A163" s="30" t="s">
        <v>19</v>
      </c>
      <c r="B163" s="38" t="s">
        <v>226</v>
      </c>
      <c r="C163" s="40"/>
      <c r="D163" s="104" t="s">
        <v>1890</v>
      </c>
      <c r="E163" s="46" t="s">
        <v>1900</v>
      </c>
    </row>
    <row r="164" spans="1:5" ht="46.5" x14ac:dyDescent="0.35">
      <c r="A164" s="30" t="s">
        <v>19</v>
      </c>
      <c r="B164" s="38" t="s">
        <v>227</v>
      </c>
      <c r="C164" s="40"/>
      <c r="D164" s="104" t="s">
        <v>1890</v>
      </c>
      <c r="E164" s="46" t="s">
        <v>1900</v>
      </c>
    </row>
    <row r="165" spans="1:5" ht="31" x14ac:dyDescent="0.35">
      <c r="A165" s="30" t="s">
        <v>19</v>
      </c>
      <c r="B165" s="38" t="s">
        <v>228</v>
      </c>
      <c r="C165" s="40"/>
      <c r="D165" s="46"/>
    </row>
    <row r="166" spans="1:5" ht="31" x14ac:dyDescent="0.35">
      <c r="A166" s="30" t="s">
        <v>19</v>
      </c>
      <c r="B166" s="38" t="s">
        <v>229</v>
      </c>
      <c r="C166" s="40"/>
      <c r="D166" s="46"/>
    </row>
    <row r="167" spans="1:5" ht="31" x14ac:dyDescent="0.35">
      <c r="A167" s="30" t="s">
        <v>19</v>
      </c>
      <c r="B167" s="38" t="s">
        <v>230</v>
      </c>
      <c r="C167" s="40"/>
      <c r="D167" s="46"/>
    </row>
    <row r="168" spans="1:5" ht="46.5" x14ac:dyDescent="0.35">
      <c r="A168" s="30" t="s">
        <v>19</v>
      </c>
      <c r="B168" s="38" t="s">
        <v>231</v>
      </c>
      <c r="C168" s="40"/>
      <c r="D168" s="46"/>
    </row>
    <row r="169" spans="1:5" ht="46.5" x14ac:dyDescent="0.35">
      <c r="A169" s="30" t="s">
        <v>19</v>
      </c>
      <c r="B169" s="38" t="s">
        <v>232</v>
      </c>
      <c r="C169" s="40"/>
      <c r="D169" s="46"/>
    </row>
    <row r="170" spans="1:5" ht="31" x14ac:dyDescent="0.35">
      <c r="A170" s="30" t="s">
        <v>20</v>
      </c>
      <c r="B170" s="38" t="s">
        <v>233</v>
      </c>
      <c r="C170" s="40"/>
      <c r="D170" s="104" t="s">
        <v>1890</v>
      </c>
      <c r="E170" s="46" t="s">
        <v>1900</v>
      </c>
    </row>
    <row r="171" spans="1:5" ht="46.5" x14ac:dyDescent="0.35">
      <c r="A171" s="30" t="s">
        <v>20</v>
      </c>
      <c r="B171" s="38" t="s">
        <v>234</v>
      </c>
      <c r="C171" s="40"/>
      <c r="D171" s="104" t="s">
        <v>1890</v>
      </c>
      <c r="E171" s="46" t="s">
        <v>1900</v>
      </c>
    </row>
    <row r="172" spans="1:5" ht="62" x14ac:dyDescent="0.35">
      <c r="A172" s="30" t="s">
        <v>20</v>
      </c>
      <c r="B172" s="38" t="s">
        <v>235</v>
      </c>
      <c r="C172" s="40"/>
      <c r="D172" s="104" t="s">
        <v>1890</v>
      </c>
      <c r="E172" s="46" t="s">
        <v>1900</v>
      </c>
    </row>
    <row r="173" spans="1:5" ht="46.5" x14ac:dyDescent="0.35">
      <c r="A173" s="30" t="s">
        <v>20</v>
      </c>
      <c r="B173" s="38" t="s">
        <v>236</v>
      </c>
      <c r="C173" s="40"/>
      <c r="D173" s="46"/>
    </row>
    <row r="174" spans="1:5" ht="31" x14ac:dyDescent="0.35">
      <c r="A174" s="30" t="s">
        <v>20</v>
      </c>
      <c r="B174" s="38" t="s">
        <v>237</v>
      </c>
      <c r="C174" s="40"/>
      <c r="D174" s="46"/>
    </row>
    <row r="175" spans="1:5" ht="31" x14ac:dyDescent="0.35">
      <c r="A175" s="30" t="s">
        <v>20</v>
      </c>
      <c r="B175" s="38" t="s">
        <v>238</v>
      </c>
      <c r="C175" s="40"/>
      <c r="D175" s="46"/>
    </row>
    <row r="176" spans="1:5" ht="31" x14ac:dyDescent="0.35">
      <c r="A176" s="30" t="s">
        <v>20</v>
      </c>
      <c r="B176" s="38" t="s">
        <v>239</v>
      </c>
      <c r="C176" s="40"/>
      <c r="D176" s="46"/>
    </row>
    <row r="177" spans="1:5" ht="31" x14ac:dyDescent="0.35">
      <c r="A177" s="30" t="s">
        <v>20</v>
      </c>
      <c r="B177" s="38" t="s">
        <v>240</v>
      </c>
      <c r="C177" s="40"/>
      <c r="D177" s="46"/>
    </row>
    <row r="178" spans="1:5" ht="31" x14ac:dyDescent="0.35">
      <c r="A178" s="30" t="s">
        <v>20</v>
      </c>
      <c r="B178" s="38" t="s">
        <v>241</v>
      </c>
      <c r="C178" s="40"/>
      <c r="D178" s="46"/>
    </row>
    <row r="179" spans="1:5" ht="31" x14ac:dyDescent="0.35">
      <c r="A179" s="30" t="s">
        <v>20</v>
      </c>
      <c r="B179" s="38" t="s">
        <v>242</v>
      </c>
      <c r="C179" s="40"/>
      <c r="D179" s="46"/>
    </row>
    <row r="180" spans="1:5" ht="31" x14ac:dyDescent="0.35">
      <c r="A180" s="30" t="s">
        <v>21</v>
      </c>
      <c r="B180" s="38" t="s">
        <v>243</v>
      </c>
      <c r="C180" s="40"/>
      <c r="D180" s="104" t="s">
        <v>1890</v>
      </c>
      <c r="E180" s="46" t="s">
        <v>1901</v>
      </c>
    </row>
    <row r="181" spans="1:5" ht="46.5" x14ac:dyDescent="0.35">
      <c r="A181" s="30" t="s">
        <v>21</v>
      </c>
      <c r="B181" s="38" t="s">
        <v>244</v>
      </c>
      <c r="C181" s="40"/>
      <c r="D181" s="46"/>
    </row>
    <row r="182" spans="1:5" ht="31" x14ac:dyDescent="0.35">
      <c r="A182" s="30" t="s">
        <v>21</v>
      </c>
      <c r="B182" s="38" t="s">
        <v>245</v>
      </c>
      <c r="C182" s="40"/>
      <c r="D182" s="104" t="s">
        <v>1890</v>
      </c>
      <c r="E182" s="46" t="s">
        <v>1901</v>
      </c>
    </row>
    <row r="183" spans="1:5" ht="46.5" x14ac:dyDescent="0.35">
      <c r="A183" s="30" t="s">
        <v>21</v>
      </c>
      <c r="B183" s="38" t="s">
        <v>246</v>
      </c>
      <c r="C183" s="40"/>
      <c r="D183" s="46"/>
    </row>
    <row r="184" spans="1:5" ht="46.5" x14ac:dyDescent="0.35">
      <c r="A184" s="30" t="s">
        <v>21</v>
      </c>
      <c r="B184" s="38" t="s">
        <v>247</v>
      </c>
      <c r="C184" s="40"/>
      <c r="D184" s="46"/>
    </row>
    <row r="185" spans="1:5" ht="31" x14ac:dyDescent="0.35">
      <c r="A185" s="30" t="s">
        <v>21</v>
      </c>
      <c r="B185" s="38" t="s">
        <v>248</v>
      </c>
      <c r="C185" s="40"/>
      <c r="D185" s="46"/>
    </row>
    <row r="186" spans="1:5" ht="46.5" x14ac:dyDescent="0.35">
      <c r="A186" s="30" t="s">
        <v>21</v>
      </c>
      <c r="B186" s="38" t="s">
        <v>249</v>
      </c>
      <c r="C186" s="40"/>
      <c r="D186" s="46"/>
    </row>
    <row r="187" spans="1:5" ht="46.5" x14ac:dyDescent="0.35">
      <c r="A187" s="30" t="s">
        <v>21</v>
      </c>
      <c r="B187" s="38" t="s">
        <v>250</v>
      </c>
      <c r="C187" s="40"/>
      <c r="D187" s="46"/>
    </row>
    <row r="188" spans="1:5" ht="31" x14ac:dyDescent="0.35">
      <c r="A188" s="30" t="s">
        <v>22</v>
      </c>
      <c r="B188" s="38" t="s">
        <v>251</v>
      </c>
      <c r="C188" s="40"/>
      <c r="D188" s="104" t="s">
        <v>1890</v>
      </c>
      <c r="E188" s="46" t="s">
        <v>1901</v>
      </c>
    </row>
    <row r="189" spans="1:5" ht="31" x14ac:dyDescent="0.35">
      <c r="A189" s="30" t="s">
        <v>22</v>
      </c>
      <c r="B189" s="38" t="s">
        <v>252</v>
      </c>
      <c r="C189" s="40"/>
      <c r="D189" s="104" t="s">
        <v>1890</v>
      </c>
      <c r="E189" s="46" t="s">
        <v>1901</v>
      </c>
    </row>
    <row r="190" spans="1:5" ht="31" x14ac:dyDescent="0.35">
      <c r="A190" s="30" t="s">
        <v>22</v>
      </c>
      <c r="B190" s="38" t="s">
        <v>253</v>
      </c>
      <c r="C190" s="40"/>
      <c r="D190" s="46"/>
    </row>
    <row r="191" spans="1:5" ht="31" x14ac:dyDescent="0.35">
      <c r="A191" s="30" t="s">
        <v>22</v>
      </c>
      <c r="B191" s="38" t="s">
        <v>254</v>
      </c>
      <c r="C191" s="40"/>
      <c r="D191" s="46"/>
    </row>
    <row r="192" spans="1:5" ht="31" x14ac:dyDescent="0.35">
      <c r="A192" s="30" t="s">
        <v>22</v>
      </c>
      <c r="B192" s="38" t="s">
        <v>255</v>
      </c>
      <c r="C192" s="40"/>
      <c r="D192" s="46"/>
    </row>
    <row r="193" spans="1:5" ht="31" x14ac:dyDescent="0.35">
      <c r="A193" s="30" t="s">
        <v>22</v>
      </c>
      <c r="B193" s="38" t="s">
        <v>256</v>
      </c>
      <c r="C193" s="40"/>
      <c r="D193" s="46"/>
    </row>
    <row r="194" spans="1:5" ht="31" x14ac:dyDescent="0.35">
      <c r="A194" s="30" t="s">
        <v>22</v>
      </c>
      <c r="B194" s="38" t="s">
        <v>257</v>
      </c>
      <c r="C194" s="40"/>
      <c r="D194" s="46"/>
    </row>
    <row r="195" spans="1:5" ht="31" x14ac:dyDescent="0.35">
      <c r="A195" s="30" t="s">
        <v>22</v>
      </c>
      <c r="B195" s="38" t="s">
        <v>258</v>
      </c>
      <c r="C195" s="40"/>
      <c r="D195" s="46"/>
    </row>
    <row r="196" spans="1:5" ht="31" x14ac:dyDescent="0.35">
      <c r="A196" s="30" t="s">
        <v>22</v>
      </c>
      <c r="B196" s="38" t="s">
        <v>259</v>
      </c>
      <c r="C196" s="40"/>
      <c r="D196" s="46"/>
    </row>
    <row r="197" spans="1:5" x14ac:dyDescent="0.35">
      <c r="A197" s="30" t="s">
        <v>23</v>
      </c>
      <c r="B197" s="38" t="s">
        <v>1823</v>
      </c>
      <c r="C197" s="40"/>
      <c r="D197" s="104" t="s">
        <v>1890</v>
      </c>
      <c r="E197" s="46" t="s">
        <v>1899</v>
      </c>
    </row>
    <row r="198" spans="1:5" ht="31" x14ac:dyDescent="0.35">
      <c r="A198" s="30" t="s">
        <v>23</v>
      </c>
      <c r="B198" s="38" t="s">
        <v>260</v>
      </c>
      <c r="C198" s="40"/>
      <c r="D198" s="104" t="s">
        <v>1890</v>
      </c>
      <c r="E198" s="46" t="s">
        <v>1901</v>
      </c>
    </row>
    <row r="199" spans="1:5" x14ac:dyDescent="0.35">
      <c r="A199" s="30" t="s">
        <v>23</v>
      </c>
      <c r="B199" s="38" t="s">
        <v>261</v>
      </c>
      <c r="C199" s="40"/>
      <c r="D199" s="104" t="s">
        <v>1890</v>
      </c>
      <c r="E199" s="46" t="s">
        <v>1901</v>
      </c>
    </row>
    <row r="200" spans="1:5" ht="31" x14ac:dyDescent="0.35">
      <c r="A200" s="30" t="s">
        <v>23</v>
      </c>
      <c r="B200" s="38" t="s">
        <v>262</v>
      </c>
      <c r="C200" s="40"/>
      <c r="D200" s="104" t="s">
        <v>1890</v>
      </c>
      <c r="E200" s="46" t="s">
        <v>1899</v>
      </c>
    </row>
    <row r="201" spans="1:5" ht="31" x14ac:dyDescent="0.35">
      <c r="A201" s="30" t="s">
        <v>23</v>
      </c>
      <c r="B201" s="38" t="s">
        <v>263</v>
      </c>
      <c r="C201" s="40"/>
      <c r="D201" s="104" t="s">
        <v>1890</v>
      </c>
      <c r="E201" s="46" t="s">
        <v>1901</v>
      </c>
    </row>
    <row r="202" spans="1:5" ht="31" x14ac:dyDescent="0.35">
      <c r="A202" s="30" t="s">
        <v>23</v>
      </c>
      <c r="B202" s="38" t="s">
        <v>264</v>
      </c>
      <c r="C202" s="40"/>
      <c r="D202" s="104" t="s">
        <v>1890</v>
      </c>
      <c r="E202" s="46" t="s">
        <v>1901</v>
      </c>
    </row>
    <row r="203" spans="1:5" ht="31" x14ac:dyDescent="0.35">
      <c r="A203" s="30" t="s">
        <v>23</v>
      </c>
      <c r="B203" s="38" t="s">
        <v>265</v>
      </c>
      <c r="C203" s="40"/>
      <c r="D203" s="104" t="s">
        <v>1890</v>
      </c>
      <c r="E203" s="46" t="s">
        <v>1899</v>
      </c>
    </row>
    <row r="204" spans="1:5" ht="46.5" x14ac:dyDescent="0.35">
      <c r="A204" s="30" t="s">
        <v>23</v>
      </c>
      <c r="B204" s="38" t="s">
        <v>266</v>
      </c>
      <c r="C204" s="40"/>
      <c r="D204" s="104" t="s">
        <v>1890</v>
      </c>
      <c r="E204" s="46" t="s">
        <v>1899</v>
      </c>
    </row>
    <row r="205" spans="1:5" ht="31" x14ac:dyDescent="0.35">
      <c r="A205" s="30" t="s">
        <v>23</v>
      </c>
      <c r="B205" s="38" t="s">
        <v>267</v>
      </c>
      <c r="C205" s="40"/>
      <c r="D205" s="46"/>
    </row>
    <row r="206" spans="1:5" x14ac:dyDescent="0.35">
      <c r="A206" s="30" t="s">
        <v>23</v>
      </c>
      <c r="B206" s="38" t="s">
        <v>268</v>
      </c>
      <c r="C206" s="40"/>
      <c r="D206" s="46"/>
    </row>
    <row r="207" spans="1:5" ht="31" x14ac:dyDescent="0.35">
      <c r="A207" s="30" t="s">
        <v>23</v>
      </c>
      <c r="B207" s="38" t="s">
        <v>269</v>
      </c>
      <c r="C207" s="40"/>
      <c r="D207" s="46"/>
    </row>
    <row r="208" spans="1:5" ht="46.5" x14ac:dyDescent="0.35">
      <c r="A208" s="30" t="s">
        <v>23</v>
      </c>
      <c r="B208" s="38" t="s">
        <v>270</v>
      </c>
      <c r="C208" s="40"/>
      <c r="D208" s="46"/>
    </row>
    <row r="209" spans="1:5" ht="62" x14ac:dyDescent="0.35">
      <c r="A209" s="30" t="s">
        <v>23</v>
      </c>
      <c r="B209" s="38" t="s">
        <v>271</v>
      </c>
      <c r="C209" s="40"/>
      <c r="D209" s="46"/>
    </row>
    <row r="210" spans="1:5" x14ac:dyDescent="0.35">
      <c r="A210" s="30" t="s">
        <v>23</v>
      </c>
      <c r="B210" s="38" t="s">
        <v>272</v>
      </c>
      <c r="C210" s="40"/>
      <c r="D210" s="46"/>
    </row>
    <row r="211" spans="1:5" ht="31" x14ac:dyDescent="0.35">
      <c r="A211" s="30" t="s">
        <v>24</v>
      </c>
      <c r="B211" s="38" t="s">
        <v>273</v>
      </c>
      <c r="C211" s="40"/>
      <c r="D211" s="104" t="s">
        <v>1890</v>
      </c>
      <c r="E211" s="46" t="s">
        <v>1899</v>
      </c>
    </row>
    <row r="212" spans="1:5" ht="31" x14ac:dyDescent="0.35">
      <c r="A212" s="30" t="s">
        <v>24</v>
      </c>
      <c r="B212" s="38" t="s">
        <v>274</v>
      </c>
      <c r="C212" s="40"/>
      <c r="D212" s="46"/>
    </row>
    <row r="213" spans="1:5" ht="31" x14ac:dyDescent="0.35">
      <c r="A213" s="30" t="s">
        <v>24</v>
      </c>
      <c r="B213" s="38" t="s">
        <v>275</v>
      </c>
      <c r="C213" s="40"/>
      <c r="D213" s="46"/>
    </row>
    <row r="214" spans="1:5" ht="31" x14ac:dyDescent="0.35">
      <c r="A214" s="30" t="s">
        <v>24</v>
      </c>
      <c r="B214" s="38" t="s">
        <v>276</v>
      </c>
      <c r="C214" s="40"/>
      <c r="D214" s="46"/>
    </row>
    <row r="215" spans="1:5" ht="46.5" x14ac:dyDescent="0.35">
      <c r="A215" s="30" t="s">
        <v>24</v>
      </c>
      <c r="B215" s="38" t="s">
        <v>277</v>
      </c>
      <c r="C215" s="40"/>
      <c r="D215" s="46"/>
    </row>
    <row r="216" spans="1:5" ht="46.5" x14ac:dyDescent="0.35">
      <c r="A216" s="30" t="s">
        <v>24</v>
      </c>
      <c r="B216" s="38" t="s">
        <v>278</v>
      </c>
      <c r="C216" s="40"/>
      <c r="D216" s="46"/>
    </row>
    <row r="217" spans="1:5" ht="31" x14ac:dyDescent="0.35">
      <c r="A217" s="30" t="s">
        <v>24</v>
      </c>
      <c r="B217" s="38" t="s">
        <v>279</v>
      </c>
      <c r="C217" s="40"/>
      <c r="D217" s="46"/>
    </row>
    <row r="218" spans="1:5" ht="31" x14ac:dyDescent="0.35">
      <c r="A218" s="30" t="s">
        <v>24</v>
      </c>
      <c r="B218" s="38" t="s">
        <v>280</v>
      </c>
      <c r="C218" s="40"/>
      <c r="D218" s="46"/>
    </row>
    <row r="219" spans="1:5" ht="31" x14ac:dyDescent="0.35">
      <c r="A219" s="30" t="s">
        <v>24</v>
      </c>
      <c r="B219" s="38" t="s">
        <v>281</v>
      </c>
      <c r="C219" s="40"/>
      <c r="D219" s="46"/>
    </row>
    <row r="220" spans="1:5" ht="46.5" x14ac:dyDescent="0.35">
      <c r="A220" s="30" t="s">
        <v>24</v>
      </c>
      <c r="B220" s="38" t="s">
        <v>282</v>
      </c>
      <c r="C220" s="40"/>
      <c r="D220" s="46"/>
    </row>
    <row r="221" spans="1:5" ht="31" x14ac:dyDescent="0.35">
      <c r="A221" s="30" t="s">
        <v>25</v>
      </c>
      <c r="B221" s="38" t="s">
        <v>283</v>
      </c>
      <c r="C221" s="40"/>
      <c r="D221" s="104" t="s">
        <v>1890</v>
      </c>
      <c r="E221" s="46" t="s">
        <v>1901</v>
      </c>
    </row>
    <row r="222" spans="1:5" ht="31" x14ac:dyDescent="0.35">
      <c r="A222" s="30" t="s">
        <v>25</v>
      </c>
      <c r="B222" s="38" t="s">
        <v>284</v>
      </c>
      <c r="C222" s="40"/>
      <c r="D222" s="104" t="s">
        <v>1890</v>
      </c>
      <c r="E222" s="46" t="s">
        <v>1901</v>
      </c>
    </row>
    <row r="223" spans="1:5" x14ac:dyDescent="0.35">
      <c r="A223" s="30" t="s">
        <v>25</v>
      </c>
      <c r="B223" s="38" t="s">
        <v>285</v>
      </c>
      <c r="C223" s="40"/>
      <c r="D223" s="46"/>
    </row>
    <row r="224" spans="1:5" x14ac:dyDescent="0.35">
      <c r="A224" s="30" t="s">
        <v>25</v>
      </c>
      <c r="B224" s="38" t="s">
        <v>286</v>
      </c>
      <c r="C224" s="40"/>
      <c r="D224" s="46"/>
    </row>
    <row r="225" spans="1:5" ht="31" x14ac:dyDescent="0.35">
      <c r="A225" s="30" t="s">
        <v>25</v>
      </c>
      <c r="B225" s="38" t="s">
        <v>287</v>
      </c>
      <c r="C225" s="40"/>
      <c r="D225" s="46"/>
    </row>
    <row r="226" spans="1:5" ht="31" x14ac:dyDescent="0.35">
      <c r="A226" s="30" t="s">
        <v>25</v>
      </c>
      <c r="B226" s="38" t="s">
        <v>288</v>
      </c>
      <c r="C226" s="40"/>
      <c r="D226" s="46"/>
    </row>
    <row r="227" spans="1:5" ht="31" x14ac:dyDescent="0.35">
      <c r="A227" s="30" t="s">
        <v>25</v>
      </c>
      <c r="B227" s="38" t="s">
        <v>289</v>
      </c>
      <c r="C227" s="40"/>
      <c r="D227" s="46"/>
    </row>
    <row r="228" spans="1:5" ht="31" x14ac:dyDescent="0.35">
      <c r="A228" s="30" t="s">
        <v>26</v>
      </c>
      <c r="B228" s="38" t="s">
        <v>290</v>
      </c>
      <c r="C228" s="40"/>
      <c r="D228" s="104" t="s">
        <v>1890</v>
      </c>
      <c r="E228" s="46" t="s">
        <v>1901</v>
      </c>
    </row>
    <row r="229" spans="1:5" ht="46.5" x14ac:dyDescent="0.35">
      <c r="A229" s="30" t="s">
        <v>26</v>
      </c>
      <c r="B229" s="38" t="s">
        <v>291</v>
      </c>
      <c r="C229" s="40"/>
      <c r="D229" s="104" t="s">
        <v>1890</v>
      </c>
      <c r="E229" s="46" t="s">
        <v>1901</v>
      </c>
    </row>
    <row r="230" spans="1:5" ht="31" x14ac:dyDescent="0.35">
      <c r="A230" s="30" t="s">
        <v>26</v>
      </c>
      <c r="B230" s="38" t="s">
        <v>292</v>
      </c>
      <c r="C230" s="40"/>
      <c r="D230" s="104" t="s">
        <v>1890</v>
      </c>
      <c r="E230" s="46" t="s">
        <v>1901</v>
      </c>
    </row>
    <row r="231" spans="1:5" ht="46.5" x14ac:dyDescent="0.35">
      <c r="A231" s="30" t="s">
        <v>26</v>
      </c>
      <c r="B231" s="38" t="s">
        <v>293</v>
      </c>
      <c r="C231" s="40"/>
      <c r="D231" s="104" t="s">
        <v>1890</v>
      </c>
      <c r="E231" s="46" t="s">
        <v>1901</v>
      </c>
    </row>
    <row r="232" spans="1:5" ht="46.5" x14ac:dyDescent="0.35">
      <c r="A232" s="30" t="s">
        <v>26</v>
      </c>
      <c r="B232" s="38" t="s">
        <v>294</v>
      </c>
      <c r="C232" s="40"/>
      <c r="D232" s="104" t="s">
        <v>1890</v>
      </c>
      <c r="E232" s="46" t="s">
        <v>1901</v>
      </c>
    </row>
    <row r="233" spans="1:5" ht="31" x14ac:dyDescent="0.35">
      <c r="A233" s="30" t="s">
        <v>26</v>
      </c>
      <c r="B233" s="38" t="s">
        <v>295</v>
      </c>
      <c r="C233" s="40"/>
      <c r="D233" s="104" t="s">
        <v>1890</v>
      </c>
      <c r="E233" s="46" t="s">
        <v>1901</v>
      </c>
    </row>
    <row r="234" spans="1:5" ht="31" x14ac:dyDescent="0.35">
      <c r="A234" s="30" t="s">
        <v>26</v>
      </c>
      <c r="B234" s="38" t="s">
        <v>296</v>
      </c>
      <c r="C234" s="40"/>
      <c r="D234" s="46"/>
    </row>
    <row r="235" spans="1:5" ht="46.5" x14ac:dyDescent="0.35">
      <c r="A235" s="30" t="s">
        <v>26</v>
      </c>
      <c r="B235" s="38" t="s">
        <v>297</v>
      </c>
      <c r="C235" s="40"/>
      <c r="D235" s="46"/>
    </row>
    <row r="236" spans="1:5" ht="46.5" x14ac:dyDescent="0.35">
      <c r="A236" s="30" t="s">
        <v>26</v>
      </c>
      <c r="B236" s="38" t="s">
        <v>298</v>
      </c>
      <c r="C236" s="40"/>
      <c r="D236" s="46"/>
    </row>
    <row r="237" spans="1:5" ht="31" x14ac:dyDescent="0.35">
      <c r="A237" s="30" t="s">
        <v>26</v>
      </c>
      <c r="B237" s="38" t="s">
        <v>299</v>
      </c>
      <c r="C237" s="40"/>
      <c r="D237" s="46"/>
    </row>
    <row r="238" spans="1:5" ht="46.5" x14ac:dyDescent="0.35">
      <c r="A238" s="30" t="s">
        <v>26</v>
      </c>
      <c r="B238" s="38" t="s">
        <v>300</v>
      </c>
      <c r="C238" s="40"/>
      <c r="D238" s="46"/>
    </row>
    <row r="239" spans="1:5" ht="31" x14ac:dyDescent="0.35">
      <c r="A239" s="30" t="s">
        <v>26</v>
      </c>
      <c r="B239" s="38" t="s">
        <v>301</v>
      </c>
      <c r="C239" s="40"/>
      <c r="D239" s="46"/>
    </row>
    <row r="240" spans="1:5" ht="31" x14ac:dyDescent="0.35">
      <c r="A240" s="30" t="s">
        <v>27</v>
      </c>
      <c r="B240" s="38" t="s">
        <v>302</v>
      </c>
      <c r="C240" s="40"/>
      <c r="D240" s="104" t="s">
        <v>1890</v>
      </c>
      <c r="E240" s="46" t="s">
        <v>1899</v>
      </c>
    </row>
    <row r="241" spans="1:5" ht="31" x14ac:dyDescent="0.35">
      <c r="A241" s="30" t="s">
        <v>27</v>
      </c>
      <c r="B241" s="38" t="s">
        <v>303</v>
      </c>
      <c r="C241" s="40"/>
      <c r="D241" s="104" t="s">
        <v>1890</v>
      </c>
      <c r="E241" s="46" t="s">
        <v>1899</v>
      </c>
    </row>
    <row r="242" spans="1:5" ht="46.5" x14ac:dyDescent="0.35">
      <c r="A242" s="30" t="s">
        <v>27</v>
      </c>
      <c r="B242" s="38" t="s">
        <v>304</v>
      </c>
      <c r="C242" s="40"/>
      <c r="D242" s="46"/>
    </row>
    <row r="243" spans="1:5" ht="31" x14ac:dyDescent="0.35">
      <c r="A243" s="30" t="s">
        <v>27</v>
      </c>
      <c r="B243" s="38" t="s">
        <v>305</v>
      </c>
      <c r="C243" s="40"/>
      <c r="D243" s="46"/>
    </row>
    <row r="244" spans="1:5" ht="62" x14ac:dyDescent="0.35">
      <c r="A244" s="30" t="s">
        <v>27</v>
      </c>
      <c r="B244" s="38" t="s">
        <v>306</v>
      </c>
      <c r="C244" s="40"/>
      <c r="D244" s="46"/>
    </row>
    <row r="245" spans="1:5" ht="31" x14ac:dyDescent="0.35">
      <c r="A245" s="30" t="s">
        <v>27</v>
      </c>
      <c r="B245" s="38" t="s">
        <v>307</v>
      </c>
      <c r="C245" s="40"/>
      <c r="D245" s="46"/>
    </row>
    <row r="246" spans="1:5" ht="31" x14ac:dyDescent="0.35">
      <c r="A246" s="30" t="s">
        <v>27</v>
      </c>
      <c r="B246" s="38" t="s">
        <v>308</v>
      </c>
      <c r="C246" s="40"/>
      <c r="D246" s="46"/>
    </row>
    <row r="247" spans="1:5" ht="31" x14ac:dyDescent="0.35">
      <c r="A247" s="30" t="s">
        <v>27</v>
      </c>
      <c r="B247" s="38" t="s">
        <v>309</v>
      </c>
      <c r="C247" s="40"/>
      <c r="D247" s="46"/>
    </row>
    <row r="248" spans="1:5" ht="46.5" x14ac:dyDescent="0.35">
      <c r="A248" s="30" t="s">
        <v>27</v>
      </c>
      <c r="B248" s="38" t="s">
        <v>310</v>
      </c>
      <c r="C248" s="40"/>
      <c r="D248" s="46"/>
    </row>
    <row r="249" spans="1:5" ht="31" x14ac:dyDescent="0.35">
      <c r="A249" s="30" t="s">
        <v>27</v>
      </c>
      <c r="B249" s="38" t="s">
        <v>311</v>
      </c>
      <c r="C249" s="40"/>
      <c r="D249" s="46"/>
    </row>
    <row r="250" spans="1:5" ht="31" x14ac:dyDescent="0.35">
      <c r="A250" s="30" t="s">
        <v>27</v>
      </c>
      <c r="B250" s="38" t="s">
        <v>312</v>
      </c>
      <c r="C250" s="40"/>
      <c r="D250" s="46"/>
    </row>
    <row r="251" spans="1:5" ht="31" x14ac:dyDescent="0.35">
      <c r="A251" s="30" t="s">
        <v>27</v>
      </c>
      <c r="B251" s="38" t="s">
        <v>313</v>
      </c>
      <c r="C251" s="40"/>
      <c r="D251" s="46"/>
    </row>
    <row r="252" spans="1:5" x14ac:dyDescent="0.35">
      <c r="A252" s="30" t="s">
        <v>28</v>
      </c>
      <c r="B252" s="38" t="s">
        <v>314</v>
      </c>
      <c r="C252" s="40"/>
      <c r="D252" s="104" t="s">
        <v>1890</v>
      </c>
      <c r="E252" s="46" t="s">
        <v>1899</v>
      </c>
    </row>
    <row r="253" spans="1:5" ht="46.5" x14ac:dyDescent="0.35">
      <c r="A253" s="30" t="s">
        <v>28</v>
      </c>
      <c r="B253" s="38" t="s">
        <v>315</v>
      </c>
      <c r="C253" s="40"/>
      <c r="D253" s="46"/>
    </row>
    <row r="254" spans="1:5" x14ac:dyDescent="0.35">
      <c r="A254" s="30" t="s">
        <v>28</v>
      </c>
      <c r="B254" s="38" t="s">
        <v>316</v>
      </c>
      <c r="C254" s="40"/>
      <c r="D254" s="46"/>
    </row>
    <row r="255" spans="1:5" ht="31" x14ac:dyDescent="0.35">
      <c r="A255" s="30" t="s">
        <v>28</v>
      </c>
      <c r="B255" s="38" t="s">
        <v>317</v>
      </c>
      <c r="C255" s="40"/>
      <c r="D255" s="46"/>
    </row>
    <row r="256" spans="1:5" ht="31" x14ac:dyDescent="0.35">
      <c r="A256" s="30" t="s">
        <v>28</v>
      </c>
      <c r="B256" s="38" t="s">
        <v>318</v>
      </c>
      <c r="C256" s="40"/>
      <c r="D256" s="46"/>
    </row>
    <row r="257" spans="1:5" ht="31" x14ac:dyDescent="0.35">
      <c r="A257" s="30" t="s">
        <v>28</v>
      </c>
      <c r="B257" s="38" t="s">
        <v>319</v>
      </c>
      <c r="C257" s="40"/>
      <c r="D257" s="46"/>
    </row>
    <row r="258" spans="1:5" ht="31" x14ac:dyDescent="0.35">
      <c r="A258" s="30" t="s">
        <v>28</v>
      </c>
      <c r="B258" s="38" t="s">
        <v>320</v>
      </c>
      <c r="C258" s="40"/>
      <c r="D258" s="46"/>
    </row>
    <row r="259" spans="1:5" ht="31" x14ac:dyDescent="0.35">
      <c r="A259" s="30" t="s">
        <v>28</v>
      </c>
      <c r="B259" s="38" t="s">
        <v>321</v>
      </c>
      <c r="C259" s="40"/>
      <c r="D259" s="46"/>
    </row>
    <row r="260" spans="1:5" ht="31" x14ac:dyDescent="0.35">
      <c r="A260" s="30" t="s">
        <v>28</v>
      </c>
      <c r="B260" s="38" t="s">
        <v>322</v>
      </c>
      <c r="C260" s="40"/>
      <c r="D260" s="46"/>
    </row>
    <row r="261" spans="1:5" ht="62" x14ac:dyDescent="0.35">
      <c r="A261" s="30" t="s">
        <v>28</v>
      </c>
      <c r="B261" s="38" t="s">
        <v>1896</v>
      </c>
      <c r="C261" s="40"/>
      <c r="D261" s="46"/>
    </row>
    <row r="262" spans="1:5" ht="46.5" x14ac:dyDescent="0.35">
      <c r="A262" s="30" t="s">
        <v>29</v>
      </c>
      <c r="B262" s="38" t="s">
        <v>323</v>
      </c>
      <c r="C262" s="40"/>
      <c r="D262" s="104" t="s">
        <v>1890</v>
      </c>
      <c r="E262" s="46" t="s">
        <v>1901</v>
      </c>
    </row>
    <row r="263" spans="1:5" ht="46.5" x14ac:dyDescent="0.35">
      <c r="A263" s="30" t="s">
        <v>29</v>
      </c>
      <c r="B263" s="38" t="s">
        <v>324</v>
      </c>
      <c r="C263" s="40"/>
      <c r="D263" s="104" t="s">
        <v>1890</v>
      </c>
      <c r="E263" s="46" t="s">
        <v>1901</v>
      </c>
    </row>
    <row r="264" spans="1:5" ht="46.5" x14ac:dyDescent="0.35">
      <c r="A264" s="30" t="s">
        <v>29</v>
      </c>
      <c r="B264" s="38" t="s">
        <v>325</v>
      </c>
      <c r="C264" s="40"/>
      <c r="D264" s="104" t="s">
        <v>1890</v>
      </c>
      <c r="E264" s="46" t="s">
        <v>1901</v>
      </c>
    </row>
    <row r="265" spans="1:5" ht="46.5" x14ac:dyDescent="0.35">
      <c r="A265" s="30" t="s">
        <v>29</v>
      </c>
      <c r="B265" s="38" t="s">
        <v>326</v>
      </c>
      <c r="C265" s="40"/>
      <c r="D265" s="104" t="s">
        <v>1890</v>
      </c>
      <c r="E265" s="46" t="s">
        <v>1901</v>
      </c>
    </row>
    <row r="266" spans="1:5" ht="46.5" x14ac:dyDescent="0.35">
      <c r="A266" s="30" t="s">
        <v>29</v>
      </c>
      <c r="B266" s="38" t="s">
        <v>327</v>
      </c>
      <c r="C266" s="40"/>
      <c r="D266" s="104" t="s">
        <v>1890</v>
      </c>
      <c r="E266" s="46" t="s">
        <v>1901</v>
      </c>
    </row>
    <row r="267" spans="1:5" ht="46.5" x14ac:dyDescent="0.35">
      <c r="A267" s="30" t="s">
        <v>29</v>
      </c>
      <c r="B267" s="38" t="s">
        <v>328</v>
      </c>
      <c r="C267" s="40"/>
      <c r="D267" s="104" t="s">
        <v>1890</v>
      </c>
      <c r="E267" s="46" t="s">
        <v>1901</v>
      </c>
    </row>
    <row r="268" spans="1:5" ht="46.5" x14ac:dyDescent="0.35">
      <c r="A268" s="30" t="s">
        <v>29</v>
      </c>
      <c r="B268" s="38" t="s">
        <v>329</v>
      </c>
      <c r="C268" s="40"/>
      <c r="D268" s="104" t="s">
        <v>1890</v>
      </c>
      <c r="E268" s="46" t="s">
        <v>1901</v>
      </c>
    </row>
    <row r="269" spans="1:5" ht="46.5" x14ac:dyDescent="0.35">
      <c r="A269" s="30" t="s">
        <v>29</v>
      </c>
      <c r="B269" s="38" t="s">
        <v>330</v>
      </c>
      <c r="C269" s="40"/>
      <c r="D269" s="46"/>
    </row>
    <row r="270" spans="1:5" ht="46.5" x14ac:dyDescent="0.35">
      <c r="A270" s="30" t="s">
        <v>29</v>
      </c>
      <c r="B270" s="38" t="s">
        <v>331</v>
      </c>
      <c r="C270" s="40"/>
      <c r="D270" s="46"/>
    </row>
    <row r="271" spans="1:5" ht="46.5" x14ac:dyDescent="0.35">
      <c r="A271" s="30" t="s">
        <v>29</v>
      </c>
      <c r="B271" s="38" t="s">
        <v>332</v>
      </c>
      <c r="C271" s="40"/>
      <c r="D271" s="46"/>
    </row>
    <row r="272" spans="1:5" ht="46.5" x14ac:dyDescent="0.35">
      <c r="A272" s="30" t="s">
        <v>29</v>
      </c>
      <c r="B272" s="38" t="s">
        <v>333</v>
      </c>
      <c r="C272" s="40"/>
      <c r="D272" s="46"/>
    </row>
    <row r="273" spans="1:5" ht="46.5" x14ac:dyDescent="0.35">
      <c r="A273" s="30" t="s">
        <v>29</v>
      </c>
      <c r="B273" s="38" t="s">
        <v>334</v>
      </c>
      <c r="C273" s="40"/>
      <c r="D273" s="46"/>
    </row>
    <row r="274" spans="1:5" ht="46.5" x14ac:dyDescent="0.35">
      <c r="A274" s="30" t="s">
        <v>29</v>
      </c>
      <c r="B274" s="38" t="s">
        <v>335</v>
      </c>
      <c r="C274" s="40"/>
      <c r="D274" s="46"/>
    </row>
    <row r="275" spans="1:5" ht="31" x14ac:dyDescent="0.35">
      <c r="A275" s="30" t="s">
        <v>30</v>
      </c>
      <c r="B275" s="38" t="s">
        <v>336</v>
      </c>
      <c r="C275" s="40"/>
      <c r="D275" s="104" t="s">
        <v>1890</v>
      </c>
      <c r="E275" s="46" t="s">
        <v>1900</v>
      </c>
    </row>
    <row r="276" spans="1:5" ht="31" x14ac:dyDescent="0.35">
      <c r="A276" s="30" t="s">
        <v>30</v>
      </c>
      <c r="B276" s="38" t="s">
        <v>337</v>
      </c>
      <c r="C276" s="40"/>
      <c r="D276" s="104" t="s">
        <v>1890</v>
      </c>
      <c r="E276" s="46" t="s">
        <v>1900</v>
      </c>
    </row>
    <row r="277" spans="1:5" ht="31" x14ac:dyDescent="0.35">
      <c r="A277" s="30" t="s">
        <v>30</v>
      </c>
      <c r="B277" s="38" t="s">
        <v>338</v>
      </c>
      <c r="C277" s="40"/>
      <c r="D277" s="104" t="s">
        <v>1890</v>
      </c>
      <c r="E277" s="46" t="s">
        <v>1900</v>
      </c>
    </row>
    <row r="278" spans="1:5" ht="31" x14ac:dyDescent="0.35">
      <c r="A278" s="30" t="s">
        <v>30</v>
      </c>
      <c r="B278" s="38" t="s">
        <v>339</v>
      </c>
      <c r="C278" s="40"/>
      <c r="D278" s="104" t="s">
        <v>1890</v>
      </c>
      <c r="E278" s="46" t="s">
        <v>1900</v>
      </c>
    </row>
    <row r="279" spans="1:5" ht="31" x14ac:dyDescent="0.35">
      <c r="A279" s="30" t="s">
        <v>30</v>
      </c>
      <c r="B279" s="38" t="s">
        <v>340</v>
      </c>
      <c r="C279" s="40"/>
      <c r="D279" s="104" t="s">
        <v>1890</v>
      </c>
      <c r="E279" s="46" t="s">
        <v>1900</v>
      </c>
    </row>
    <row r="280" spans="1:5" ht="31" x14ac:dyDescent="0.35">
      <c r="A280" s="30" t="s">
        <v>30</v>
      </c>
      <c r="B280" s="38" t="s">
        <v>341</v>
      </c>
      <c r="C280" s="40"/>
      <c r="D280" s="46"/>
    </row>
    <row r="281" spans="1:5" ht="46.5" x14ac:dyDescent="0.35">
      <c r="A281" s="30" t="s">
        <v>30</v>
      </c>
      <c r="B281" s="38" t="s">
        <v>342</v>
      </c>
      <c r="C281" s="40"/>
      <c r="D281" s="46"/>
    </row>
    <row r="282" spans="1:5" ht="31" x14ac:dyDescent="0.35">
      <c r="A282" s="30" t="s">
        <v>30</v>
      </c>
      <c r="B282" s="38" t="s">
        <v>343</v>
      </c>
      <c r="C282" s="40"/>
      <c r="D282" s="46"/>
    </row>
    <row r="283" spans="1:5" ht="31" x14ac:dyDescent="0.35">
      <c r="A283" s="30" t="s">
        <v>30</v>
      </c>
      <c r="B283" s="38" t="s">
        <v>344</v>
      </c>
      <c r="C283" s="40"/>
      <c r="D283" s="46"/>
    </row>
    <row r="284" spans="1:5" ht="46.5" x14ac:dyDescent="0.35">
      <c r="A284" s="30" t="s">
        <v>30</v>
      </c>
      <c r="B284" s="38" t="s">
        <v>345</v>
      </c>
      <c r="C284" s="40"/>
      <c r="D284" s="46"/>
    </row>
    <row r="285" spans="1:5" ht="31" x14ac:dyDescent="0.35">
      <c r="A285" s="30" t="s">
        <v>31</v>
      </c>
      <c r="B285" s="38" t="s">
        <v>346</v>
      </c>
      <c r="C285" s="40"/>
      <c r="D285" s="104" t="s">
        <v>1890</v>
      </c>
      <c r="E285" s="46" t="s">
        <v>1901</v>
      </c>
    </row>
    <row r="286" spans="1:5" ht="31" x14ac:dyDescent="0.35">
      <c r="A286" s="30" t="s">
        <v>31</v>
      </c>
      <c r="B286" s="38" t="s">
        <v>347</v>
      </c>
      <c r="C286" s="40"/>
      <c r="D286" s="104" t="s">
        <v>1890</v>
      </c>
      <c r="E286" s="46" t="s">
        <v>1901</v>
      </c>
    </row>
    <row r="287" spans="1:5" ht="46.5" x14ac:dyDescent="0.35">
      <c r="A287" s="30" t="s">
        <v>31</v>
      </c>
      <c r="B287" s="38" t="s">
        <v>348</v>
      </c>
      <c r="C287" s="40"/>
      <c r="D287" s="104" t="s">
        <v>1890</v>
      </c>
      <c r="E287" s="46" t="s">
        <v>1901</v>
      </c>
    </row>
    <row r="288" spans="1:5" ht="46.5" x14ac:dyDescent="0.35">
      <c r="A288" s="30" t="s">
        <v>31</v>
      </c>
      <c r="B288" s="38" t="s">
        <v>349</v>
      </c>
      <c r="C288" s="40"/>
      <c r="D288" s="104" t="s">
        <v>1890</v>
      </c>
      <c r="E288" s="46" t="s">
        <v>1901</v>
      </c>
    </row>
    <row r="289" spans="1:5" ht="31" x14ac:dyDescent="0.35">
      <c r="A289" s="30" t="s">
        <v>31</v>
      </c>
      <c r="B289" s="38" t="s">
        <v>350</v>
      </c>
      <c r="C289" s="40"/>
      <c r="D289" s="104" t="s">
        <v>1890</v>
      </c>
      <c r="E289" s="46" t="s">
        <v>1901</v>
      </c>
    </row>
    <row r="290" spans="1:5" ht="46.5" x14ac:dyDescent="0.35">
      <c r="A290" s="30" t="s">
        <v>31</v>
      </c>
      <c r="B290" s="38" t="s">
        <v>351</v>
      </c>
      <c r="C290" s="40"/>
      <c r="D290" s="46"/>
    </row>
    <row r="291" spans="1:5" ht="31" x14ac:dyDescent="0.35">
      <c r="A291" s="30" t="s">
        <v>31</v>
      </c>
      <c r="B291" s="38" t="s">
        <v>352</v>
      </c>
      <c r="C291" s="40"/>
      <c r="D291" s="46"/>
    </row>
    <row r="292" spans="1:5" ht="31" x14ac:dyDescent="0.35">
      <c r="A292" s="30" t="s">
        <v>31</v>
      </c>
      <c r="B292" s="38" t="s">
        <v>353</v>
      </c>
      <c r="C292" s="40"/>
      <c r="D292" s="46"/>
    </row>
    <row r="293" spans="1:5" ht="31" x14ac:dyDescent="0.35">
      <c r="A293" s="30" t="s">
        <v>31</v>
      </c>
      <c r="B293" s="38" t="s">
        <v>354</v>
      </c>
      <c r="C293" s="40"/>
      <c r="D293" s="46"/>
    </row>
    <row r="294" spans="1:5" ht="46.5" x14ac:dyDescent="0.35">
      <c r="A294" s="30" t="s">
        <v>31</v>
      </c>
      <c r="B294" s="38" t="s">
        <v>355</v>
      </c>
      <c r="C294" s="40"/>
      <c r="D294" s="46"/>
    </row>
    <row r="295" spans="1:5" ht="46.5" x14ac:dyDescent="0.35">
      <c r="A295" s="30" t="s">
        <v>31</v>
      </c>
      <c r="B295" s="38" t="s">
        <v>356</v>
      </c>
      <c r="C295" s="40"/>
      <c r="D295" s="46"/>
    </row>
    <row r="296" spans="1:5" ht="62" x14ac:dyDescent="0.35">
      <c r="A296" s="30" t="s">
        <v>32</v>
      </c>
      <c r="B296" s="38" t="s">
        <v>357</v>
      </c>
      <c r="C296" s="40"/>
      <c r="D296" s="104" t="s">
        <v>1890</v>
      </c>
      <c r="E296" s="46" t="s">
        <v>1901</v>
      </c>
    </row>
    <row r="297" spans="1:5" ht="46.5" x14ac:dyDescent="0.35">
      <c r="A297" s="30" t="s">
        <v>32</v>
      </c>
      <c r="B297" s="38" t="s">
        <v>358</v>
      </c>
      <c r="C297" s="40"/>
      <c r="D297" s="104" t="s">
        <v>1890</v>
      </c>
      <c r="E297" s="46" t="s">
        <v>1900</v>
      </c>
    </row>
    <row r="298" spans="1:5" ht="46.5" x14ac:dyDescent="0.35">
      <c r="A298" s="30" t="s">
        <v>32</v>
      </c>
      <c r="B298" s="38" t="s">
        <v>359</v>
      </c>
      <c r="C298" s="40"/>
      <c r="D298" s="104" t="s">
        <v>1890</v>
      </c>
      <c r="E298" s="46" t="s">
        <v>1901</v>
      </c>
    </row>
    <row r="299" spans="1:5" ht="46.5" x14ac:dyDescent="0.35">
      <c r="A299" s="30" t="s">
        <v>32</v>
      </c>
      <c r="B299" s="38" t="s">
        <v>360</v>
      </c>
      <c r="C299" s="40"/>
      <c r="D299" s="46"/>
    </row>
    <row r="300" spans="1:5" ht="46.5" x14ac:dyDescent="0.35">
      <c r="A300" s="30" t="s">
        <v>32</v>
      </c>
      <c r="B300" s="38" t="s">
        <v>361</v>
      </c>
      <c r="C300" s="40"/>
      <c r="D300" s="104" t="s">
        <v>1890</v>
      </c>
      <c r="E300" s="46" t="s">
        <v>1900</v>
      </c>
    </row>
    <row r="301" spans="1:5" ht="31" x14ac:dyDescent="0.35">
      <c r="A301" s="30" t="s">
        <v>32</v>
      </c>
      <c r="B301" s="38" t="s">
        <v>362</v>
      </c>
      <c r="C301" s="40"/>
      <c r="D301" s="104" t="s">
        <v>1890</v>
      </c>
      <c r="E301" s="46" t="s">
        <v>1900</v>
      </c>
    </row>
    <row r="302" spans="1:5" ht="62" x14ac:dyDescent="0.35">
      <c r="A302" s="30" t="s">
        <v>32</v>
      </c>
      <c r="B302" s="38" t="s">
        <v>363</v>
      </c>
      <c r="C302" s="40"/>
      <c r="D302" s="46"/>
    </row>
    <row r="303" spans="1:5" ht="46.5" x14ac:dyDescent="0.35">
      <c r="A303" s="30" t="s">
        <v>32</v>
      </c>
      <c r="B303" s="38" t="s">
        <v>364</v>
      </c>
      <c r="C303" s="40"/>
      <c r="D303" s="46"/>
    </row>
    <row r="304" spans="1:5" ht="62" x14ac:dyDescent="0.35">
      <c r="A304" s="30" t="s">
        <v>32</v>
      </c>
      <c r="B304" s="38" t="s">
        <v>365</v>
      </c>
      <c r="C304" s="40"/>
      <c r="D304" s="46"/>
    </row>
    <row r="305" spans="1:5" ht="46.5" x14ac:dyDescent="0.35">
      <c r="A305" s="30" t="s">
        <v>32</v>
      </c>
      <c r="B305" s="38" t="s">
        <v>366</v>
      </c>
      <c r="C305" s="40"/>
      <c r="D305" s="46"/>
    </row>
    <row r="306" spans="1:5" ht="62" x14ac:dyDescent="0.35">
      <c r="A306" s="30" t="s">
        <v>32</v>
      </c>
      <c r="B306" s="38" t="s">
        <v>367</v>
      </c>
      <c r="C306" s="40"/>
      <c r="D306" s="46"/>
    </row>
    <row r="307" spans="1:5" ht="31" x14ac:dyDescent="0.35">
      <c r="A307" s="30" t="s">
        <v>33</v>
      </c>
      <c r="B307" s="38" t="s">
        <v>368</v>
      </c>
      <c r="C307" s="40"/>
      <c r="D307" s="104" t="s">
        <v>1890</v>
      </c>
      <c r="E307" s="46" t="s">
        <v>1901</v>
      </c>
    </row>
    <row r="308" spans="1:5" ht="46.5" x14ac:dyDescent="0.35">
      <c r="A308" s="30" t="s">
        <v>33</v>
      </c>
      <c r="B308" s="38" t="s">
        <v>369</v>
      </c>
      <c r="C308" s="40"/>
      <c r="D308" s="104" t="s">
        <v>1890</v>
      </c>
      <c r="E308" s="46" t="s">
        <v>1901</v>
      </c>
    </row>
    <row r="309" spans="1:5" ht="31" x14ac:dyDescent="0.35">
      <c r="A309" s="30" t="s">
        <v>33</v>
      </c>
      <c r="B309" s="38" t="s">
        <v>370</v>
      </c>
      <c r="C309" s="40"/>
      <c r="D309" s="46"/>
    </row>
    <row r="310" spans="1:5" x14ac:dyDescent="0.35">
      <c r="A310" s="30" t="s">
        <v>33</v>
      </c>
      <c r="B310" s="38" t="s">
        <v>371</v>
      </c>
      <c r="C310" s="40"/>
      <c r="D310" s="46"/>
    </row>
    <row r="311" spans="1:5" ht="31" x14ac:dyDescent="0.35">
      <c r="A311" s="30" t="s">
        <v>33</v>
      </c>
      <c r="B311" s="38" t="s">
        <v>372</v>
      </c>
      <c r="C311" s="40"/>
      <c r="D311" s="46"/>
    </row>
    <row r="312" spans="1:5" ht="46.5" x14ac:dyDescent="0.35">
      <c r="A312" s="30" t="s">
        <v>33</v>
      </c>
      <c r="B312" s="38" t="s">
        <v>373</v>
      </c>
      <c r="C312" s="40"/>
      <c r="D312" s="46"/>
    </row>
    <row r="313" spans="1:5" ht="46.5" x14ac:dyDescent="0.35">
      <c r="A313" s="30" t="s">
        <v>33</v>
      </c>
      <c r="B313" s="38" t="s">
        <v>374</v>
      </c>
      <c r="C313" s="40"/>
      <c r="D313" s="46"/>
    </row>
    <row r="314" spans="1:5" ht="46.5" x14ac:dyDescent="0.35">
      <c r="A314" s="30" t="s">
        <v>33</v>
      </c>
      <c r="B314" s="38" t="s">
        <v>375</v>
      </c>
      <c r="C314" s="40"/>
      <c r="D314" s="46"/>
    </row>
    <row r="315" spans="1:5" ht="77.5" x14ac:dyDescent="0.35">
      <c r="A315" s="30" t="s">
        <v>33</v>
      </c>
      <c r="B315" s="38" t="s">
        <v>376</v>
      </c>
      <c r="C315" s="40"/>
      <c r="D315" s="46"/>
    </row>
    <row r="316" spans="1:5" ht="31" x14ac:dyDescent="0.35">
      <c r="A316" s="30" t="s">
        <v>34</v>
      </c>
      <c r="B316" s="38" t="s">
        <v>377</v>
      </c>
      <c r="C316" s="40"/>
      <c r="D316" s="104" t="s">
        <v>1890</v>
      </c>
      <c r="E316" s="46" t="s">
        <v>1899</v>
      </c>
    </row>
    <row r="317" spans="1:5" ht="46.5" x14ac:dyDescent="0.35">
      <c r="A317" s="30" t="s">
        <v>34</v>
      </c>
      <c r="B317" s="38" t="s">
        <v>378</v>
      </c>
      <c r="C317" s="40"/>
      <c r="D317" s="104" t="s">
        <v>1890</v>
      </c>
      <c r="E317" s="46" t="s">
        <v>1899</v>
      </c>
    </row>
    <row r="318" spans="1:5" ht="31" x14ac:dyDescent="0.35">
      <c r="A318" s="30" t="s">
        <v>34</v>
      </c>
      <c r="B318" s="38" t="s">
        <v>379</v>
      </c>
      <c r="C318" s="40"/>
      <c r="D318" s="104" t="s">
        <v>1890</v>
      </c>
      <c r="E318" s="46" t="s">
        <v>1899</v>
      </c>
    </row>
    <row r="319" spans="1:5" ht="31" x14ac:dyDescent="0.35">
      <c r="A319" s="30" t="s">
        <v>34</v>
      </c>
      <c r="B319" s="38" t="s">
        <v>380</v>
      </c>
      <c r="C319" s="40"/>
      <c r="D319" s="104" t="s">
        <v>1890</v>
      </c>
      <c r="E319" s="46" t="s">
        <v>1899</v>
      </c>
    </row>
    <row r="320" spans="1:5" ht="31" x14ac:dyDescent="0.35">
      <c r="A320" s="30" t="s">
        <v>34</v>
      </c>
      <c r="B320" s="38" t="s">
        <v>381</v>
      </c>
      <c r="C320" s="40"/>
      <c r="D320" s="104" t="s">
        <v>1890</v>
      </c>
      <c r="E320" s="46" t="s">
        <v>1899</v>
      </c>
    </row>
    <row r="321" spans="1:5" ht="31" x14ac:dyDescent="0.35">
      <c r="A321" s="30" t="s">
        <v>34</v>
      </c>
      <c r="B321" s="38" t="s">
        <v>382</v>
      </c>
      <c r="C321" s="40"/>
      <c r="D321" s="46"/>
    </row>
    <row r="322" spans="1:5" ht="31" x14ac:dyDescent="0.35">
      <c r="A322" s="30" t="s">
        <v>34</v>
      </c>
      <c r="B322" s="38" t="s">
        <v>383</v>
      </c>
      <c r="C322" s="40"/>
      <c r="D322" s="46"/>
    </row>
    <row r="323" spans="1:5" ht="31" x14ac:dyDescent="0.35">
      <c r="A323" s="30" t="s">
        <v>34</v>
      </c>
      <c r="B323" s="38" t="s">
        <v>384</v>
      </c>
      <c r="C323" s="40"/>
      <c r="D323" s="46"/>
    </row>
    <row r="324" spans="1:5" ht="31" x14ac:dyDescent="0.35">
      <c r="A324" s="30" t="s">
        <v>34</v>
      </c>
      <c r="B324" s="38" t="s">
        <v>385</v>
      </c>
      <c r="C324" s="40"/>
      <c r="D324" s="46"/>
    </row>
    <row r="325" spans="1:5" x14ac:dyDescent="0.35">
      <c r="A325" s="30" t="s">
        <v>34</v>
      </c>
      <c r="B325" s="38" t="s">
        <v>386</v>
      </c>
      <c r="C325" s="40"/>
      <c r="D325" s="46"/>
    </row>
    <row r="326" spans="1:5" ht="31" x14ac:dyDescent="0.35">
      <c r="A326" s="30" t="s">
        <v>34</v>
      </c>
      <c r="B326" s="38" t="s">
        <v>387</v>
      </c>
      <c r="C326" s="40"/>
      <c r="D326" s="46"/>
    </row>
    <row r="327" spans="1:5" ht="31" x14ac:dyDescent="0.35">
      <c r="A327" s="30" t="s">
        <v>35</v>
      </c>
      <c r="B327" s="38" t="s">
        <v>388</v>
      </c>
      <c r="C327" s="40"/>
      <c r="D327" s="104" t="s">
        <v>1890</v>
      </c>
      <c r="E327" s="46" t="s">
        <v>1901</v>
      </c>
    </row>
    <row r="328" spans="1:5" ht="31" x14ac:dyDescent="0.35">
      <c r="A328" s="30" t="s">
        <v>35</v>
      </c>
      <c r="B328" s="38" t="s">
        <v>389</v>
      </c>
      <c r="C328" s="40"/>
      <c r="D328" s="104" t="s">
        <v>1890</v>
      </c>
      <c r="E328" s="46" t="s">
        <v>1901</v>
      </c>
    </row>
    <row r="329" spans="1:5" ht="31" x14ac:dyDescent="0.35">
      <c r="A329" s="30" t="s">
        <v>35</v>
      </c>
      <c r="B329" s="38" t="s">
        <v>390</v>
      </c>
      <c r="C329" s="40"/>
      <c r="D329" s="46"/>
    </row>
    <row r="330" spans="1:5" ht="46.5" x14ac:dyDescent="0.35">
      <c r="A330" s="30" t="s">
        <v>35</v>
      </c>
      <c r="B330" s="38" t="s">
        <v>391</v>
      </c>
      <c r="C330" s="40"/>
      <c r="D330" s="46"/>
    </row>
    <row r="331" spans="1:5" ht="31" x14ac:dyDescent="0.35">
      <c r="A331" s="30" t="s">
        <v>35</v>
      </c>
      <c r="B331" s="38" t="s">
        <v>392</v>
      </c>
      <c r="C331" s="40"/>
      <c r="D331" s="46"/>
    </row>
    <row r="332" spans="1:5" ht="31" x14ac:dyDescent="0.35">
      <c r="A332" s="30" t="s">
        <v>35</v>
      </c>
      <c r="B332" s="38" t="s">
        <v>393</v>
      </c>
      <c r="C332" s="40"/>
      <c r="D332" s="46"/>
    </row>
    <row r="333" spans="1:5" ht="31" x14ac:dyDescent="0.35">
      <c r="A333" s="30" t="s">
        <v>35</v>
      </c>
      <c r="B333" s="38" t="s">
        <v>394</v>
      </c>
      <c r="C333" s="40"/>
      <c r="D333" s="46"/>
    </row>
    <row r="334" spans="1:5" ht="31" x14ac:dyDescent="0.35">
      <c r="A334" s="30" t="s">
        <v>35</v>
      </c>
      <c r="B334" s="38" t="s">
        <v>395</v>
      </c>
      <c r="C334" s="40"/>
      <c r="D334" s="46"/>
    </row>
    <row r="335" spans="1:5" ht="46.5" x14ac:dyDescent="0.35">
      <c r="A335" s="30" t="s">
        <v>35</v>
      </c>
      <c r="B335" s="38" t="s">
        <v>396</v>
      </c>
      <c r="C335" s="40"/>
      <c r="D335" s="46"/>
    </row>
    <row r="336" spans="1:5" ht="31" x14ac:dyDescent="0.35">
      <c r="A336" s="30" t="s">
        <v>35</v>
      </c>
      <c r="B336" s="38" t="s">
        <v>397</v>
      </c>
      <c r="C336" s="40"/>
      <c r="D336" s="46"/>
    </row>
    <row r="337" spans="1:5" x14ac:dyDescent="0.35">
      <c r="A337" s="30" t="s">
        <v>35</v>
      </c>
      <c r="B337" s="38" t="s">
        <v>398</v>
      </c>
      <c r="C337" s="40"/>
      <c r="D337" s="46"/>
    </row>
    <row r="338" spans="1:5" ht="31" x14ac:dyDescent="0.35">
      <c r="A338" s="30" t="s">
        <v>36</v>
      </c>
      <c r="B338" s="38" t="s">
        <v>399</v>
      </c>
      <c r="C338" s="40"/>
      <c r="D338" s="104" t="s">
        <v>1890</v>
      </c>
      <c r="E338" s="46" t="s">
        <v>1901</v>
      </c>
    </row>
    <row r="339" spans="1:5" ht="31" x14ac:dyDescent="0.35">
      <c r="A339" s="30" t="s">
        <v>36</v>
      </c>
      <c r="B339" s="38" t="s">
        <v>400</v>
      </c>
      <c r="C339" s="40"/>
      <c r="D339" s="104" t="s">
        <v>1890</v>
      </c>
      <c r="E339" s="46" t="s">
        <v>1901</v>
      </c>
    </row>
    <row r="340" spans="1:5" ht="31" x14ac:dyDescent="0.35">
      <c r="A340" s="30" t="s">
        <v>36</v>
      </c>
      <c r="B340" s="38" t="s">
        <v>401</v>
      </c>
      <c r="C340" s="40"/>
      <c r="D340" s="104" t="s">
        <v>1890</v>
      </c>
      <c r="E340" s="46" t="s">
        <v>1901</v>
      </c>
    </row>
    <row r="341" spans="1:5" ht="31" x14ac:dyDescent="0.35">
      <c r="A341" s="30" t="s">
        <v>36</v>
      </c>
      <c r="B341" s="38" t="s">
        <v>402</v>
      </c>
      <c r="C341" s="40"/>
      <c r="D341" s="104" t="s">
        <v>1890</v>
      </c>
      <c r="E341" s="46" t="s">
        <v>1901</v>
      </c>
    </row>
    <row r="342" spans="1:5" ht="31" x14ac:dyDescent="0.35">
      <c r="A342" s="30" t="s">
        <v>36</v>
      </c>
      <c r="B342" s="38" t="s">
        <v>403</v>
      </c>
      <c r="C342" s="40"/>
      <c r="D342" s="46"/>
    </row>
    <row r="343" spans="1:5" ht="31" x14ac:dyDescent="0.35">
      <c r="A343" s="30" t="s">
        <v>36</v>
      </c>
      <c r="B343" s="38" t="s">
        <v>404</v>
      </c>
      <c r="C343" s="40"/>
      <c r="D343" s="46"/>
    </row>
    <row r="344" spans="1:5" ht="31" x14ac:dyDescent="0.35">
      <c r="A344" s="30" t="s">
        <v>36</v>
      </c>
      <c r="B344" s="38" t="s">
        <v>405</v>
      </c>
      <c r="C344" s="40"/>
      <c r="D344" s="46"/>
    </row>
    <row r="345" spans="1:5" ht="31" x14ac:dyDescent="0.35">
      <c r="A345" s="30" t="s">
        <v>36</v>
      </c>
      <c r="B345" s="38" t="s">
        <v>406</v>
      </c>
      <c r="C345" s="40"/>
      <c r="D345" s="46"/>
    </row>
    <row r="346" spans="1:5" ht="31" x14ac:dyDescent="0.35">
      <c r="A346" s="30" t="s">
        <v>36</v>
      </c>
      <c r="B346" s="38" t="s">
        <v>407</v>
      </c>
      <c r="C346" s="40"/>
      <c r="D346" s="46"/>
    </row>
    <row r="347" spans="1:5" ht="31" x14ac:dyDescent="0.35">
      <c r="A347" s="30" t="s">
        <v>36</v>
      </c>
      <c r="B347" s="38" t="s">
        <v>408</v>
      </c>
      <c r="C347" s="40"/>
      <c r="D347" s="46"/>
    </row>
    <row r="348" spans="1:5" ht="31" x14ac:dyDescent="0.35">
      <c r="A348" s="30" t="s">
        <v>36</v>
      </c>
      <c r="B348" s="38" t="s">
        <v>409</v>
      </c>
      <c r="C348" s="40"/>
      <c r="D348" s="46"/>
    </row>
    <row r="349" spans="1:5" ht="31" x14ac:dyDescent="0.35">
      <c r="A349" s="30" t="s">
        <v>37</v>
      </c>
      <c r="B349" s="38" t="s">
        <v>410</v>
      </c>
      <c r="C349" s="40"/>
      <c r="D349" s="104" t="s">
        <v>1890</v>
      </c>
      <c r="E349" s="46" t="s">
        <v>1899</v>
      </c>
    </row>
    <row r="350" spans="1:5" ht="31" x14ac:dyDescent="0.35">
      <c r="A350" s="30" t="s">
        <v>37</v>
      </c>
      <c r="B350" s="38" t="s">
        <v>411</v>
      </c>
      <c r="C350" s="40"/>
      <c r="D350" s="46"/>
    </row>
    <row r="351" spans="1:5" ht="31" x14ac:dyDescent="0.35">
      <c r="A351" s="30" t="s">
        <v>37</v>
      </c>
      <c r="B351" s="38" t="s">
        <v>412</v>
      </c>
      <c r="C351" s="40"/>
      <c r="D351" s="46"/>
    </row>
    <row r="352" spans="1:5" ht="46.5" x14ac:dyDescent="0.35">
      <c r="A352" s="30" t="s">
        <v>37</v>
      </c>
      <c r="B352" s="38" t="s">
        <v>413</v>
      </c>
      <c r="C352" s="40"/>
      <c r="D352" s="104" t="s">
        <v>1890</v>
      </c>
      <c r="E352" s="46" t="s">
        <v>1901</v>
      </c>
    </row>
    <row r="353" spans="1:5" ht="31" x14ac:dyDescent="0.35">
      <c r="A353" s="30" t="s">
        <v>37</v>
      </c>
      <c r="B353" s="38" t="s">
        <v>414</v>
      </c>
      <c r="C353" s="40"/>
      <c r="D353" s="46"/>
    </row>
    <row r="354" spans="1:5" ht="31" x14ac:dyDescent="0.35">
      <c r="A354" s="30" t="s">
        <v>37</v>
      </c>
      <c r="B354" s="38" t="s">
        <v>415</v>
      </c>
      <c r="C354" s="40"/>
      <c r="D354" s="46"/>
    </row>
    <row r="355" spans="1:5" ht="31" x14ac:dyDescent="0.35">
      <c r="A355" s="30" t="s">
        <v>37</v>
      </c>
      <c r="B355" s="38" t="s">
        <v>416</v>
      </c>
      <c r="C355" s="40"/>
      <c r="D355" s="46"/>
    </row>
    <row r="356" spans="1:5" ht="46.5" x14ac:dyDescent="0.35">
      <c r="A356" s="30" t="s">
        <v>37</v>
      </c>
      <c r="B356" s="38" t="s">
        <v>417</v>
      </c>
      <c r="C356" s="40"/>
      <c r="D356" s="46"/>
    </row>
    <row r="357" spans="1:5" ht="31" x14ac:dyDescent="0.35">
      <c r="A357" s="30" t="s">
        <v>37</v>
      </c>
      <c r="B357" s="38" t="s">
        <v>418</v>
      </c>
      <c r="C357" s="40"/>
      <c r="D357" s="46"/>
    </row>
    <row r="358" spans="1:5" ht="31" x14ac:dyDescent="0.35">
      <c r="A358" s="30" t="s">
        <v>37</v>
      </c>
      <c r="B358" s="38" t="s">
        <v>419</v>
      </c>
      <c r="C358" s="40"/>
      <c r="D358" s="46"/>
    </row>
    <row r="359" spans="1:5" ht="31" x14ac:dyDescent="0.35">
      <c r="A359" s="30" t="s">
        <v>38</v>
      </c>
      <c r="B359" s="38" t="s">
        <v>420</v>
      </c>
      <c r="C359" s="40"/>
      <c r="D359" s="104" t="s">
        <v>1890</v>
      </c>
      <c r="E359" s="46" t="s">
        <v>1901</v>
      </c>
    </row>
    <row r="360" spans="1:5" ht="31" x14ac:dyDescent="0.35">
      <c r="A360" s="30" t="s">
        <v>38</v>
      </c>
      <c r="B360" s="38" t="s">
        <v>421</v>
      </c>
      <c r="C360" s="40"/>
      <c r="D360" s="104" t="s">
        <v>1890</v>
      </c>
      <c r="E360" s="46" t="s">
        <v>1901</v>
      </c>
    </row>
    <row r="361" spans="1:5" ht="31" x14ac:dyDescent="0.35">
      <c r="A361" s="30" t="s">
        <v>38</v>
      </c>
      <c r="B361" s="38" t="s">
        <v>422</v>
      </c>
      <c r="C361" s="40"/>
      <c r="D361" s="104" t="s">
        <v>1890</v>
      </c>
      <c r="E361" s="46" t="s">
        <v>1901</v>
      </c>
    </row>
    <row r="362" spans="1:5" ht="31" x14ac:dyDescent="0.35">
      <c r="A362" s="30" t="s">
        <v>38</v>
      </c>
      <c r="B362" s="38" t="s">
        <v>423</v>
      </c>
      <c r="C362" s="40"/>
      <c r="D362" s="104" t="s">
        <v>1890</v>
      </c>
      <c r="E362" s="46" t="s">
        <v>1901</v>
      </c>
    </row>
    <row r="363" spans="1:5" x14ac:dyDescent="0.35">
      <c r="A363" s="30" t="s">
        <v>38</v>
      </c>
      <c r="B363" s="38" t="s">
        <v>424</v>
      </c>
      <c r="C363" s="40"/>
      <c r="D363" s="46"/>
    </row>
    <row r="364" spans="1:5" ht="31" x14ac:dyDescent="0.35">
      <c r="A364" s="30" t="s">
        <v>38</v>
      </c>
      <c r="B364" s="38" t="s">
        <v>425</v>
      </c>
      <c r="C364" s="40"/>
      <c r="D364" s="46"/>
    </row>
    <row r="365" spans="1:5" x14ac:dyDescent="0.35">
      <c r="A365" s="30" t="s">
        <v>38</v>
      </c>
      <c r="B365" s="38" t="s">
        <v>426</v>
      </c>
      <c r="C365" s="40"/>
      <c r="D365" s="46"/>
    </row>
    <row r="366" spans="1:5" ht="31" x14ac:dyDescent="0.35">
      <c r="A366" s="30" t="s">
        <v>38</v>
      </c>
      <c r="B366" s="38" t="s">
        <v>427</v>
      </c>
      <c r="C366" s="40"/>
      <c r="D366" s="46"/>
    </row>
    <row r="367" spans="1:5" ht="46.5" x14ac:dyDescent="0.35">
      <c r="A367" s="30" t="s">
        <v>38</v>
      </c>
      <c r="B367" s="38" t="s">
        <v>428</v>
      </c>
      <c r="C367" s="40"/>
      <c r="D367" s="46"/>
    </row>
    <row r="368" spans="1:5" ht="46.5" x14ac:dyDescent="0.35">
      <c r="A368" s="30" t="s">
        <v>38</v>
      </c>
      <c r="B368" s="38" t="s">
        <v>429</v>
      </c>
      <c r="C368" s="40"/>
      <c r="D368" s="46"/>
    </row>
    <row r="369" spans="1:5" ht="46.5" x14ac:dyDescent="0.35">
      <c r="A369" s="30" t="s">
        <v>38</v>
      </c>
      <c r="B369" s="38" t="s">
        <v>430</v>
      </c>
      <c r="C369" s="40"/>
      <c r="D369" s="46"/>
    </row>
    <row r="370" spans="1:5" ht="46.5" x14ac:dyDescent="0.35">
      <c r="A370" s="30" t="s">
        <v>39</v>
      </c>
      <c r="B370" s="38" t="s">
        <v>431</v>
      </c>
      <c r="C370" s="40"/>
      <c r="D370" s="104" t="s">
        <v>1890</v>
      </c>
      <c r="E370" s="46" t="s">
        <v>1899</v>
      </c>
    </row>
    <row r="371" spans="1:5" ht="31" x14ac:dyDescent="0.35">
      <c r="A371" s="30" t="s">
        <v>39</v>
      </c>
      <c r="B371" s="38" t="s">
        <v>432</v>
      </c>
      <c r="C371" s="40"/>
      <c r="D371" s="104" t="s">
        <v>1890</v>
      </c>
      <c r="E371" s="46" t="s">
        <v>1901</v>
      </c>
    </row>
    <row r="372" spans="1:5" ht="31" x14ac:dyDescent="0.35">
      <c r="A372" s="30" t="s">
        <v>39</v>
      </c>
      <c r="B372" s="38" t="s">
        <v>433</v>
      </c>
      <c r="C372" s="40"/>
      <c r="D372" s="104" t="s">
        <v>1890</v>
      </c>
      <c r="E372" s="46" t="s">
        <v>1901</v>
      </c>
    </row>
    <row r="373" spans="1:5" ht="31" x14ac:dyDescent="0.35">
      <c r="A373" s="30" t="s">
        <v>39</v>
      </c>
      <c r="B373" s="38" t="s">
        <v>434</v>
      </c>
      <c r="C373" s="40"/>
      <c r="D373" s="104" t="s">
        <v>1890</v>
      </c>
      <c r="E373" s="46" t="s">
        <v>1899</v>
      </c>
    </row>
    <row r="374" spans="1:5" ht="31" x14ac:dyDescent="0.35">
      <c r="A374" s="30" t="s">
        <v>39</v>
      </c>
      <c r="B374" s="38" t="s">
        <v>435</v>
      </c>
      <c r="C374" s="40"/>
      <c r="D374" s="104" t="s">
        <v>1890</v>
      </c>
      <c r="E374" s="46" t="s">
        <v>1901</v>
      </c>
    </row>
    <row r="375" spans="1:5" ht="31" x14ac:dyDescent="0.35">
      <c r="A375" s="30" t="s">
        <v>39</v>
      </c>
      <c r="B375" s="38" t="s">
        <v>436</v>
      </c>
      <c r="C375" s="40"/>
      <c r="D375" s="46"/>
    </row>
    <row r="376" spans="1:5" ht="31" x14ac:dyDescent="0.35">
      <c r="A376" s="30" t="s">
        <v>39</v>
      </c>
      <c r="B376" s="38" t="s">
        <v>437</v>
      </c>
      <c r="C376" s="40"/>
      <c r="D376" s="46"/>
    </row>
    <row r="377" spans="1:5" ht="31" x14ac:dyDescent="0.35">
      <c r="A377" s="30" t="s">
        <v>39</v>
      </c>
      <c r="B377" s="38" t="s">
        <v>438</v>
      </c>
      <c r="C377" s="40"/>
      <c r="D377" s="46"/>
    </row>
    <row r="378" spans="1:5" ht="46.5" x14ac:dyDescent="0.35">
      <c r="A378" s="30" t="s">
        <v>39</v>
      </c>
      <c r="B378" s="38" t="s">
        <v>439</v>
      </c>
      <c r="C378" s="40"/>
      <c r="D378" s="46"/>
    </row>
    <row r="379" spans="1:5" ht="31" x14ac:dyDescent="0.35">
      <c r="A379" s="30" t="s">
        <v>39</v>
      </c>
      <c r="B379" s="38" t="s">
        <v>440</v>
      </c>
      <c r="C379" s="40"/>
      <c r="D379" s="46"/>
    </row>
    <row r="380" spans="1:5" ht="31" x14ac:dyDescent="0.35">
      <c r="A380" s="30" t="s">
        <v>39</v>
      </c>
      <c r="B380" s="38" t="s">
        <v>441</v>
      </c>
      <c r="C380" s="40"/>
      <c r="D380" s="46"/>
    </row>
    <row r="381" spans="1:5" ht="31" x14ac:dyDescent="0.35">
      <c r="A381" s="30" t="s">
        <v>40</v>
      </c>
      <c r="B381" s="38" t="s">
        <v>442</v>
      </c>
      <c r="C381" s="40"/>
      <c r="D381" s="104" t="s">
        <v>1890</v>
      </c>
      <c r="E381" s="46" t="s">
        <v>1899</v>
      </c>
    </row>
    <row r="382" spans="1:5" ht="46.5" x14ac:dyDescent="0.35">
      <c r="A382" s="30" t="s">
        <v>40</v>
      </c>
      <c r="B382" s="38" t="s">
        <v>443</v>
      </c>
      <c r="C382" s="40"/>
      <c r="D382" s="104" t="s">
        <v>1890</v>
      </c>
      <c r="E382" s="46" t="s">
        <v>1899</v>
      </c>
    </row>
    <row r="383" spans="1:5" ht="31" x14ac:dyDescent="0.35">
      <c r="A383" s="30" t="s">
        <v>40</v>
      </c>
      <c r="B383" s="38" t="s">
        <v>444</v>
      </c>
      <c r="C383" s="40"/>
      <c r="D383" s="104" t="s">
        <v>1890</v>
      </c>
      <c r="E383" s="46" t="s">
        <v>1899</v>
      </c>
    </row>
    <row r="384" spans="1:5" x14ac:dyDescent="0.35">
      <c r="A384" s="30" t="s">
        <v>40</v>
      </c>
      <c r="B384" s="38" t="s">
        <v>445</v>
      </c>
      <c r="C384" s="40"/>
      <c r="D384" s="104" t="s">
        <v>1890</v>
      </c>
      <c r="E384" s="46" t="s">
        <v>1899</v>
      </c>
    </row>
    <row r="385" spans="1:5" ht="31" x14ac:dyDescent="0.35">
      <c r="A385" s="30" t="s">
        <v>40</v>
      </c>
      <c r="B385" s="38" t="s">
        <v>446</v>
      </c>
      <c r="C385" s="40"/>
      <c r="D385" s="104" t="s">
        <v>1890</v>
      </c>
      <c r="E385" s="46" t="s">
        <v>1899</v>
      </c>
    </row>
    <row r="386" spans="1:5" ht="31" x14ac:dyDescent="0.35">
      <c r="A386" s="30" t="s">
        <v>40</v>
      </c>
      <c r="B386" s="38" t="s">
        <v>447</v>
      </c>
      <c r="C386" s="40"/>
      <c r="D386" s="104" t="s">
        <v>1890</v>
      </c>
      <c r="E386" s="46" t="s">
        <v>1901</v>
      </c>
    </row>
    <row r="387" spans="1:5" ht="46.5" x14ac:dyDescent="0.35">
      <c r="A387" s="30" t="s">
        <v>40</v>
      </c>
      <c r="B387" s="38" t="s">
        <v>448</v>
      </c>
      <c r="C387" s="40"/>
      <c r="D387" s="104" t="s">
        <v>1890</v>
      </c>
      <c r="E387" s="46" t="s">
        <v>1899</v>
      </c>
    </row>
    <row r="388" spans="1:5" ht="62" x14ac:dyDescent="0.35">
      <c r="A388" s="30" t="s">
        <v>40</v>
      </c>
      <c r="B388" s="38" t="s">
        <v>449</v>
      </c>
      <c r="C388" s="40"/>
      <c r="D388" s="46"/>
    </row>
    <row r="389" spans="1:5" ht="46.5" x14ac:dyDescent="0.35">
      <c r="A389" s="30" t="s">
        <v>40</v>
      </c>
      <c r="B389" s="38" t="s">
        <v>450</v>
      </c>
      <c r="C389" s="40"/>
      <c r="D389" s="46"/>
    </row>
    <row r="390" spans="1:5" ht="31" x14ac:dyDescent="0.35">
      <c r="A390" s="30" t="s">
        <v>40</v>
      </c>
      <c r="B390" s="38" t="s">
        <v>451</v>
      </c>
      <c r="C390" s="40"/>
      <c r="D390" s="104" t="s">
        <v>1890</v>
      </c>
      <c r="E390" s="46" t="s">
        <v>1899</v>
      </c>
    </row>
    <row r="391" spans="1:5" ht="31" x14ac:dyDescent="0.35">
      <c r="A391" s="30" t="s">
        <v>40</v>
      </c>
      <c r="B391" s="38" t="s">
        <v>452</v>
      </c>
      <c r="C391" s="40"/>
      <c r="D391" s="104" t="s">
        <v>1890</v>
      </c>
      <c r="E391" s="46" t="s">
        <v>1899</v>
      </c>
    </row>
    <row r="392" spans="1:5" ht="46.5" x14ac:dyDescent="0.35">
      <c r="A392" s="30" t="s">
        <v>40</v>
      </c>
      <c r="B392" s="38" t="s">
        <v>453</v>
      </c>
      <c r="C392" s="40"/>
      <c r="D392" s="46"/>
    </row>
    <row r="393" spans="1:5" ht="31" x14ac:dyDescent="0.35">
      <c r="A393" s="30" t="s">
        <v>40</v>
      </c>
      <c r="B393" s="38" t="s">
        <v>454</v>
      </c>
      <c r="C393" s="40"/>
      <c r="D393" s="46"/>
    </row>
    <row r="394" spans="1:5" ht="31" x14ac:dyDescent="0.35">
      <c r="A394" s="30" t="s">
        <v>40</v>
      </c>
      <c r="B394" s="38" t="s">
        <v>455</v>
      </c>
      <c r="C394" s="40"/>
      <c r="D394" s="46"/>
    </row>
    <row r="395" spans="1:5" ht="31" x14ac:dyDescent="0.35">
      <c r="A395" s="30" t="s">
        <v>40</v>
      </c>
      <c r="B395" s="38" t="s">
        <v>456</v>
      </c>
      <c r="C395" s="40"/>
      <c r="D395" s="46"/>
    </row>
    <row r="396" spans="1:5" x14ac:dyDescent="0.35">
      <c r="A396" s="30" t="s">
        <v>40</v>
      </c>
      <c r="B396" s="38" t="s">
        <v>457</v>
      </c>
      <c r="C396" s="40"/>
      <c r="D396" s="46"/>
    </row>
    <row r="397" spans="1:5" ht="46.5" x14ac:dyDescent="0.35">
      <c r="A397" s="30" t="s">
        <v>40</v>
      </c>
      <c r="B397" s="38" t="s">
        <v>458</v>
      </c>
      <c r="C397" s="40"/>
      <c r="D397" s="46"/>
    </row>
    <row r="398" spans="1:5" ht="31" x14ac:dyDescent="0.35">
      <c r="A398" s="30" t="s">
        <v>40</v>
      </c>
      <c r="B398" s="38" t="s">
        <v>459</v>
      </c>
      <c r="C398" s="40"/>
      <c r="D398" s="46"/>
    </row>
    <row r="399" spans="1:5" ht="31" x14ac:dyDescent="0.35">
      <c r="A399" s="30" t="s">
        <v>40</v>
      </c>
      <c r="B399" s="38" t="s">
        <v>460</v>
      </c>
      <c r="C399" s="40"/>
      <c r="D399" s="46"/>
    </row>
    <row r="400" spans="1:5" ht="31" x14ac:dyDescent="0.35">
      <c r="A400" s="30" t="s">
        <v>40</v>
      </c>
      <c r="B400" s="38" t="s">
        <v>461</v>
      </c>
      <c r="C400" s="40"/>
      <c r="D400" s="46"/>
    </row>
    <row r="401" spans="1:5" ht="31" x14ac:dyDescent="0.35">
      <c r="A401" s="30" t="s">
        <v>40</v>
      </c>
      <c r="B401" s="38" t="s">
        <v>462</v>
      </c>
      <c r="C401" s="40"/>
      <c r="D401" s="46"/>
    </row>
    <row r="402" spans="1:5" ht="31" x14ac:dyDescent="0.35">
      <c r="A402" s="30" t="s">
        <v>40</v>
      </c>
      <c r="B402" s="38" t="s">
        <v>463</v>
      </c>
      <c r="C402" s="40"/>
      <c r="D402" s="46"/>
    </row>
    <row r="403" spans="1:5" x14ac:dyDescent="0.35">
      <c r="A403" s="30" t="s">
        <v>41</v>
      </c>
      <c r="B403" s="38" t="s">
        <v>464</v>
      </c>
      <c r="C403" s="40"/>
      <c r="D403" s="104" t="s">
        <v>1890</v>
      </c>
      <c r="E403" s="46" t="s">
        <v>1901</v>
      </c>
    </row>
    <row r="404" spans="1:5" ht="31" x14ac:dyDescent="0.35">
      <c r="A404" s="30" t="s">
        <v>41</v>
      </c>
      <c r="B404" s="38" t="s">
        <v>465</v>
      </c>
      <c r="C404" s="40"/>
      <c r="D404" s="104" t="s">
        <v>1890</v>
      </c>
      <c r="E404" s="46" t="s">
        <v>1901</v>
      </c>
    </row>
    <row r="405" spans="1:5" ht="31" x14ac:dyDescent="0.35">
      <c r="A405" s="30" t="s">
        <v>41</v>
      </c>
      <c r="B405" s="38" t="s">
        <v>466</v>
      </c>
      <c r="C405" s="40"/>
      <c r="D405" s="104" t="s">
        <v>1890</v>
      </c>
      <c r="E405" s="46" t="s">
        <v>1901</v>
      </c>
    </row>
    <row r="406" spans="1:5" ht="46.5" x14ac:dyDescent="0.35">
      <c r="A406" s="30" t="s">
        <v>41</v>
      </c>
      <c r="B406" s="38" t="s">
        <v>467</v>
      </c>
      <c r="C406" s="40"/>
      <c r="D406" s="104" t="s">
        <v>1890</v>
      </c>
      <c r="E406" s="46" t="s">
        <v>1901</v>
      </c>
    </row>
    <row r="407" spans="1:5" ht="31" x14ac:dyDescent="0.35">
      <c r="A407" s="30" t="s">
        <v>41</v>
      </c>
      <c r="B407" s="38" t="s">
        <v>468</v>
      </c>
      <c r="C407" s="40"/>
      <c r="D407" s="46"/>
    </row>
    <row r="408" spans="1:5" ht="46.5" x14ac:dyDescent="0.35">
      <c r="A408" s="30" t="s">
        <v>41</v>
      </c>
      <c r="B408" s="38" t="s">
        <v>469</v>
      </c>
      <c r="C408" s="40"/>
      <c r="D408" s="46"/>
    </row>
    <row r="409" spans="1:5" ht="31" x14ac:dyDescent="0.35">
      <c r="A409" s="30" t="s">
        <v>41</v>
      </c>
      <c r="B409" s="38" t="s">
        <v>470</v>
      </c>
      <c r="C409" s="40"/>
      <c r="D409" s="46"/>
    </row>
    <row r="410" spans="1:5" ht="46.5" x14ac:dyDescent="0.35">
      <c r="A410" s="30" t="s">
        <v>42</v>
      </c>
      <c r="B410" s="38" t="s">
        <v>471</v>
      </c>
      <c r="C410" s="40"/>
      <c r="D410" s="104" t="s">
        <v>1890</v>
      </c>
      <c r="E410" s="46" t="s">
        <v>1901</v>
      </c>
    </row>
    <row r="411" spans="1:5" ht="46.5" x14ac:dyDescent="0.35">
      <c r="A411" s="30" t="s">
        <v>42</v>
      </c>
      <c r="B411" s="38" t="s">
        <v>472</v>
      </c>
      <c r="C411" s="40"/>
      <c r="D411" s="104" t="s">
        <v>1890</v>
      </c>
      <c r="E411" s="46" t="s">
        <v>1901</v>
      </c>
    </row>
    <row r="412" spans="1:5" ht="46.5" x14ac:dyDescent="0.35">
      <c r="A412" s="30" t="s">
        <v>42</v>
      </c>
      <c r="B412" s="38" t="s">
        <v>473</v>
      </c>
      <c r="C412" s="40"/>
      <c r="D412" s="104" t="s">
        <v>1890</v>
      </c>
      <c r="E412" s="46" t="s">
        <v>1901</v>
      </c>
    </row>
    <row r="413" spans="1:5" ht="46.5" x14ac:dyDescent="0.35">
      <c r="A413" s="30" t="s">
        <v>42</v>
      </c>
      <c r="B413" s="38" t="s">
        <v>474</v>
      </c>
      <c r="C413" s="40"/>
      <c r="D413" s="104" t="s">
        <v>1890</v>
      </c>
      <c r="E413" s="46" t="s">
        <v>1901</v>
      </c>
    </row>
    <row r="414" spans="1:5" ht="31" x14ac:dyDescent="0.35">
      <c r="A414" s="30" t="s">
        <v>42</v>
      </c>
      <c r="B414" s="38" t="s">
        <v>475</v>
      </c>
      <c r="C414" s="40"/>
      <c r="D414" s="46"/>
    </row>
    <row r="415" spans="1:5" ht="31" x14ac:dyDescent="0.35">
      <c r="A415" s="30" t="s">
        <v>42</v>
      </c>
      <c r="B415" s="38" t="s">
        <v>476</v>
      </c>
      <c r="C415" s="40"/>
      <c r="D415" s="46"/>
    </row>
    <row r="416" spans="1:5" ht="31" x14ac:dyDescent="0.35">
      <c r="A416" s="30" t="s">
        <v>42</v>
      </c>
      <c r="B416" s="38" t="s">
        <v>477</v>
      </c>
      <c r="C416" s="40"/>
      <c r="D416" s="46"/>
    </row>
    <row r="417" spans="1:5" ht="77.5" x14ac:dyDescent="0.35">
      <c r="A417" s="30" t="s">
        <v>43</v>
      </c>
      <c r="B417" s="38" t="s">
        <v>478</v>
      </c>
      <c r="C417" s="40"/>
      <c r="D417" s="104" t="s">
        <v>1890</v>
      </c>
      <c r="E417" s="46" t="s">
        <v>1901</v>
      </c>
    </row>
    <row r="418" spans="1:5" ht="77.5" x14ac:dyDescent="0.35">
      <c r="A418" s="30" t="s">
        <v>43</v>
      </c>
      <c r="B418" s="38" t="s">
        <v>479</v>
      </c>
      <c r="C418" s="40"/>
      <c r="D418" s="104" t="s">
        <v>1890</v>
      </c>
      <c r="E418" s="46" t="s">
        <v>1900</v>
      </c>
    </row>
    <row r="419" spans="1:5" ht="77.5" x14ac:dyDescent="0.35">
      <c r="A419" s="30" t="s">
        <v>43</v>
      </c>
      <c r="B419" s="38" t="s">
        <v>480</v>
      </c>
      <c r="C419" s="40"/>
      <c r="D419" s="104" t="s">
        <v>1890</v>
      </c>
      <c r="E419" s="46" t="s">
        <v>1901</v>
      </c>
    </row>
    <row r="420" spans="1:5" ht="77.5" x14ac:dyDescent="0.35">
      <c r="A420" s="30" t="s">
        <v>43</v>
      </c>
      <c r="B420" s="38" t="s">
        <v>481</v>
      </c>
      <c r="C420" s="40"/>
      <c r="D420" s="104" t="s">
        <v>1890</v>
      </c>
      <c r="E420" s="46" t="s">
        <v>1901</v>
      </c>
    </row>
    <row r="421" spans="1:5" ht="77.5" x14ac:dyDescent="0.35">
      <c r="A421" s="30" t="s">
        <v>43</v>
      </c>
      <c r="B421" s="38" t="s">
        <v>482</v>
      </c>
      <c r="C421" s="40"/>
      <c r="D421" s="46"/>
    </row>
    <row r="422" spans="1:5" ht="77.5" x14ac:dyDescent="0.35">
      <c r="A422" s="30" t="s">
        <v>43</v>
      </c>
      <c r="B422" s="38" t="s">
        <v>483</v>
      </c>
      <c r="C422" s="40"/>
      <c r="D422" s="104" t="s">
        <v>1890</v>
      </c>
      <c r="E422" s="46" t="s">
        <v>1901</v>
      </c>
    </row>
    <row r="423" spans="1:5" ht="77.5" x14ac:dyDescent="0.35">
      <c r="A423" s="30" t="s">
        <v>43</v>
      </c>
      <c r="B423" s="38" t="s">
        <v>484</v>
      </c>
      <c r="C423" s="40"/>
      <c r="D423" s="46"/>
    </row>
    <row r="424" spans="1:5" ht="77.5" x14ac:dyDescent="0.35">
      <c r="A424" s="30" t="s">
        <v>43</v>
      </c>
      <c r="B424" s="38" t="s">
        <v>485</v>
      </c>
      <c r="C424" s="40"/>
      <c r="D424" s="46"/>
    </row>
    <row r="425" spans="1:5" ht="77.5" x14ac:dyDescent="0.35">
      <c r="A425" s="30" t="s">
        <v>43</v>
      </c>
      <c r="B425" s="38" t="s">
        <v>486</v>
      </c>
      <c r="C425" s="40"/>
      <c r="D425" s="46"/>
    </row>
    <row r="426" spans="1:5" ht="77.5" x14ac:dyDescent="0.35">
      <c r="A426" s="30" t="s">
        <v>43</v>
      </c>
      <c r="B426" s="38" t="s">
        <v>487</v>
      </c>
      <c r="C426" s="40"/>
      <c r="D426" s="46"/>
    </row>
    <row r="427" spans="1:5" ht="46.5" x14ac:dyDescent="0.35">
      <c r="A427" s="30" t="s">
        <v>44</v>
      </c>
      <c r="B427" s="38" t="s">
        <v>488</v>
      </c>
      <c r="C427" s="40"/>
      <c r="D427" s="104" t="s">
        <v>1890</v>
      </c>
      <c r="E427" s="46" t="s">
        <v>1899</v>
      </c>
    </row>
    <row r="428" spans="1:5" ht="31" x14ac:dyDescent="0.35">
      <c r="A428" s="30" t="s">
        <v>44</v>
      </c>
      <c r="B428" s="38" t="s">
        <v>489</v>
      </c>
      <c r="C428" s="40"/>
      <c r="D428" s="104" t="s">
        <v>1890</v>
      </c>
      <c r="E428" s="46" t="s">
        <v>1899</v>
      </c>
    </row>
    <row r="429" spans="1:5" ht="31" x14ac:dyDescent="0.35">
      <c r="A429" s="30" t="s">
        <v>44</v>
      </c>
      <c r="B429" s="38" t="s">
        <v>490</v>
      </c>
      <c r="C429" s="40"/>
      <c r="D429" s="104" t="s">
        <v>1890</v>
      </c>
      <c r="E429" s="46" t="s">
        <v>1899</v>
      </c>
    </row>
    <row r="430" spans="1:5" ht="31" x14ac:dyDescent="0.35">
      <c r="A430" s="30" t="s">
        <v>44</v>
      </c>
      <c r="B430" s="38" t="s">
        <v>491</v>
      </c>
      <c r="C430" s="40"/>
      <c r="D430" s="46"/>
    </row>
    <row r="431" spans="1:5" ht="31" x14ac:dyDescent="0.35">
      <c r="A431" s="30" t="s">
        <v>44</v>
      </c>
      <c r="B431" s="38" t="s">
        <v>492</v>
      </c>
      <c r="C431" s="40"/>
      <c r="D431" s="46"/>
    </row>
    <row r="432" spans="1:5" ht="46.5" x14ac:dyDescent="0.35">
      <c r="A432" s="30" t="s">
        <v>44</v>
      </c>
      <c r="B432" s="38" t="s">
        <v>493</v>
      </c>
      <c r="C432" s="40"/>
      <c r="D432" s="46"/>
    </row>
    <row r="433" spans="1:5" ht="31" x14ac:dyDescent="0.35">
      <c r="A433" s="30" t="s">
        <v>44</v>
      </c>
      <c r="B433" s="38" t="s">
        <v>494</v>
      </c>
      <c r="C433" s="40"/>
      <c r="D433" s="46"/>
    </row>
    <row r="434" spans="1:5" ht="31" x14ac:dyDescent="0.35">
      <c r="A434" s="30" t="s">
        <v>44</v>
      </c>
      <c r="B434" s="38" t="s">
        <v>495</v>
      </c>
      <c r="C434" s="40"/>
      <c r="D434" s="46"/>
    </row>
    <row r="435" spans="1:5" ht="31" x14ac:dyDescent="0.35">
      <c r="A435" s="30" t="s">
        <v>44</v>
      </c>
      <c r="B435" s="38" t="s">
        <v>496</v>
      </c>
      <c r="C435" s="40"/>
      <c r="D435" s="46"/>
    </row>
    <row r="436" spans="1:5" ht="31" x14ac:dyDescent="0.35">
      <c r="A436" s="30" t="s">
        <v>44</v>
      </c>
      <c r="B436" s="38" t="s">
        <v>497</v>
      </c>
      <c r="C436" s="40"/>
      <c r="D436" s="46"/>
    </row>
    <row r="437" spans="1:5" ht="31" x14ac:dyDescent="0.35">
      <c r="A437" s="30" t="s">
        <v>44</v>
      </c>
      <c r="B437" s="38" t="s">
        <v>498</v>
      </c>
      <c r="C437" s="40"/>
      <c r="D437" s="46"/>
    </row>
    <row r="438" spans="1:5" ht="46.5" x14ac:dyDescent="0.35">
      <c r="A438" s="30" t="s">
        <v>44</v>
      </c>
      <c r="B438" s="38" t="s">
        <v>499</v>
      </c>
      <c r="C438" s="40"/>
      <c r="D438" s="46"/>
    </row>
    <row r="439" spans="1:5" ht="31" x14ac:dyDescent="0.35">
      <c r="A439" s="30" t="s">
        <v>44</v>
      </c>
      <c r="B439" s="38" t="s">
        <v>500</v>
      </c>
      <c r="C439" s="40"/>
      <c r="D439" s="46"/>
    </row>
    <row r="440" spans="1:5" ht="31" x14ac:dyDescent="0.35">
      <c r="A440" s="30" t="s">
        <v>45</v>
      </c>
      <c r="B440" s="38" t="s">
        <v>501</v>
      </c>
      <c r="C440" s="40"/>
      <c r="D440" s="104" t="s">
        <v>1890</v>
      </c>
      <c r="E440" s="46" t="s">
        <v>1901</v>
      </c>
    </row>
    <row r="441" spans="1:5" ht="46.5" x14ac:dyDescent="0.35">
      <c r="A441" s="30" t="s">
        <v>45</v>
      </c>
      <c r="B441" s="38" t="s">
        <v>502</v>
      </c>
      <c r="C441" s="40"/>
      <c r="D441" s="104" t="s">
        <v>1890</v>
      </c>
      <c r="E441" s="46" t="s">
        <v>1901</v>
      </c>
    </row>
    <row r="442" spans="1:5" ht="31" x14ac:dyDescent="0.35">
      <c r="A442" s="30" t="s">
        <v>45</v>
      </c>
      <c r="B442" s="38" t="s">
        <v>503</v>
      </c>
      <c r="C442" s="40"/>
      <c r="D442" s="46"/>
    </row>
    <row r="443" spans="1:5" ht="46.5" x14ac:dyDescent="0.35">
      <c r="A443" s="30" t="s">
        <v>45</v>
      </c>
      <c r="B443" s="38" t="s">
        <v>504</v>
      </c>
      <c r="C443" s="40"/>
      <c r="D443" s="46"/>
    </row>
    <row r="444" spans="1:5" ht="46.5" x14ac:dyDescent="0.35">
      <c r="A444" s="30" t="s">
        <v>45</v>
      </c>
      <c r="B444" s="38" t="s">
        <v>505</v>
      </c>
      <c r="C444" s="40"/>
      <c r="D444" s="46"/>
    </row>
    <row r="445" spans="1:5" ht="46.5" x14ac:dyDescent="0.35">
      <c r="A445" s="30" t="s">
        <v>45</v>
      </c>
      <c r="B445" s="38" t="s">
        <v>506</v>
      </c>
      <c r="C445" s="40"/>
      <c r="D445" s="46"/>
    </row>
    <row r="446" spans="1:5" ht="46.5" x14ac:dyDescent="0.35">
      <c r="A446" s="30" t="s">
        <v>46</v>
      </c>
      <c r="B446" s="38" t="s">
        <v>507</v>
      </c>
      <c r="C446" s="40"/>
      <c r="D446" s="104" t="s">
        <v>1890</v>
      </c>
      <c r="E446" s="46" t="s">
        <v>1899</v>
      </c>
    </row>
    <row r="447" spans="1:5" ht="46.5" x14ac:dyDescent="0.35">
      <c r="A447" s="30" t="s">
        <v>46</v>
      </c>
      <c r="B447" s="38" t="s">
        <v>508</v>
      </c>
      <c r="C447" s="40"/>
      <c r="D447" s="104" t="s">
        <v>1890</v>
      </c>
      <c r="E447" s="46" t="s">
        <v>1901</v>
      </c>
    </row>
    <row r="448" spans="1:5" ht="46.5" x14ac:dyDescent="0.35">
      <c r="A448" s="30" t="s">
        <v>46</v>
      </c>
      <c r="B448" s="38" t="s">
        <v>509</v>
      </c>
      <c r="C448" s="40"/>
      <c r="D448" s="104" t="s">
        <v>1890</v>
      </c>
      <c r="E448" s="46" t="s">
        <v>1901</v>
      </c>
    </row>
    <row r="449" spans="1:5" ht="46.5" x14ac:dyDescent="0.35">
      <c r="A449" s="30" t="s">
        <v>46</v>
      </c>
      <c r="B449" s="38" t="s">
        <v>510</v>
      </c>
      <c r="C449" s="40"/>
      <c r="D449" s="46"/>
    </row>
    <row r="450" spans="1:5" ht="46.5" x14ac:dyDescent="0.35">
      <c r="A450" s="30" t="s">
        <v>46</v>
      </c>
      <c r="B450" s="38" t="s">
        <v>511</v>
      </c>
      <c r="C450" s="40"/>
      <c r="D450" s="46"/>
    </row>
    <row r="451" spans="1:5" ht="46.5" x14ac:dyDescent="0.35">
      <c r="A451" s="30" t="s">
        <v>46</v>
      </c>
      <c r="B451" s="38" t="s">
        <v>512</v>
      </c>
      <c r="C451" s="40"/>
      <c r="D451" s="46"/>
    </row>
    <row r="452" spans="1:5" ht="46.5" x14ac:dyDescent="0.35">
      <c r="A452" s="30" t="s">
        <v>46</v>
      </c>
      <c r="B452" s="38" t="s">
        <v>513</v>
      </c>
      <c r="C452" s="40"/>
      <c r="D452" s="46"/>
    </row>
    <row r="453" spans="1:5" ht="46.5" x14ac:dyDescent="0.35">
      <c r="A453" s="30" t="s">
        <v>47</v>
      </c>
      <c r="B453" s="38" t="s">
        <v>514</v>
      </c>
      <c r="C453" s="40"/>
      <c r="D453" s="104" t="s">
        <v>1890</v>
      </c>
      <c r="E453" s="46" t="s">
        <v>1901</v>
      </c>
    </row>
    <row r="454" spans="1:5" ht="46.5" x14ac:dyDescent="0.35">
      <c r="A454" s="30" t="s">
        <v>47</v>
      </c>
      <c r="B454" s="38" t="s">
        <v>515</v>
      </c>
      <c r="C454" s="40"/>
      <c r="D454" s="104" t="s">
        <v>1890</v>
      </c>
      <c r="E454" s="46" t="s">
        <v>1901</v>
      </c>
    </row>
    <row r="455" spans="1:5" ht="46.5" x14ac:dyDescent="0.35">
      <c r="A455" s="30" t="s">
        <v>47</v>
      </c>
      <c r="B455" s="38" t="s">
        <v>516</v>
      </c>
      <c r="C455" s="40"/>
      <c r="D455" s="104" t="s">
        <v>1890</v>
      </c>
      <c r="E455" s="46" t="s">
        <v>1901</v>
      </c>
    </row>
    <row r="456" spans="1:5" ht="46.5" x14ac:dyDescent="0.35">
      <c r="A456" s="30" t="s">
        <v>47</v>
      </c>
      <c r="B456" s="38" t="s">
        <v>517</v>
      </c>
      <c r="C456" s="40"/>
      <c r="D456" s="104" t="s">
        <v>1890</v>
      </c>
      <c r="E456" s="46" t="s">
        <v>1901</v>
      </c>
    </row>
    <row r="457" spans="1:5" ht="31" x14ac:dyDescent="0.35">
      <c r="A457" s="30" t="s">
        <v>47</v>
      </c>
      <c r="B457" s="38" t="s">
        <v>518</v>
      </c>
      <c r="C457" s="40"/>
      <c r="D457" s="46"/>
    </row>
    <row r="458" spans="1:5" ht="31" x14ac:dyDescent="0.35">
      <c r="A458" s="30" t="s">
        <v>47</v>
      </c>
      <c r="B458" s="38" t="s">
        <v>519</v>
      </c>
      <c r="C458" s="40"/>
      <c r="D458" s="46"/>
    </row>
    <row r="459" spans="1:5" ht="46.5" x14ac:dyDescent="0.35">
      <c r="A459" s="30" t="s">
        <v>47</v>
      </c>
      <c r="B459" s="38" t="s">
        <v>520</v>
      </c>
      <c r="C459" s="40"/>
      <c r="D459" s="46"/>
    </row>
    <row r="460" spans="1:5" ht="31" x14ac:dyDescent="0.35">
      <c r="A460" s="30" t="s">
        <v>47</v>
      </c>
      <c r="B460" s="38" t="s">
        <v>521</v>
      </c>
      <c r="C460" s="40"/>
      <c r="D460" s="46"/>
    </row>
    <row r="461" spans="1:5" ht="31" x14ac:dyDescent="0.35">
      <c r="A461" s="30" t="s">
        <v>47</v>
      </c>
      <c r="B461" s="38" t="s">
        <v>522</v>
      </c>
      <c r="C461" s="40"/>
      <c r="D461" s="46"/>
    </row>
    <row r="462" spans="1:5" ht="31" x14ac:dyDescent="0.35">
      <c r="A462" s="30" t="s">
        <v>47</v>
      </c>
      <c r="B462" s="38" t="s">
        <v>523</v>
      </c>
      <c r="C462" s="40"/>
      <c r="D462" s="46"/>
    </row>
    <row r="463" spans="1:5" ht="31" x14ac:dyDescent="0.35">
      <c r="A463" s="30" t="s">
        <v>48</v>
      </c>
      <c r="B463" s="38" t="s">
        <v>524</v>
      </c>
      <c r="C463" s="40"/>
      <c r="D463" s="104" t="s">
        <v>1890</v>
      </c>
      <c r="E463" s="46" t="s">
        <v>1900</v>
      </c>
    </row>
    <row r="464" spans="1:5" ht="31" x14ac:dyDescent="0.35">
      <c r="A464" s="30" t="s">
        <v>48</v>
      </c>
      <c r="B464" s="38" t="s">
        <v>525</v>
      </c>
      <c r="C464" s="40"/>
      <c r="D464" s="104" t="s">
        <v>1890</v>
      </c>
      <c r="E464" s="46" t="s">
        <v>1901</v>
      </c>
    </row>
    <row r="465" spans="1:5" ht="31" x14ac:dyDescent="0.35">
      <c r="A465" s="30" t="s">
        <v>48</v>
      </c>
      <c r="B465" s="38" t="s">
        <v>526</v>
      </c>
      <c r="C465" s="40"/>
      <c r="D465" s="104" t="s">
        <v>1890</v>
      </c>
      <c r="E465" s="46" t="s">
        <v>1901</v>
      </c>
    </row>
    <row r="466" spans="1:5" ht="31" x14ac:dyDescent="0.35">
      <c r="A466" s="30" t="s">
        <v>48</v>
      </c>
      <c r="B466" s="38" t="s">
        <v>527</v>
      </c>
      <c r="C466" s="40"/>
      <c r="D466" s="46"/>
    </row>
    <row r="467" spans="1:5" ht="46.5" x14ac:dyDescent="0.35">
      <c r="A467" s="30" t="s">
        <v>48</v>
      </c>
      <c r="B467" s="38" t="s">
        <v>528</v>
      </c>
      <c r="C467" s="40"/>
      <c r="D467" s="46"/>
    </row>
    <row r="468" spans="1:5" ht="46.5" x14ac:dyDescent="0.35">
      <c r="A468" s="30" t="s">
        <v>48</v>
      </c>
      <c r="B468" s="38" t="s">
        <v>529</v>
      </c>
      <c r="C468" s="40"/>
      <c r="D468" s="46"/>
    </row>
    <row r="469" spans="1:5" ht="46.5" x14ac:dyDescent="0.35">
      <c r="A469" s="30" t="s">
        <v>49</v>
      </c>
      <c r="B469" s="38" t="s">
        <v>530</v>
      </c>
      <c r="C469" s="40"/>
      <c r="D469" s="104" t="s">
        <v>1890</v>
      </c>
      <c r="E469" s="46" t="s">
        <v>1901</v>
      </c>
    </row>
    <row r="470" spans="1:5" ht="31" x14ac:dyDescent="0.35">
      <c r="A470" s="30" t="s">
        <v>49</v>
      </c>
      <c r="B470" s="38" t="s">
        <v>531</v>
      </c>
      <c r="C470" s="40"/>
      <c r="D470" s="104" t="s">
        <v>1890</v>
      </c>
      <c r="E470" s="46" t="s">
        <v>1901</v>
      </c>
    </row>
    <row r="471" spans="1:5" ht="46.5" x14ac:dyDescent="0.35">
      <c r="A471" s="30" t="s">
        <v>49</v>
      </c>
      <c r="B471" s="38" t="s">
        <v>532</v>
      </c>
      <c r="C471" s="40"/>
      <c r="D471" s="104" t="s">
        <v>1890</v>
      </c>
      <c r="E471" s="46" t="s">
        <v>1901</v>
      </c>
    </row>
    <row r="472" spans="1:5" ht="62" x14ac:dyDescent="0.35">
      <c r="A472" s="30" t="s">
        <v>49</v>
      </c>
      <c r="B472" s="38" t="s">
        <v>533</v>
      </c>
      <c r="C472" s="40"/>
      <c r="D472" s="104" t="s">
        <v>1890</v>
      </c>
      <c r="E472" s="46" t="s">
        <v>1901</v>
      </c>
    </row>
    <row r="473" spans="1:5" ht="46.5" x14ac:dyDescent="0.35">
      <c r="A473" s="30" t="s">
        <v>49</v>
      </c>
      <c r="B473" s="38" t="s">
        <v>534</v>
      </c>
      <c r="C473" s="40"/>
      <c r="D473" s="104" t="s">
        <v>1890</v>
      </c>
      <c r="E473" s="46" t="s">
        <v>1901</v>
      </c>
    </row>
    <row r="474" spans="1:5" ht="31" x14ac:dyDescent="0.35">
      <c r="A474" s="30" t="s">
        <v>49</v>
      </c>
      <c r="B474" s="38" t="s">
        <v>535</v>
      </c>
      <c r="C474" s="40"/>
      <c r="D474" s="46"/>
    </row>
    <row r="475" spans="1:5" ht="46.5" x14ac:dyDescent="0.35">
      <c r="A475" s="30" t="s">
        <v>49</v>
      </c>
      <c r="B475" s="38" t="s">
        <v>536</v>
      </c>
      <c r="C475" s="40"/>
      <c r="D475" s="46"/>
    </row>
    <row r="476" spans="1:5" ht="31" x14ac:dyDescent="0.35">
      <c r="A476" s="30" t="s">
        <v>49</v>
      </c>
      <c r="B476" s="38" t="s">
        <v>1084</v>
      </c>
      <c r="C476" s="40"/>
      <c r="D476" s="46"/>
    </row>
    <row r="477" spans="1:5" ht="31" x14ac:dyDescent="0.35">
      <c r="A477" s="30" t="s">
        <v>50</v>
      </c>
      <c r="B477" s="38" t="s">
        <v>537</v>
      </c>
      <c r="C477" s="40"/>
      <c r="D477" s="104" t="s">
        <v>1890</v>
      </c>
      <c r="E477" s="46" t="s">
        <v>1900</v>
      </c>
    </row>
    <row r="478" spans="1:5" ht="62" x14ac:dyDescent="0.35">
      <c r="A478" s="30" t="s">
        <v>50</v>
      </c>
      <c r="B478" s="38" t="s">
        <v>538</v>
      </c>
      <c r="C478" s="40"/>
      <c r="D478" s="104" t="s">
        <v>1890</v>
      </c>
      <c r="E478" s="46" t="s">
        <v>1901</v>
      </c>
    </row>
    <row r="479" spans="1:5" ht="31" x14ac:dyDescent="0.35">
      <c r="A479" s="30" t="s">
        <v>50</v>
      </c>
      <c r="B479" s="38" t="s">
        <v>539</v>
      </c>
      <c r="C479" s="40"/>
      <c r="D479" s="46"/>
    </row>
    <row r="480" spans="1:5" ht="46.5" x14ac:dyDescent="0.35">
      <c r="A480" s="30" t="s">
        <v>50</v>
      </c>
      <c r="B480" s="38" t="s">
        <v>540</v>
      </c>
      <c r="C480" s="40"/>
      <c r="D480" s="46"/>
    </row>
    <row r="481" spans="1:5" ht="46.5" x14ac:dyDescent="0.35">
      <c r="A481" s="30" t="s">
        <v>50</v>
      </c>
      <c r="B481" s="38" t="s">
        <v>541</v>
      </c>
      <c r="C481" s="40"/>
      <c r="D481" s="46"/>
    </row>
    <row r="482" spans="1:5" ht="46.5" x14ac:dyDescent="0.35">
      <c r="A482" s="30" t="s">
        <v>50</v>
      </c>
      <c r="B482" s="38" t="s">
        <v>542</v>
      </c>
      <c r="C482" s="40"/>
      <c r="D482" s="46"/>
    </row>
    <row r="483" spans="1:5" ht="46.5" x14ac:dyDescent="0.35">
      <c r="A483" s="30" t="s">
        <v>50</v>
      </c>
      <c r="B483" s="38" t="s">
        <v>543</v>
      </c>
      <c r="C483" s="40"/>
      <c r="D483" s="46"/>
    </row>
    <row r="484" spans="1:5" ht="31" x14ac:dyDescent="0.35">
      <c r="A484" s="30" t="s">
        <v>50</v>
      </c>
      <c r="B484" s="38" t="s">
        <v>544</v>
      </c>
      <c r="C484" s="40"/>
      <c r="D484" s="46"/>
    </row>
    <row r="485" spans="1:5" ht="31" x14ac:dyDescent="0.35">
      <c r="A485" s="30" t="s">
        <v>51</v>
      </c>
      <c r="B485" s="38" t="s">
        <v>545</v>
      </c>
      <c r="C485" s="40"/>
      <c r="D485" s="104" t="s">
        <v>1890</v>
      </c>
      <c r="E485" s="46" t="s">
        <v>1900</v>
      </c>
    </row>
    <row r="486" spans="1:5" ht="31" x14ac:dyDescent="0.35">
      <c r="A486" s="30" t="s">
        <v>51</v>
      </c>
      <c r="B486" s="38" t="s">
        <v>546</v>
      </c>
      <c r="C486" s="40"/>
      <c r="D486" s="104" t="s">
        <v>1890</v>
      </c>
      <c r="E486" s="46" t="s">
        <v>1900</v>
      </c>
    </row>
    <row r="487" spans="1:5" ht="31" x14ac:dyDescent="0.35">
      <c r="A487" s="30" t="s">
        <v>51</v>
      </c>
      <c r="B487" s="38" t="s">
        <v>547</v>
      </c>
      <c r="C487" s="40"/>
      <c r="D487" s="104" t="s">
        <v>1890</v>
      </c>
      <c r="E487" s="46" t="s">
        <v>1900</v>
      </c>
    </row>
    <row r="488" spans="1:5" ht="46.5" x14ac:dyDescent="0.35">
      <c r="A488" s="30" t="s">
        <v>51</v>
      </c>
      <c r="B488" s="38" t="s">
        <v>548</v>
      </c>
      <c r="C488" s="40"/>
      <c r="D488" s="46"/>
    </row>
    <row r="489" spans="1:5" ht="31" x14ac:dyDescent="0.35">
      <c r="A489" s="30" t="s">
        <v>51</v>
      </c>
      <c r="B489" s="38" t="s">
        <v>549</v>
      </c>
      <c r="C489" s="40"/>
      <c r="D489" s="46"/>
    </row>
    <row r="490" spans="1:5" ht="31" x14ac:dyDescent="0.35">
      <c r="A490" s="30" t="s">
        <v>51</v>
      </c>
      <c r="B490" s="38" t="s">
        <v>550</v>
      </c>
      <c r="C490" s="40"/>
      <c r="D490" s="46"/>
    </row>
    <row r="491" spans="1:5" ht="31" x14ac:dyDescent="0.35">
      <c r="A491" s="30" t="s">
        <v>51</v>
      </c>
      <c r="B491" s="38" t="s">
        <v>551</v>
      </c>
      <c r="C491" s="40"/>
      <c r="D491" s="46"/>
    </row>
    <row r="492" spans="1:5" ht="31" x14ac:dyDescent="0.35">
      <c r="A492" s="30" t="s">
        <v>51</v>
      </c>
      <c r="B492" s="38" t="s">
        <v>552</v>
      </c>
      <c r="C492" s="40"/>
      <c r="D492" s="46"/>
    </row>
    <row r="493" spans="1:5" ht="46.5" x14ac:dyDescent="0.35">
      <c r="A493" s="30" t="s">
        <v>52</v>
      </c>
      <c r="B493" s="38" t="s">
        <v>553</v>
      </c>
      <c r="C493" s="40"/>
      <c r="D493" s="104" t="s">
        <v>1890</v>
      </c>
      <c r="E493" s="46" t="s">
        <v>1900</v>
      </c>
    </row>
    <row r="494" spans="1:5" ht="46.5" x14ac:dyDescent="0.35">
      <c r="A494" s="30" t="s">
        <v>52</v>
      </c>
      <c r="B494" s="38" t="s">
        <v>554</v>
      </c>
      <c r="C494" s="40"/>
      <c r="D494" s="104" t="s">
        <v>1890</v>
      </c>
      <c r="E494" s="46" t="s">
        <v>1900</v>
      </c>
    </row>
    <row r="495" spans="1:5" ht="46.5" x14ac:dyDescent="0.35">
      <c r="A495" s="30" t="s">
        <v>52</v>
      </c>
      <c r="B495" s="38" t="s">
        <v>555</v>
      </c>
      <c r="C495" s="40"/>
      <c r="D495" s="104" t="s">
        <v>1890</v>
      </c>
      <c r="E495" s="46" t="s">
        <v>1900</v>
      </c>
    </row>
    <row r="496" spans="1:5" ht="46.5" x14ac:dyDescent="0.35">
      <c r="A496" s="30" t="s">
        <v>52</v>
      </c>
      <c r="B496" s="38" t="s">
        <v>556</v>
      </c>
      <c r="C496" s="40"/>
      <c r="D496" s="104" t="s">
        <v>1890</v>
      </c>
      <c r="E496" s="46" t="s">
        <v>1900</v>
      </c>
    </row>
    <row r="497" spans="1:5" ht="46.5" x14ac:dyDescent="0.35">
      <c r="A497" s="30" t="s">
        <v>52</v>
      </c>
      <c r="B497" s="38" t="s">
        <v>557</v>
      </c>
      <c r="C497" s="40"/>
      <c r="D497" s="104" t="s">
        <v>1890</v>
      </c>
      <c r="E497" s="46" t="s">
        <v>1900</v>
      </c>
    </row>
    <row r="498" spans="1:5" ht="46.5" x14ac:dyDescent="0.35">
      <c r="A498" s="30" t="s">
        <v>52</v>
      </c>
      <c r="B498" s="38" t="s">
        <v>558</v>
      </c>
      <c r="C498" s="40"/>
      <c r="D498" s="104" t="s">
        <v>1890</v>
      </c>
      <c r="E498" s="46" t="s">
        <v>1900</v>
      </c>
    </row>
    <row r="499" spans="1:5" ht="46.5" x14ac:dyDescent="0.35">
      <c r="A499" s="30" t="s">
        <v>52</v>
      </c>
      <c r="B499" s="38" t="s">
        <v>559</v>
      </c>
      <c r="C499" s="40"/>
      <c r="D499" s="46"/>
    </row>
    <row r="500" spans="1:5" ht="46.5" x14ac:dyDescent="0.35">
      <c r="A500" s="30" t="s">
        <v>52</v>
      </c>
      <c r="B500" s="38" t="s">
        <v>560</v>
      </c>
      <c r="C500" s="40"/>
      <c r="D500" s="46"/>
    </row>
    <row r="501" spans="1:5" ht="46.5" x14ac:dyDescent="0.35">
      <c r="A501" s="30" t="s">
        <v>52</v>
      </c>
      <c r="B501" s="38" t="s">
        <v>561</v>
      </c>
      <c r="C501" s="40"/>
      <c r="D501" s="46"/>
    </row>
    <row r="502" spans="1:5" ht="46.5" x14ac:dyDescent="0.35">
      <c r="A502" s="30" t="s">
        <v>52</v>
      </c>
      <c r="B502" s="38" t="s">
        <v>1881</v>
      </c>
      <c r="C502" s="40"/>
      <c r="D502" s="46"/>
    </row>
    <row r="503" spans="1:5" ht="46.5" x14ac:dyDescent="0.35">
      <c r="A503" s="30" t="s">
        <v>52</v>
      </c>
      <c r="B503" s="38" t="s">
        <v>562</v>
      </c>
      <c r="C503" s="40"/>
      <c r="D503" s="46"/>
    </row>
    <row r="504" spans="1:5" ht="46.5" x14ac:dyDescent="0.35">
      <c r="A504" s="30" t="s">
        <v>52</v>
      </c>
      <c r="B504" s="38" t="s">
        <v>563</v>
      </c>
      <c r="C504" s="40"/>
      <c r="D504" s="46"/>
    </row>
    <row r="505" spans="1:5" ht="46.5" x14ac:dyDescent="0.35">
      <c r="A505" s="30" t="s">
        <v>52</v>
      </c>
      <c r="B505" s="38" t="s">
        <v>564</v>
      </c>
      <c r="C505" s="40"/>
      <c r="D505" s="46"/>
    </row>
    <row r="506" spans="1:5" ht="46.5" x14ac:dyDescent="0.35">
      <c r="A506" s="30" t="s">
        <v>53</v>
      </c>
      <c r="B506" s="38" t="s">
        <v>565</v>
      </c>
      <c r="C506" s="40"/>
      <c r="D506" s="104" t="s">
        <v>1890</v>
      </c>
      <c r="E506" s="46" t="s">
        <v>1899</v>
      </c>
    </row>
    <row r="507" spans="1:5" ht="62" x14ac:dyDescent="0.35">
      <c r="A507" s="30" t="s">
        <v>53</v>
      </c>
      <c r="B507" s="38" t="s">
        <v>566</v>
      </c>
      <c r="C507" s="40"/>
      <c r="D507" s="104" t="s">
        <v>1890</v>
      </c>
      <c r="E507" s="46" t="s">
        <v>1899</v>
      </c>
    </row>
    <row r="508" spans="1:5" ht="31" x14ac:dyDescent="0.35">
      <c r="A508" s="30" t="s">
        <v>53</v>
      </c>
      <c r="B508" s="38" t="s">
        <v>1887</v>
      </c>
      <c r="C508" s="40"/>
      <c r="D508" s="104" t="s">
        <v>1890</v>
      </c>
      <c r="E508" s="46" t="s">
        <v>1899</v>
      </c>
    </row>
    <row r="509" spans="1:5" ht="31" x14ac:dyDescent="0.35">
      <c r="A509" s="30" t="s">
        <v>53</v>
      </c>
      <c r="B509" s="38" t="s">
        <v>567</v>
      </c>
      <c r="C509" s="40"/>
      <c r="D509" s="104" t="s">
        <v>1890</v>
      </c>
      <c r="E509" s="46" t="s">
        <v>1899</v>
      </c>
    </row>
    <row r="510" spans="1:5" ht="31" x14ac:dyDescent="0.35">
      <c r="A510" s="30" t="s">
        <v>53</v>
      </c>
      <c r="B510" s="38" t="s">
        <v>568</v>
      </c>
      <c r="C510" s="40"/>
      <c r="D510" s="46"/>
    </row>
    <row r="511" spans="1:5" ht="46.5" x14ac:dyDescent="0.35">
      <c r="A511" s="30" t="s">
        <v>53</v>
      </c>
      <c r="B511" s="38" t="s">
        <v>569</v>
      </c>
      <c r="C511" s="40"/>
      <c r="D511" s="46"/>
    </row>
    <row r="512" spans="1:5" ht="31" x14ac:dyDescent="0.35">
      <c r="A512" s="30" t="s">
        <v>53</v>
      </c>
      <c r="B512" s="38" t="s">
        <v>570</v>
      </c>
      <c r="C512" s="40"/>
      <c r="D512" s="46"/>
    </row>
    <row r="513" spans="1:5" ht="46.5" x14ac:dyDescent="0.35">
      <c r="A513" s="30" t="s">
        <v>53</v>
      </c>
      <c r="B513" s="38" t="s">
        <v>571</v>
      </c>
      <c r="C513" s="40"/>
      <c r="D513" s="46"/>
    </row>
    <row r="514" spans="1:5" ht="46.5" x14ac:dyDescent="0.35">
      <c r="A514" s="30" t="s">
        <v>54</v>
      </c>
      <c r="B514" s="38" t="s">
        <v>572</v>
      </c>
      <c r="C514" s="40"/>
      <c r="D514" s="104" t="s">
        <v>1890</v>
      </c>
      <c r="E514" s="46" t="s">
        <v>1900</v>
      </c>
    </row>
    <row r="515" spans="1:5" ht="46.5" x14ac:dyDescent="0.35">
      <c r="A515" s="30" t="s">
        <v>54</v>
      </c>
      <c r="B515" s="38" t="s">
        <v>573</v>
      </c>
      <c r="C515" s="40"/>
      <c r="D515" s="104" t="s">
        <v>1890</v>
      </c>
      <c r="E515" s="46" t="s">
        <v>1900</v>
      </c>
    </row>
    <row r="516" spans="1:5" ht="46.5" x14ac:dyDescent="0.35">
      <c r="A516" s="30" t="s">
        <v>54</v>
      </c>
      <c r="B516" s="38" t="s">
        <v>574</v>
      </c>
      <c r="C516" s="40"/>
      <c r="D516" s="104" t="s">
        <v>1890</v>
      </c>
      <c r="E516" s="46" t="s">
        <v>1900</v>
      </c>
    </row>
    <row r="517" spans="1:5" ht="46.5" x14ac:dyDescent="0.35">
      <c r="A517" s="30" t="s">
        <v>54</v>
      </c>
      <c r="B517" s="38" t="s">
        <v>575</v>
      </c>
      <c r="C517" s="40"/>
      <c r="D517" s="104" t="s">
        <v>1890</v>
      </c>
      <c r="E517" s="46" t="s">
        <v>1900</v>
      </c>
    </row>
    <row r="518" spans="1:5" ht="46.5" x14ac:dyDescent="0.35">
      <c r="A518" s="30" t="s">
        <v>54</v>
      </c>
      <c r="B518" s="38" t="s">
        <v>576</v>
      </c>
      <c r="C518" s="40"/>
      <c r="D518" s="46"/>
    </row>
    <row r="519" spans="1:5" ht="46.5" x14ac:dyDescent="0.35">
      <c r="A519" s="30" t="s">
        <v>54</v>
      </c>
      <c r="B519" s="38" t="s">
        <v>577</v>
      </c>
      <c r="C519" s="40"/>
      <c r="D519" s="46"/>
    </row>
    <row r="520" spans="1:5" ht="46.5" x14ac:dyDescent="0.35">
      <c r="A520" s="30" t="s">
        <v>54</v>
      </c>
      <c r="B520" s="38" t="s">
        <v>578</v>
      </c>
      <c r="C520" s="40"/>
      <c r="D520" s="46"/>
    </row>
    <row r="521" spans="1:5" ht="46.5" x14ac:dyDescent="0.35">
      <c r="A521" s="30" t="s">
        <v>54</v>
      </c>
      <c r="B521" s="38" t="s">
        <v>579</v>
      </c>
      <c r="C521" s="40"/>
      <c r="D521" s="46"/>
    </row>
    <row r="522" spans="1:5" x14ac:dyDescent="0.35">
      <c r="A522" s="30" t="s">
        <v>55</v>
      </c>
      <c r="B522" s="38" t="s">
        <v>580</v>
      </c>
      <c r="C522" s="40"/>
      <c r="D522" s="104" t="s">
        <v>1890</v>
      </c>
      <c r="E522" s="46" t="s">
        <v>1899</v>
      </c>
    </row>
    <row r="523" spans="1:5" ht="31" x14ac:dyDescent="0.35">
      <c r="A523" s="30" t="s">
        <v>55</v>
      </c>
      <c r="B523" s="38" t="s">
        <v>581</v>
      </c>
      <c r="C523" s="40"/>
      <c r="D523" s="104" t="s">
        <v>1890</v>
      </c>
      <c r="E523" s="46" t="s">
        <v>1899</v>
      </c>
    </row>
    <row r="524" spans="1:5" ht="31" x14ac:dyDescent="0.35">
      <c r="A524" s="30" t="s">
        <v>55</v>
      </c>
      <c r="B524" s="38" t="s">
        <v>1822</v>
      </c>
      <c r="C524" s="40"/>
      <c r="D524" s="104" t="s">
        <v>1890</v>
      </c>
      <c r="E524" s="46" t="s">
        <v>1900</v>
      </c>
    </row>
    <row r="525" spans="1:5" ht="31" x14ac:dyDescent="0.35">
      <c r="A525" s="30" t="s">
        <v>55</v>
      </c>
      <c r="B525" s="38" t="s">
        <v>582</v>
      </c>
      <c r="C525" s="40"/>
      <c r="D525" s="104" t="s">
        <v>1890</v>
      </c>
      <c r="E525" s="46" t="s">
        <v>1900</v>
      </c>
    </row>
    <row r="526" spans="1:5" ht="31" x14ac:dyDescent="0.35">
      <c r="A526" s="30" t="s">
        <v>55</v>
      </c>
      <c r="B526" s="38" t="s">
        <v>583</v>
      </c>
      <c r="C526" s="40"/>
      <c r="D526" s="46"/>
    </row>
    <row r="527" spans="1:5" x14ac:dyDescent="0.35">
      <c r="A527" s="30" t="s">
        <v>55</v>
      </c>
      <c r="B527" s="38" t="s">
        <v>584</v>
      </c>
      <c r="C527" s="40"/>
      <c r="D527" s="46"/>
    </row>
    <row r="528" spans="1:5" ht="31" x14ac:dyDescent="0.35">
      <c r="A528" s="30" t="s">
        <v>55</v>
      </c>
      <c r="B528" s="38" t="s">
        <v>585</v>
      </c>
      <c r="C528" s="40"/>
      <c r="D528" s="46"/>
    </row>
    <row r="529" spans="1:5" ht="31" x14ac:dyDescent="0.35">
      <c r="A529" s="30" t="s">
        <v>55</v>
      </c>
      <c r="B529" s="38" t="s">
        <v>586</v>
      </c>
      <c r="C529" s="40"/>
      <c r="D529" s="46"/>
    </row>
    <row r="530" spans="1:5" x14ac:dyDescent="0.35">
      <c r="A530" s="30" t="s">
        <v>55</v>
      </c>
      <c r="B530" s="38" t="s">
        <v>587</v>
      </c>
      <c r="C530" s="40"/>
      <c r="D530" s="46"/>
    </row>
    <row r="531" spans="1:5" ht="31" x14ac:dyDescent="0.35">
      <c r="A531" s="30" t="s">
        <v>55</v>
      </c>
      <c r="B531" s="38" t="s">
        <v>588</v>
      </c>
      <c r="C531" s="40"/>
      <c r="D531" s="46"/>
    </row>
    <row r="532" spans="1:5" ht="31" x14ac:dyDescent="0.35">
      <c r="A532" s="30" t="s">
        <v>55</v>
      </c>
      <c r="B532" s="38" t="s">
        <v>589</v>
      </c>
      <c r="C532" s="40"/>
      <c r="D532" s="46"/>
    </row>
    <row r="533" spans="1:5" ht="31" x14ac:dyDescent="0.35">
      <c r="A533" s="30" t="s">
        <v>55</v>
      </c>
      <c r="B533" s="38" t="s">
        <v>590</v>
      </c>
      <c r="C533" s="40"/>
      <c r="D533" s="46"/>
    </row>
    <row r="534" spans="1:5" x14ac:dyDescent="0.35">
      <c r="A534" s="30" t="s">
        <v>55</v>
      </c>
      <c r="B534" s="38" t="s">
        <v>591</v>
      </c>
      <c r="C534" s="40"/>
      <c r="D534" s="46"/>
    </row>
    <row r="535" spans="1:5" ht="31" x14ac:dyDescent="0.35">
      <c r="A535" s="30" t="s">
        <v>55</v>
      </c>
      <c r="B535" s="38" t="s">
        <v>592</v>
      </c>
      <c r="C535" s="40"/>
      <c r="D535" s="46"/>
    </row>
    <row r="536" spans="1:5" ht="31" x14ac:dyDescent="0.35">
      <c r="A536" s="30" t="s">
        <v>55</v>
      </c>
      <c r="B536" s="38" t="s">
        <v>593</v>
      </c>
      <c r="C536" s="40"/>
      <c r="D536" s="46"/>
    </row>
    <row r="537" spans="1:5" ht="31" x14ac:dyDescent="0.35">
      <c r="A537" s="30" t="s">
        <v>55</v>
      </c>
      <c r="B537" s="38" t="s">
        <v>594</v>
      </c>
      <c r="C537" s="40"/>
      <c r="D537" s="46"/>
    </row>
    <row r="538" spans="1:5" x14ac:dyDescent="0.35">
      <c r="A538" s="30" t="s">
        <v>55</v>
      </c>
      <c r="B538" s="38" t="s">
        <v>595</v>
      </c>
      <c r="C538" s="40"/>
      <c r="D538" s="46"/>
    </row>
    <row r="539" spans="1:5" ht="46.5" x14ac:dyDescent="0.35">
      <c r="A539" s="30" t="s">
        <v>56</v>
      </c>
      <c r="B539" s="38" t="s">
        <v>596</v>
      </c>
      <c r="C539" s="40"/>
      <c r="D539" s="104" t="s">
        <v>1890</v>
      </c>
      <c r="E539" s="46" t="s">
        <v>1900</v>
      </c>
    </row>
    <row r="540" spans="1:5" ht="46.5" x14ac:dyDescent="0.35">
      <c r="A540" s="30" t="s">
        <v>56</v>
      </c>
      <c r="B540" s="38" t="s">
        <v>597</v>
      </c>
      <c r="C540" s="40"/>
      <c r="D540" s="46"/>
    </row>
    <row r="541" spans="1:5" ht="31" x14ac:dyDescent="0.35">
      <c r="A541" s="30" t="s">
        <v>56</v>
      </c>
      <c r="B541" s="38" t="s">
        <v>598</v>
      </c>
      <c r="C541" s="40"/>
      <c r="D541" s="46"/>
    </row>
    <row r="542" spans="1:5" ht="31" x14ac:dyDescent="0.35">
      <c r="A542" s="30" t="s">
        <v>56</v>
      </c>
      <c r="B542" s="38" t="s">
        <v>599</v>
      </c>
      <c r="C542" s="40"/>
      <c r="D542" s="46"/>
    </row>
    <row r="543" spans="1:5" ht="31" x14ac:dyDescent="0.35">
      <c r="A543" s="30" t="s">
        <v>56</v>
      </c>
      <c r="B543" s="38" t="s">
        <v>600</v>
      </c>
      <c r="C543" s="40"/>
      <c r="D543" s="46"/>
    </row>
    <row r="544" spans="1:5" ht="46.5" x14ac:dyDescent="0.35">
      <c r="A544" s="30" t="s">
        <v>56</v>
      </c>
      <c r="B544" s="38" t="s">
        <v>601</v>
      </c>
      <c r="C544" s="40"/>
      <c r="D544" s="46"/>
    </row>
    <row r="545" spans="1:5" ht="31" x14ac:dyDescent="0.35">
      <c r="A545" s="30" t="s">
        <v>56</v>
      </c>
      <c r="B545" s="38" t="s">
        <v>602</v>
      </c>
      <c r="C545" s="40"/>
      <c r="D545" s="46"/>
    </row>
    <row r="546" spans="1:5" ht="31" x14ac:dyDescent="0.35">
      <c r="A546" s="30" t="s">
        <v>56</v>
      </c>
      <c r="B546" s="38" t="s">
        <v>603</v>
      </c>
      <c r="C546" s="40"/>
      <c r="D546" s="46"/>
    </row>
    <row r="547" spans="1:5" ht="31" x14ac:dyDescent="0.35">
      <c r="A547" s="30" t="s">
        <v>56</v>
      </c>
      <c r="B547" s="38" t="s">
        <v>604</v>
      </c>
      <c r="C547" s="40"/>
      <c r="D547" s="46"/>
    </row>
    <row r="548" spans="1:5" ht="31" x14ac:dyDescent="0.35">
      <c r="A548" s="30" t="s">
        <v>57</v>
      </c>
      <c r="B548" s="38" t="s">
        <v>605</v>
      </c>
      <c r="C548" s="40"/>
      <c r="D548" s="104" t="s">
        <v>1890</v>
      </c>
      <c r="E548" s="46" t="s">
        <v>1900</v>
      </c>
    </row>
    <row r="549" spans="1:5" ht="31" x14ac:dyDescent="0.35">
      <c r="A549" s="30" t="s">
        <v>57</v>
      </c>
      <c r="B549" s="38" t="s">
        <v>606</v>
      </c>
      <c r="C549" s="40"/>
      <c r="D549" s="104" t="s">
        <v>1890</v>
      </c>
      <c r="E549" s="46" t="s">
        <v>1900</v>
      </c>
    </row>
    <row r="550" spans="1:5" ht="31" x14ac:dyDescent="0.35">
      <c r="A550" s="30" t="s">
        <v>57</v>
      </c>
      <c r="B550" s="38" t="s">
        <v>607</v>
      </c>
      <c r="C550" s="40"/>
      <c r="D550" s="104" t="s">
        <v>1890</v>
      </c>
      <c r="E550" s="46" t="s">
        <v>1900</v>
      </c>
    </row>
    <row r="551" spans="1:5" ht="46.5" x14ac:dyDescent="0.35">
      <c r="A551" s="30" t="s">
        <v>57</v>
      </c>
      <c r="B551" s="38" t="s">
        <v>608</v>
      </c>
      <c r="C551" s="40"/>
      <c r="D551" s="104" t="s">
        <v>1890</v>
      </c>
      <c r="E551" s="46" t="s">
        <v>1900</v>
      </c>
    </row>
    <row r="552" spans="1:5" ht="46.5" x14ac:dyDescent="0.35">
      <c r="A552" s="30" t="s">
        <v>57</v>
      </c>
      <c r="B552" s="38" t="s">
        <v>609</v>
      </c>
      <c r="C552" s="40"/>
      <c r="D552" s="46"/>
    </row>
    <row r="553" spans="1:5" ht="31" x14ac:dyDescent="0.35">
      <c r="A553" s="30" t="s">
        <v>57</v>
      </c>
      <c r="B553" s="38" t="s">
        <v>610</v>
      </c>
      <c r="C553" s="40"/>
      <c r="D553" s="46"/>
    </row>
    <row r="554" spans="1:5" ht="31" x14ac:dyDescent="0.35">
      <c r="A554" s="30" t="s">
        <v>57</v>
      </c>
      <c r="B554" s="38" t="s">
        <v>611</v>
      </c>
      <c r="C554" s="40"/>
      <c r="D554" s="46"/>
    </row>
    <row r="555" spans="1:5" ht="46.5" x14ac:dyDescent="0.35">
      <c r="A555" s="30" t="s">
        <v>57</v>
      </c>
      <c r="B555" s="38" t="s">
        <v>612</v>
      </c>
      <c r="C555" s="40"/>
      <c r="D555" s="46"/>
    </row>
    <row r="556" spans="1:5" ht="62" x14ac:dyDescent="0.35">
      <c r="A556" s="30" t="s">
        <v>57</v>
      </c>
      <c r="B556" s="38" t="s">
        <v>613</v>
      </c>
      <c r="C556" s="40"/>
      <c r="D556" s="46"/>
    </row>
    <row r="557" spans="1:5" ht="46.5" x14ac:dyDescent="0.35">
      <c r="A557" s="30" t="s">
        <v>58</v>
      </c>
      <c r="B557" s="38" t="s">
        <v>614</v>
      </c>
      <c r="C557" s="40"/>
      <c r="D557" s="104" t="s">
        <v>1890</v>
      </c>
      <c r="E557" s="46" t="s">
        <v>1900</v>
      </c>
    </row>
    <row r="558" spans="1:5" ht="46.5" x14ac:dyDescent="0.35">
      <c r="A558" s="30" t="s">
        <v>58</v>
      </c>
      <c r="B558" s="38" t="s">
        <v>615</v>
      </c>
      <c r="C558" s="40"/>
      <c r="D558" s="104" t="s">
        <v>1890</v>
      </c>
      <c r="E558" s="46" t="s">
        <v>1900</v>
      </c>
    </row>
    <row r="559" spans="1:5" ht="46.5" x14ac:dyDescent="0.35">
      <c r="A559" s="30" t="s">
        <v>58</v>
      </c>
      <c r="B559" s="38" t="s">
        <v>616</v>
      </c>
      <c r="C559" s="40"/>
      <c r="D559" s="104" t="s">
        <v>1890</v>
      </c>
      <c r="E559" s="46" t="s">
        <v>1900</v>
      </c>
    </row>
    <row r="560" spans="1:5" ht="46.5" x14ac:dyDescent="0.35">
      <c r="A560" s="30" t="s">
        <v>58</v>
      </c>
      <c r="B560" s="38" t="s">
        <v>617</v>
      </c>
      <c r="C560" s="40"/>
      <c r="D560" s="46"/>
    </row>
    <row r="561" spans="1:5" ht="46.5" x14ac:dyDescent="0.35">
      <c r="A561" s="30" t="s">
        <v>58</v>
      </c>
      <c r="B561" s="38" t="s">
        <v>618</v>
      </c>
      <c r="C561" s="40"/>
      <c r="D561" s="46"/>
    </row>
    <row r="562" spans="1:5" ht="46.5" x14ac:dyDescent="0.35">
      <c r="A562" s="30" t="s">
        <v>58</v>
      </c>
      <c r="B562" s="38" t="s">
        <v>619</v>
      </c>
      <c r="C562" s="40"/>
      <c r="D562" s="46"/>
    </row>
    <row r="563" spans="1:5" ht="46.5" x14ac:dyDescent="0.35">
      <c r="A563" s="30" t="s">
        <v>58</v>
      </c>
      <c r="B563" s="38" t="s">
        <v>620</v>
      </c>
      <c r="C563" s="40"/>
      <c r="D563" s="46"/>
    </row>
    <row r="564" spans="1:5" ht="31" x14ac:dyDescent="0.35">
      <c r="A564" s="30" t="s">
        <v>59</v>
      </c>
      <c r="B564" s="38" t="s">
        <v>621</v>
      </c>
      <c r="C564" s="40"/>
      <c r="D564" s="104" t="s">
        <v>1890</v>
      </c>
      <c r="E564" s="46" t="s">
        <v>1899</v>
      </c>
    </row>
    <row r="565" spans="1:5" ht="31" x14ac:dyDescent="0.35">
      <c r="A565" s="30" t="s">
        <v>59</v>
      </c>
      <c r="B565" s="38" t="s">
        <v>622</v>
      </c>
      <c r="C565" s="40"/>
      <c r="D565" s="104" t="s">
        <v>1890</v>
      </c>
      <c r="E565" s="46" t="s">
        <v>1899</v>
      </c>
    </row>
    <row r="566" spans="1:5" ht="31" x14ac:dyDescent="0.35">
      <c r="A566" s="30" t="s">
        <v>59</v>
      </c>
      <c r="B566" s="38" t="s">
        <v>623</v>
      </c>
      <c r="C566" s="40"/>
      <c r="D566" s="104" t="s">
        <v>1890</v>
      </c>
      <c r="E566" s="46" t="s">
        <v>1901</v>
      </c>
    </row>
    <row r="567" spans="1:5" ht="31" x14ac:dyDescent="0.35">
      <c r="A567" s="30" t="s">
        <v>59</v>
      </c>
      <c r="B567" s="38" t="s">
        <v>624</v>
      </c>
      <c r="C567" s="40"/>
      <c r="D567" s="46"/>
    </row>
    <row r="568" spans="1:5" ht="31" x14ac:dyDescent="0.35">
      <c r="A568" s="30" t="s">
        <v>59</v>
      </c>
      <c r="B568" s="38" t="s">
        <v>625</v>
      </c>
      <c r="C568" s="40"/>
      <c r="D568" s="104" t="s">
        <v>1890</v>
      </c>
      <c r="E568" s="46" t="s">
        <v>1901</v>
      </c>
    </row>
    <row r="569" spans="1:5" ht="31" x14ac:dyDescent="0.35">
      <c r="A569" s="30" t="s">
        <v>59</v>
      </c>
      <c r="B569" s="38" t="s">
        <v>626</v>
      </c>
      <c r="C569" s="40"/>
      <c r="D569" s="46"/>
    </row>
    <row r="570" spans="1:5" ht="31" x14ac:dyDescent="0.35">
      <c r="A570" s="30" t="s">
        <v>59</v>
      </c>
      <c r="B570" s="38" t="s">
        <v>627</v>
      </c>
      <c r="C570" s="40"/>
      <c r="D570" s="46"/>
    </row>
    <row r="571" spans="1:5" ht="31" x14ac:dyDescent="0.35">
      <c r="A571" s="30" t="s">
        <v>59</v>
      </c>
      <c r="B571" s="38" t="s">
        <v>628</v>
      </c>
      <c r="C571" s="40"/>
      <c r="D571" s="46"/>
    </row>
    <row r="572" spans="1:5" ht="62" x14ac:dyDescent="0.35">
      <c r="A572" s="30" t="s">
        <v>59</v>
      </c>
      <c r="B572" s="38" t="s">
        <v>629</v>
      </c>
      <c r="C572" s="40"/>
      <c r="D572" s="46"/>
    </row>
    <row r="573" spans="1:5" ht="31" x14ac:dyDescent="0.35">
      <c r="A573" s="30" t="s">
        <v>59</v>
      </c>
      <c r="B573" s="38" t="s">
        <v>630</v>
      </c>
      <c r="C573" s="40"/>
      <c r="D573" s="46"/>
    </row>
    <row r="574" spans="1:5" ht="46.5" x14ac:dyDescent="0.35">
      <c r="A574" s="30" t="s">
        <v>59</v>
      </c>
      <c r="B574" s="38" t="s">
        <v>631</v>
      </c>
      <c r="C574" s="40"/>
      <c r="D574" s="46"/>
    </row>
    <row r="575" spans="1:5" ht="31" x14ac:dyDescent="0.35">
      <c r="A575" s="30" t="s">
        <v>60</v>
      </c>
      <c r="B575" s="38" t="s">
        <v>632</v>
      </c>
      <c r="C575" s="40"/>
      <c r="D575" s="104" t="s">
        <v>1890</v>
      </c>
      <c r="E575" s="46" t="s">
        <v>1901</v>
      </c>
    </row>
    <row r="576" spans="1:5" ht="46.5" x14ac:dyDescent="0.35">
      <c r="A576" s="30" t="s">
        <v>60</v>
      </c>
      <c r="B576" s="38" t="s">
        <v>633</v>
      </c>
      <c r="C576" s="40"/>
      <c r="D576" s="104" t="s">
        <v>1890</v>
      </c>
      <c r="E576" s="46" t="s">
        <v>1901</v>
      </c>
    </row>
    <row r="577" spans="1:5" ht="31" x14ac:dyDescent="0.35">
      <c r="A577" s="30" t="s">
        <v>60</v>
      </c>
      <c r="B577" s="38" t="s">
        <v>634</v>
      </c>
      <c r="C577" s="40"/>
      <c r="D577" s="104" t="s">
        <v>1890</v>
      </c>
      <c r="E577" s="46" t="s">
        <v>1901</v>
      </c>
    </row>
    <row r="578" spans="1:5" ht="31" x14ac:dyDescent="0.35">
      <c r="A578" s="30" t="s">
        <v>60</v>
      </c>
      <c r="B578" s="38" t="s">
        <v>635</v>
      </c>
      <c r="C578" s="40"/>
      <c r="D578" s="104" t="s">
        <v>1890</v>
      </c>
      <c r="E578" s="46" t="s">
        <v>1901</v>
      </c>
    </row>
    <row r="579" spans="1:5" ht="46.5" x14ac:dyDescent="0.35">
      <c r="A579" s="30" t="s">
        <v>60</v>
      </c>
      <c r="B579" s="38" t="s">
        <v>636</v>
      </c>
      <c r="C579" s="40"/>
      <c r="D579" s="46"/>
    </row>
    <row r="580" spans="1:5" ht="46.5" x14ac:dyDescent="0.35">
      <c r="A580" s="30" t="s">
        <v>60</v>
      </c>
      <c r="B580" s="38" t="s">
        <v>637</v>
      </c>
      <c r="C580" s="40"/>
      <c r="D580" s="46"/>
    </row>
    <row r="581" spans="1:5" ht="31" x14ac:dyDescent="0.35">
      <c r="A581" s="30" t="s">
        <v>60</v>
      </c>
      <c r="B581" s="38" t="s">
        <v>638</v>
      </c>
      <c r="C581" s="40"/>
      <c r="D581" s="46"/>
    </row>
    <row r="582" spans="1:5" ht="46.5" x14ac:dyDescent="0.35">
      <c r="A582" s="30" t="s">
        <v>60</v>
      </c>
      <c r="B582" s="38" t="s">
        <v>639</v>
      </c>
      <c r="C582" s="40"/>
      <c r="D582" s="46"/>
    </row>
    <row r="583" spans="1:5" ht="46.5" x14ac:dyDescent="0.35">
      <c r="A583" s="30" t="s">
        <v>60</v>
      </c>
      <c r="B583" s="38" t="s">
        <v>640</v>
      </c>
      <c r="C583" s="40"/>
      <c r="D583" s="46"/>
    </row>
    <row r="584" spans="1:5" ht="46.5" x14ac:dyDescent="0.35">
      <c r="A584" s="30" t="s">
        <v>61</v>
      </c>
      <c r="B584" s="38" t="s">
        <v>641</v>
      </c>
      <c r="C584" s="40"/>
      <c r="D584" s="104" t="s">
        <v>1890</v>
      </c>
      <c r="E584" s="46" t="s">
        <v>1900</v>
      </c>
    </row>
    <row r="585" spans="1:5" ht="46.5" x14ac:dyDescent="0.35">
      <c r="A585" s="30" t="s">
        <v>61</v>
      </c>
      <c r="B585" s="38" t="s">
        <v>642</v>
      </c>
      <c r="C585" s="40"/>
      <c r="D585" s="104" t="s">
        <v>1890</v>
      </c>
      <c r="E585" s="46" t="s">
        <v>1900</v>
      </c>
    </row>
    <row r="586" spans="1:5" ht="31" x14ac:dyDescent="0.35">
      <c r="A586" s="30" t="s">
        <v>61</v>
      </c>
      <c r="B586" s="38" t="s">
        <v>643</v>
      </c>
      <c r="C586" s="40"/>
      <c r="D586" s="104" t="s">
        <v>1890</v>
      </c>
      <c r="E586" s="46" t="s">
        <v>1900</v>
      </c>
    </row>
    <row r="587" spans="1:5" ht="62" x14ac:dyDescent="0.35">
      <c r="A587" s="30" t="s">
        <v>61</v>
      </c>
      <c r="B587" s="38" t="s">
        <v>644</v>
      </c>
      <c r="C587" s="40"/>
      <c r="D587" s="46"/>
    </row>
    <row r="588" spans="1:5" ht="31" x14ac:dyDescent="0.35">
      <c r="A588" s="30" t="s">
        <v>61</v>
      </c>
      <c r="B588" s="38" t="s">
        <v>645</v>
      </c>
      <c r="C588" s="40"/>
      <c r="D588" s="46"/>
    </row>
    <row r="589" spans="1:5" ht="46.5" x14ac:dyDescent="0.35">
      <c r="A589" s="30" t="s">
        <v>61</v>
      </c>
      <c r="B589" s="38" t="s">
        <v>646</v>
      </c>
      <c r="C589" s="40"/>
      <c r="D589" s="46"/>
    </row>
    <row r="590" spans="1:5" ht="31" x14ac:dyDescent="0.35">
      <c r="A590" s="30" t="s">
        <v>61</v>
      </c>
      <c r="B590" s="38" t="s">
        <v>647</v>
      </c>
      <c r="C590" s="40"/>
      <c r="D590" s="46"/>
    </row>
    <row r="591" spans="1:5" ht="46.5" x14ac:dyDescent="0.35">
      <c r="A591" s="30" t="s">
        <v>61</v>
      </c>
      <c r="B591" s="38" t="s">
        <v>648</v>
      </c>
      <c r="C591" s="40"/>
      <c r="D591" s="46"/>
    </row>
    <row r="592" spans="1:5" ht="46.5" x14ac:dyDescent="0.35">
      <c r="A592" s="30" t="s">
        <v>61</v>
      </c>
      <c r="B592" s="38" t="s">
        <v>649</v>
      </c>
      <c r="C592" s="40"/>
      <c r="D592" s="46"/>
    </row>
    <row r="593" spans="1:5" ht="77.5" x14ac:dyDescent="0.35">
      <c r="A593" s="30" t="s">
        <v>62</v>
      </c>
      <c r="B593" s="38" t="s">
        <v>650</v>
      </c>
      <c r="C593" s="40"/>
      <c r="D593" s="104" t="s">
        <v>1890</v>
      </c>
      <c r="E593" s="46" t="s">
        <v>1901</v>
      </c>
    </row>
    <row r="594" spans="1:5" ht="31" x14ac:dyDescent="0.35">
      <c r="A594" s="30" t="s">
        <v>62</v>
      </c>
      <c r="B594" s="38" t="s">
        <v>651</v>
      </c>
      <c r="C594" s="40"/>
      <c r="D594" s="46"/>
    </row>
    <row r="595" spans="1:5" ht="31" x14ac:dyDescent="0.35">
      <c r="A595" s="30" t="s">
        <v>62</v>
      </c>
      <c r="B595" s="38" t="s">
        <v>652</v>
      </c>
      <c r="C595" s="40"/>
      <c r="D595" s="46"/>
    </row>
    <row r="596" spans="1:5" x14ac:dyDescent="0.35">
      <c r="A596" s="30" t="s">
        <v>62</v>
      </c>
      <c r="B596" s="38" t="s">
        <v>653</v>
      </c>
      <c r="C596" s="40"/>
      <c r="D596" s="46"/>
    </row>
    <row r="597" spans="1:5" x14ac:dyDescent="0.35">
      <c r="A597" s="30" t="s">
        <v>62</v>
      </c>
      <c r="B597" s="38" t="s">
        <v>654</v>
      </c>
      <c r="C597" s="40"/>
      <c r="D597" s="46"/>
    </row>
    <row r="598" spans="1:5" ht="31" x14ac:dyDescent="0.35">
      <c r="A598" s="30" t="s">
        <v>62</v>
      </c>
      <c r="B598" s="38" t="s">
        <v>655</v>
      </c>
      <c r="C598" s="40"/>
      <c r="D598" s="46"/>
    </row>
    <row r="599" spans="1:5" ht="31" x14ac:dyDescent="0.35">
      <c r="A599" s="30" t="s">
        <v>63</v>
      </c>
      <c r="B599" s="38" t="s">
        <v>656</v>
      </c>
      <c r="C599" s="40"/>
      <c r="D599" s="104" t="s">
        <v>1890</v>
      </c>
      <c r="E599" s="46" t="s">
        <v>1900</v>
      </c>
    </row>
    <row r="600" spans="1:5" ht="31" x14ac:dyDescent="0.35">
      <c r="A600" s="30" t="s">
        <v>63</v>
      </c>
      <c r="B600" s="38" t="s">
        <v>657</v>
      </c>
      <c r="C600" s="40"/>
      <c r="D600" s="104" t="s">
        <v>1890</v>
      </c>
      <c r="E600" s="46" t="s">
        <v>1900</v>
      </c>
    </row>
    <row r="601" spans="1:5" ht="31" x14ac:dyDescent="0.35">
      <c r="A601" s="30" t="s">
        <v>63</v>
      </c>
      <c r="B601" s="38" t="s">
        <v>658</v>
      </c>
      <c r="C601" s="40"/>
      <c r="D601" s="46"/>
    </row>
    <row r="602" spans="1:5" ht="31" x14ac:dyDescent="0.35">
      <c r="A602" s="30" t="s">
        <v>63</v>
      </c>
      <c r="B602" s="38" t="s">
        <v>659</v>
      </c>
      <c r="C602" s="40"/>
      <c r="D602" s="46"/>
    </row>
    <row r="603" spans="1:5" ht="31" x14ac:dyDescent="0.35">
      <c r="A603" s="30" t="s">
        <v>63</v>
      </c>
      <c r="B603" s="38" t="s">
        <v>660</v>
      </c>
      <c r="C603" s="40"/>
      <c r="D603" s="46"/>
    </row>
    <row r="604" spans="1:5" ht="46.5" x14ac:dyDescent="0.35">
      <c r="A604" s="30" t="s">
        <v>63</v>
      </c>
      <c r="B604" s="38" t="s">
        <v>661</v>
      </c>
      <c r="C604" s="40"/>
      <c r="D604" s="46"/>
    </row>
    <row r="605" spans="1:5" ht="46.5" x14ac:dyDescent="0.35">
      <c r="A605" s="30" t="s">
        <v>63</v>
      </c>
      <c r="B605" s="38" t="s">
        <v>662</v>
      </c>
      <c r="C605" s="40"/>
      <c r="D605" s="46"/>
    </row>
    <row r="606" spans="1:5" ht="46.5" x14ac:dyDescent="0.35">
      <c r="A606" s="30" t="s">
        <v>64</v>
      </c>
      <c r="B606" s="38" t="s">
        <v>663</v>
      </c>
      <c r="C606" s="40"/>
      <c r="D606" s="104" t="s">
        <v>1890</v>
      </c>
      <c r="E606" s="46" t="s">
        <v>1900</v>
      </c>
    </row>
    <row r="607" spans="1:5" ht="62" x14ac:dyDescent="0.35">
      <c r="A607" s="30" t="s">
        <v>64</v>
      </c>
      <c r="B607" s="38" t="s">
        <v>664</v>
      </c>
      <c r="C607" s="40"/>
      <c r="D607" s="104" t="s">
        <v>1890</v>
      </c>
      <c r="E607" s="46" t="s">
        <v>1899</v>
      </c>
    </row>
    <row r="608" spans="1:5" ht="46.5" x14ac:dyDescent="0.35">
      <c r="A608" s="30" t="s">
        <v>64</v>
      </c>
      <c r="B608" s="38" t="s">
        <v>665</v>
      </c>
      <c r="C608" s="40"/>
      <c r="D608" s="104" t="s">
        <v>1890</v>
      </c>
      <c r="E608" s="46" t="s">
        <v>1899</v>
      </c>
    </row>
    <row r="609" spans="1:5" ht="46.5" x14ac:dyDescent="0.35">
      <c r="A609" s="30" t="s">
        <v>64</v>
      </c>
      <c r="B609" s="38" t="s">
        <v>666</v>
      </c>
      <c r="C609" s="40"/>
      <c r="D609" s="46"/>
    </row>
    <row r="610" spans="1:5" ht="46.5" x14ac:dyDescent="0.35">
      <c r="A610" s="30" t="s">
        <v>64</v>
      </c>
      <c r="B610" s="38" t="s">
        <v>667</v>
      </c>
      <c r="C610" s="40"/>
      <c r="D610" s="46"/>
    </row>
    <row r="611" spans="1:5" ht="46.5" x14ac:dyDescent="0.35">
      <c r="A611" s="30" t="s">
        <v>64</v>
      </c>
      <c r="B611" s="38" t="s">
        <v>668</v>
      </c>
      <c r="C611" s="40"/>
      <c r="D611" s="46"/>
    </row>
    <row r="612" spans="1:5" ht="46.5" x14ac:dyDescent="0.35">
      <c r="A612" s="30" t="s">
        <v>64</v>
      </c>
      <c r="B612" s="38" t="s">
        <v>669</v>
      </c>
      <c r="C612" s="40"/>
      <c r="D612" s="46"/>
    </row>
    <row r="613" spans="1:5" ht="46.5" x14ac:dyDescent="0.35">
      <c r="A613" s="30" t="s">
        <v>64</v>
      </c>
      <c r="B613" s="38" t="s">
        <v>670</v>
      </c>
      <c r="C613" s="40"/>
      <c r="D613" s="46"/>
    </row>
    <row r="614" spans="1:5" ht="46.5" x14ac:dyDescent="0.35">
      <c r="A614" s="30" t="s">
        <v>64</v>
      </c>
      <c r="B614" s="38" t="s">
        <v>671</v>
      </c>
      <c r="C614" s="40"/>
      <c r="D614" s="46"/>
    </row>
    <row r="615" spans="1:5" ht="31" x14ac:dyDescent="0.35">
      <c r="A615" s="30" t="s">
        <v>65</v>
      </c>
      <c r="B615" s="38" t="s">
        <v>672</v>
      </c>
      <c r="C615" s="40"/>
      <c r="D615" s="104" t="s">
        <v>1890</v>
      </c>
      <c r="E615" s="46" t="s">
        <v>1899</v>
      </c>
    </row>
    <row r="616" spans="1:5" ht="46.5" x14ac:dyDescent="0.35">
      <c r="A616" s="30" t="s">
        <v>65</v>
      </c>
      <c r="B616" s="38" t="s">
        <v>673</v>
      </c>
      <c r="C616" s="40"/>
      <c r="D616" s="104" t="s">
        <v>1890</v>
      </c>
      <c r="E616" s="46" t="s">
        <v>1901</v>
      </c>
    </row>
    <row r="617" spans="1:5" ht="31" x14ac:dyDescent="0.35">
      <c r="A617" s="30" t="s">
        <v>65</v>
      </c>
      <c r="B617" s="38" t="s">
        <v>674</v>
      </c>
      <c r="C617" s="40"/>
      <c r="D617" s="104" t="s">
        <v>1890</v>
      </c>
      <c r="E617" s="46" t="s">
        <v>1899</v>
      </c>
    </row>
    <row r="618" spans="1:5" ht="46.5" x14ac:dyDescent="0.35">
      <c r="A618" s="30" t="s">
        <v>65</v>
      </c>
      <c r="B618" s="38" t="s">
        <v>675</v>
      </c>
      <c r="C618" s="40"/>
      <c r="D618" s="46"/>
    </row>
    <row r="619" spans="1:5" ht="31" x14ac:dyDescent="0.35">
      <c r="A619" s="30" t="s">
        <v>65</v>
      </c>
      <c r="B619" s="38" t="s">
        <v>676</v>
      </c>
      <c r="C619" s="40"/>
      <c r="D619" s="46"/>
    </row>
    <row r="620" spans="1:5" ht="31" x14ac:dyDescent="0.35">
      <c r="A620" s="30" t="s">
        <v>65</v>
      </c>
      <c r="B620" s="38" t="s">
        <v>677</v>
      </c>
      <c r="C620" s="40"/>
      <c r="D620" s="46"/>
    </row>
    <row r="621" spans="1:5" ht="46.5" x14ac:dyDescent="0.35">
      <c r="A621" s="30" t="s">
        <v>66</v>
      </c>
      <c r="B621" s="38" t="s">
        <v>678</v>
      </c>
      <c r="C621" s="40"/>
      <c r="D621" s="104" t="s">
        <v>1890</v>
      </c>
      <c r="E621" s="46" t="s">
        <v>1901</v>
      </c>
    </row>
    <row r="622" spans="1:5" ht="31" x14ac:dyDescent="0.35">
      <c r="A622" s="30" t="s">
        <v>66</v>
      </c>
      <c r="B622" s="38" t="s">
        <v>679</v>
      </c>
      <c r="C622" s="40"/>
      <c r="D622" s="104" t="s">
        <v>1890</v>
      </c>
      <c r="E622" s="46" t="s">
        <v>1901</v>
      </c>
    </row>
    <row r="623" spans="1:5" ht="31" x14ac:dyDescent="0.35">
      <c r="A623" s="30" t="s">
        <v>66</v>
      </c>
      <c r="B623" s="38" t="s">
        <v>680</v>
      </c>
      <c r="C623" s="40"/>
      <c r="D623" s="46"/>
    </row>
    <row r="624" spans="1:5" ht="46.5" x14ac:dyDescent="0.35">
      <c r="A624" s="30" t="s">
        <v>66</v>
      </c>
      <c r="B624" s="38" t="s">
        <v>681</v>
      </c>
      <c r="C624" s="40"/>
      <c r="D624" s="46"/>
    </row>
    <row r="625" spans="1:5" ht="31" x14ac:dyDescent="0.35">
      <c r="A625" s="30" t="s">
        <v>66</v>
      </c>
      <c r="B625" s="38" t="s">
        <v>682</v>
      </c>
      <c r="C625" s="40"/>
      <c r="D625" s="46"/>
    </row>
    <row r="626" spans="1:5" ht="46.5" x14ac:dyDescent="0.35">
      <c r="A626" s="30" t="s">
        <v>66</v>
      </c>
      <c r="B626" s="38" t="s">
        <v>683</v>
      </c>
      <c r="C626" s="40"/>
      <c r="D626" s="46"/>
    </row>
    <row r="627" spans="1:5" ht="31" x14ac:dyDescent="0.35">
      <c r="A627" s="30" t="s">
        <v>67</v>
      </c>
      <c r="B627" s="38" t="s">
        <v>684</v>
      </c>
      <c r="C627" s="40"/>
      <c r="D627" s="104" t="s">
        <v>1890</v>
      </c>
      <c r="E627" s="46" t="s">
        <v>1901</v>
      </c>
    </row>
    <row r="628" spans="1:5" ht="46.5" x14ac:dyDescent="0.35">
      <c r="A628" s="30" t="s">
        <v>67</v>
      </c>
      <c r="B628" s="38" t="s">
        <v>685</v>
      </c>
      <c r="C628" s="40"/>
      <c r="D628" s="104" t="s">
        <v>1890</v>
      </c>
      <c r="E628" s="46" t="s">
        <v>1901</v>
      </c>
    </row>
    <row r="629" spans="1:5" ht="62" x14ac:dyDescent="0.35">
      <c r="A629" s="30" t="s">
        <v>67</v>
      </c>
      <c r="B629" s="38" t="s">
        <v>686</v>
      </c>
      <c r="C629" s="40"/>
      <c r="D629" s="46"/>
    </row>
    <row r="630" spans="1:5" ht="62" x14ac:dyDescent="0.35">
      <c r="A630" s="30" t="s">
        <v>67</v>
      </c>
      <c r="B630" s="38" t="s">
        <v>687</v>
      </c>
      <c r="C630" s="40"/>
      <c r="D630" s="46"/>
    </row>
    <row r="631" spans="1:5" ht="62" x14ac:dyDescent="0.35">
      <c r="A631" s="30" t="s">
        <v>67</v>
      </c>
      <c r="B631" s="38" t="s">
        <v>688</v>
      </c>
      <c r="C631" s="40"/>
      <c r="D631" s="46"/>
    </row>
    <row r="632" spans="1:5" ht="46.5" x14ac:dyDescent="0.35">
      <c r="A632" s="30" t="s">
        <v>67</v>
      </c>
      <c r="B632" s="38" t="s">
        <v>689</v>
      </c>
      <c r="C632" s="40"/>
      <c r="D632" s="46"/>
    </row>
    <row r="633" spans="1:5" ht="31" x14ac:dyDescent="0.35">
      <c r="A633" s="30" t="s">
        <v>68</v>
      </c>
      <c r="B633" s="38" t="s">
        <v>690</v>
      </c>
      <c r="C633" s="40"/>
      <c r="D633" s="104" t="s">
        <v>1890</v>
      </c>
      <c r="E633" s="46" t="s">
        <v>1901</v>
      </c>
    </row>
    <row r="634" spans="1:5" ht="31" x14ac:dyDescent="0.35">
      <c r="A634" s="30" t="s">
        <v>68</v>
      </c>
      <c r="B634" s="38" t="s">
        <v>691</v>
      </c>
      <c r="C634" s="40"/>
      <c r="D634" s="104" t="s">
        <v>1890</v>
      </c>
      <c r="E634" s="46" t="s">
        <v>1901</v>
      </c>
    </row>
    <row r="635" spans="1:5" ht="31" x14ac:dyDescent="0.35">
      <c r="A635" s="30" t="s">
        <v>68</v>
      </c>
      <c r="B635" s="38" t="s">
        <v>692</v>
      </c>
      <c r="C635" s="40"/>
      <c r="D635" s="46"/>
    </row>
    <row r="636" spans="1:5" ht="31" x14ac:dyDescent="0.35">
      <c r="A636" s="30" t="s">
        <v>68</v>
      </c>
      <c r="B636" s="38" t="s">
        <v>693</v>
      </c>
      <c r="C636" s="40"/>
      <c r="D636" s="46"/>
    </row>
    <row r="637" spans="1:5" ht="31" x14ac:dyDescent="0.35">
      <c r="A637" s="30" t="s">
        <v>68</v>
      </c>
      <c r="B637" s="38" t="s">
        <v>694</v>
      </c>
      <c r="C637" s="40"/>
      <c r="D637" s="46"/>
    </row>
    <row r="638" spans="1:5" ht="31" x14ac:dyDescent="0.35">
      <c r="A638" s="30" t="s">
        <v>68</v>
      </c>
      <c r="B638" s="38" t="s">
        <v>695</v>
      </c>
      <c r="C638" s="40"/>
      <c r="D638" s="46"/>
    </row>
    <row r="639" spans="1:5" ht="46.5" x14ac:dyDescent="0.35">
      <c r="A639" s="30" t="s">
        <v>68</v>
      </c>
      <c r="B639" s="38" t="s">
        <v>696</v>
      </c>
      <c r="C639" s="40"/>
      <c r="D639" s="46"/>
    </row>
    <row r="640" spans="1:5" ht="62" x14ac:dyDescent="0.35">
      <c r="A640" s="30" t="s">
        <v>69</v>
      </c>
      <c r="B640" s="38" t="s">
        <v>697</v>
      </c>
      <c r="C640" s="40"/>
      <c r="D640" s="104" t="s">
        <v>1890</v>
      </c>
      <c r="E640" s="46" t="s">
        <v>1901</v>
      </c>
    </row>
    <row r="641" spans="1:5" ht="31" x14ac:dyDescent="0.35">
      <c r="A641" s="30" t="s">
        <v>69</v>
      </c>
      <c r="B641" s="38" t="s">
        <v>698</v>
      </c>
      <c r="C641" s="40"/>
      <c r="D641" s="104" t="s">
        <v>1890</v>
      </c>
      <c r="E641" s="46" t="s">
        <v>1901</v>
      </c>
    </row>
    <row r="642" spans="1:5" ht="46.5" x14ac:dyDescent="0.35">
      <c r="A642" s="30" t="s">
        <v>69</v>
      </c>
      <c r="B642" s="38" t="s">
        <v>699</v>
      </c>
      <c r="C642" s="40"/>
      <c r="D642" s="46"/>
    </row>
    <row r="643" spans="1:5" ht="46.5" x14ac:dyDescent="0.35">
      <c r="A643" s="30" t="s">
        <v>69</v>
      </c>
      <c r="B643" s="38" t="s">
        <v>700</v>
      </c>
      <c r="C643" s="40"/>
      <c r="D643" s="46"/>
    </row>
    <row r="644" spans="1:5" ht="62" x14ac:dyDescent="0.35">
      <c r="A644" s="30" t="s">
        <v>69</v>
      </c>
      <c r="B644" s="38" t="s">
        <v>701</v>
      </c>
      <c r="C644" s="40"/>
      <c r="D644" s="46"/>
    </row>
    <row r="645" spans="1:5" ht="46.5" x14ac:dyDescent="0.35">
      <c r="A645" s="30" t="s">
        <v>69</v>
      </c>
      <c r="B645" s="38" t="s">
        <v>702</v>
      </c>
      <c r="C645" s="40"/>
      <c r="D645" s="46"/>
    </row>
    <row r="646" spans="1:5" ht="31" x14ac:dyDescent="0.35">
      <c r="A646" s="30" t="s">
        <v>69</v>
      </c>
      <c r="B646" s="38" t="s">
        <v>703</v>
      </c>
      <c r="C646" s="40"/>
      <c r="D646" s="46"/>
    </row>
    <row r="647" spans="1:5" ht="31" x14ac:dyDescent="0.35">
      <c r="A647" s="30" t="s">
        <v>69</v>
      </c>
      <c r="B647" s="38" t="s">
        <v>704</v>
      </c>
      <c r="C647" s="40"/>
      <c r="D647" s="46"/>
    </row>
    <row r="648" spans="1:5" ht="31" x14ac:dyDescent="0.35">
      <c r="A648" s="30" t="s">
        <v>69</v>
      </c>
      <c r="B648" s="38" t="s">
        <v>705</v>
      </c>
      <c r="C648" s="40"/>
      <c r="D648" s="46"/>
    </row>
    <row r="649" spans="1:5" ht="46.5" x14ac:dyDescent="0.35">
      <c r="A649" s="30" t="s">
        <v>70</v>
      </c>
      <c r="B649" s="38" t="s">
        <v>706</v>
      </c>
      <c r="C649" s="40"/>
      <c r="D649" s="104" t="s">
        <v>1890</v>
      </c>
      <c r="E649" s="46" t="s">
        <v>1899</v>
      </c>
    </row>
    <row r="650" spans="1:5" ht="31" x14ac:dyDescent="0.35">
      <c r="A650" s="30" t="s">
        <v>70</v>
      </c>
      <c r="B650" s="38" t="s">
        <v>707</v>
      </c>
      <c r="C650" s="40"/>
      <c r="D650" s="104" t="s">
        <v>1890</v>
      </c>
      <c r="E650" s="46" t="s">
        <v>1901</v>
      </c>
    </row>
    <row r="651" spans="1:5" ht="46.5" x14ac:dyDescent="0.35">
      <c r="A651" s="30" t="s">
        <v>70</v>
      </c>
      <c r="B651" s="38" t="s">
        <v>708</v>
      </c>
      <c r="C651" s="40"/>
      <c r="D651" s="104" t="s">
        <v>1890</v>
      </c>
      <c r="E651" s="46" t="s">
        <v>1901</v>
      </c>
    </row>
    <row r="652" spans="1:5" ht="31" x14ac:dyDescent="0.35">
      <c r="A652" s="30" t="s">
        <v>70</v>
      </c>
      <c r="B652" s="38" t="s">
        <v>709</v>
      </c>
      <c r="C652" s="40"/>
      <c r="D652" s="104" t="s">
        <v>1890</v>
      </c>
      <c r="E652" s="46" t="s">
        <v>1899</v>
      </c>
    </row>
    <row r="653" spans="1:5" ht="46.5" x14ac:dyDescent="0.35">
      <c r="A653" s="30" t="s">
        <v>70</v>
      </c>
      <c r="B653" s="38" t="s">
        <v>710</v>
      </c>
      <c r="C653" s="40"/>
      <c r="D653" s="46"/>
    </row>
    <row r="654" spans="1:5" ht="46.5" x14ac:dyDescent="0.35">
      <c r="A654" s="30" t="s">
        <v>70</v>
      </c>
      <c r="B654" s="38" t="s">
        <v>711</v>
      </c>
      <c r="C654" s="40"/>
      <c r="D654" s="46"/>
    </row>
    <row r="655" spans="1:5" ht="31" x14ac:dyDescent="0.35">
      <c r="A655" s="30" t="s">
        <v>70</v>
      </c>
      <c r="B655" s="38" t="s">
        <v>712</v>
      </c>
      <c r="C655" s="40"/>
      <c r="D655" s="46"/>
    </row>
    <row r="656" spans="1:5" ht="46.5" x14ac:dyDescent="0.35">
      <c r="A656" s="30" t="s">
        <v>70</v>
      </c>
      <c r="B656" s="38" t="s">
        <v>713</v>
      </c>
      <c r="C656" s="40"/>
      <c r="D656" s="46"/>
    </row>
    <row r="657" spans="1:5" ht="46.5" x14ac:dyDescent="0.35">
      <c r="A657" s="30" t="s">
        <v>70</v>
      </c>
      <c r="B657" s="38" t="s">
        <v>714</v>
      </c>
      <c r="C657" s="40"/>
      <c r="D657" s="46"/>
    </row>
    <row r="658" spans="1:5" ht="46.5" x14ac:dyDescent="0.35">
      <c r="A658" s="30" t="s">
        <v>71</v>
      </c>
      <c r="B658" s="38" t="s">
        <v>715</v>
      </c>
      <c r="C658" s="40"/>
      <c r="D658" s="104" t="s">
        <v>1890</v>
      </c>
      <c r="E658" s="46" t="s">
        <v>1901</v>
      </c>
    </row>
    <row r="659" spans="1:5" ht="31" x14ac:dyDescent="0.35">
      <c r="A659" s="30" t="s">
        <v>71</v>
      </c>
      <c r="B659" s="38" t="s">
        <v>716</v>
      </c>
      <c r="C659" s="40"/>
      <c r="D659" s="46"/>
    </row>
    <row r="660" spans="1:5" ht="46.5" x14ac:dyDescent="0.35">
      <c r="A660" s="30" t="s">
        <v>71</v>
      </c>
      <c r="B660" s="38" t="s">
        <v>717</v>
      </c>
      <c r="C660" s="40"/>
      <c r="D660" s="46"/>
    </row>
    <row r="661" spans="1:5" ht="77.5" x14ac:dyDescent="0.35">
      <c r="A661" s="30" t="s">
        <v>71</v>
      </c>
      <c r="B661" s="38" t="s">
        <v>718</v>
      </c>
      <c r="C661" s="40"/>
      <c r="D661" s="46"/>
    </row>
    <row r="662" spans="1:5" ht="31" x14ac:dyDescent="0.35">
      <c r="A662" s="30" t="s">
        <v>71</v>
      </c>
      <c r="B662" s="38" t="s">
        <v>719</v>
      </c>
      <c r="C662" s="40"/>
      <c r="D662" s="46"/>
    </row>
    <row r="663" spans="1:5" ht="31" x14ac:dyDescent="0.35">
      <c r="A663" s="30" t="s">
        <v>71</v>
      </c>
      <c r="B663" s="38" t="s">
        <v>720</v>
      </c>
      <c r="C663" s="40"/>
      <c r="D663" s="46"/>
    </row>
    <row r="664" spans="1:5" ht="46.5" x14ac:dyDescent="0.35">
      <c r="A664" s="30" t="s">
        <v>71</v>
      </c>
      <c r="B664" s="38" t="s">
        <v>721</v>
      </c>
      <c r="C664" s="40"/>
      <c r="D664" s="46"/>
    </row>
    <row r="665" spans="1:5" ht="46.5" x14ac:dyDescent="0.35">
      <c r="A665" s="30" t="s">
        <v>72</v>
      </c>
      <c r="B665" s="38" t="s">
        <v>722</v>
      </c>
      <c r="C665" s="40"/>
      <c r="D665" s="104" t="s">
        <v>1890</v>
      </c>
      <c r="E665" s="46" t="s">
        <v>1900</v>
      </c>
    </row>
    <row r="666" spans="1:5" ht="62" x14ac:dyDescent="0.35">
      <c r="A666" s="30" t="s">
        <v>72</v>
      </c>
      <c r="B666" s="38" t="s">
        <v>723</v>
      </c>
      <c r="C666" s="40"/>
      <c r="D666" s="46"/>
    </row>
    <row r="667" spans="1:5" ht="62" x14ac:dyDescent="0.35">
      <c r="A667" s="30" t="s">
        <v>72</v>
      </c>
      <c r="B667" s="38" t="s">
        <v>724</v>
      </c>
      <c r="C667" s="40"/>
      <c r="D667" s="46"/>
    </row>
    <row r="668" spans="1:5" ht="46.5" x14ac:dyDescent="0.35">
      <c r="A668" s="30" t="s">
        <v>72</v>
      </c>
      <c r="B668" s="38" t="s">
        <v>725</v>
      </c>
      <c r="C668" s="40"/>
      <c r="D668" s="46"/>
    </row>
    <row r="669" spans="1:5" ht="31" x14ac:dyDescent="0.35">
      <c r="A669" s="30" t="s">
        <v>72</v>
      </c>
      <c r="B669" s="38" t="s">
        <v>726</v>
      </c>
      <c r="C669" s="40"/>
      <c r="D669" s="46"/>
    </row>
    <row r="670" spans="1:5" ht="31" x14ac:dyDescent="0.35">
      <c r="A670" s="30" t="s">
        <v>73</v>
      </c>
      <c r="B670" s="38" t="s">
        <v>727</v>
      </c>
      <c r="C670" s="40"/>
      <c r="D670" s="104" t="s">
        <v>1890</v>
      </c>
      <c r="E670" s="46" t="s">
        <v>1901</v>
      </c>
    </row>
    <row r="671" spans="1:5" ht="31" x14ac:dyDescent="0.35">
      <c r="A671" s="30" t="s">
        <v>73</v>
      </c>
      <c r="B671" s="38" t="s">
        <v>728</v>
      </c>
      <c r="C671" s="40"/>
      <c r="D671" s="104" t="s">
        <v>1890</v>
      </c>
      <c r="E671" s="46" t="s">
        <v>1901</v>
      </c>
    </row>
    <row r="672" spans="1:5" ht="31" x14ac:dyDescent="0.35">
      <c r="A672" s="30" t="s">
        <v>73</v>
      </c>
      <c r="B672" s="38" t="s">
        <v>729</v>
      </c>
      <c r="C672" s="40"/>
      <c r="D672" s="46"/>
    </row>
    <row r="673" spans="1:4" x14ac:dyDescent="0.35">
      <c r="A673" s="30" t="s">
        <v>73</v>
      </c>
      <c r="B673" s="38" t="s">
        <v>730</v>
      </c>
      <c r="C673" s="40"/>
      <c r="D673" s="46"/>
    </row>
    <row r="674" spans="1:4" ht="77.5" x14ac:dyDescent="0.35">
      <c r="A674" s="30" t="s">
        <v>73</v>
      </c>
      <c r="B674" s="38" t="s">
        <v>731</v>
      </c>
      <c r="C674" s="40"/>
      <c r="D674" s="46"/>
    </row>
    <row r="675" spans="1:4" ht="31" x14ac:dyDescent="0.35">
      <c r="A675" s="30" t="s">
        <v>73</v>
      </c>
      <c r="B675" s="38" t="s">
        <v>732</v>
      </c>
      <c r="C675" s="40"/>
      <c r="D675" s="46"/>
    </row>
    <row r="676" spans="1:4" ht="31" x14ac:dyDescent="0.35">
      <c r="A676" s="30" t="s">
        <v>73</v>
      </c>
      <c r="B676" s="38" t="s">
        <v>733</v>
      </c>
      <c r="C676" s="40"/>
      <c r="D676" s="46"/>
    </row>
    <row r="677" spans="1:4" ht="31" x14ac:dyDescent="0.35">
      <c r="A677" s="30" t="s">
        <v>73</v>
      </c>
      <c r="B677" s="38" t="s">
        <v>734</v>
      </c>
      <c r="C677" s="40"/>
      <c r="D677" s="46"/>
    </row>
    <row r="678" spans="1:4" ht="31" x14ac:dyDescent="0.35">
      <c r="A678" s="30" t="s">
        <v>73</v>
      </c>
      <c r="B678" s="38" t="s">
        <v>735</v>
      </c>
      <c r="C678" s="40"/>
      <c r="D678" s="46"/>
    </row>
    <row r="679" spans="1:4" ht="31" x14ac:dyDescent="0.35">
      <c r="A679" s="30" t="s">
        <v>73</v>
      </c>
      <c r="B679" s="38" t="s">
        <v>736</v>
      </c>
      <c r="C679" s="40"/>
      <c r="D679" s="46"/>
    </row>
  </sheetData>
  <sheetProtection algorithmName="SHA-512" hashValue="psDPS+Ru6SxRxyV57ttOOK0wA2IPJ17DeoHY49p7o9ULONbs5nNnwQ2Eu+5AasA8d/jh3VGO98hTkD555VGdJQ==" saltValue="JvaqG2O3IH24dk8TvpdM7w==" spinCount="100000" sheet="1" objects="1" scenarios="1" autoFilter="0"/>
  <autoFilter ref="A8:E679" xr:uid="{00000000-0009-0000-0000-000001000000}"/>
  <mergeCells count="1">
    <mergeCell ref="F1:J1"/>
  </mergeCells>
  <dataValidations count="1">
    <dataValidation type="list" allowBlank="1" showInputMessage="1" showErrorMessage="1" sqref="C9:C679" xr:uid="{00000000-0002-0000-0100-000000000000}">
      <formula1>"Cumple, No cumple"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413"/>
  <sheetViews>
    <sheetView zoomScale="80" zoomScaleNormal="80" workbookViewId="0">
      <pane ySplit="8" topLeftCell="A9" activePane="bottomLeft" state="frozen"/>
      <selection pane="bottomLeft" activeCell="O12" sqref="O12"/>
    </sheetView>
  </sheetViews>
  <sheetFormatPr baseColWidth="10" defaultRowHeight="18.5" x14ac:dyDescent="0.35"/>
  <cols>
    <col min="1" max="1" width="13.1796875" style="7" customWidth="1"/>
    <col min="2" max="2" width="13.453125" style="7" customWidth="1"/>
    <col min="3" max="3" width="16.54296875" style="1" customWidth="1"/>
    <col min="4" max="4" width="19.54296875" style="1" customWidth="1"/>
    <col min="5" max="5" width="34.453125" style="1" customWidth="1"/>
    <col min="6" max="6" width="19.54296875" style="1" customWidth="1"/>
    <col min="7" max="7" width="26.54296875" style="7" bestFit="1" customWidth="1"/>
    <col min="8" max="8" width="32.453125" style="31" hidden="1" customWidth="1"/>
    <col min="9" max="9" width="37.26953125" style="31" hidden="1" customWidth="1"/>
    <col min="10" max="10" width="28.453125" style="5" hidden="1" customWidth="1"/>
    <col min="11" max="11" width="33.7265625" style="5" hidden="1" customWidth="1"/>
    <col min="12" max="12" width="32.26953125" style="70" bestFit="1" customWidth="1"/>
    <col min="13" max="13" width="8.26953125" style="61" customWidth="1"/>
    <col min="17" max="69" width="11.453125"/>
  </cols>
  <sheetData>
    <row r="1" spans="1:69" s="7" customFormat="1" ht="15.75" customHeight="1" x14ac:dyDescent="0.35">
      <c r="A1" s="28"/>
      <c r="B1" s="29"/>
      <c r="C1" s="29"/>
      <c r="D1" s="29"/>
      <c r="E1" s="29"/>
      <c r="F1" s="29"/>
      <c r="G1" s="29"/>
      <c r="H1" s="29"/>
      <c r="I1" s="29"/>
      <c r="J1" s="29"/>
      <c r="K1" s="29"/>
      <c r="L1" s="41"/>
      <c r="M1" s="61"/>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row>
    <row r="2" spans="1:69" s="7" customFormat="1" ht="15.75" customHeight="1" x14ac:dyDescent="0.35">
      <c r="A2" s="28"/>
      <c r="B2" s="29"/>
      <c r="C2" s="29"/>
      <c r="D2" s="29"/>
      <c r="E2" s="29"/>
      <c r="F2" s="29"/>
      <c r="G2" s="29"/>
      <c r="H2" s="29"/>
      <c r="I2" s="29"/>
      <c r="J2" s="29"/>
      <c r="K2" s="29"/>
      <c r="L2" s="41"/>
      <c r="M2" s="62"/>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row>
    <row r="3" spans="1:69" s="7" customFormat="1" ht="56.25" customHeight="1" x14ac:dyDescent="0.35">
      <c r="A3" s="28"/>
      <c r="B3" s="29"/>
      <c r="C3" s="29"/>
      <c r="D3" s="29"/>
      <c r="E3" s="29"/>
      <c r="F3" s="29"/>
      <c r="G3" s="29"/>
      <c r="H3" s="29"/>
      <c r="I3" s="29"/>
      <c r="J3" s="29"/>
      <c r="K3" s="29"/>
      <c r="L3" s="41"/>
      <c r="M3" s="62"/>
      <c r="N3" s="57"/>
      <c r="O3" s="57"/>
      <c r="P3" s="57"/>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row>
    <row r="4" spans="1:69" s="7" customFormat="1" ht="23.25" customHeight="1" x14ac:dyDescent="0.35">
      <c r="A4" s="28"/>
      <c r="B4" s="29"/>
      <c r="C4" s="29"/>
      <c r="D4" s="29"/>
      <c r="E4" s="29"/>
      <c r="F4" s="29"/>
      <c r="G4" s="29"/>
      <c r="H4" s="29"/>
      <c r="I4" s="29"/>
      <c r="J4" s="29"/>
      <c r="K4" s="29"/>
      <c r="L4" s="41"/>
      <c r="M4" s="62"/>
      <c r="N4" s="52"/>
      <c r="O4" s="52"/>
      <c r="P4" s="52"/>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row>
    <row r="5" spans="1:69" s="7" customFormat="1" ht="21.75" customHeight="1" x14ac:dyDescent="0.35">
      <c r="A5" s="28"/>
      <c r="B5" s="29"/>
      <c r="C5" s="29"/>
      <c r="D5" s="29"/>
      <c r="E5" s="29"/>
      <c r="F5" s="29"/>
      <c r="G5" s="29"/>
      <c r="H5" s="29"/>
      <c r="I5" s="29"/>
      <c r="J5" s="29"/>
      <c r="K5" s="29"/>
      <c r="L5" s="41"/>
      <c r="M5" s="62"/>
      <c r="N5" s="55"/>
      <c r="O5" s="55"/>
      <c r="P5" s="55"/>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row>
    <row r="6" spans="1:69" s="7" customFormat="1" ht="15.5" x14ac:dyDescent="0.35">
      <c r="A6" s="28"/>
      <c r="B6" s="29"/>
      <c r="C6" s="29"/>
      <c r="D6" s="29"/>
      <c r="E6" s="29"/>
      <c r="F6" s="29"/>
      <c r="G6" s="29"/>
      <c r="H6" s="29"/>
      <c r="I6" s="29"/>
      <c r="J6" s="29"/>
      <c r="K6" s="29"/>
      <c r="L6" s="41"/>
      <c r="M6" s="62"/>
      <c r="N6" s="56"/>
      <c r="O6" s="55"/>
      <c r="P6" s="56"/>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row>
    <row r="7" spans="1:69" s="7" customFormat="1" ht="38.25" customHeight="1" x14ac:dyDescent="0.35">
      <c r="A7" s="28"/>
      <c r="B7" s="29"/>
      <c r="C7" s="29"/>
      <c r="D7" s="29"/>
      <c r="E7" s="29"/>
      <c r="F7" s="29"/>
      <c r="G7" s="29"/>
      <c r="H7" s="29"/>
      <c r="I7" s="29"/>
      <c r="J7" s="29"/>
      <c r="K7" s="29"/>
      <c r="L7" s="41"/>
      <c r="M7" s="61"/>
      <c r="N7" s="56"/>
      <c r="O7" s="55"/>
      <c r="P7" s="56"/>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row>
    <row r="8" spans="1:69" s="4" customFormat="1" ht="46.5" x14ac:dyDescent="0.35">
      <c r="A8" s="6" t="s">
        <v>738</v>
      </c>
      <c r="B8" s="6" t="s">
        <v>739</v>
      </c>
      <c r="C8" s="6" t="s">
        <v>740</v>
      </c>
      <c r="D8" s="6" t="s">
        <v>741</v>
      </c>
      <c r="E8" s="6" t="s">
        <v>742</v>
      </c>
      <c r="F8" s="6" t="s">
        <v>743</v>
      </c>
      <c r="G8" s="6" t="s">
        <v>744</v>
      </c>
      <c r="H8" s="3" t="s">
        <v>1085</v>
      </c>
      <c r="I8" s="3" t="s">
        <v>1086</v>
      </c>
      <c r="J8" s="3" t="s">
        <v>1087</v>
      </c>
      <c r="K8" s="3" t="s">
        <v>1088</v>
      </c>
      <c r="L8" s="3" t="s">
        <v>1821</v>
      </c>
      <c r="M8" s="61"/>
      <c r="N8" s="8"/>
      <c r="O8" s="8"/>
      <c r="P8" s="8"/>
    </row>
    <row r="9" spans="1:69" ht="66.75" customHeight="1" x14ac:dyDescent="0.35">
      <c r="A9" s="46" t="s">
        <v>745</v>
      </c>
      <c r="B9" s="46" t="s">
        <v>746</v>
      </c>
      <c r="C9" s="38" t="s">
        <v>747</v>
      </c>
      <c r="D9" s="46" t="s">
        <v>748</v>
      </c>
      <c r="E9" s="74" t="s">
        <v>749</v>
      </c>
      <c r="F9" s="38" t="s">
        <v>787</v>
      </c>
      <c r="G9" s="133" t="s">
        <v>750</v>
      </c>
      <c r="H9" s="75" t="s">
        <v>1089</v>
      </c>
      <c r="I9" s="75" t="s">
        <v>1091</v>
      </c>
      <c r="J9" s="76" t="s">
        <v>1412</v>
      </c>
      <c r="K9" s="76" t="s">
        <v>1647</v>
      </c>
      <c r="L9" s="63">
        <f>IF(AND(COUNTIFS(Cumplimiento!B:B,"*"&amp;LEFT(H9,7)&amp;"*",Cumplimiento!C:C,"Cumple")&gt;0,COUNTIFS(Cumplimiento!B:B,"*"&amp;LEFT(H10,7)&amp;"*",Cumplimiento!C:C,"Cumple")&gt;0,COUNTIFS(Cumplimiento!B:B,"*"&amp;LEFT(H11,7)&amp;"*",Cumplimiento!C:C,"Cumple")&gt;0),
IF(AND(COUNTIFS(Cumplimiento!B:B,"*"&amp;LEFT(I9,7)&amp;"*",Cumplimiento!C:C,"Cumple")&gt;0,COUNTIFS(Cumplimiento!B:B,"*"&amp;LEFT(I10,7)&amp;"*",Cumplimiento!C:C,"Cumple")&gt;0,COUNTIFS(Cumplimiento!B:B,"*"&amp;LEFT(I11,7)&amp;"*",Cumplimiento!C:C,"Cumple")&gt;0),
IF(AND(COUNTIFS(Cumplimiento!B:B,"*"&amp;LEFT(J9,7)&amp;"*",Cumplimiento!C:C,"Cumple")&gt;0,COUNTIFS(Cumplimiento!B:B,"*"&amp;LEFT(J10,7)&amp;"*",Cumplimiento!C:C,"Cumple")&gt;0,COUNTIFS(Cumplimiento!B:B,"*"&amp;LEFT(J11,7)&amp;"*",Cumplimiento!C:C,"Cumple")&gt;0),
IF(AND(COUNTIFS(Cumplimiento!B:B,"*"&amp;LEFT(K9,7)&amp;"*",Cumplimiento!C:C,"Cumple")&gt;0,COUNTIFS(Cumplimiento!B:B,"*"&amp;LEFT(K10,7)&amp;"*",Cumplimiento!C:C,"Cumple")&gt;0,COUNTIFS(Cumplimiento!B:B,"*"&amp;LEFT(K11,7)&amp;"*",Cumplimiento!C:C,"Cumple")&gt;0),4,3),2),1),0)</f>
        <v>0</v>
      </c>
      <c r="N9" s="8"/>
      <c r="O9" s="8"/>
      <c r="P9" s="8"/>
    </row>
    <row r="10" spans="1:69" ht="94.5" hidden="1" customHeight="1" x14ac:dyDescent="0.35">
      <c r="A10" s="46"/>
      <c r="B10" s="46"/>
      <c r="C10" s="38"/>
      <c r="D10" s="46"/>
      <c r="E10" s="74"/>
      <c r="F10" s="38"/>
      <c r="G10" s="133"/>
      <c r="H10" s="75" t="s">
        <v>1090</v>
      </c>
      <c r="I10" s="75" t="s">
        <v>1092</v>
      </c>
      <c r="J10" s="76" t="s">
        <v>1413</v>
      </c>
      <c r="K10" s="76" t="s">
        <v>1648</v>
      </c>
      <c r="L10" s="64"/>
      <c r="N10" s="57"/>
      <c r="O10" s="57"/>
      <c r="P10" s="57"/>
    </row>
    <row r="11" spans="1:69" ht="63" hidden="1" customHeight="1" x14ac:dyDescent="0.35">
      <c r="A11" s="46"/>
      <c r="B11" s="46"/>
      <c r="C11" s="38"/>
      <c r="D11" s="46"/>
      <c r="E11" s="74"/>
      <c r="F11" s="38"/>
      <c r="G11" s="133"/>
      <c r="H11" s="76"/>
      <c r="I11" s="76"/>
      <c r="J11" s="76" t="s">
        <v>1414</v>
      </c>
      <c r="K11" s="76"/>
      <c r="L11" s="65"/>
      <c r="N11" s="58"/>
      <c r="O11" s="58"/>
      <c r="P11" s="58"/>
    </row>
    <row r="12" spans="1:69" ht="109.5" customHeight="1" x14ac:dyDescent="0.35">
      <c r="A12" s="79" t="s">
        <v>745</v>
      </c>
      <c r="B12" s="79" t="s">
        <v>746</v>
      </c>
      <c r="C12" s="76" t="s">
        <v>751</v>
      </c>
      <c r="D12" s="79" t="s">
        <v>752</v>
      </c>
      <c r="E12" s="80" t="s">
        <v>753</v>
      </c>
      <c r="F12" s="76" t="s">
        <v>754</v>
      </c>
      <c r="G12" s="105" t="s">
        <v>750</v>
      </c>
      <c r="H12" s="75" t="s">
        <v>153</v>
      </c>
      <c r="I12" s="75" t="s">
        <v>1234</v>
      </c>
      <c r="J12" s="81" t="s">
        <v>1415</v>
      </c>
      <c r="K12" s="76" t="s">
        <v>1649</v>
      </c>
      <c r="L12" s="66">
        <f>IF(COUNTIFS(Cumplimiento!B:B,"*"&amp;LEFT(H12,7)&amp;"*",Cumplimiento!C:C,"Cumple")&gt;0,
IF(COUNTIFS(Cumplimiento!B:B,"*"&amp;LEFT(I12,7)&amp;"*",Cumplimiento!C:C,"Cumple")&gt;0,
IF(COUNTIFS(Cumplimiento!B:B,"*"&amp;LEFT(J12,7)&amp;"*",Cumplimiento!C:C,"Cumple")&gt;0,
IF(COUNTIFS(Cumplimiento!B:B,"*"&amp;LEFT(K12,7)&amp;"*",Cumplimiento!C:C,"Cumple")&gt;0,4,3),2),1),0)</f>
        <v>0</v>
      </c>
      <c r="N12" s="53"/>
      <c r="O12" s="59"/>
      <c r="P12" s="54"/>
    </row>
    <row r="13" spans="1:69" ht="107.25" customHeight="1" x14ac:dyDescent="0.35">
      <c r="A13" s="46" t="s">
        <v>745</v>
      </c>
      <c r="B13" s="46" t="s">
        <v>746</v>
      </c>
      <c r="C13" s="38" t="s">
        <v>751</v>
      </c>
      <c r="D13" s="46" t="s">
        <v>755</v>
      </c>
      <c r="E13" s="74" t="s">
        <v>756</v>
      </c>
      <c r="F13" s="38" t="s">
        <v>757</v>
      </c>
      <c r="G13" s="133" t="s">
        <v>750</v>
      </c>
      <c r="H13" s="82" t="s">
        <v>1093</v>
      </c>
      <c r="I13" s="82" t="s">
        <v>1235</v>
      </c>
      <c r="J13" s="83" t="s">
        <v>1416</v>
      </c>
      <c r="K13" s="83" t="s">
        <v>1650</v>
      </c>
      <c r="L13" s="63">
        <f>IF(
AND(
COUNTIFS(Cumplimiento!B:B,"*"&amp;LEFT(H13,7)&amp;"*",Cumplimiento!C:C,"Cumple")&gt;0,
COUNTIFS(Cumplimiento!B:B,"*"&amp;LEFT(H14,7)&amp;"*",Cumplimiento!C:C,"Cumple")&gt;0,
COUNTIFS(Cumplimiento!B:B,"*"&amp;LEFT(H15,7)&amp;"*",Cumplimiento!C:C,"Cumple")&gt;0,
COUNTIFS(Cumplimiento!B:B,"*"&amp;LEFT(H16,7)&amp;"*",Cumplimiento!C:C,"Cumple")&gt;0,
COUNTIFS(Cumplimiento!B:B,"*"&amp;LEFT(H17,7)&amp;"*",Cumplimiento!C:C,"Cumple")&gt;0,
COUNTIFS(Cumplimiento!B:B,"*"&amp;LEFT(H18,7)&amp;"*",Cumplimiento!C:C,"Cumple")&gt;0,
COUNTIFS(Cumplimiento!B:B,"*"&amp;LEFT(H19,7)&amp;"*",Cumplimiento!C:C,"Cumple")&gt;0,
COUNTIFS(Cumplimiento!B:B,"*"&amp;LEFT(H20,7)&amp;"*",Cumplimiento!C:C,"Cumple")&gt;0,
COUNTIFS(Cumplimiento!B:B,"*"&amp;LEFT(H21,7)&amp;"*",Cumplimiento!C:C,"Cumple")&gt;0,
COUNTIFS(Cumplimiento!B:B,"*"&amp;LEFT(H22,7)&amp;"*",Cumplimiento!C:C,"Cumple")&gt;0,
COUNTIFS(Cumplimiento!B:B,"*"&amp;LEFT(H23,7)&amp;"*",Cumplimiento!C:C,"Cumple")&gt;0),
IF(
AND(
COUNTIFS(Cumplimiento!B:B,"*"&amp;LEFT(I13,7)&amp;"*",Cumplimiento!C:C,"Cumple")&gt;0,
COUNTIFS(Cumplimiento!B:B,"*"&amp;LEFT(I14,7)&amp;"*",Cumplimiento!C:C,"Cumple")&gt;0,
COUNTIFS(Cumplimiento!B:B,"*"&amp;LEFT(I15,7)&amp;"*",Cumplimiento!C:C,"Cumple")&gt;0,
COUNTIFS(Cumplimiento!B:B,"*"&amp;LEFT(I16,7)&amp;"*",Cumplimiento!C:C,"Cumple")&gt;0,
COUNTIFS(Cumplimiento!B:B,"*"&amp;LEFT(I17,7)&amp;"*",Cumplimiento!C:C,"Cumple")&gt;0,
COUNTIFS(Cumplimiento!B:B,"*"&amp;LEFT(I18,7)&amp;"*",Cumplimiento!C:C,"Cumple")&gt;0,
COUNTIFS(Cumplimiento!B:B,"*"&amp;LEFT(I19,7)&amp;"*",Cumplimiento!C:C,"Cumple")&gt;0,
COUNTIFS(Cumplimiento!B:B,"*"&amp;LEFT(I20,7)&amp;"*",Cumplimiento!C:C,"Cumple")&gt;0,
COUNTIFS(Cumplimiento!B:B,"*"&amp;LEFT(I21,7)&amp;"*",Cumplimiento!C:C,"Cumple")&gt;0,
COUNTIFS(Cumplimiento!B:B,"*"&amp;LEFT(I22,7)&amp;"*",Cumplimiento!C:C,"Cumple")&gt;0,
COUNTIFS(Cumplimiento!B:B,"*"&amp;LEFT(I23,7)&amp;"*",Cumplimiento!C:C,"Cumple")&gt;0),
IF(
AND(
COUNTIFS(Cumplimiento!B:B,"*"&amp;LEFT(J13,7)&amp;"*",Cumplimiento!C:C,"Cumple")&gt;0,
COUNTIFS(Cumplimiento!B:B,"*"&amp;LEFT(J14,7)&amp;"*",Cumplimiento!C:C,"Cumple")&gt;0,
COUNTIFS(Cumplimiento!B:B,"*"&amp;LEFT(J15,7)&amp;"*",Cumplimiento!C:C,"Cumple")&gt;0,
COUNTIFS(Cumplimiento!B:B,"*"&amp;LEFT(J16,7)&amp;"*",Cumplimiento!C:C,"Cumple")&gt;0,
COUNTIFS(Cumplimiento!B:B,"*"&amp;LEFT(J17,7)&amp;"*",Cumplimiento!C:C,"Cumple")&gt;0,
COUNTIFS(Cumplimiento!B:B,"*"&amp;LEFT(J18,7)&amp;"*",Cumplimiento!C:C,"Cumple")&gt;0,
COUNTIFS(Cumplimiento!B:B,"*"&amp;LEFT(J19,7)&amp;"*",Cumplimiento!C:C,"Cumple")&gt;0,
COUNTIFS(Cumplimiento!B:B,"*"&amp;LEFT(J20,7)&amp;"*",Cumplimiento!C:C,"Cumple")&gt;0,
COUNTIFS(Cumplimiento!B:B,"*"&amp;LEFT(J21,7)&amp;"*",Cumplimiento!C:C,"Cumple")&gt;0,
COUNTIFS(Cumplimiento!B:B,"*"&amp;LEFT(J22,7)&amp;"*",Cumplimiento!C:C,"Cumple")&gt;0,
COUNTIFS(Cumplimiento!B:B,"*"&amp;LEFT(J23,7)&amp;"*",Cumplimiento!C:C,"Cumple")&gt;0),
IF(
AND(
COUNTIFS(Cumplimiento!B:B,"*"&amp;LEFT(K13,7)&amp;"*",Cumplimiento!C:C,"Cumple")&gt;0,
COUNTIFS(Cumplimiento!B:B,"*"&amp;LEFT(K14,7)&amp;"*",Cumplimiento!C:C,"Cumple")&gt;0,
COUNTIFS(Cumplimiento!B:B,"*"&amp;LEFT(K15,7)&amp;"*",Cumplimiento!C:C,"Cumple")&gt;0,
COUNTIFS(Cumplimiento!B:B,"*"&amp;LEFT(K16,7)&amp;"*",Cumplimiento!C:C,"Cumple")&gt;0,
COUNTIFS(Cumplimiento!B:B,"*"&amp;LEFT(K17,7)&amp;"*",Cumplimiento!C:C,"Cumple")&gt;0,
COUNTIFS(Cumplimiento!B:B,"*"&amp;LEFT(K18,7)&amp;"*",Cumplimiento!C:C,"Cumple")&gt;0,
COUNTIFS(Cumplimiento!B:B,"*"&amp;LEFT(K19,7)&amp;"*",Cumplimiento!C:C,"Cumple")&gt;0,
COUNTIFS(Cumplimiento!B:B,"*"&amp;LEFT(K20,7)&amp;"*",Cumplimiento!C:C,"Cumple")&gt;0,
COUNTIFS(Cumplimiento!B:B,"*"&amp;LEFT(K21,7)&amp;"*",Cumplimiento!C:C,"Cumple")&gt;0,
COUNTIFS(Cumplimiento!B:B,"*"&amp;LEFT(K22,7)&amp;"*",Cumplimiento!C:C,"Cumple")&gt;0,
COUNTIFS(Cumplimiento!B:B,"*"&amp;LEFT(K23,7)&amp;"*",Cumplimiento!C:C,"Cumple")&gt;0),
4,3),
2),
1),
0)</f>
        <v>0</v>
      </c>
      <c r="N13" s="53"/>
      <c r="O13" s="59"/>
      <c r="P13" s="54"/>
    </row>
    <row r="14" spans="1:69" ht="78.75" hidden="1" customHeight="1" x14ac:dyDescent="0.35">
      <c r="A14" s="46"/>
      <c r="B14" s="46"/>
      <c r="C14" s="38"/>
      <c r="D14" s="46"/>
      <c r="E14" s="74"/>
      <c r="F14" s="38"/>
      <c r="G14" s="133"/>
      <c r="H14" s="82" t="s">
        <v>1094</v>
      </c>
      <c r="I14" s="82" t="s">
        <v>1236</v>
      </c>
      <c r="J14" s="83" t="s">
        <v>1417</v>
      </c>
      <c r="K14" s="83" t="s">
        <v>1651</v>
      </c>
      <c r="L14" s="64"/>
      <c r="N14" s="53"/>
      <c r="O14" s="59"/>
      <c r="P14" s="54"/>
    </row>
    <row r="15" spans="1:69" ht="157.5" hidden="1" customHeight="1" x14ac:dyDescent="0.35">
      <c r="A15" s="46"/>
      <c r="B15" s="46"/>
      <c r="C15" s="38"/>
      <c r="D15" s="46"/>
      <c r="E15" s="74"/>
      <c r="F15" s="38"/>
      <c r="G15" s="133"/>
      <c r="H15" s="82" t="s">
        <v>1095</v>
      </c>
      <c r="I15" s="82" t="s">
        <v>1237</v>
      </c>
      <c r="J15" s="83" t="s">
        <v>1418</v>
      </c>
      <c r="K15" s="83" t="s">
        <v>1652</v>
      </c>
      <c r="L15" s="64"/>
      <c r="N15" s="8"/>
      <c r="O15" s="8"/>
      <c r="P15" s="8"/>
    </row>
    <row r="16" spans="1:69" ht="141.75" hidden="1" customHeight="1" x14ac:dyDescent="0.35">
      <c r="A16" s="46"/>
      <c r="B16" s="46"/>
      <c r="C16" s="38"/>
      <c r="D16" s="46"/>
      <c r="E16" s="74"/>
      <c r="F16" s="38"/>
      <c r="G16" s="133"/>
      <c r="H16" s="82" t="s">
        <v>1096</v>
      </c>
      <c r="I16" s="82" t="s">
        <v>1238</v>
      </c>
      <c r="J16" s="83" t="s">
        <v>1419</v>
      </c>
      <c r="K16" s="83" t="s">
        <v>1653</v>
      </c>
      <c r="L16" s="64"/>
      <c r="N16" s="8"/>
      <c r="O16" s="8"/>
      <c r="P16" s="8"/>
    </row>
    <row r="17" spans="1:16" ht="141.75" hidden="1" customHeight="1" x14ac:dyDescent="0.35">
      <c r="A17" s="46"/>
      <c r="B17" s="46"/>
      <c r="C17" s="38"/>
      <c r="D17" s="46"/>
      <c r="E17" s="74"/>
      <c r="F17" s="38"/>
      <c r="G17" s="133"/>
      <c r="H17" s="82" t="s">
        <v>1097</v>
      </c>
      <c r="I17" s="82" t="s">
        <v>1239</v>
      </c>
      <c r="J17" s="83" t="s">
        <v>1420</v>
      </c>
      <c r="K17" s="83" t="s">
        <v>1654</v>
      </c>
      <c r="L17" s="64"/>
      <c r="N17" s="8"/>
      <c r="O17" s="8"/>
      <c r="P17" s="8"/>
    </row>
    <row r="18" spans="1:16" ht="110.25" hidden="1" customHeight="1" x14ac:dyDescent="0.35">
      <c r="A18" s="46"/>
      <c r="B18" s="46"/>
      <c r="C18" s="38"/>
      <c r="D18" s="46"/>
      <c r="E18" s="74"/>
      <c r="F18" s="38"/>
      <c r="G18" s="133"/>
      <c r="H18" s="82" t="s">
        <v>1098</v>
      </c>
      <c r="I18" s="82" t="s">
        <v>1240</v>
      </c>
      <c r="J18" s="83" t="s">
        <v>1421</v>
      </c>
      <c r="K18" s="83" t="s">
        <v>1655</v>
      </c>
      <c r="L18" s="64"/>
      <c r="N18" s="8"/>
      <c r="O18" s="8"/>
      <c r="P18" s="8"/>
    </row>
    <row r="19" spans="1:16" ht="157.5" hidden="1" customHeight="1" x14ac:dyDescent="0.35">
      <c r="A19" s="46"/>
      <c r="B19" s="46"/>
      <c r="C19" s="38"/>
      <c r="D19" s="46"/>
      <c r="E19" s="74"/>
      <c r="F19" s="38"/>
      <c r="G19" s="133"/>
      <c r="H19" s="82" t="s">
        <v>1099</v>
      </c>
      <c r="I19" s="82" t="s">
        <v>1241</v>
      </c>
      <c r="J19" s="83" t="s">
        <v>1422</v>
      </c>
      <c r="K19" s="83" t="s">
        <v>1656</v>
      </c>
      <c r="L19" s="64"/>
      <c r="N19" s="8"/>
      <c r="O19" s="8"/>
      <c r="P19" s="8"/>
    </row>
    <row r="20" spans="1:16" ht="94.5" hidden="1" customHeight="1" x14ac:dyDescent="0.35">
      <c r="A20" s="46"/>
      <c r="B20" s="46"/>
      <c r="C20" s="38"/>
      <c r="D20" s="46"/>
      <c r="E20" s="74"/>
      <c r="F20" s="38"/>
      <c r="G20" s="133"/>
      <c r="H20" s="82" t="s">
        <v>1100</v>
      </c>
      <c r="I20" s="82" t="s">
        <v>1242</v>
      </c>
      <c r="J20" s="83" t="s">
        <v>1423</v>
      </c>
      <c r="K20" s="83" t="s">
        <v>1657</v>
      </c>
      <c r="L20" s="64"/>
      <c r="N20" s="8"/>
      <c r="O20" s="8"/>
      <c r="P20" s="8"/>
    </row>
    <row r="21" spans="1:16" ht="173.25" hidden="1" customHeight="1" x14ac:dyDescent="0.35">
      <c r="A21" s="46"/>
      <c r="B21" s="46"/>
      <c r="C21" s="38"/>
      <c r="D21" s="46"/>
      <c r="E21" s="74"/>
      <c r="F21" s="38"/>
      <c r="G21" s="133"/>
      <c r="H21" s="82" t="s">
        <v>1101</v>
      </c>
      <c r="I21" s="82" t="s">
        <v>1243</v>
      </c>
      <c r="J21" s="83" t="s">
        <v>1424</v>
      </c>
      <c r="K21" s="84"/>
      <c r="L21" s="64"/>
      <c r="N21" s="8"/>
      <c r="O21" s="8"/>
      <c r="P21" s="8"/>
    </row>
    <row r="22" spans="1:16" ht="63" hidden="1" customHeight="1" x14ac:dyDescent="0.35">
      <c r="A22" s="46"/>
      <c r="B22" s="46"/>
      <c r="C22" s="38"/>
      <c r="D22" s="46"/>
      <c r="E22" s="74"/>
      <c r="F22" s="38"/>
      <c r="G22" s="133"/>
      <c r="H22" s="85"/>
      <c r="I22" s="86"/>
      <c r="J22" s="83" t="s">
        <v>1425</v>
      </c>
      <c r="K22" s="87"/>
      <c r="L22" s="64"/>
      <c r="N22" s="8"/>
      <c r="O22" s="8"/>
      <c r="P22" s="8"/>
    </row>
    <row r="23" spans="1:16" ht="78.75" hidden="1" customHeight="1" x14ac:dyDescent="0.35">
      <c r="A23" s="46"/>
      <c r="B23" s="46"/>
      <c r="C23" s="38"/>
      <c r="D23" s="46"/>
      <c r="E23" s="74"/>
      <c r="F23" s="38"/>
      <c r="G23" s="133"/>
      <c r="H23" s="88"/>
      <c r="I23" s="89"/>
      <c r="J23" s="83" t="s">
        <v>1426</v>
      </c>
      <c r="K23" s="90"/>
      <c r="L23" s="65"/>
      <c r="N23" s="8"/>
      <c r="O23" s="8"/>
      <c r="P23" s="8"/>
    </row>
    <row r="24" spans="1:16" ht="99" customHeight="1" x14ac:dyDescent="0.35">
      <c r="A24" s="46" t="s">
        <v>745</v>
      </c>
      <c r="B24" s="46" t="s">
        <v>746</v>
      </c>
      <c r="C24" s="38" t="s">
        <v>751</v>
      </c>
      <c r="D24" s="46" t="s">
        <v>758</v>
      </c>
      <c r="E24" s="74" t="s">
        <v>759</v>
      </c>
      <c r="F24" s="38" t="s">
        <v>760</v>
      </c>
      <c r="G24" s="134" t="s">
        <v>750</v>
      </c>
      <c r="H24" s="75" t="s">
        <v>1102</v>
      </c>
      <c r="I24" s="75" t="s">
        <v>1244</v>
      </c>
      <c r="J24" s="76" t="s">
        <v>1427</v>
      </c>
      <c r="K24" s="76" t="s">
        <v>1658</v>
      </c>
      <c r="L24" s="63">
        <f>IF(AND(
COUNTIFS(Cumplimiento!B:B,"*"&amp;LEFT(H24,7)&amp;"*",Cumplimiento!C:C,"Cumple")&gt;0,
COUNTIFS(Cumplimiento!B:B,"*"&amp;LEFT(H25,7)&amp;"*",Cumplimiento!C:C,"Cumple")&gt;0,
COUNTIFS(Cumplimiento!B:B,"*"&amp;LEFT(H26,7)&amp;"*",Cumplimiento!C:C,"Cumple")&gt;0,
COUNTIFS(Cumplimiento!B:B,"*"&amp;LEFT(H27,7)&amp;"*",Cumplimiento!C:C,"Cumple")&gt;0,
COUNTIFS(Cumplimiento!B:B,"*"&amp;LEFT(H28,7)&amp;"*",Cumplimiento!C:C,"Cumple")&gt;0),
IF(AND(
COUNTIFS(Cumplimiento!B:B,"*"&amp;LEFT(I24,7)&amp;"*",Cumplimiento!C:C,"Cumple")&gt;0,
COUNTIFS(Cumplimiento!B:B,"*"&amp;LEFT(I25,7)&amp;"*",Cumplimiento!C:C,"Cumple")&gt;0,
COUNTIFS(Cumplimiento!B:B,"*"&amp;LEFT(I26,7)&amp;"*",Cumplimiento!C:C,"Cumple")&gt;0,
COUNTIFS(Cumplimiento!B:B,"*"&amp;LEFT(I27,7)&amp;"*",Cumplimiento!C:C,"Cumple")&gt;0,
COUNTIFS(Cumplimiento!B:B,"*"&amp;LEFT(I28,7)&amp;"*",Cumplimiento!C:C,"Cumple")&gt;0),
IF(AND(
COUNTIFS(Cumplimiento!B:B,"*"&amp;LEFT(J24,7)&amp;"*",Cumplimiento!C:C,"Cumple")&gt;0,
COUNTIFS(Cumplimiento!B:B,"*"&amp;LEFT(J25,7)&amp;"*",Cumplimiento!C:C,"Cumple")&gt;0,
COUNTIFS(Cumplimiento!B:B,"*"&amp;LEFT(J26,7)&amp;"*",Cumplimiento!C:C,"Cumple")&gt;0,
COUNTIFS(Cumplimiento!B:B,"*"&amp;LEFT(J27,7)&amp;"*",Cumplimiento!C:C,"Cumple")&gt;0,
COUNTIFS(Cumplimiento!B:B,"*"&amp;LEFT(J28,7)&amp;"*",Cumplimiento!C:C,"Cumple")&gt;0),
IF(AND(
COUNTIFS(Cumplimiento!B:B,"*"&amp;LEFT(K24,7)&amp;"*",Cumplimiento!C:C,"Cumple")&gt;0,
COUNTIFS(Cumplimiento!B:B,"*"&amp;LEFT(K25,7)&amp;"*",Cumplimiento!C:C,"Cumple")&gt;0,
COUNTIFS(Cumplimiento!B:B,"*"&amp;LEFT(K26,7)&amp;"*",Cumplimiento!C:C,"Cumple")&gt;0,
COUNTIFS(Cumplimiento!B:B,"*"&amp;LEFT(K27,7)&amp;"*",Cumplimiento!C:C,"Cumple")&gt;0,
COUNTIFS(Cumplimiento!B:B,"*"&amp;LEFT(K28,7)&amp;"*",Cumplimiento!C:C,"Cumple")&gt;0),
4,3),2),1),0)</f>
        <v>0</v>
      </c>
      <c r="N24" s="8"/>
      <c r="O24" s="8"/>
      <c r="P24" s="8"/>
    </row>
    <row r="25" spans="1:16" ht="126" hidden="1" customHeight="1" x14ac:dyDescent="0.35">
      <c r="A25" s="46"/>
      <c r="B25" s="46"/>
      <c r="C25" s="38"/>
      <c r="D25" s="46"/>
      <c r="E25" s="74"/>
      <c r="F25" s="38"/>
      <c r="G25" s="134"/>
      <c r="H25" s="75" t="s">
        <v>1103</v>
      </c>
      <c r="I25" s="75" t="s">
        <v>1245</v>
      </c>
      <c r="J25" s="76" t="s">
        <v>1428</v>
      </c>
      <c r="K25" s="76" t="s">
        <v>1659</v>
      </c>
      <c r="L25" s="64"/>
      <c r="N25" s="8"/>
      <c r="O25" s="8"/>
      <c r="P25" s="8"/>
    </row>
    <row r="26" spans="1:16" ht="78.75" hidden="1" customHeight="1" x14ac:dyDescent="0.35">
      <c r="A26" s="46"/>
      <c r="B26" s="46"/>
      <c r="C26" s="38"/>
      <c r="D26" s="46"/>
      <c r="E26" s="74"/>
      <c r="F26" s="38"/>
      <c r="G26" s="134"/>
      <c r="H26" s="76"/>
      <c r="I26" s="75" t="s">
        <v>1246</v>
      </c>
      <c r="J26" s="76" t="s">
        <v>1429</v>
      </c>
      <c r="K26" s="76"/>
      <c r="L26" s="64"/>
      <c r="N26" s="8"/>
      <c r="O26" s="8"/>
      <c r="P26" s="8"/>
    </row>
    <row r="27" spans="1:16" ht="47.25" hidden="1" customHeight="1" x14ac:dyDescent="0.35">
      <c r="A27" s="46"/>
      <c r="B27" s="46"/>
      <c r="C27" s="38"/>
      <c r="D27" s="46"/>
      <c r="E27" s="74"/>
      <c r="F27" s="38"/>
      <c r="G27" s="134"/>
      <c r="H27" s="76"/>
      <c r="I27" s="76"/>
      <c r="J27" s="76" t="s">
        <v>1430</v>
      </c>
      <c r="K27" s="38"/>
      <c r="L27" s="64"/>
      <c r="N27" s="8"/>
      <c r="O27" s="8"/>
      <c r="P27" s="8"/>
    </row>
    <row r="28" spans="1:16" ht="78.75" hidden="1" customHeight="1" x14ac:dyDescent="0.35">
      <c r="A28" s="46"/>
      <c r="B28" s="46"/>
      <c r="C28" s="38"/>
      <c r="D28" s="46"/>
      <c r="E28" s="74"/>
      <c r="F28" s="38"/>
      <c r="G28" s="134"/>
      <c r="H28" s="76"/>
      <c r="I28" s="76"/>
      <c r="J28" s="76" t="s">
        <v>1431</v>
      </c>
      <c r="K28" s="38"/>
      <c r="L28" s="65"/>
      <c r="N28" s="8"/>
      <c r="O28" s="8"/>
      <c r="P28" s="8"/>
    </row>
    <row r="29" spans="1:16" ht="87" customHeight="1" x14ac:dyDescent="0.35">
      <c r="A29" s="46" t="s">
        <v>745</v>
      </c>
      <c r="B29" s="46" t="s">
        <v>746</v>
      </c>
      <c r="C29" s="38" t="s">
        <v>751</v>
      </c>
      <c r="D29" s="46" t="s">
        <v>761</v>
      </c>
      <c r="E29" s="74" t="s">
        <v>762</v>
      </c>
      <c r="F29" s="38" t="s">
        <v>763</v>
      </c>
      <c r="G29" s="133" t="s">
        <v>764</v>
      </c>
      <c r="H29" s="75" t="s">
        <v>1104</v>
      </c>
      <c r="I29" s="76" t="s">
        <v>1247</v>
      </c>
      <c r="J29" s="76" t="s">
        <v>1432</v>
      </c>
      <c r="K29" s="76" t="s">
        <v>1660</v>
      </c>
      <c r="L29" s="67">
        <f>IF(AND(
COUNTIFS(Cumplimiento!B:B,"*"&amp;LEFT(H29,7)&amp;"*",Cumplimiento!C:C,"Cumple")&gt;0,
COUNTIFS(Cumplimiento!B:B,"*"&amp;LEFT(H30,7)&amp;"*",Cumplimiento!C:C,"Cumple")&gt;0),
IF(AND(
COUNTIFS(Cumplimiento!B:B,"*"&amp;LEFT(I29,7)&amp;"*",Cumplimiento!C:C,"Cumple")&gt;0,
COUNTIFS(Cumplimiento!B:B,"*"&amp;LEFT(I30,7)&amp;"*",Cumplimiento!C:C,"Cumple")&gt;0),
IF(AND(
COUNTIFS(Cumplimiento!B:B,"*"&amp;LEFT(J29,7)&amp;"*",Cumplimiento!C:C,"Cumple")&gt;0,
COUNTIFS(Cumplimiento!B:B,"*"&amp;LEFT(J30,7)&amp;"*",Cumplimiento!C:C,"Cumple")&gt;0),
IF(AND(
COUNTIFS(Cumplimiento!B:B,"*"&amp;LEFT(K29,7)&amp;"*",Cumplimiento!C:C,"Cumple")&gt;0,
COUNTIFS(Cumplimiento!B:B,"*"&amp;LEFT(K30,7)&amp;"*",Cumplimiento!C:C,"Cumple")&gt;0),
4,3),2),1),0)</f>
        <v>0</v>
      </c>
      <c r="N29" s="8"/>
      <c r="O29" s="8"/>
      <c r="P29" s="8"/>
    </row>
    <row r="30" spans="1:16" ht="63" hidden="1" customHeight="1" x14ac:dyDescent="0.35">
      <c r="A30" s="46"/>
      <c r="B30" s="46"/>
      <c r="C30" s="38"/>
      <c r="D30" s="46"/>
      <c r="E30" s="74"/>
      <c r="F30" s="38"/>
      <c r="G30" s="135"/>
      <c r="H30" s="75" t="s">
        <v>1105</v>
      </c>
      <c r="I30" s="76" t="s">
        <v>1248</v>
      </c>
      <c r="J30" s="76"/>
      <c r="K30" s="76"/>
      <c r="L30" s="68"/>
      <c r="N30" s="8"/>
      <c r="O30" s="8"/>
      <c r="P30" s="8"/>
    </row>
    <row r="31" spans="1:16" ht="79.5" customHeight="1" x14ac:dyDescent="0.35">
      <c r="A31" s="79" t="s">
        <v>745</v>
      </c>
      <c r="B31" s="79" t="s">
        <v>765</v>
      </c>
      <c r="C31" s="76" t="s">
        <v>766</v>
      </c>
      <c r="D31" s="79" t="s">
        <v>767</v>
      </c>
      <c r="E31" s="91" t="s">
        <v>768</v>
      </c>
      <c r="F31" s="76" t="s">
        <v>769</v>
      </c>
      <c r="G31" s="106" t="s">
        <v>769</v>
      </c>
      <c r="H31" s="76"/>
      <c r="I31" s="76"/>
      <c r="J31" s="76"/>
      <c r="K31" s="76"/>
      <c r="L31" s="66"/>
      <c r="N31" s="8"/>
      <c r="O31" s="8"/>
      <c r="P31" s="8"/>
    </row>
    <row r="32" spans="1:16" ht="87" customHeight="1" x14ac:dyDescent="0.35">
      <c r="A32" s="79" t="s">
        <v>745</v>
      </c>
      <c r="B32" s="79" t="s">
        <v>765</v>
      </c>
      <c r="C32" s="76" t="s">
        <v>766</v>
      </c>
      <c r="D32" s="79" t="s">
        <v>770</v>
      </c>
      <c r="E32" s="91" t="s">
        <v>771</v>
      </c>
      <c r="F32" s="76" t="s">
        <v>769</v>
      </c>
      <c r="G32" s="107" t="s">
        <v>769</v>
      </c>
      <c r="H32" s="76"/>
      <c r="I32" s="76"/>
      <c r="J32" s="76"/>
      <c r="K32" s="76"/>
      <c r="L32" s="66"/>
      <c r="N32" s="8"/>
      <c r="O32" s="8"/>
      <c r="P32" s="8"/>
    </row>
    <row r="33" spans="1:16" ht="81" customHeight="1" x14ac:dyDescent="0.35">
      <c r="A33" s="79" t="s">
        <v>745</v>
      </c>
      <c r="B33" s="79" t="s">
        <v>765</v>
      </c>
      <c r="C33" s="76" t="s">
        <v>766</v>
      </c>
      <c r="D33" s="79" t="s">
        <v>772</v>
      </c>
      <c r="E33" s="91" t="s">
        <v>773</v>
      </c>
      <c r="F33" s="76" t="s">
        <v>769</v>
      </c>
      <c r="G33" s="107" t="s">
        <v>769</v>
      </c>
      <c r="H33" s="76"/>
      <c r="I33" s="76"/>
      <c r="J33" s="76"/>
      <c r="K33" s="76"/>
      <c r="L33" s="66"/>
      <c r="N33" s="8"/>
      <c r="O33" s="8"/>
      <c r="P33" s="8"/>
    </row>
    <row r="34" spans="1:16" ht="110.25" customHeight="1" x14ac:dyDescent="0.35">
      <c r="A34" s="79" t="s">
        <v>745</v>
      </c>
      <c r="B34" s="79" t="s">
        <v>774</v>
      </c>
      <c r="C34" s="76" t="s">
        <v>775</v>
      </c>
      <c r="D34" s="79" t="s">
        <v>776</v>
      </c>
      <c r="E34" s="80" t="s">
        <v>777</v>
      </c>
      <c r="F34" s="79" t="s">
        <v>778</v>
      </c>
      <c r="G34" s="105" t="s">
        <v>779</v>
      </c>
      <c r="H34" s="75" t="s">
        <v>1106</v>
      </c>
      <c r="I34" s="75" t="s">
        <v>1249</v>
      </c>
      <c r="J34" s="76" t="s">
        <v>1433</v>
      </c>
      <c r="K34" s="76" t="s">
        <v>1661</v>
      </c>
      <c r="L34" s="66">
        <f>IF(COUNTIFS(Cumplimiento!B:B,"*"&amp;LEFT(H34,7)&amp;"*",Cumplimiento!C:C,"Cumple")&gt;0,
IF(COUNTIFS(Cumplimiento!B:B,"*"&amp;LEFT(I34,7)&amp;"*",Cumplimiento!C:C,"Cumple")&gt;0,
IF(COUNTIFS(Cumplimiento!B:B,"*"&amp;LEFT(J34,7)&amp;"*",Cumplimiento!C:C,"Cumple")&gt;0,
IF(COUNTIFS(Cumplimiento!B:B,"*"&amp;LEFT(K34,7)&amp;"*",Cumplimiento!C:C,"Cumple")&gt;0,4,3),2),1),0)</f>
        <v>0</v>
      </c>
      <c r="N34" s="8"/>
      <c r="O34" s="8"/>
      <c r="P34" s="8"/>
    </row>
    <row r="35" spans="1:16" ht="108.5" x14ac:dyDescent="0.35">
      <c r="A35" s="46" t="s">
        <v>745</v>
      </c>
      <c r="B35" s="46" t="s">
        <v>774</v>
      </c>
      <c r="C35" s="38" t="s">
        <v>775</v>
      </c>
      <c r="D35" s="46" t="s">
        <v>780</v>
      </c>
      <c r="E35" s="74" t="s">
        <v>781</v>
      </c>
      <c r="F35" s="46" t="s">
        <v>782</v>
      </c>
      <c r="G35" s="133" t="s">
        <v>764</v>
      </c>
      <c r="H35" s="75" t="s">
        <v>1107</v>
      </c>
      <c r="I35" s="75" t="s">
        <v>1250</v>
      </c>
      <c r="J35" s="76" t="s">
        <v>1434</v>
      </c>
      <c r="K35" s="76" t="s">
        <v>1662</v>
      </c>
      <c r="L35" s="63">
        <f>IF(AND(
COUNTIFS(Cumplimiento!B:B,"*"&amp;LEFT(H35,7)&amp;"*",Cumplimiento!C:C,"Cumple")&gt;0,
COUNTIFS(Cumplimiento!B:B,"*"&amp;LEFT(H36,7)&amp;"*",Cumplimiento!C:C,"Cumple")&gt;0),
IF(AND(
COUNTIFS(Cumplimiento!B:B,"*"&amp;LEFT(I35,7)&amp;"*",Cumplimiento!C:C,"Cumple")&gt;0,
COUNTIFS(Cumplimiento!B:B,"*"&amp;LEFT(I36,7)&amp;"*",Cumplimiento!C:C,"Cumple")&gt;0),
IF(AND(
COUNTIFS(Cumplimiento!B:B,"*"&amp;LEFT(J35,7)&amp;"*",Cumplimiento!C:C,"Cumple")&gt;0,
COUNTIFS(Cumplimiento!B:B,"*"&amp;LEFT(J36,7)&amp;"*",Cumplimiento!C:C,"Cumple")&gt;0),
IF(AND(
COUNTIFS(Cumplimiento!B:B,"*"&amp;LEFT(K35,7)&amp;"*",Cumplimiento!C:C,"Cumple")&gt;0,
COUNTIFS(Cumplimiento!B:B,"*"&amp;LEFT(K36,7)&amp;"*",Cumplimiento!C:C,"Cumple")&gt;0),
4,3),2),1),0)</f>
        <v>0</v>
      </c>
      <c r="N35" s="8"/>
      <c r="O35" s="8"/>
      <c r="P35" s="8"/>
    </row>
    <row r="36" spans="1:16" ht="47.25" hidden="1" customHeight="1" x14ac:dyDescent="0.35">
      <c r="A36" s="46"/>
      <c r="B36" s="46"/>
      <c r="C36" s="38"/>
      <c r="D36" s="46"/>
      <c r="E36" s="74"/>
      <c r="F36" s="46"/>
      <c r="G36" s="133"/>
      <c r="H36" s="76"/>
      <c r="I36" s="76"/>
      <c r="J36" s="76" t="s">
        <v>1435</v>
      </c>
      <c r="K36" s="76"/>
      <c r="L36" s="65"/>
      <c r="N36" s="8"/>
      <c r="O36" s="8"/>
      <c r="P36" s="8"/>
    </row>
    <row r="37" spans="1:16" ht="79.5" customHeight="1" x14ac:dyDescent="0.35">
      <c r="A37" s="46" t="s">
        <v>745</v>
      </c>
      <c r="B37" s="46" t="s">
        <v>783</v>
      </c>
      <c r="C37" s="38" t="s">
        <v>784</v>
      </c>
      <c r="D37" s="46" t="s">
        <v>785</v>
      </c>
      <c r="E37" s="74" t="s">
        <v>786</v>
      </c>
      <c r="F37" s="38" t="s">
        <v>787</v>
      </c>
      <c r="G37" s="136" t="s">
        <v>750</v>
      </c>
      <c r="H37" s="93" t="s">
        <v>1108</v>
      </c>
      <c r="I37" s="75" t="s">
        <v>1091</v>
      </c>
      <c r="J37" s="76" t="s">
        <v>1436</v>
      </c>
      <c r="K37" s="76" t="s">
        <v>1648</v>
      </c>
      <c r="L37" s="63">
        <f>IF(AND(COUNTIFS(Cumplimiento!B:B,"*"&amp;LEFT(H37,7)&amp;"*",Cumplimiento!C:C,"Cumple")&gt;0,COUNTIFS(Cumplimiento!B:B,"*"&amp;LEFT(H38,7)&amp;"*",Cumplimiento!C:C,"Cumple")&gt;0,COUNTIFS(Cumplimiento!B:B,"*"&amp;LEFT(H39,7)&amp;"*",Cumplimiento!C:C,"Cumple")&gt;0),
IF(AND(COUNTIFS(Cumplimiento!B:B,"*"&amp;LEFT(I37,7)&amp;"*",Cumplimiento!C:C,"Cumple")&gt;0,COUNTIFS(Cumplimiento!B:B,"*"&amp;LEFT(I38,7)&amp;"*",Cumplimiento!C:C,"Cumple")&gt;0,COUNTIFS(Cumplimiento!B:B,"*"&amp;LEFT(I39,7)&amp;"*",Cumplimiento!C:C,"Cumple")&gt;0),
IF(AND(COUNTIFS(Cumplimiento!B:B,"*"&amp;LEFT(J37,7)&amp;"*",Cumplimiento!C:C,"Cumple")&gt;0,COUNTIFS(Cumplimiento!B:B,"*"&amp;LEFT(J38,7)&amp;"*",Cumplimiento!C:C,"Cumple")&gt;0,COUNTIFS(Cumplimiento!B:B,"*"&amp;LEFT(J39,7)&amp;"*",Cumplimiento!C:C,"Cumple")&gt;0),
IF(AND(COUNTIFS(Cumplimiento!B:B,"*"&amp;LEFT(K37,7)&amp;"*",Cumplimiento!C:C,"Cumple")&gt;0,COUNTIFS(Cumplimiento!B:B,"*"&amp;LEFT(K38,7)&amp;"*",Cumplimiento!C:C,"Cumple")&gt;0,COUNTIFS(Cumplimiento!B:B,"*"&amp;LEFT(K39,7)&amp;"*",Cumplimiento!C:C,"Cumple")&gt;0),4,3),2),1),0)</f>
        <v>0</v>
      </c>
      <c r="N37" s="8"/>
      <c r="O37" s="8"/>
      <c r="P37" s="8"/>
    </row>
    <row r="38" spans="1:16" ht="94.5" hidden="1" customHeight="1" x14ac:dyDescent="0.35">
      <c r="A38" s="46"/>
      <c r="B38" s="46"/>
      <c r="C38" s="38"/>
      <c r="D38" s="46"/>
      <c r="E38" s="74"/>
      <c r="F38" s="38"/>
      <c r="G38" s="136"/>
      <c r="H38" s="76"/>
      <c r="I38" s="76"/>
      <c r="J38" s="76" t="s">
        <v>1437</v>
      </c>
      <c r="K38" s="76"/>
      <c r="L38" s="64"/>
      <c r="N38" s="8"/>
      <c r="O38" s="8"/>
      <c r="P38" s="8"/>
    </row>
    <row r="39" spans="1:16" ht="63" hidden="1" customHeight="1" x14ac:dyDescent="0.35">
      <c r="A39" s="46"/>
      <c r="B39" s="46"/>
      <c r="C39" s="38"/>
      <c r="D39" s="46"/>
      <c r="E39" s="74"/>
      <c r="F39" s="38"/>
      <c r="G39" s="136"/>
      <c r="H39" s="76"/>
      <c r="I39" s="76"/>
      <c r="J39" s="76" t="s">
        <v>1438</v>
      </c>
      <c r="K39" s="76"/>
      <c r="L39" s="65"/>
      <c r="N39" s="8"/>
      <c r="O39" s="8"/>
      <c r="P39" s="8"/>
    </row>
    <row r="40" spans="1:16" ht="77.25" customHeight="1" x14ac:dyDescent="0.35">
      <c r="A40" s="46" t="s">
        <v>745</v>
      </c>
      <c r="B40" s="46" t="s">
        <v>783</v>
      </c>
      <c r="C40" s="38" t="s">
        <v>784</v>
      </c>
      <c r="D40" s="46" t="s">
        <v>788</v>
      </c>
      <c r="E40" s="74" t="s">
        <v>789</v>
      </c>
      <c r="F40" s="38" t="s">
        <v>790</v>
      </c>
      <c r="G40" s="137" t="s">
        <v>750</v>
      </c>
      <c r="H40" s="93" t="s">
        <v>1109</v>
      </c>
      <c r="I40" s="75" t="s">
        <v>1251</v>
      </c>
      <c r="J40" s="76" t="s">
        <v>1439</v>
      </c>
      <c r="K40" s="76" t="s">
        <v>1649</v>
      </c>
      <c r="L40" s="63">
        <f>IF(AND(COUNTIFS(Cumplimiento!B:B,"*"&amp;LEFT(H40,7)&amp;"*",Cumplimiento!C:C,"Cumple")&gt;0,COUNTIFS(Cumplimiento!B:B,"*"&amp;LEFT(H41,7)&amp;"*",Cumplimiento!C:C,"Cumple")&gt;0,COUNTIFS(Cumplimiento!B:B,"*"&amp;LEFT(H42,7)&amp;"*",Cumplimiento!C:C,"Cumple")&gt;0),
IF(AND(COUNTIFS(Cumplimiento!B:B,"*"&amp;LEFT(I40,7)&amp;"*",Cumplimiento!C:C,"Cumple")&gt;0,COUNTIFS(Cumplimiento!B:B,"*"&amp;LEFT(I41,7)&amp;"*",Cumplimiento!C:C,"Cumple")&gt;0,COUNTIFS(Cumplimiento!B:B,"*"&amp;LEFT(I42,7)&amp;"*",Cumplimiento!C:C,"Cumple")&gt;0),
IF(AND(COUNTIFS(Cumplimiento!B:B,"*"&amp;LEFT(J40,7)&amp;"*",Cumplimiento!C:C,"Cumple")&gt;0,COUNTIFS(Cumplimiento!B:B,"*"&amp;LEFT(J41,7)&amp;"*",Cumplimiento!C:C,"Cumple")&gt;0,COUNTIFS(Cumplimiento!B:B,"*"&amp;LEFT(J42,7)&amp;"*",Cumplimiento!C:C,"Cumple")&gt;0),
IF(AND(COUNTIFS(Cumplimiento!B:B,"*"&amp;LEFT(K40,7)&amp;"*",Cumplimiento!C:C,"Cumple")&gt;0,COUNTIFS(Cumplimiento!B:B,"*"&amp;LEFT(K41,7)&amp;"*",Cumplimiento!C:C,"Cumple")&gt;0,COUNTIFS(Cumplimiento!B:B,"*"&amp;LEFT(K42,7)&amp;"*",Cumplimiento!C:C,"Cumple")&gt;0),4,3),2),1),0)</f>
        <v>0</v>
      </c>
      <c r="N40" s="8"/>
      <c r="O40" s="8"/>
      <c r="P40" s="8"/>
    </row>
    <row r="41" spans="1:16" ht="78.75" hidden="1" customHeight="1" x14ac:dyDescent="0.35">
      <c r="A41" s="46"/>
      <c r="B41" s="46"/>
      <c r="C41" s="38"/>
      <c r="D41" s="46"/>
      <c r="E41" s="74"/>
      <c r="F41" s="38"/>
      <c r="G41" s="138"/>
      <c r="H41" s="76"/>
      <c r="I41" s="75" t="s">
        <v>1252</v>
      </c>
      <c r="J41" s="76"/>
      <c r="K41" s="76"/>
      <c r="L41" s="64"/>
      <c r="N41" s="8"/>
      <c r="O41" s="8"/>
      <c r="P41" s="8"/>
    </row>
    <row r="42" spans="1:16" ht="78.75" hidden="1" customHeight="1" x14ac:dyDescent="0.35">
      <c r="A42" s="46"/>
      <c r="B42" s="46"/>
      <c r="C42" s="38"/>
      <c r="D42" s="46"/>
      <c r="E42" s="74"/>
      <c r="F42" s="38"/>
      <c r="G42" s="139"/>
      <c r="H42" s="76"/>
      <c r="I42" s="75" t="s">
        <v>1246</v>
      </c>
      <c r="J42" s="76"/>
      <c r="K42" s="76"/>
      <c r="L42" s="65"/>
      <c r="N42" s="8"/>
      <c r="O42" s="8"/>
      <c r="P42" s="8"/>
    </row>
    <row r="43" spans="1:16" ht="88.5" customHeight="1" x14ac:dyDescent="0.35">
      <c r="A43" s="46" t="s">
        <v>745</v>
      </c>
      <c r="B43" s="46" t="s">
        <v>783</v>
      </c>
      <c r="C43" s="38" t="s">
        <v>784</v>
      </c>
      <c r="D43" s="46" t="s">
        <v>791</v>
      </c>
      <c r="E43" s="74" t="s">
        <v>792</v>
      </c>
      <c r="F43" s="38" t="s">
        <v>793</v>
      </c>
      <c r="G43" s="137" t="s">
        <v>764</v>
      </c>
      <c r="H43" s="93" t="s">
        <v>1110</v>
      </c>
      <c r="I43" s="75" t="s">
        <v>1253</v>
      </c>
      <c r="J43" s="76" t="s">
        <v>1440</v>
      </c>
      <c r="K43" s="76" t="s">
        <v>1663</v>
      </c>
      <c r="L43" s="63">
        <f>IF(AND(
COUNTIFS(Cumplimiento!B:B,"*"&amp;LEFT(H43,7)&amp;"*",Cumplimiento!C:C,"Cumple")&gt;0,
COUNTIFS(Cumplimiento!B:B,"*"&amp;LEFT(H44,7)&amp;"*",Cumplimiento!C:C,"Cumple")&gt;0),
IF(AND(
COUNTIFS(Cumplimiento!B:B,"*"&amp;LEFT(I43,7)&amp;"*",Cumplimiento!C:C,"Cumple")&gt;0,
COUNTIFS(Cumplimiento!B:B,"*"&amp;LEFT(I44,7)&amp;"*",Cumplimiento!C:C,"Cumple")&gt;0),
IF(AND(
COUNTIFS(Cumplimiento!B:B,"*"&amp;LEFT(J43,7)&amp;"*",Cumplimiento!C:C,"Cumple")&gt;0,
COUNTIFS(Cumplimiento!B:B,"*"&amp;LEFT(J44,7)&amp;"*",Cumplimiento!C:C,"Cumple")&gt;0),
IF(AND(
COUNTIFS(Cumplimiento!B:B,"*"&amp;LEFT(K43,7)&amp;"*",Cumplimiento!C:C,"Cumple")&gt;0,
COUNTIFS(Cumplimiento!B:B,"*"&amp;LEFT(K44,7)&amp;"*",Cumplimiento!C:C,"Cumple")&gt;0),
4,3),2),1),0)</f>
        <v>0</v>
      </c>
      <c r="N43" s="8"/>
      <c r="O43" s="8"/>
      <c r="P43" s="8"/>
    </row>
    <row r="44" spans="1:16" ht="78.75" hidden="1" customHeight="1" x14ac:dyDescent="0.35">
      <c r="A44" s="46"/>
      <c r="B44" s="46"/>
      <c r="C44" s="38"/>
      <c r="D44" s="46"/>
      <c r="E44" s="74"/>
      <c r="F44" s="38"/>
      <c r="G44" s="139"/>
      <c r="H44" s="76"/>
      <c r="I44" s="76"/>
      <c r="J44" s="76" t="s">
        <v>1441</v>
      </c>
      <c r="K44" s="76"/>
      <c r="L44" s="65"/>
      <c r="N44" s="8"/>
      <c r="O44" s="8"/>
      <c r="P44" s="8"/>
    </row>
    <row r="45" spans="1:16" ht="69.75" customHeight="1" x14ac:dyDescent="0.35">
      <c r="A45" s="46" t="s">
        <v>745</v>
      </c>
      <c r="B45" s="46" t="s">
        <v>783</v>
      </c>
      <c r="C45" s="38" t="s">
        <v>784</v>
      </c>
      <c r="D45" s="46" t="s">
        <v>794</v>
      </c>
      <c r="E45" s="74" t="s">
        <v>795</v>
      </c>
      <c r="F45" s="38" t="s">
        <v>796</v>
      </c>
      <c r="G45" s="133" t="s">
        <v>764</v>
      </c>
      <c r="H45" s="93" t="s">
        <v>1109</v>
      </c>
      <c r="I45" s="75" t="s">
        <v>1254</v>
      </c>
      <c r="J45" s="76" t="s">
        <v>1442</v>
      </c>
      <c r="K45" s="76" t="s">
        <v>1664</v>
      </c>
      <c r="L45" s="63">
        <f>IF(
    AND(
        COUNTIFS(Cumplimiento!B:B,"*"&amp;LEFT(H45,7)&amp;"*",Cumplimiento!C:C,"Cumple")&gt;0,
        COUNTIFS(Cumplimiento!B:B,"*"&amp;LEFT(H46,7)&amp;"*",Cumplimiento!C:C,"Cumple")&gt;0,
        COUNTIFS(Cumplimiento!B:B,"*"&amp;LEFT(H47,7)&amp;"*",Cumplimiento!C:C,"Cumple")&gt;0,
        COUNTIFS(Cumplimiento!B:B,"*"&amp;LEFT(H48,7)&amp;"*",Cumplimiento!C:C,"Cumple")&gt;0
    ),
    IF(
        AND(
            COUNTIFS(Cumplimiento!B:B,"*"&amp;LEFT(I45,7)&amp;"*",Cumplimiento!C:C,"Cumple")&gt;0,
            COUNTIFS(Cumplimiento!B:B,"*"&amp;LEFT(I46,7)&amp;"*",Cumplimiento!C:C,"Cumple")&gt;0,
            COUNTIFS(Cumplimiento!B:B,"*"&amp;LEFT(I47,7)&amp;"*",Cumplimiento!C:C,"Cumple")&gt;0,
            COUNTIFS(Cumplimiento!B:B,"*"&amp;LEFT(I48,7)&amp;"*",Cumplimiento!C:C,"Cumple")&gt;0
        ),
        IF(
            AND(
                COUNTIFS(Cumplimiento!B:B,"*"&amp;LEFT(J45,7)&amp;"*",Cumplimiento!C:C,"Cumple")&gt;0,
                COUNTIFS(Cumplimiento!B:B,"*"&amp;LEFT(J46,7)&amp;"*",Cumplimiento!C:C,"Cumple")&gt;0,
                COUNTIFS(Cumplimiento!B:B,"*"&amp;LEFT(J47,7)&amp;"*",Cumplimiento!C:C,"Cumple")&gt;0,
                COUNTIFS(Cumplimiento!B:B,"*"&amp;LEFT(J48,7)&amp;"*",Cumplimiento!C:C,"Cumple")&gt;0
            ),
            IF(
                AND(
                    COUNTIFS(Cumplimiento!B:B,"*"&amp;LEFT(K45,7)&amp;"*",Cumplimiento!C:C,"Cumple")&gt;0,
                    COUNTIFS(Cumplimiento!B:B,"*"&amp;LEFT(K46,7)&amp;"*",Cumplimiento!C:C,"Cumple")&gt;0,
                    COUNTIFS(Cumplimiento!B:B,"*"&amp;LEFT(K47,7)&amp;"*",Cumplimiento!C:C,"Cumple")&gt;0,
                    COUNTIFS(Cumplimiento!B:B,"*"&amp;LEFT(K48,7)&amp;"*",Cumplimiento!C:C,"Cumple")&gt;0
                ),
                4,
                3
            ),
            2
        ),
        1
    ),
    0
)</f>
        <v>0</v>
      </c>
      <c r="N45" s="8"/>
      <c r="O45" s="8"/>
      <c r="P45" s="8"/>
    </row>
    <row r="46" spans="1:16" ht="78.75" hidden="1" customHeight="1" x14ac:dyDescent="0.35">
      <c r="A46" s="46"/>
      <c r="B46" s="46"/>
      <c r="C46" s="38"/>
      <c r="D46" s="46"/>
      <c r="E46" s="74"/>
      <c r="F46" s="38"/>
      <c r="G46" s="133"/>
      <c r="H46" s="76"/>
      <c r="I46" s="95" t="s">
        <v>1255</v>
      </c>
      <c r="J46" s="76" t="s">
        <v>1443</v>
      </c>
      <c r="K46" s="76" t="s">
        <v>1665</v>
      </c>
      <c r="L46" s="64"/>
      <c r="N46" s="8"/>
      <c r="O46" s="8"/>
      <c r="P46" s="8"/>
    </row>
    <row r="47" spans="1:16" ht="94.5" hidden="1" customHeight="1" x14ac:dyDescent="0.35">
      <c r="A47" s="46"/>
      <c r="B47" s="46"/>
      <c r="C47" s="38"/>
      <c r="D47" s="46"/>
      <c r="E47" s="74"/>
      <c r="F47" s="38"/>
      <c r="G47" s="133"/>
      <c r="H47" s="76"/>
      <c r="I47" s="76"/>
      <c r="J47" s="76" t="s">
        <v>1444</v>
      </c>
      <c r="K47" s="76"/>
      <c r="L47" s="64"/>
      <c r="N47" s="8"/>
      <c r="O47" s="8"/>
      <c r="P47" s="8"/>
    </row>
    <row r="48" spans="1:16" ht="94.5" hidden="1" customHeight="1" x14ac:dyDescent="0.35">
      <c r="A48" s="46"/>
      <c r="B48" s="46"/>
      <c r="C48" s="38"/>
      <c r="D48" s="46"/>
      <c r="E48" s="74"/>
      <c r="F48" s="38"/>
      <c r="G48" s="133"/>
      <c r="H48" s="76"/>
      <c r="I48" s="76"/>
      <c r="J48" s="76" t="s">
        <v>1445</v>
      </c>
      <c r="K48" s="76"/>
      <c r="L48" s="65"/>
      <c r="N48" s="8"/>
      <c r="O48" s="8"/>
      <c r="P48" s="8"/>
    </row>
    <row r="49" spans="1:16" ht="108.75" customHeight="1" x14ac:dyDescent="0.35">
      <c r="A49" s="46" t="s">
        <v>745</v>
      </c>
      <c r="B49" s="46" t="s">
        <v>783</v>
      </c>
      <c r="C49" s="38" t="s">
        <v>784</v>
      </c>
      <c r="D49" s="46" t="s">
        <v>797</v>
      </c>
      <c r="E49" s="74" t="s">
        <v>798</v>
      </c>
      <c r="F49" s="38" t="s">
        <v>1876</v>
      </c>
      <c r="G49" s="136" t="s">
        <v>764</v>
      </c>
      <c r="H49" s="93" t="s">
        <v>1110</v>
      </c>
      <c r="I49" s="95" t="s">
        <v>1256</v>
      </c>
      <c r="J49" s="76" t="s">
        <v>1446</v>
      </c>
      <c r="K49" s="76" t="s">
        <v>1666</v>
      </c>
      <c r="L49" s="63">
        <f>IF(AND(COUNTIFS(Cumplimiento!B:B,"*"&amp;LEFT(H49,7)&amp;"*",Cumplimiento!C:C,"Cumple")&gt;0,COUNTIFS(Cumplimiento!B:B,"*"&amp;LEFT(H50,7)&amp;"*",Cumplimiento!C:C,"Cumple")&gt;0,COUNTIFS(Cumplimiento!B:B,"*"&amp;LEFT(H51,7)&amp;"*",Cumplimiento!C:C,"Cumple")&gt;0),
IF(AND(COUNTIFS(Cumplimiento!B:B,"*"&amp;LEFT(I49,7)&amp;"*",Cumplimiento!C:C,"Cumple")&gt;0,COUNTIFS(Cumplimiento!B:B,"*"&amp;LEFT(I50,7)&amp;"*",Cumplimiento!C:C,"Cumple")&gt;0,COUNTIFS(Cumplimiento!B:B,"*"&amp;LEFT(I51,7)&amp;"*",Cumplimiento!C:C,"Cumple")&gt;0),
IF(AND(COUNTIFS(Cumplimiento!B:B,"*"&amp;LEFT(J49,7)&amp;"*",Cumplimiento!C:C,"Cumple")&gt;0,COUNTIFS(Cumplimiento!B:B,"*"&amp;LEFT(J50,7)&amp;"*",Cumplimiento!C:C,"Cumple")&gt;0,COUNTIFS(Cumplimiento!B:B,"*"&amp;LEFT(J51,7)&amp;"*",Cumplimiento!C:C,"Cumple")&gt;0),
IF(AND(COUNTIFS(Cumplimiento!B:B,"*"&amp;LEFT(K49,7)&amp;"*",Cumplimiento!C:C,"Cumple")&gt;0,COUNTIFS(Cumplimiento!B:B,"*"&amp;LEFT(K50,7)&amp;"*",Cumplimiento!C:C,"Cumple")&gt;0,COUNTIFS(Cumplimiento!B:B,"*"&amp;LEFT(K51,7)&amp;"*",Cumplimiento!C:C,"Cumple")&gt;0),4,3),2),1),0)</f>
        <v>0</v>
      </c>
      <c r="N49" s="8"/>
      <c r="O49" s="8"/>
      <c r="P49" s="8"/>
    </row>
    <row r="50" spans="1:16" ht="78.75" hidden="1" customHeight="1" x14ac:dyDescent="0.35">
      <c r="A50" s="46"/>
      <c r="B50" s="46"/>
      <c r="C50" s="38"/>
      <c r="D50" s="46"/>
      <c r="E50" s="74"/>
      <c r="F50" s="38"/>
      <c r="G50" s="136"/>
      <c r="H50" s="93" t="s">
        <v>1111</v>
      </c>
      <c r="I50" s="76"/>
      <c r="J50" s="76" t="s">
        <v>1447</v>
      </c>
      <c r="K50" s="76"/>
      <c r="L50" s="64"/>
      <c r="N50" s="8"/>
      <c r="O50" s="8"/>
      <c r="P50" s="8"/>
    </row>
    <row r="51" spans="1:16" ht="120" hidden="1" customHeight="1" x14ac:dyDescent="0.35">
      <c r="A51" s="46"/>
      <c r="B51" s="46"/>
      <c r="C51" s="38"/>
      <c r="D51" s="46"/>
      <c r="E51" s="74"/>
      <c r="F51" s="38"/>
      <c r="G51" s="136"/>
      <c r="H51" s="93" t="s">
        <v>1112</v>
      </c>
      <c r="I51" s="76"/>
      <c r="J51" s="76" t="s">
        <v>1448</v>
      </c>
      <c r="K51" s="76"/>
      <c r="L51" s="65"/>
      <c r="N51" s="8"/>
      <c r="O51" s="8"/>
      <c r="P51" s="8"/>
    </row>
    <row r="52" spans="1:16" ht="96.75" customHeight="1" x14ac:dyDescent="0.35">
      <c r="A52" s="46" t="s">
        <v>745</v>
      </c>
      <c r="B52" s="46" t="s">
        <v>783</v>
      </c>
      <c r="C52" s="38" t="s">
        <v>784</v>
      </c>
      <c r="D52" s="46" t="s">
        <v>799</v>
      </c>
      <c r="E52" s="74" t="s">
        <v>800</v>
      </c>
      <c r="F52" s="38" t="s">
        <v>793</v>
      </c>
      <c r="G52" s="136" t="s">
        <v>764</v>
      </c>
      <c r="H52" s="93" t="s">
        <v>1110</v>
      </c>
      <c r="I52" s="95" t="s">
        <v>1253</v>
      </c>
      <c r="J52" s="76" t="s">
        <v>1440</v>
      </c>
      <c r="K52" s="76" t="s">
        <v>1663</v>
      </c>
      <c r="L52" s="63">
        <f>IF(AND(
COUNTIFS(Cumplimiento!B:B,"*"&amp;LEFT(H52,7)&amp;"*",Cumplimiento!C:C,"Cumple")&gt;0,
COUNTIFS(Cumplimiento!B:B,"*"&amp;LEFT(H53,7)&amp;"*",Cumplimiento!C:C,"Cumple")&gt;0),
IF(AND(
COUNTIFS(Cumplimiento!B:B,"*"&amp;LEFT(I52,7)&amp;"*",Cumplimiento!C:C,"Cumple")&gt;0,
COUNTIFS(Cumplimiento!B:B,"*"&amp;LEFT(I53,7)&amp;"*",Cumplimiento!C:C,"Cumple")&gt;0),
IF(AND(
COUNTIFS(Cumplimiento!B:B,"*"&amp;LEFT(J52,7)&amp;"*",Cumplimiento!C:C,"Cumple")&gt;0,
COUNTIFS(Cumplimiento!B:B,"*"&amp;LEFT(J53,7)&amp;"*",Cumplimiento!C:C,"Cumple")&gt;0),
IF(AND(
COUNTIFS(Cumplimiento!B:B,"*"&amp;LEFT(K52,7)&amp;"*",Cumplimiento!C:C,"Cumple")&gt;0,
COUNTIFS(Cumplimiento!B:B,"*"&amp;LEFT(K53,7)&amp;"*",Cumplimiento!C:C,"Cumple")&gt;0),
4,3),2),1),0)</f>
        <v>0</v>
      </c>
      <c r="N52" s="8"/>
      <c r="O52" s="8"/>
      <c r="P52" s="8"/>
    </row>
    <row r="53" spans="1:16" ht="78.75" hidden="1" customHeight="1" x14ac:dyDescent="0.35">
      <c r="A53" s="46"/>
      <c r="B53" s="46"/>
      <c r="C53" s="38"/>
      <c r="D53" s="46"/>
      <c r="E53" s="74"/>
      <c r="F53" s="38"/>
      <c r="G53" s="136"/>
      <c r="H53" s="76"/>
      <c r="I53" s="76"/>
      <c r="J53" s="76" t="s">
        <v>1441</v>
      </c>
      <c r="K53" s="76"/>
      <c r="L53" s="65"/>
      <c r="N53" s="8"/>
      <c r="O53" s="8"/>
      <c r="P53" s="8"/>
    </row>
    <row r="54" spans="1:16" ht="107.25" customHeight="1" x14ac:dyDescent="0.35">
      <c r="A54" s="92" t="s">
        <v>745</v>
      </c>
      <c r="B54" s="46" t="s">
        <v>783</v>
      </c>
      <c r="C54" s="38" t="s">
        <v>784</v>
      </c>
      <c r="D54" s="46" t="s">
        <v>801</v>
      </c>
      <c r="E54" s="96" t="s">
        <v>802</v>
      </c>
      <c r="F54" s="46" t="s">
        <v>793</v>
      </c>
      <c r="G54" s="131" t="s">
        <v>764</v>
      </c>
      <c r="H54" s="93" t="s">
        <v>1110</v>
      </c>
      <c r="I54" s="95" t="s">
        <v>1253</v>
      </c>
      <c r="J54" s="76" t="s">
        <v>1440</v>
      </c>
      <c r="K54" s="76" t="s">
        <v>1663</v>
      </c>
      <c r="L54" s="63">
        <f>IF(AND(
COUNTIFS(Cumplimiento!B:B,"*"&amp;LEFT(H54,7)&amp;"*",Cumplimiento!C:C,"Cumple")&gt;0,
COUNTIFS(Cumplimiento!B:B,"*"&amp;LEFT(H55,7)&amp;"*",Cumplimiento!C:C,"Cumple")&gt;0),
IF(AND(
COUNTIFS(Cumplimiento!B:B,"*"&amp;LEFT(I54,7)&amp;"*",Cumplimiento!C:C,"Cumple")&gt;0,
COUNTIFS(Cumplimiento!B:B,"*"&amp;LEFT(I55,7)&amp;"*",Cumplimiento!C:C,"Cumple")&gt;0),
IF(AND(
COUNTIFS(Cumplimiento!B:B,"*"&amp;LEFT(J54,7)&amp;"*",Cumplimiento!C:C,"Cumple")&gt;0,
COUNTIFS(Cumplimiento!B:B,"*"&amp;LEFT(J55,7)&amp;"*",Cumplimiento!C:C,"Cumple")&gt;0),
IF(AND(
COUNTIFS(Cumplimiento!B:B,"*"&amp;LEFT(K54,7)&amp;"*",Cumplimiento!C:C,"Cumple")&gt;0,
COUNTIFS(Cumplimiento!B:B,"*"&amp;LEFT(K55,7)&amp;"*",Cumplimiento!C:C,"Cumple")&gt;0),
4,3),2),1),0)</f>
        <v>0</v>
      </c>
      <c r="N54" s="8"/>
      <c r="O54" s="8"/>
      <c r="P54" s="8"/>
    </row>
    <row r="55" spans="1:16" ht="78.75" hidden="1" customHeight="1" x14ac:dyDescent="0.35">
      <c r="A55" s="94"/>
      <c r="B55" s="46"/>
      <c r="C55" s="38"/>
      <c r="D55" s="46"/>
      <c r="E55" s="96"/>
      <c r="F55" s="46"/>
      <c r="G55" s="132"/>
      <c r="H55" s="76"/>
      <c r="I55" s="76"/>
      <c r="J55" s="76" t="s">
        <v>1441</v>
      </c>
      <c r="K55" s="76"/>
      <c r="L55" s="65"/>
      <c r="N55" s="8"/>
      <c r="O55" s="8"/>
      <c r="P55" s="8"/>
    </row>
    <row r="56" spans="1:16" ht="92.25" customHeight="1" x14ac:dyDescent="0.35">
      <c r="A56" s="46" t="s">
        <v>745</v>
      </c>
      <c r="B56" s="46" t="s">
        <v>803</v>
      </c>
      <c r="C56" s="38" t="s">
        <v>804</v>
      </c>
      <c r="D56" s="46" t="s">
        <v>805</v>
      </c>
      <c r="E56" s="74" t="s">
        <v>806</v>
      </c>
      <c r="F56" s="38" t="s">
        <v>807</v>
      </c>
      <c r="G56" s="136" t="s">
        <v>764</v>
      </c>
      <c r="H56" s="93" t="s">
        <v>1107</v>
      </c>
      <c r="I56" s="95" t="s">
        <v>1250</v>
      </c>
      <c r="J56" s="76" t="s">
        <v>1449</v>
      </c>
      <c r="K56" s="76" t="s">
        <v>1667</v>
      </c>
      <c r="L56" s="63">
        <f>IF(AND(COUNTIFS(Cumplimiento!B:B,"*"&amp;LEFT(H56,7)&amp;"*",Cumplimiento!C:C,"Cumple")&gt;0,COUNTIFS(Cumplimiento!B:B,"*"&amp;LEFT(H57,7)&amp;"*",Cumplimiento!C:C,"Cumple")&gt;0,COUNTIFS(Cumplimiento!B:B,"*"&amp;LEFT(H58,7)&amp;"*",Cumplimiento!C:C,"Cumple")&gt;0),
IF(AND(COUNTIFS(Cumplimiento!B:B,"*"&amp;LEFT(I56,7)&amp;"*",Cumplimiento!C:C,"Cumple")&gt;0,COUNTIFS(Cumplimiento!B:B,"*"&amp;LEFT(I57,7)&amp;"*",Cumplimiento!C:C,"Cumple")&gt;0,COUNTIFS(Cumplimiento!B:B,"*"&amp;LEFT(I58,7)&amp;"*",Cumplimiento!C:C,"Cumple")&gt;0),
IF(AND(COUNTIFS(Cumplimiento!B:B,"*"&amp;LEFT(J56,7)&amp;"*",Cumplimiento!C:C,"Cumple")&gt;0,COUNTIFS(Cumplimiento!B:B,"*"&amp;LEFT(J57,7)&amp;"*",Cumplimiento!C:C,"Cumple")&gt;0,COUNTIFS(Cumplimiento!B:B,"*"&amp;LEFT(J58,7)&amp;"*",Cumplimiento!C:C,"Cumple")&gt;0),
IF(AND(COUNTIFS(Cumplimiento!B:B,"*"&amp;LEFT(K56,7)&amp;"*",Cumplimiento!C:C,"Cumple")&gt;0,COUNTIFS(Cumplimiento!B:B,"*"&amp;LEFT(K57,7)&amp;"*",Cumplimiento!C:C,"Cumple")&gt;0,COUNTIFS(Cumplimiento!B:B,"*"&amp;LEFT(K58,7)&amp;"*",Cumplimiento!C:C,"Cumple")&gt;0),4,3),2),1),0)</f>
        <v>0</v>
      </c>
      <c r="N56" s="8"/>
      <c r="O56" s="8"/>
      <c r="P56" s="8"/>
    </row>
    <row r="57" spans="1:16" ht="78.75" hidden="1" customHeight="1" x14ac:dyDescent="0.35">
      <c r="A57" s="46"/>
      <c r="B57" s="46"/>
      <c r="C57" s="38"/>
      <c r="D57" s="46"/>
      <c r="E57" s="74"/>
      <c r="F57" s="38"/>
      <c r="G57" s="136"/>
      <c r="H57" s="76"/>
      <c r="I57" s="76"/>
      <c r="J57" s="76" t="s">
        <v>1435</v>
      </c>
      <c r="K57" s="76" t="s">
        <v>1668</v>
      </c>
      <c r="L57" s="64"/>
      <c r="N57" s="8"/>
      <c r="O57" s="8"/>
      <c r="P57" s="8"/>
    </row>
    <row r="58" spans="1:16" ht="78.75" hidden="1" customHeight="1" x14ac:dyDescent="0.35">
      <c r="A58" s="46"/>
      <c r="B58" s="46"/>
      <c r="C58" s="38"/>
      <c r="D58" s="46"/>
      <c r="E58" s="74"/>
      <c r="F58" s="38"/>
      <c r="G58" s="140"/>
      <c r="H58" s="76"/>
      <c r="I58" s="76"/>
      <c r="J58" s="76" t="s">
        <v>1448</v>
      </c>
      <c r="K58" s="76"/>
      <c r="L58" s="65"/>
      <c r="N58" s="8"/>
      <c r="O58" s="8"/>
      <c r="P58" s="8"/>
    </row>
    <row r="59" spans="1:16" ht="110.25" customHeight="1" x14ac:dyDescent="0.35">
      <c r="A59" s="46" t="s">
        <v>745</v>
      </c>
      <c r="B59" s="46" t="s">
        <v>803</v>
      </c>
      <c r="C59" s="47" t="s">
        <v>804</v>
      </c>
      <c r="D59" s="46" t="s">
        <v>808</v>
      </c>
      <c r="E59" s="74" t="s">
        <v>809</v>
      </c>
      <c r="F59" s="38" t="s">
        <v>810</v>
      </c>
      <c r="G59" s="141" t="s">
        <v>779</v>
      </c>
      <c r="H59" s="93" t="s">
        <v>1113</v>
      </c>
      <c r="I59" s="95" t="s">
        <v>1257</v>
      </c>
      <c r="J59" s="76" t="s">
        <v>1450</v>
      </c>
      <c r="K59" s="76" t="s">
        <v>1669</v>
      </c>
      <c r="L59" s="63">
        <f>IF(AND(
COUNTIFS(Cumplimiento!B:B,"*"&amp;LEFT(H59,7)&amp;"*",Cumplimiento!C:C,"Cumple")&gt;0,
COUNTIFS(Cumplimiento!B:B,"*"&amp;LEFT(H60,7)&amp;"*",Cumplimiento!C:C,"Cumple")&gt;0,
COUNTIFS(Cumplimiento!B:B,"*"&amp;LEFT(H61,7)&amp;"*",Cumplimiento!C:C,"Cumple")&gt;0,
COUNTIFS(Cumplimiento!B:B,"*"&amp;LEFT(H62,7)&amp;"*",Cumplimiento!C:C,"Cumple")&gt;0,
COUNTIFS(Cumplimiento!B:B,"*"&amp;LEFT(H63,7)&amp;"*",Cumplimiento!C:C,"Cumple")&gt;0),
IF(AND(
COUNTIFS(Cumplimiento!B:B,"*"&amp;LEFT(I59,7)&amp;"*",Cumplimiento!C:C,"Cumple")&gt;0,
COUNTIFS(Cumplimiento!B:B,"*"&amp;LEFT(I60,7)&amp;"*",Cumplimiento!C:C,"Cumple")&gt;0,
COUNTIFS(Cumplimiento!B:B,"*"&amp;LEFT(I61,7)&amp;"*",Cumplimiento!C:C,"Cumple")&gt;0,
COUNTIFS(Cumplimiento!B:B,"*"&amp;LEFT(I62,7)&amp;"*",Cumplimiento!C:C,"Cumple")&gt;0,
COUNTIFS(Cumplimiento!B:B,"*"&amp;LEFT(I63,7)&amp;"*",Cumplimiento!C:C,"Cumple")&gt;0),
IF(AND(
COUNTIFS(Cumplimiento!B:B,"*"&amp;LEFT(J59,7)&amp;"*",Cumplimiento!C:C,"Cumple")&gt;0,
COUNTIFS(Cumplimiento!B:B,"*"&amp;LEFT(J60,7)&amp;"*",Cumplimiento!C:C,"Cumple")&gt;0,
COUNTIFS(Cumplimiento!B:B,"*"&amp;LEFT(J61,7)&amp;"*",Cumplimiento!C:C,"Cumple")&gt;0,
COUNTIFS(Cumplimiento!B:B,"*"&amp;LEFT(J62,7)&amp;"*",Cumplimiento!C:C,"Cumple")&gt;0,
COUNTIFS(Cumplimiento!B:B,"*"&amp;LEFT(J63,7)&amp;"*",Cumplimiento!C:C,"Cumple")&gt;0),
IF(AND(
COUNTIFS(Cumplimiento!B:B,"*"&amp;LEFT(K59,7)&amp;"*",Cumplimiento!C:C,"Cumple")&gt;0,
COUNTIFS(Cumplimiento!B:B,"*"&amp;LEFT(K60,7)&amp;"*",Cumplimiento!C:C,"Cumple")&gt;0,
COUNTIFS(Cumplimiento!B:B,"*"&amp;LEFT(K61,7)&amp;"*",Cumplimiento!C:C,"Cumple")&gt;0,
COUNTIFS(Cumplimiento!B:B,"*"&amp;LEFT(K62,7)&amp;"*",Cumplimiento!C:C,"Cumple")&gt;0,
COUNTIFS(Cumplimiento!B:B,"*"&amp;LEFT(K63,7)&amp;"*",Cumplimiento!C:C,"Cumple")&gt;0),
4,3),2),1),0)</f>
        <v>0</v>
      </c>
      <c r="N59" s="8"/>
      <c r="O59" s="8"/>
      <c r="P59" s="8"/>
    </row>
    <row r="60" spans="1:16" ht="126" hidden="1" customHeight="1" x14ac:dyDescent="0.35">
      <c r="A60" s="46"/>
      <c r="B60" s="46"/>
      <c r="C60" s="77"/>
      <c r="D60" s="46"/>
      <c r="E60" s="74"/>
      <c r="F60" s="38"/>
      <c r="G60" s="133"/>
      <c r="H60" s="93" t="s">
        <v>1114</v>
      </c>
      <c r="I60" s="95" t="s">
        <v>1258</v>
      </c>
      <c r="J60" s="76" t="s">
        <v>1451</v>
      </c>
      <c r="K60" s="76" t="s">
        <v>1670</v>
      </c>
      <c r="L60" s="64"/>
      <c r="N60" s="8"/>
      <c r="O60" s="8"/>
      <c r="P60" s="8"/>
    </row>
    <row r="61" spans="1:16" ht="78.75" hidden="1" customHeight="1" x14ac:dyDescent="0.35">
      <c r="A61" s="46"/>
      <c r="B61" s="46"/>
      <c r="C61" s="77"/>
      <c r="D61" s="46"/>
      <c r="E61" s="74"/>
      <c r="F61" s="38"/>
      <c r="G61" s="133"/>
      <c r="H61" s="93" t="s">
        <v>1115</v>
      </c>
      <c r="I61" s="95" t="s">
        <v>1259</v>
      </c>
      <c r="J61" s="76" t="s">
        <v>1452</v>
      </c>
      <c r="K61" s="76" t="s">
        <v>1671</v>
      </c>
      <c r="L61" s="64"/>
      <c r="N61" s="8"/>
      <c r="O61" s="8"/>
      <c r="P61" s="8"/>
    </row>
    <row r="62" spans="1:16" ht="47.25" hidden="1" customHeight="1" x14ac:dyDescent="0.35">
      <c r="A62" s="46"/>
      <c r="B62" s="46"/>
      <c r="C62" s="77"/>
      <c r="D62" s="46"/>
      <c r="E62" s="74"/>
      <c r="F62" s="38"/>
      <c r="G62" s="133"/>
      <c r="H62" s="93" t="s">
        <v>1116</v>
      </c>
      <c r="I62" s="97" t="s">
        <v>1260</v>
      </c>
      <c r="J62" s="76" t="s">
        <v>1453</v>
      </c>
      <c r="K62" s="76" t="s">
        <v>1672</v>
      </c>
      <c r="L62" s="64"/>
      <c r="N62" s="8"/>
      <c r="O62" s="8"/>
      <c r="P62" s="8"/>
    </row>
    <row r="63" spans="1:16" ht="78.75" hidden="1" customHeight="1" x14ac:dyDescent="0.35">
      <c r="A63" s="46"/>
      <c r="B63" s="46"/>
      <c r="C63" s="78"/>
      <c r="D63" s="46"/>
      <c r="E63" s="74"/>
      <c r="F63" s="38"/>
      <c r="G63" s="133"/>
      <c r="H63" s="93" t="s">
        <v>1117</v>
      </c>
      <c r="I63" s="76"/>
      <c r="J63" s="76" t="s">
        <v>1454</v>
      </c>
      <c r="K63" s="76" t="s">
        <v>1673</v>
      </c>
      <c r="L63" s="65"/>
      <c r="N63" s="8"/>
      <c r="O63" s="8"/>
      <c r="P63" s="8"/>
    </row>
    <row r="64" spans="1:16" ht="93" x14ac:dyDescent="0.35">
      <c r="A64" s="46" t="s">
        <v>745</v>
      </c>
      <c r="B64" s="46" t="s">
        <v>803</v>
      </c>
      <c r="C64" s="38" t="s">
        <v>804</v>
      </c>
      <c r="D64" s="46" t="s">
        <v>811</v>
      </c>
      <c r="E64" s="96" t="s">
        <v>812</v>
      </c>
      <c r="F64" s="38" t="s">
        <v>796</v>
      </c>
      <c r="G64" s="131" t="s">
        <v>764</v>
      </c>
      <c r="H64" s="93" t="s">
        <v>1118</v>
      </c>
      <c r="I64" s="95" t="s">
        <v>1261</v>
      </c>
      <c r="J64" s="76" t="s">
        <v>1455</v>
      </c>
      <c r="K64" s="76" t="s">
        <v>1674</v>
      </c>
      <c r="L64" s="63">
        <f>IF(AND(
COUNTIFS(Cumplimiento!B:B,"*"&amp;LEFT(H64,7)&amp;"*",Cumplimiento!C:C,"Cumple")&gt;0,
COUNTIFS(Cumplimiento!B:B,"*"&amp;LEFT(H65,7)&amp;"*",Cumplimiento!C:C,"Cumple")&gt;0),
IF(AND(
COUNTIFS(Cumplimiento!B:B,"*"&amp;LEFT(I64,7)&amp;"*",Cumplimiento!C:C,"Cumple")&gt;0,
COUNTIFS(Cumplimiento!B:B,"*"&amp;LEFT(I65,7)&amp;"*",Cumplimiento!C:C,"Cumple")&gt;0),
IF(AND(
COUNTIFS(Cumplimiento!B:B,"*"&amp;LEFT(J64,7)&amp;"*",Cumplimiento!C:C,"Cumple")&gt;0,
COUNTIFS(Cumplimiento!B:B,"*"&amp;LEFT(J65,7)&amp;"*",Cumplimiento!C:C,"Cumple")&gt;0),
IF(AND(
COUNTIFS(Cumplimiento!B:B,"*"&amp;LEFT(K64,7)&amp;"*",Cumplimiento!C:C,"Cumple")&gt;0,
COUNTIFS(Cumplimiento!B:B,"*"&amp;LEFT(K65,7)&amp;"*",Cumplimiento!C:C,"Cumple")&gt;0),
4,3),2),1),0)</f>
        <v>0</v>
      </c>
      <c r="N64" s="8"/>
      <c r="O64" s="8"/>
      <c r="P64" s="8"/>
    </row>
    <row r="65" spans="1:16" ht="78.75" hidden="1" customHeight="1" x14ac:dyDescent="0.35">
      <c r="A65" s="46"/>
      <c r="B65" s="46"/>
      <c r="C65" s="38"/>
      <c r="D65" s="46"/>
      <c r="E65" s="96"/>
      <c r="F65" s="38"/>
      <c r="G65" s="132"/>
      <c r="H65" s="76"/>
      <c r="I65" s="95" t="s">
        <v>1262</v>
      </c>
      <c r="J65" s="76" t="s">
        <v>1456</v>
      </c>
      <c r="K65" s="76"/>
      <c r="L65" s="65"/>
      <c r="N65" s="8"/>
      <c r="O65" s="8"/>
      <c r="P65" s="8"/>
    </row>
    <row r="66" spans="1:16" ht="77.25" customHeight="1" x14ac:dyDescent="0.35">
      <c r="A66" s="46" t="s">
        <v>745</v>
      </c>
      <c r="B66" s="46" t="s">
        <v>803</v>
      </c>
      <c r="C66" s="38" t="s">
        <v>804</v>
      </c>
      <c r="D66" s="46" t="s">
        <v>813</v>
      </c>
      <c r="E66" s="74" t="s">
        <v>814</v>
      </c>
      <c r="F66" s="38" t="s">
        <v>815</v>
      </c>
      <c r="G66" s="137" t="s">
        <v>750</v>
      </c>
      <c r="H66" s="93" t="s">
        <v>1119</v>
      </c>
      <c r="I66" s="95" t="s">
        <v>1263</v>
      </c>
      <c r="J66" s="76" t="s">
        <v>1457</v>
      </c>
      <c r="K66" s="76" t="s">
        <v>1675</v>
      </c>
      <c r="L66" s="63">
        <f>IF(AND(
COUNTIFS(Cumplimiento!B:B,"*"&amp;LEFT(H66,7)&amp;"*",Cumplimiento!C:C,"Cumple")&gt;0,
COUNTIFS(Cumplimiento!B:B,"*"&amp;LEFT(H67,7)&amp;"*",Cumplimiento!C:C,"Cumple")&gt;0,
COUNTIFS(Cumplimiento!B:B,"*"&amp;LEFT(H68,7)&amp;"*",Cumplimiento!C:C,"Cumple")&gt;0,
COUNTIFS(Cumplimiento!B:B,"*"&amp;LEFT(H69,7)&amp;"*",Cumplimiento!C:C,"Cumple")&gt;0,
COUNTIFS(Cumplimiento!B:B,"*"&amp;LEFT(H70,7)&amp;"*",Cumplimiento!C:C,"Cumple")&gt;0),
IF(AND(
COUNTIFS(Cumplimiento!B:B,"*"&amp;LEFT(I66,7)&amp;"*",Cumplimiento!C:C,"Cumple")&gt;0,
COUNTIFS(Cumplimiento!B:B,"*"&amp;LEFT(I67,7)&amp;"*",Cumplimiento!C:C,"Cumple")&gt;0,
COUNTIFS(Cumplimiento!B:B,"*"&amp;LEFT(I68,7)&amp;"*",Cumplimiento!C:C,"Cumple")&gt;0,
COUNTIFS(Cumplimiento!B:B,"*"&amp;LEFT(I69,7)&amp;"*",Cumplimiento!C:C,"Cumple")&gt;0,
COUNTIFS(Cumplimiento!B:B,"*"&amp;LEFT(I70,7)&amp;"*",Cumplimiento!C:C,"Cumple")&gt;0),
IF(AND(
COUNTIFS(Cumplimiento!B:B,"*"&amp;LEFT(J66,7)&amp;"*",Cumplimiento!C:C,"Cumple")&gt;0,
COUNTIFS(Cumplimiento!B:B,"*"&amp;LEFT(J67,7)&amp;"*",Cumplimiento!C:C,"Cumple")&gt;0,
COUNTIFS(Cumplimiento!B:B,"*"&amp;LEFT(J68,7)&amp;"*",Cumplimiento!C:C,"Cumple")&gt;0,
COUNTIFS(Cumplimiento!B:B,"*"&amp;LEFT(J69,7)&amp;"*",Cumplimiento!C:C,"Cumple")&gt;0,
COUNTIFS(Cumplimiento!B:B,"*"&amp;LEFT(J70,7)&amp;"*",Cumplimiento!C:C,"Cumple")&gt;0),
IF(AND(
COUNTIFS(Cumplimiento!B:B,"*"&amp;LEFT(K66,7)&amp;"*",Cumplimiento!C:C,"Cumple")&gt;0,
COUNTIFS(Cumplimiento!B:B,"*"&amp;LEFT(K67,7)&amp;"*",Cumplimiento!C:C,"Cumple")&gt;0,
COUNTIFS(Cumplimiento!B:B,"*"&amp;LEFT(K68,7)&amp;"*",Cumplimiento!C:C,"Cumple")&gt;0,
COUNTIFS(Cumplimiento!B:B,"*"&amp;LEFT(K69,7)&amp;"*",Cumplimiento!C:C,"Cumple")&gt;0,
COUNTIFS(Cumplimiento!B:B,"*"&amp;LEFT(K70,7)&amp;"*",Cumplimiento!C:C,"Cumple")&gt;0),
4,3),2),1),0)</f>
        <v>0</v>
      </c>
      <c r="N66" s="8"/>
      <c r="O66" s="8"/>
      <c r="P66" s="8"/>
    </row>
    <row r="67" spans="1:16" ht="126" hidden="1" customHeight="1" x14ac:dyDescent="0.35">
      <c r="A67" s="46"/>
      <c r="B67" s="46"/>
      <c r="C67" s="38"/>
      <c r="D67" s="46"/>
      <c r="E67" s="74"/>
      <c r="F67" s="38"/>
      <c r="G67" s="138"/>
      <c r="H67" s="76"/>
      <c r="I67" s="95" t="s">
        <v>1264</v>
      </c>
      <c r="J67" s="76" t="s">
        <v>1458</v>
      </c>
      <c r="K67" s="76" t="s">
        <v>1676</v>
      </c>
      <c r="L67" s="64"/>
      <c r="N67" s="8"/>
      <c r="O67" s="8"/>
      <c r="P67" s="8"/>
    </row>
    <row r="68" spans="1:16" ht="94.5" hidden="1" customHeight="1" x14ac:dyDescent="0.35">
      <c r="A68" s="46"/>
      <c r="B68" s="46"/>
      <c r="C68" s="38"/>
      <c r="D68" s="46"/>
      <c r="E68" s="74"/>
      <c r="F68" s="38"/>
      <c r="G68" s="138"/>
      <c r="H68" s="76"/>
      <c r="I68" s="95" t="s">
        <v>1265</v>
      </c>
      <c r="J68" s="76" t="s">
        <v>1459</v>
      </c>
      <c r="K68" s="76"/>
      <c r="L68" s="64"/>
      <c r="N68" s="8"/>
      <c r="O68" s="8"/>
      <c r="P68" s="8"/>
    </row>
    <row r="69" spans="1:16" ht="94.5" hidden="1" customHeight="1" x14ac:dyDescent="0.35">
      <c r="A69" s="46"/>
      <c r="B69" s="46"/>
      <c r="C69" s="38"/>
      <c r="D69" s="46"/>
      <c r="E69" s="74"/>
      <c r="F69" s="38"/>
      <c r="G69" s="138"/>
      <c r="H69" s="76"/>
      <c r="I69" s="95" t="s">
        <v>1266</v>
      </c>
      <c r="J69" s="76" t="s">
        <v>1460</v>
      </c>
      <c r="K69" s="76"/>
      <c r="L69" s="64"/>
      <c r="N69" s="8"/>
      <c r="O69" s="8"/>
      <c r="P69" s="8"/>
    </row>
    <row r="70" spans="1:16" ht="220.5" hidden="1" customHeight="1" x14ac:dyDescent="0.35">
      <c r="A70" s="46"/>
      <c r="B70" s="46"/>
      <c r="C70" s="38"/>
      <c r="D70" s="46"/>
      <c r="E70" s="74"/>
      <c r="F70" s="38"/>
      <c r="G70" s="139"/>
      <c r="H70" s="76"/>
      <c r="I70" s="95" t="s">
        <v>1267</v>
      </c>
      <c r="J70" s="76"/>
      <c r="K70" s="76"/>
      <c r="L70" s="65"/>
      <c r="N70" s="8"/>
      <c r="O70" s="8"/>
      <c r="P70" s="8"/>
    </row>
    <row r="71" spans="1:16" ht="122.25" customHeight="1" x14ac:dyDescent="0.35">
      <c r="A71" s="46" t="s">
        <v>745</v>
      </c>
      <c r="B71" s="46" t="s">
        <v>816</v>
      </c>
      <c r="C71" s="38" t="s">
        <v>817</v>
      </c>
      <c r="D71" s="46" t="s">
        <v>818</v>
      </c>
      <c r="E71" s="74" t="s">
        <v>819</v>
      </c>
      <c r="F71" s="38" t="s">
        <v>820</v>
      </c>
      <c r="G71" s="136" t="s">
        <v>764</v>
      </c>
      <c r="H71" s="93" t="s">
        <v>1110</v>
      </c>
      <c r="I71" s="95" t="s">
        <v>1253</v>
      </c>
      <c r="J71" s="76" t="s">
        <v>1446</v>
      </c>
      <c r="K71" s="76" t="s">
        <v>1666</v>
      </c>
      <c r="L71" s="63">
        <f>IF(AND(
COUNTIFS(Cumplimiento!B:B,"*"&amp;LEFT(H71,7)&amp;"*",Cumplimiento!C:C,"Cumple")&gt;0,
COUNTIFS(Cumplimiento!B:B,"*"&amp;LEFT(H72,7)&amp;"*",Cumplimiento!C:C,"Cumple")&gt;0),
IF(AND(
COUNTIFS(Cumplimiento!B:B,"*"&amp;LEFT(I71,7)&amp;"*",Cumplimiento!C:C,"Cumple")&gt;0,
COUNTIFS(Cumplimiento!B:B,"*"&amp;LEFT(I72,7)&amp;"*",Cumplimiento!C:C,"Cumple")&gt;0),
IF(AND(
COUNTIFS(Cumplimiento!B:B,"*"&amp;LEFT(J71,7)&amp;"*",Cumplimiento!C:C,"Cumple")&gt;0,
COUNTIFS(Cumplimiento!B:B,"*"&amp;LEFT(J72,7)&amp;"*",Cumplimiento!C:C,"Cumple")&gt;0),
IF(AND(
COUNTIFS(Cumplimiento!B:B,"*"&amp;LEFT(K71,7)&amp;"*",Cumplimiento!C:C,"Cumple")&gt;0,
COUNTIFS(Cumplimiento!B:B,"*"&amp;LEFT(K72,7)&amp;"*",Cumplimiento!C:C,"Cumple")&gt;0),
4,3),2),1),0)</f>
        <v>0</v>
      </c>
      <c r="N71" s="8"/>
      <c r="O71" s="8"/>
      <c r="P71" s="8"/>
    </row>
    <row r="72" spans="1:16" ht="126" hidden="1" customHeight="1" x14ac:dyDescent="0.35">
      <c r="A72" s="46"/>
      <c r="B72" s="46"/>
      <c r="C72" s="38"/>
      <c r="D72" s="46"/>
      <c r="E72" s="74"/>
      <c r="F72" s="38"/>
      <c r="G72" s="136"/>
      <c r="H72" s="93" t="s">
        <v>1120</v>
      </c>
      <c r="I72" s="76"/>
      <c r="J72" s="76" t="s">
        <v>1461</v>
      </c>
      <c r="K72" s="76" t="s">
        <v>1677</v>
      </c>
      <c r="L72" s="65"/>
      <c r="N72" s="8"/>
      <c r="O72" s="8"/>
      <c r="P72" s="8"/>
    </row>
    <row r="73" spans="1:16" ht="113.25" customHeight="1" x14ac:dyDescent="0.35">
      <c r="A73" s="46" t="s">
        <v>745</v>
      </c>
      <c r="B73" s="46" t="s">
        <v>816</v>
      </c>
      <c r="C73" s="38" t="s">
        <v>817</v>
      </c>
      <c r="D73" s="46" t="s">
        <v>821</v>
      </c>
      <c r="E73" s="74" t="s">
        <v>822</v>
      </c>
      <c r="F73" s="38" t="s">
        <v>823</v>
      </c>
      <c r="G73" s="133" t="s">
        <v>750</v>
      </c>
      <c r="H73" s="93" t="s">
        <v>1121</v>
      </c>
      <c r="I73" s="95" t="s">
        <v>1268</v>
      </c>
      <c r="J73" s="76" t="s">
        <v>1462</v>
      </c>
      <c r="K73" s="76" t="s">
        <v>1678</v>
      </c>
      <c r="L73" s="63">
        <f>IF(AND(
COUNTIFS(Cumplimiento!B:B,"*"&amp;LEFT(H73,7)&amp;"*",Cumplimiento!C:C,"Cumple")&gt;0,
COUNTIFS(Cumplimiento!B:B,"*"&amp;LEFT(H74,7)&amp;"*",Cumplimiento!C:C,"Cumple")&gt;0),
IF(AND(
COUNTIFS(Cumplimiento!B:B,"*"&amp;LEFT(I73,7)&amp;"*",Cumplimiento!C:C,"Cumple")&gt;0,
COUNTIFS(Cumplimiento!B:B,"*"&amp;LEFT(I74,7)&amp;"*",Cumplimiento!C:C,"Cumple")&gt;0),
IF(AND(
COUNTIFS(Cumplimiento!B:B,"*"&amp;LEFT(J73,7)&amp;"*",Cumplimiento!C:C,"Cumple")&gt;0,
COUNTIFS(Cumplimiento!B:B,"*"&amp;LEFT(J74,7)&amp;"*",Cumplimiento!C:C,"Cumple")&gt;0),
IF(AND(
COUNTIFS(Cumplimiento!B:B,"*"&amp;LEFT(K73,7)&amp;"*",Cumplimiento!C:C,"Cumple")&gt;0,
COUNTIFS(Cumplimiento!B:B,"*"&amp;LEFT(K74,7)&amp;"*",Cumplimiento!C:C,"Cumple")&gt;0),
4,3),2),1),0)</f>
        <v>0</v>
      </c>
      <c r="N73" s="8"/>
      <c r="O73" s="8"/>
      <c r="P73" s="8"/>
    </row>
    <row r="74" spans="1:16" ht="185.25" hidden="1" customHeight="1" x14ac:dyDescent="0.35">
      <c r="A74" s="46"/>
      <c r="B74" s="46"/>
      <c r="C74" s="38"/>
      <c r="D74" s="46"/>
      <c r="E74" s="74"/>
      <c r="F74" s="38"/>
      <c r="G74" s="133"/>
      <c r="H74" s="93" t="s">
        <v>1122</v>
      </c>
      <c r="I74" s="95" t="s">
        <v>1269</v>
      </c>
      <c r="J74" s="76"/>
      <c r="K74" s="76" t="s">
        <v>1679</v>
      </c>
      <c r="L74" s="65"/>
      <c r="N74" s="8"/>
      <c r="O74" s="8"/>
      <c r="P74" s="8"/>
    </row>
    <row r="75" spans="1:16" ht="129" customHeight="1" x14ac:dyDescent="0.35">
      <c r="A75" s="46" t="s">
        <v>745</v>
      </c>
      <c r="B75" s="46" t="s">
        <v>816</v>
      </c>
      <c r="C75" s="38" t="s">
        <v>817</v>
      </c>
      <c r="D75" s="46" t="s">
        <v>824</v>
      </c>
      <c r="E75" s="74" t="s">
        <v>825</v>
      </c>
      <c r="F75" s="38" t="s">
        <v>754</v>
      </c>
      <c r="G75" s="133" t="s">
        <v>750</v>
      </c>
      <c r="H75" s="93" t="s">
        <v>153</v>
      </c>
      <c r="I75" s="95" t="s">
        <v>1234</v>
      </c>
      <c r="J75" s="97" t="s">
        <v>1439</v>
      </c>
      <c r="K75" s="76" t="s">
        <v>1649</v>
      </c>
      <c r="L75" s="63">
        <f>IF(AND(
COUNTIFS(Cumplimiento!B:B,"*"&amp;LEFT(H75,7)&amp;"*",Cumplimiento!C:C,"Cumple")&gt;0,
COUNTIFS(Cumplimiento!B:B,"*"&amp;LEFT(H76,7)&amp;"*",Cumplimiento!C:C,"Cumple")&gt;0),
IF(AND(
COUNTIFS(Cumplimiento!B:B,"*"&amp;LEFT(I75,7)&amp;"*",Cumplimiento!C:C,"Cumple")&gt;0,
COUNTIFS(Cumplimiento!B:B,"*"&amp;LEFT(I76,7)&amp;"*",Cumplimiento!C:C,"Cumple")&gt;0),
IF(AND(
COUNTIFS(Cumplimiento!B:B,"*"&amp;LEFT(J75,7)&amp;"*",Cumplimiento!C:C,"Cumple")&gt;0,
COUNTIFS(Cumplimiento!B:B,"*"&amp;LEFT(J76,7)&amp;"*",Cumplimiento!C:C,"Cumple")&gt;0),
IF(AND(
COUNTIFS(Cumplimiento!B:B,"*"&amp;LEFT(K75,7)&amp;"*",Cumplimiento!C:C,"Cumple")&gt;0,
COUNTIFS(Cumplimiento!B:B,"*"&amp;LEFT(K76,7)&amp;"*",Cumplimiento!C:C,"Cumple")&gt;0),
4,3),2),1),0)</f>
        <v>0</v>
      </c>
      <c r="N75" s="8"/>
      <c r="O75" s="8"/>
      <c r="P75" s="8"/>
    </row>
    <row r="76" spans="1:16" ht="63" hidden="1" customHeight="1" x14ac:dyDescent="0.35">
      <c r="A76" s="46"/>
      <c r="B76" s="46"/>
      <c r="C76" s="38"/>
      <c r="D76" s="46"/>
      <c r="E76" s="74"/>
      <c r="F76" s="38"/>
      <c r="G76" s="133"/>
      <c r="H76" s="76"/>
      <c r="I76" s="76"/>
      <c r="J76" s="97" t="s">
        <v>1463</v>
      </c>
      <c r="K76" s="76" t="s">
        <v>160</v>
      </c>
      <c r="L76" s="65"/>
      <c r="N76" s="8"/>
      <c r="O76" s="8"/>
      <c r="P76" s="8"/>
    </row>
    <row r="77" spans="1:16" ht="99" customHeight="1" x14ac:dyDescent="0.35">
      <c r="A77" s="46" t="s">
        <v>745</v>
      </c>
      <c r="B77" s="46" t="s">
        <v>816</v>
      </c>
      <c r="C77" s="38" t="s">
        <v>817</v>
      </c>
      <c r="D77" s="46" t="s">
        <v>826</v>
      </c>
      <c r="E77" s="74" t="s">
        <v>827</v>
      </c>
      <c r="F77" s="46" t="s">
        <v>828</v>
      </c>
      <c r="G77" s="133" t="s">
        <v>750</v>
      </c>
      <c r="H77" s="93" t="s">
        <v>1123</v>
      </c>
      <c r="I77" s="95" t="s">
        <v>1270</v>
      </c>
      <c r="J77" s="76" t="s">
        <v>1464</v>
      </c>
      <c r="K77" s="76" t="s">
        <v>1680</v>
      </c>
      <c r="L77" s="63">
        <f>IF(AND(COUNTIFS(Cumplimiento!B:B,"*"&amp;LEFT(H77,7)&amp;"*",Cumplimiento!C:C,"Cumple")&gt;0,COUNTIFS(Cumplimiento!B:B,"*"&amp;LEFT(H78,7)&amp;"*",Cumplimiento!C:C,"Cumple")&gt;0,COUNTIFS(Cumplimiento!B:B,"*"&amp;LEFT(H79,7)&amp;"*",Cumplimiento!C:C,"Cumple")&gt;0),
IF(AND(COUNTIFS(Cumplimiento!B:B,"*"&amp;LEFT(I77,7)&amp;"*",Cumplimiento!C:C,"Cumple")&gt;0,COUNTIFS(Cumplimiento!B:B,"*"&amp;LEFT(I78,7)&amp;"*",Cumplimiento!C:C,"Cumple")&gt;0,COUNTIFS(Cumplimiento!B:B,"*"&amp;LEFT(I79,7)&amp;"*",Cumplimiento!C:C,"Cumple")&gt;0),
IF(AND(COUNTIFS(Cumplimiento!B:B,"*"&amp;LEFT(J77,7)&amp;"*",Cumplimiento!C:C,"Cumple")&gt;0,COUNTIFS(Cumplimiento!B:B,"*"&amp;LEFT(J78,7)&amp;"*",Cumplimiento!C:C,"Cumple")&gt;0,COUNTIFS(Cumplimiento!B:B,"*"&amp;LEFT(J79,7)&amp;"*",Cumplimiento!C:C,"Cumple")&gt;0),
IF(AND(COUNTIFS(Cumplimiento!B:B,"*"&amp;LEFT(K77,7)&amp;"*",Cumplimiento!C:C,"Cumple")&gt;0,COUNTIFS(Cumplimiento!B:B,"*"&amp;LEFT(K78,7)&amp;"*",Cumplimiento!C:C,"Cumple")&gt;0,COUNTIFS(Cumplimiento!B:B,"*"&amp;LEFT(K79,7)&amp;"*",Cumplimiento!C:C,"Cumple")&gt;0),4,3),2),1),0)</f>
        <v>0</v>
      </c>
      <c r="N77" s="8"/>
      <c r="O77" s="8"/>
      <c r="P77" s="8"/>
    </row>
    <row r="78" spans="1:16" ht="110.25" hidden="1" customHeight="1" x14ac:dyDescent="0.35">
      <c r="A78" s="46"/>
      <c r="B78" s="46"/>
      <c r="C78" s="38"/>
      <c r="D78" s="46"/>
      <c r="E78" s="74"/>
      <c r="F78" s="46"/>
      <c r="G78" s="133"/>
      <c r="H78" s="93" t="s">
        <v>1124</v>
      </c>
      <c r="I78" s="95" t="s">
        <v>1271</v>
      </c>
      <c r="J78" s="76"/>
      <c r="K78" s="76"/>
      <c r="L78" s="64"/>
      <c r="N78" s="8"/>
      <c r="O78" s="8"/>
      <c r="P78" s="8"/>
    </row>
    <row r="79" spans="1:16" ht="141.75" hidden="1" customHeight="1" x14ac:dyDescent="0.35">
      <c r="A79" s="46"/>
      <c r="B79" s="46"/>
      <c r="C79" s="38"/>
      <c r="D79" s="46"/>
      <c r="E79" s="74"/>
      <c r="F79" s="46"/>
      <c r="G79" s="133"/>
      <c r="H79" s="76"/>
      <c r="I79" s="95" t="s">
        <v>1272</v>
      </c>
      <c r="J79" s="76"/>
      <c r="K79" s="76"/>
      <c r="L79" s="65"/>
      <c r="N79" s="8"/>
      <c r="O79" s="8"/>
      <c r="P79" s="8"/>
    </row>
    <row r="80" spans="1:16" ht="138" customHeight="1" x14ac:dyDescent="0.35">
      <c r="A80" s="46" t="s">
        <v>745</v>
      </c>
      <c r="B80" s="46" t="s">
        <v>816</v>
      </c>
      <c r="C80" s="38" t="s">
        <v>817</v>
      </c>
      <c r="D80" s="46" t="s">
        <v>829</v>
      </c>
      <c r="E80" s="74" t="s">
        <v>830</v>
      </c>
      <c r="F80" s="38" t="s">
        <v>831</v>
      </c>
      <c r="G80" s="133" t="s">
        <v>750</v>
      </c>
      <c r="H80" s="93" t="s">
        <v>1125</v>
      </c>
      <c r="I80" s="95" t="s">
        <v>1273</v>
      </c>
      <c r="J80" s="76" t="s">
        <v>1465</v>
      </c>
      <c r="K80" s="76" t="s">
        <v>1681</v>
      </c>
      <c r="L80" s="63">
        <f>IF(AND(COUNTIFS(Cumplimiento!B:B,"*"&amp;LEFT(H80,7)&amp;"*",Cumplimiento!C:C,"Cumple")&gt;0,COUNTIFS(Cumplimiento!B:B,"*"&amp;LEFT(H81,7)&amp;"*",Cumplimiento!C:C,"Cumple")&gt;0,COUNTIFS(Cumplimiento!B:B,"*"&amp;LEFT(H82,7)&amp;"*",Cumplimiento!C:C,"Cumple")&gt;0),
IF(AND(COUNTIFS(Cumplimiento!B:B,"*"&amp;LEFT(I80,7)&amp;"*",Cumplimiento!C:C,"Cumple")&gt;0,COUNTIFS(Cumplimiento!B:B,"*"&amp;LEFT(I81,7)&amp;"*",Cumplimiento!C:C,"Cumple")&gt;0,COUNTIFS(Cumplimiento!B:B,"*"&amp;LEFT(I82,7)&amp;"*",Cumplimiento!C:C,"Cumple")&gt;0),
IF(AND(COUNTIFS(Cumplimiento!B:B,"*"&amp;LEFT(J80,7)&amp;"*",Cumplimiento!C:C,"Cumple")&gt;0,COUNTIFS(Cumplimiento!B:B,"*"&amp;LEFT(J81,7)&amp;"*",Cumplimiento!C:C,"Cumple")&gt;0,COUNTIFS(Cumplimiento!B:B,"*"&amp;LEFT(J82,7)&amp;"*",Cumplimiento!C:C,"Cumple")&gt;0),
IF(AND(COUNTIFS(Cumplimiento!B:B,"*"&amp;LEFT(K80,7)&amp;"*",Cumplimiento!C:C,"Cumple")&gt;0,COUNTIFS(Cumplimiento!B:B,"*"&amp;LEFT(K81,7)&amp;"*",Cumplimiento!C:C,"Cumple")&gt;0,COUNTIFS(Cumplimiento!B:B,"*"&amp;LEFT(K82,7)&amp;"*",Cumplimiento!C:C,"Cumple")&gt;0),4,3),2),1),0)</f>
        <v>0</v>
      </c>
      <c r="N80" s="8"/>
      <c r="O80" s="8"/>
      <c r="P80" s="8"/>
    </row>
    <row r="81" spans="1:16" ht="141.75" hidden="1" customHeight="1" x14ac:dyDescent="0.35">
      <c r="A81" s="46"/>
      <c r="B81" s="46"/>
      <c r="C81" s="38"/>
      <c r="D81" s="46"/>
      <c r="E81" s="74"/>
      <c r="F81" s="38"/>
      <c r="G81" s="133"/>
      <c r="H81" s="76"/>
      <c r="I81" s="95" t="s">
        <v>1274</v>
      </c>
      <c r="J81" s="76" t="s">
        <v>1461</v>
      </c>
      <c r="K81" s="76" t="s">
        <v>1682</v>
      </c>
      <c r="L81" s="64"/>
      <c r="N81" s="8"/>
      <c r="O81" s="8"/>
      <c r="P81" s="8"/>
    </row>
    <row r="82" spans="1:16" ht="78.75" hidden="1" customHeight="1" x14ac:dyDescent="0.35">
      <c r="A82" s="46"/>
      <c r="B82" s="46"/>
      <c r="C82" s="38"/>
      <c r="D82" s="46"/>
      <c r="E82" s="74"/>
      <c r="F82" s="38"/>
      <c r="G82" s="133"/>
      <c r="H82" s="76"/>
      <c r="I82" s="76"/>
      <c r="J82" s="38"/>
      <c r="K82" s="76" t="s">
        <v>1683</v>
      </c>
      <c r="L82" s="65"/>
      <c r="N82" s="8"/>
      <c r="O82" s="8"/>
      <c r="P82" s="8"/>
    </row>
    <row r="83" spans="1:16" ht="102" customHeight="1" x14ac:dyDescent="0.35">
      <c r="A83" s="79" t="s">
        <v>745</v>
      </c>
      <c r="B83" s="79" t="s">
        <v>816</v>
      </c>
      <c r="C83" s="76" t="s">
        <v>817</v>
      </c>
      <c r="D83" s="79" t="s">
        <v>832</v>
      </c>
      <c r="E83" s="80" t="s">
        <v>833</v>
      </c>
      <c r="F83" s="76" t="s">
        <v>831</v>
      </c>
      <c r="G83" s="105" t="s">
        <v>764</v>
      </c>
      <c r="H83" s="98" t="s">
        <v>1126</v>
      </c>
      <c r="I83" s="97" t="s">
        <v>1274</v>
      </c>
      <c r="J83" s="76" t="s">
        <v>1466</v>
      </c>
      <c r="K83" s="76" t="s">
        <v>1677</v>
      </c>
      <c r="L83" s="66">
        <f>IF(COUNTIFS(Cumplimiento!B:B,"*"&amp;LEFT(H83,7)&amp;"*",Cumplimiento!C:C,"Cumple")&gt;0,
IF(COUNTIFS(Cumplimiento!B:B,"*"&amp;LEFT(I83,7)&amp;"*",Cumplimiento!C:C,"Cumple")&gt;0,
IF(COUNTIFS(Cumplimiento!B:B,"*"&amp;LEFT(J83,7)&amp;"*",Cumplimiento!C:C,"Cumple")&gt;0,
IF(COUNTIFS(Cumplimiento!B:B,"*"&amp;LEFT(K83,7)&amp;"*",Cumplimiento!C:C,"Cumple")&gt;0,4,3),2),1),0)</f>
        <v>0</v>
      </c>
      <c r="N83" s="8"/>
      <c r="O83" s="8"/>
      <c r="P83" s="8"/>
    </row>
    <row r="84" spans="1:16" ht="114" customHeight="1" x14ac:dyDescent="0.35">
      <c r="A84" s="46" t="s">
        <v>745</v>
      </c>
      <c r="B84" s="46" t="s">
        <v>816</v>
      </c>
      <c r="C84" s="38" t="s">
        <v>817</v>
      </c>
      <c r="D84" s="46" t="s">
        <v>834</v>
      </c>
      <c r="E84" s="74" t="s">
        <v>835</v>
      </c>
      <c r="F84" s="38" t="s">
        <v>836</v>
      </c>
      <c r="G84" s="133" t="s">
        <v>764</v>
      </c>
      <c r="H84" s="93" t="s">
        <v>1127</v>
      </c>
      <c r="I84" s="95" t="s">
        <v>1274</v>
      </c>
      <c r="J84" s="76" t="s">
        <v>1467</v>
      </c>
      <c r="K84" s="76" t="s">
        <v>1684</v>
      </c>
      <c r="L84" s="63">
        <f>IF(AND(
COUNTIFS(Cumplimiento!B:B,"*"&amp;LEFT(H84,7)&amp;"*",Cumplimiento!C:C,"Cumple")&gt;0,
COUNTIFS(Cumplimiento!B:B,"*"&amp;LEFT(H85,7)&amp;"*",Cumplimiento!C:C,"Cumple")&gt;0),
IF(AND(
COUNTIFS(Cumplimiento!B:B,"*"&amp;LEFT(I84,7)&amp;"*",Cumplimiento!C:C,"Cumple")&gt;0,
COUNTIFS(Cumplimiento!B:B,"*"&amp;LEFT(I85,7)&amp;"*",Cumplimiento!C:C,"Cumple")&gt;0),
IF(AND(
COUNTIFS(Cumplimiento!B:B,"*"&amp;LEFT(J84,7)&amp;"*",Cumplimiento!C:C,"Cumple")&gt;0,
COUNTIFS(Cumplimiento!B:B,"*"&amp;LEFT(J85,7)&amp;"*",Cumplimiento!C:C,"Cumple")&gt;0),
IF(AND(
COUNTIFS(Cumplimiento!B:B,"*"&amp;LEFT(K84,7)&amp;"*",Cumplimiento!C:C,"Cumple")&gt;0,
COUNTIFS(Cumplimiento!B:B,"*"&amp;LEFT(K85,7)&amp;"*",Cumplimiento!C:C,"Cumple")&gt;0),
4,3),2),1),0)</f>
        <v>0</v>
      </c>
      <c r="N84" s="8"/>
      <c r="O84" s="8"/>
      <c r="P84" s="8"/>
    </row>
    <row r="85" spans="1:16" ht="94.5" hidden="1" customHeight="1" x14ac:dyDescent="0.35">
      <c r="A85" s="46"/>
      <c r="B85" s="46"/>
      <c r="C85" s="38"/>
      <c r="D85" s="46"/>
      <c r="E85" s="74"/>
      <c r="F85" s="38"/>
      <c r="G85" s="134"/>
      <c r="H85" s="76"/>
      <c r="I85" s="76"/>
      <c r="J85" s="76" t="s">
        <v>1468</v>
      </c>
      <c r="K85" s="76"/>
      <c r="L85" s="65"/>
      <c r="N85" s="8"/>
      <c r="O85" s="8"/>
      <c r="P85" s="8"/>
    </row>
    <row r="86" spans="1:16" ht="93" x14ac:dyDescent="0.35">
      <c r="A86" s="79" t="s">
        <v>745</v>
      </c>
      <c r="B86" s="79" t="s">
        <v>816</v>
      </c>
      <c r="C86" s="76" t="s">
        <v>817</v>
      </c>
      <c r="D86" s="79" t="s">
        <v>837</v>
      </c>
      <c r="E86" s="80" t="s">
        <v>838</v>
      </c>
      <c r="F86" s="76" t="s">
        <v>839</v>
      </c>
      <c r="G86" s="108" t="s">
        <v>764</v>
      </c>
      <c r="H86" s="93" t="s">
        <v>1128</v>
      </c>
      <c r="I86" s="95" t="s">
        <v>1275</v>
      </c>
      <c r="J86" s="76" t="s">
        <v>1469</v>
      </c>
      <c r="K86" s="76" t="s">
        <v>1685</v>
      </c>
      <c r="L86" s="66">
        <f>IF(COUNTIFS(Cumplimiento!B:B,"*"&amp;LEFT(H86,7)&amp;"*",Cumplimiento!C:C,"Cumple")&gt;0,
IF(COUNTIFS(Cumplimiento!B:B,"*"&amp;LEFT(I86,7)&amp;"*",Cumplimiento!C:C,"Cumple")&gt;0,
IF(COUNTIFS(Cumplimiento!B:B,"*"&amp;LEFT(J86,7)&amp;"*",Cumplimiento!C:C,"Cumple")&gt;0,
IF(COUNTIFS(Cumplimiento!B:B,"*"&amp;LEFT(K86,7)&amp;"*",Cumplimiento!C:C,"Cumple")&gt;0,4,3),2),1),0)</f>
        <v>0</v>
      </c>
      <c r="N86" s="8"/>
      <c r="O86" s="8"/>
      <c r="P86" s="8"/>
    </row>
    <row r="87" spans="1:16" ht="166.5" customHeight="1" x14ac:dyDescent="0.35">
      <c r="A87" s="46" t="s">
        <v>745</v>
      </c>
      <c r="B87" s="46" t="s">
        <v>816</v>
      </c>
      <c r="C87" s="38" t="s">
        <v>817</v>
      </c>
      <c r="D87" s="46" t="s">
        <v>840</v>
      </c>
      <c r="E87" s="74" t="s">
        <v>841</v>
      </c>
      <c r="F87" s="38" t="s">
        <v>831</v>
      </c>
      <c r="G87" s="136" t="s">
        <v>764</v>
      </c>
      <c r="H87" s="93" t="s">
        <v>1127</v>
      </c>
      <c r="I87" s="95" t="s">
        <v>1274</v>
      </c>
      <c r="J87" s="76" t="s">
        <v>1470</v>
      </c>
      <c r="K87" s="76" t="s">
        <v>1684</v>
      </c>
      <c r="L87" s="63">
        <f>IF(AND(COUNTIFS(Cumplimiento!B:B,"*"&amp;LEFT(H87,7)&amp;"*",Cumplimiento!C:C,"Cumple")&gt;0,COUNTIFS(Cumplimiento!B:B,"*"&amp;LEFT(H88,7)&amp;"*",Cumplimiento!C:C,"Cumple")&gt;0,COUNTIFS(Cumplimiento!B:B,"*"&amp;LEFT(H89,7)&amp;"*",Cumplimiento!C:C,"Cumple")&gt;0),
IF(AND(COUNTIFS(Cumplimiento!B:B,"*"&amp;LEFT(I87,7)&amp;"*",Cumplimiento!C:C,"Cumple")&gt;0,COUNTIFS(Cumplimiento!B:B,"*"&amp;LEFT(I88,7)&amp;"*",Cumplimiento!C:C,"Cumple")&gt;0,COUNTIFS(Cumplimiento!B:B,"*"&amp;LEFT(I89,7)&amp;"*",Cumplimiento!C:C,"Cumple")&gt;0),
IF(AND(COUNTIFS(Cumplimiento!B:B,"*"&amp;LEFT(J87,7)&amp;"*",Cumplimiento!C:C,"Cumple")&gt;0,COUNTIFS(Cumplimiento!B:B,"*"&amp;LEFT(J88,7)&amp;"*",Cumplimiento!C:C,"Cumple")&gt;0,COUNTIFS(Cumplimiento!B:B,"*"&amp;LEFT(J89,7)&amp;"*",Cumplimiento!C:C,"Cumple")&gt;0),
IF(AND(COUNTIFS(Cumplimiento!B:B,"*"&amp;LEFT(K87,7)&amp;"*",Cumplimiento!C:C,"Cumple")&gt;0,COUNTIFS(Cumplimiento!B:B,"*"&amp;LEFT(K88,7)&amp;"*",Cumplimiento!C:C,"Cumple")&gt;0,COUNTIFS(Cumplimiento!B:B,"*"&amp;LEFT(K89,7)&amp;"*",Cumplimiento!C:C,"Cumple")&gt;0),4,3),2),1),0)</f>
        <v>0</v>
      </c>
      <c r="N87" s="8"/>
      <c r="O87" s="8"/>
      <c r="P87" s="8"/>
    </row>
    <row r="88" spans="1:16" ht="63" hidden="1" customHeight="1" x14ac:dyDescent="0.35">
      <c r="A88" s="46"/>
      <c r="B88" s="46"/>
      <c r="C88" s="38"/>
      <c r="D88" s="46"/>
      <c r="E88" s="74"/>
      <c r="F88" s="38"/>
      <c r="G88" s="136"/>
      <c r="H88" s="76"/>
      <c r="I88" s="76"/>
      <c r="J88" s="76" t="s">
        <v>1467</v>
      </c>
      <c r="K88" s="76"/>
      <c r="L88" s="64"/>
      <c r="N88" s="8"/>
      <c r="O88" s="8"/>
      <c r="P88" s="8"/>
    </row>
    <row r="89" spans="1:16" ht="94.5" hidden="1" customHeight="1" x14ac:dyDescent="0.35">
      <c r="A89" s="46"/>
      <c r="B89" s="46"/>
      <c r="C89" s="38"/>
      <c r="D89" s="46"/>
      <c r="E89" s="74"/>
      <c r="F89" s="38"/>
      <c r="G89" s="136"/>
      <c r="H89" s="76"/>
      <c r="I89" s="38"/>
      <c r="J89" s="76" t="s">
        <v>1468</v>
      </c>
      <c r="K89" s="76"/>
      <c r="L89" s="65"/>
      <c r="N89" s="8"/>
      <c r="O89" s="8"/>
      <c r="P89" s="8"/>
    </row>
    <row r="90" spans="1:16" ht="126" customHeight="1" x14ac:dyDescent="0.35">
      <c r="A90" s="46" t="s">
        <v>745</v>
      </c>
      <c r="B90" s="46" t="s">
        <v>816</v>
      </c>
      <c r="C90" s="38" t="s">
        <v>817</v>
      </c>
      <c r="D90" s="46" t="s">
        <v>842</v>
      </c>
      <c r="E90" s="74" t="s">
        <v>843</v>
      </c>
      <c r="F90" s="38" t="s">
        <v>844</v>
      </c>
      <c r="G90" s="136" t="s">
        <v>764</v>
      </c>
      <c r="H90" s="93" t="s">
        <v>1118</v>
      </c>
      <c r="I90" s="95" t="s">
        <v>1262</v>
      </c>
      <c r="J90" s="76" t="s">
        <v>1455</v>
      </c>
      <c r="K90" s="76" t="s">
        <v>1674</v>
      </c>
      <c r="L90" s="63">
        <f>IF(AND(
COUNTIFS(Cumplimiento!B:B,"*"&amp;LEFT(H90,7)&amp;"*",Cumplimiento!C:C,"Cumple")&gt;0,
COUNTIFS(Cumplimiento!B:B,"*"&amp;LEFT(H91,7)&amp;"*",Cumplimiento!C:C,"Cumple")&gt;0),
IF(AND(
COUNTIFS(Cumplimiento!B:B,"*"&amp;LEFT(I90,7)&amp;"*",Cumplimiento!C:C,"Cumple")&gt;0,
COUNTIFS(Cumplimiento!B:B,"*"&amp;LEFT(I91,7)&amp;"*",Cumplimiento!C:C,"Cumple")&gt;0),
IF(AND(
COUNTIFS(Cumplimiento!B:B,"*"&amp;LEFT(J90,7)&amp;"*",Cumplimiento!C:C,"Cumple")&gt;0,
COUNTIFS(Cumplimiento!B:B,"*"&amp;LEFT(J91,7)&amp;"*",Cumplimiento!C:C,"Cumple")&gt;0),
IF(AND(
COUNTIFS(Cumplimiento!B:B,"*"&amp;LEFT(K90,7)&amp;"*",Cumplimiento!C:C,"Cumple")&gt;0,
COUNTIFS(Cumplimiento!B:B,"*"&amp;LEFT(K91,7)&amp;"*",Cumplimiento!C:C,"Cumple")&gt;0),
4,3),2),1),0)</f>
        <v>0</v>
      </c>
      <c r="N90" s="8"/>
      <c r="O90" s="8"/>
      <c r="P90" s="8"/>
    </row>
    <row r="91" spans="1:16" ht="94.5" hidden="1" customHeight="1" x14ac:dyDescent="0.35">
      <c r="A91" s="46"/>
      <c r="B91" s="46"/>
      <c r="C91" s="38"/>
      <c r="D91" s="46"/>
      <c r="E91" s="74"/>
      <c r="F91" s="38"/>
      <c r="G91" s="136"/>
      <c r="H91" s="76"/>
      <c r="I91" s="76"/>
      <c r="J91" s="76" t="s">
        <v>1471</v>
      </c>
      <c r="K91" s="76"/>
      <c r="L91" s="65"/>
      <c r="N91" s="8"/>
      <c r="O91" s="8"/>
      <c r="P91" s="8"/>
    </row>
    <row r="92" spans="1:16" ht="95.25" customHeight="1" x14ac:dyDescent="0.35">
      <c r="A92" s="46" t="s">
        <v>845</v>
      </c>
      <c r="B92" s="46" t="s">
        <v>846</v>
      </c>
      <c r="C92" s="38" t="s">
        <v>847</v>
      </c>
      <c r="D92" s="46" t="s">
        <v>848</v>
      </c>
      <c r="E92" s="74" t="s">
        <v>849</v>
      </c>
      <c r="F92" s="38" t="s">
        <v>1879</v>
      </c>
      <c r="G92" s="133" t="s">
        <v>750</v>
      </c>
      <c r="H92" s="93" t="s">
        <v>1129</v>
      </c>
      <c r="I92" s="95" t="s">
        <v>1276</v>
      </c>
      <c r="J92" s="76" t="s">
        <v>1472</v>
      </c>
      <c r="K92" s="76" t="s">
        <v>1686</v>
      </c>
      <c r="L92" s="63">
        <f>IF(AND(COUNTIFS(Cumplimiento!B:B,"*"&amp;LEFT(H92,7)&amp;"*",Cumplimiento!C:C,"Cumple")&gt;0,COUNTIFS(Cumplimiento!B:B,"*"&amp;LEFT(H93,7)&amp;"*",Cumplimiento!C:C,"Cumple")&gt;0,COUNTIFS(Cumplimiento!B:B,"*"&amp;LEFT(H94,7)&amp;"*",Cumplimiento!C:C,"Cumple")&gt;0),
IF(AND(COUNTIFS(Cumplimiento!B:B,"*"&amp;LEFT(I92,7)&amp;"*",Cumplimiento!C:C,"Cumple")&gt;0,COUNTIFS(Cumplimiento!B:B,"*"&amp;LEFT(I93,7)&amp;"*",Cumplimiento!C:C,"Cumple")&gt;0,COUNTIFS(Cumplimiento!B:B,"*"&amp;LEFT(I94,7)&amp;"*",Cumplimiento!C:C,"Cumple")&gt;0),
IF(AND(COUNTIFS(Cumplimiento!B:B,"*"&amp;LEFT(J92,7)&amp;"*",Cumplimiento!C:C,"Cumple")&gt;0,COUNTIFS(Cumplimiento!B:B,"*"&amp;LEFT(J93,7)&amp;"*",Cumplimiento!C:C,"Cumple")&gt;0,COUNTIFS(Cumplimiento!B:B,"*"&amp;LEFT(J94,7)&amp;"*",Cumplimiento!C:C,"Cumple")&gt;0),
IF(AND(COUNTIFS(Cumplimiento!B:B,"*"&amp;LEFT(K92,7)&amp;"*",Cumplimiento!C:C,"Cumple")&gt;0,COUNTIFS(Cumplimiento!B:B,"*"&amp;LEFT(K93,7)&amp;"*",Cumplimiento!C:C,"Cumple")&gt;0,COUNTIFS(Cumplimiento!B:B,"*"&amp;LEFT(K94,7)&amp;"*",Cumplimiento!C:C,"Cumple")&gt;0),4,3),2),1),0)</f>
        <v>0</v>
      </c>
      <c r="N92" s="8"/>
      <c r="O92" s="8"/>
      <c r="P92" s="8"/>
    </row>
    <row r="93" spans="1:16" ht="110.25" hidden="1" customHeight="1" x14ac:dyDescent="0.35">
      <c r="A93" s="46"/>
      <c r="B93" s="46"/>
      <c r="C93" s="38"/>
      <c r="D93" s="46"/>
      <c r="E93" s="74"/>
      <c r="F93" s="38"/>
      <c r="G93" s="133"/>
      <c r="H93" s="93" t="s">
        <v>1130</v>
      </c>
      <c r="I93" s="95" t="s">
        <v>1277</v>
      </c>
      <c r="J93" s="76" t="s">
        <v>1473</v>
      </c>
      <c r="K93" s="76"/>
      <c r="L93" s="64"/>
      <c r="N93" s="8"/>
      <c r="O93" s="8"/>
      <c r="P93" s="8"/>
    </row>
    <row r="94" spans="1:16" ht="110.25" hidden="1" customHeight="1" x14ac:dyDescent="0.35">
      <c r="A94" s="46"/>
      <c r="B94" s="46"/>
      <c r="C94" s="38"/>
      <c r="D94" s="46"/>
      <c r="E94" s="74"/>
      <c r="F94" s="38"/>
      <c r="G94" s="133"/>
      <c r="H94" s="38"/>
      <c r="I94" s="95" t="s">
        <v>1278</v>
      </c>
      <c r="J94" s="76"/>
      <c r="K94" s="76"/>
      <c r="L94" s="65"/>
      <c r="N94" s="8"/>
      <c r="O94" s="8"/>
      <c r="P94" s="8"/>
    </row>
    <row r="95" spans="1:16" ht="63" customHeight="1" x14ac:dyDescent="0.35">
      <c r="A95" s="46" t="s">
        <v>845</v>
      </c>
      <c r="B95" s="46" t="s">
        <v>846</v>
      </c>
      <c r="C95" s="38" t="s">
        <v>847</v>
      </c>
      <c r="D95" s="46" t="s">
        <v>850</v>
      </c>
      <c r="E95" s="74" t="s">
        <v>851</v>
      </c>
      <c r="F95" s="38" t="s">
        <v>852</v>
      </c>
      <c r="G95" s="137" t="s">
        <v>779</v>
      </c>
      <c r="H95" s="93" t="s">
        <v>1131</v>
      </c>
      <c r="I95" s="95" t="s">
        <v>1279</v>
      </c>
      <c r="J95" s="76" t="s">
        <v>1474</v>
      </c>
      <c r="K95" s="76" t="s">
        <v>1687</v>
      </c>
      <c r="L95" s="63">
        <f>IF(AND(
COUNTIFS(Cumplimiento!B:B,"*"&amp;LEFT(H95,7)&amp;"*",Cumplimiento!C:C,"Cumple")&gt;0,
COUNTIFS(Cumplimiento!B:B,"*"&amp;LEFT(H96,7)&amp;"*",Cumplimiento!C:C,"Cumple")&gt;0,
COUNTIFS(Cumplimiento!B:B,"*"&amp;LEFT(H97,7)&amp;"*",Cumplimiento!C:C,"Cumple")&gt;0,
COUNTIFS(Cumplimiento!B:B,"*"&amp;LEFT(H98,7)&amp;"*",Cumplimiento!C:C,"Cumple")&gt;0,
COUNTIFS(Cumplimiento!B:B,"*"&amp;LEFT(H99,7)&amp;"*",Cumplimiento!C:C,"Cumple")&gt;0),
IF(AND(
COUNTIFS(Cumplimiento!B:B,"*"&amp;LEFT(I95,7)&amp;"*",Cumplimiento!C:C,"Cumple")&gt;0,
COUNTIFS(Cumplimiento!B:B,"*"&amp;LEFT(I96,7)&amp;"*",Cumplimiento!C:C,"Cumple")&gt;0,
COUNTIFS(Cumplimiento!B:B,"*"&amp;LEFT(I97,7)&amp;"*",Cumplimiento!C:C,"Cumple")&gt;0,
COUNTIFS(Cumplimiento!B:B,"*"&amp;LEFT(I98,7)&amp;"*",Cumplimiento!C:C,"Cumple")&gt;0,
COUNTIFS(Cumplimiento!B:B,"*"&amp;LEFT(I99,7)&amp;"*",Cumplimiento!C:C,"Cumple")&gt;0),
IF(AND(
COUNTIFS(Cumplimiento!B:B,"*"&amp;LEFT(J95,7)&amp;"*",Cumplimiento!C:C,"Cumple")&gt;0,
COUNTIFS(Cumplimiento!B:B,"*"&amp;LEFT(J96,7)&amp;"*",Cumplimiento!C:C,"Cumple")&gt;0,
COUNTIFS(Cumplimiento!B:B,"*"&amp;LEFT(J97,7)&amp;"*",Cumplimiento!C:C,"Cumple")&gt;0,
COUNTIFS(Cumplimiento!B:B,"*"&amp;LEFT(J98,7)&amp;"*",Cumplimiento!C:C,"Cumple")&gt;0,
COUNTIFS(Cumplimiento!B:B,"*"&amp;LEFT(J99,7)&amp;"*",Cumplimiento!C:C,"Cumple")&gt;0),
IF(AND(
COUNTIFS(Cumplimiento!B:B,"*"&amp;LEFT(K95,7)&amp;"*",Cumplimiento!C:C,"Cumple")&gt;0,
COUNTIFS(Cumplimiento!B:B,"*"&amp;LEFT(K96,7)&amp;"*",Cumplimiento!C:C,"Cumple")&gt;0,
COUNTIFS(Cumplimiento!B:B,"*"&amp;LEFT(K97,7)&amp;"*",Cumplimiento!C:C,"Cumple")&gt;0,
COUNTIFS(Cumplimiento!B:B,"*"&amp;LEFT(K98,7)&amp;"*",Cumplimiento!C:C,"Cumple")&gt;0,
COUNTIFS(Cumplimiento!B:B,"*"&amp;LEFT(K99,7)&amp;"*",Cumplimiento!C:C,"Cumple")&gt;0),
4,3),2),1),0)</f>
        <v>0</v>
      </c>
      <c r="N95" s="8"/>
      <c r="O95" s="8"/>
      <c r="P95" s="8"/>
    </row>
    <row r="96" spans="1:16" ht="110.25" hidden="1" customHeight="1" x14ac:dyDescent="0.35">
      <c r="A96" s="46"/>
      <c r="B96" s="46"/>
      <c r="C96" s="38"/>
      <c r="D96" s="46"/>
      <c r="E96" s="74"/>
      <c r="F96" s="38"/>
      <c r="G96" s="138"/>
      <c r="H96" s="93" t="s">
        <v>1132</v>
      </c>
      <c r="I96" s="95" t="s">
        <v>1280</v>
      </c>
      <c r="J96" s="76" t="s">
        <v>1475</v>
      </c>
      <c r="K96" s="76"/>
      <c r="L96" s="64"/>
      <c r="N96" s="8"/>
      <c r="O96" s="8"/>
      <c r="P96" s="8"/>
    </row>
    <row r="97" spans="1:16" ht="94.5" hidden="1" customHeight="1" x14ac:dyDescent="0.35">
      <c r="A97" s="46"/>
      <c r="B97" s="46"/>
      <c r="C97" s="38"/>
      <c r="D97" s="46"/>
      <c r="E97" s="74"/>
      <c r="F97" s="38"/>
      <c r="G97" s="138"/>
      <c r="H97" s="93" t="s">
        <v>1133</v>
      </c>
      <c r="I97" s="95" t="s">
        <v>1281</v>
      </c>
      <c r="J97" s="76" t="s">
        <v>1476</v>
      </c>
      <c r="K97" s="76"/>
      <c r="L97" s="64"/>
      <c r="N97" s="8"/>
      <c r="O97" s="8"/>
      <c r="P97" s="8"/>
    </row>
    <row r="98" spans="1:16" ht="94.5" hidden="1" customHeight="1" x14ac:dyDescent="0.35">
      <c r="A98" s="46"/>
      <c r="B98" s="46"/>
      <c r="C98" s="38"/>
      <c r="D98" s="46"/>
      <c r="E98" s="74"/>
      <c r="F98" s="38"/>
      <c r="G98" s="138"/>
      <c r="H98" s="93" t="s">
        <v>1134</v>
      </c>
      <c r="I98" s="38"/>
      <c r="J98" s="76" t="s">
        <v>1477</v>
      </c>
      <c r="K98" s="76"/>
      <c r="L98" s="64"/>
      <c r="N98" s="8"/>
      <c r="O98" s="8"/>
      <c r="P98" s="8"/>
    </row>
    <row r="99" spans="1:16" ht="110.25" hidden="1" customHeight="1" x14ac:dyDescent="0.35">
      <c r="A99" s="46"/>
      <c r="B99" s="46"/>
      <c r="C99" s="38"/>
      <c r="D99" s="46"/>
      <c r="E99" s="74"/>
      <c r="F99" s="38"/>
      <c r="G99" s="139"/>
      <c r="H99" s="38"/>
      <c r="I99" s="38"/>
      <c r="J99" s="76" t="s">
        <v>1478</v>
      </c>
      <c r="K99" s="76"/>
      <c r="L99" s="65"/>
      <c r="N99" s="8"/>
      <c r="O99" s="8"/>
      <c r="P99" s="8"/>
    </row>
    <row r="100" spans="1:16" ht="91.5" customHeight="1" x14ac:dyDescent="0.35">
      <c r="A100" s="46" t="s">
        <v>845</v>
      </c>
      <c r="B100" s="46" t="s">
        <v>846</v>
      </c>
      <c r="C100" s="38" t="s">
        <v>847</v>
      </c>
      <c r="D100" s="46" t="s">
        <v>853</v>
      </c>
      <c r="E100" s="74" t="s">
        <v>854</v>
      </c>
      <c r="F100" s="38" t="s">
        <v>855</v>
      </c>
      <c r="G100" s="133" t="s">
        <v>764</v>
      </c>
      <c r="H100" s="93" t="s">
        <v>1135</v>
      </c>
      <c r="I100" s="97" t="s">
        <v>1282</v>
      </c>
      <c r="J100" s="76" t="s">
        <v>1479</v>
      </c>
      <c r="K100" s="76" t="s">
        <v>1688</v>
      </c>
      <c r="L100" s="63">
        <f>IF(AND(
COUNTIFS(Cumplimiento!B:B,"*"&amp;LEFT(H100,7)&amp;"*",Cumplimiento!C:C,"Cumple")&gt;0,
COUNTIFS(Cumplimiento!B:B,"*"&amp;LEFT(H101,7)&amp;"*",Cumplimiento!C:C,"Cumple")&gt;0),
IF(AND(
COUNTIFS(Cumplimiento!B:B,"*"&amp;LEFT(I100,7)&amp;"*",Cumplimiento!C:C,"Cumple")&gt;0,
COUNTIFS(Cumplimiento!B:B,"*"&amp;LEFT(I101,7)&amp;"*",Cumplimiento!C:C,"Cumple")&gt;0),
IF(AND(
COUNTIFS(Cumplimiento!B:B,"*"&amp;LEFT(J100,7)&amp;"*",Cumplimiento!C:C,"Cumple")&gt;0,
COUNTIFS(Cumplimiento!B:B,"*"&amp;LEFT(J101,7)&amp;"*",Cumplimiento!C:C,"Cumple")&gt;0),
IF(AND(
COUNTIFS(Cumplimiento!B:B,"*"&amp;LEFT(K100,7)&amp;"*",Cumplimiento!C:C,"Cumple")&gt;0,
COUNTIFS(Cumplimiento!B:B,"*"&amp;LEFT(K101,7)&amp;"*",Cumplimiento!C:C,"Cumple")&gt;0),
4,3),2),1),0)</f>
        <v>0</v>
      </c>
      <c r="N100" s="8"/>
      <c r="O100" s="8"/>
      <c r="P100" s="8"/>
    </row>
    <row r="101" spans="1:16" ht="94.5" hidden="1" customHeight="1" x14ac:dyDescent="0.35">
      <c r="A101" s="46"/>
      <c r="B101" s="46"/>
      <c r="C101" s="38"/>
      <c r="D101" s="46"/>
      <c r="E101" s="74"/>
      <c r="F101" s="38"/>
      <c r="G101" s="133"/>
      <c r="H101" s="76"/>
      <c r="I101" s="97" t="s">
        <v>1283</v>
      </c>
      <c r="J101" s="76" t="s">
        <v>1480</v>
      </c>
      <c r="K101" s="76" t="s">
        <v>1689</v>
      </c>
      <c r="L101" s="65"/>
      <c r="N101" s="8"/>
      <c r="O101" s="8"/>
      <c r="P101" s="8"/>
    </row>
    <row r="102" spans="1:16" ht="62.25" customHeight="1" x14ac:dyDescent="0.35">
      <c r="A102" s="46" t="s">
        <v>845</v>
      </c>
      <c r="B102" s="46" t="s">
        <v>846</v>
      </c>
      <c r="C102" s="38" t="s">
        <v>847</v>
      </c>
      <c r="D102" s="46" t="s">
        <v>856</v>
      </c>
      <c r="E102" s="74" t="s">
        <v>857</v>
      </c>
      <c r="F102" s="46" t="s">
        <v>828</v>
      </c>
      <c r="G102" s="136" t="s">
        <v>750</v>
      </c>
      <c r="H102" s="93" t="s">
        <v>1123</v>
      </c>
      <c r="I102" s="95" t="s">
        <v>1270</v>
      </c>
      <c r="J102" s="76" t="s">
        <v>1481</v>
      </c>
      <c r="K102" s="76" t="s">
        <v>1690</v>
      </c>
      <c r="L102" s="63">
        <f>IF(AND(
COUNTIFS(Cumplimiento!B:B,"*"&amp;LEFT(H102,7)&amp;"*",Cumplimiento!C:C,"Cumple")&gt;0,
COUNTIFS(Cumplimiento!B:B,"*"&amp;LEFT(H103,7)&amp;"*",Cumplimiento!C:C,"Cumple")&gt;0),
IF(AND(
COUNTIFS(Cumplimiento!B:B,"*"&amp;LEFT(I102,7)&amp;"*",Cumplimiento!C:C,"Cumple")&gt;0,
COUNTIFS(Cumplimiento!B:B,"*"&amp;LEFT(I103,7)&amp;"*",Cumplimiento!C:C,"Cumple")&gt;0),
IF(AND(
COUNTIFS(Cumplimiento!B:B,"*"&amp;LEFT(J102,7)&amp;"*",Cumplimiento!C:C,"Cumple")&gt;0,
COUNTIFS(Cumplimiento!B:B,"*"&amp;LEFT(J103,7)&amp;"*",Cumplimiento!C:C,"Cumple")&gt;0),
IF(AND(
COUNTIFS(Cumplimiento!B:B,"*"&amp;LEFT(K102,7)&amp;"*",Cumplimiento!C:C,"Cumple")&gt;0,
COUNTIFS(Cumplimiento!B:B,"*"&amp;LEFT(K103,7)&amp;"*",Cumplimiento!C:C,"Cumple")&gt;0),
4,3),2),1),0)</f>
        <v>0</v>
      </c>
      <c r="N102" s="8"/>
      <c r="O102" s="8"/>
      <c r="P102" s="8"/>
    </row>
    <row r="103" spans="1:16" ht="63" hidden="1" customHeight="1" x14ac:dyDescent="0.35">
      <c r="A103" s="46"/>
      <c r="B103" s="46"/>
      <c r="C103" s="38"/>
      <c r="D103" s="46"/>
      <c r="E103" s="74"/>
      <c r="F103" s="46"/>
      <c r="G103" s="136"/>
      <c r="H103" s="93" t="s">
        <v>1124</v>
      </c>
      <c r="I103" s="76"/>
      <c r="J103" s="76"/>
      <c r="K103" s="76"/>
      <c r="L103" s="65"/>
      <c r="N103" s="8"/>
      <c r="O103" s="8"/>
      <c r="P103" s="8"/>
    </row>
    <row r="104" spans="1:16" ht="77.25" customHeight="1" x14ac:dyDescent="0.35">
      <c r="A104" s="46" t="s">
        <v>845</v>
      </c>
      <c r="B104" s="46" t="s">
        <v>846</v>
      </c>
      <c r="C104" s="38" t="s">
        <v>847</v>
      </c>
      <c r="D104" s="46" t="s">
        <v>858</v>
      </c>
      <c r="E104" s="74" t="s">
        <v>859</v>
      </c>
      <c r="F104" s="38" t="s">
        <v>860</v>
      </c>
      <c r="G104" s="137" t="s">
        <v>764</v>
      </c>
      <c r="H104" s="93" t="s">
        <v>1136</v>
      </c>
      <c r="I104" s="95" t="s">
        <v>1284</v>
      </c>
      <c r="J104" s="76" t="s">
        <v>1482</v>
      </c>
      <c r="K104" s="76" t="s">
        <v>1691</v>
      </c>
      <c r="L104" s="63">
        <f>IF(AND(
COUNTIFS(Cumplimiento!B:B,"*"&amp;LEFT(H104,7)&amp;"*",Cumplimiento!C:C,"Cumple")&gt;0,
COUNTIFS(Cumplimiento!B:B,"*"&amp;LEFT(H105,7)&amp;"*",Cumplimiento!C:C,"Cumple")&gt;0,
COUNTIFS(Cumplimiento!B:B,"*"&amp;LEFT(H106,7)&amp;"*",Cumplimiento!C:C,"Cumple")&gt;0,
COUNTIFS(Cumplimiento!B:B,"*"&amp;LEFT(H107,7)&amp;"*",Cumplimiento!C:C,"Cumple")&gt;0,
COUNTIFS(Cumplimiento!B:B,"*"&amp;LEFT(H108,7)&amp;"*",Cumplimiento!C:C,"Cumple")&gt;0),
IF(AND(
COUNTIFS(Cumplimiento!B:B,"*"&amp;LEFT(I104,7)&amp;"*",Cumplimiento!C:C,"Cumple")&gt;0,
COUNTIFS(Cumplimiento!B:B,"*"&amp;LEFT(I105,7)&amp;"*",Cumplimiento!C:C,"Cumple")&gt;0,
COUNTIFS(Cumplimiento!B:B,"*"&amp;LEFT(I106,7)&amp;"*",Cumplimiento!C:C,"Cumple")&gt;0,
COUNTIFS(Cumplimiento!B:B,"*"&amp;LEFT(I107,7)&amp;"*",Cumplimiento!C:C,"Cumple")&gt;0,
COUNTIFS(Cumplimiento!B:B,"*"&amp;LEFT(I108,7)&amp;"*",Cumplimiento!C:C,"Cumple")&gt;0),
IF(AND(
COUNTIFS(Cumplimiento!B:B,"*"&amp;LEFT(J104,7)&amp;"*",Cumplimiento!C:C,"Cumple")&gt;0,
COUNTIFS(Cumplimiento!B:B,"*"&amp;LEFT(J105,7)&amp;"*",Cumplimiento!C:C,"Cumple")&gt;0,
COUNTIFS(Cumplimiento!B:B,"*"&amp;LEFT(J106,7)&amp;"*",Cumplimiento!C:C,"Cumple")&gt;0,
COUNTIFS(Cumplimiento!B:B,"*"&amp;LEFT(J107,7)&amp;"*",Cumplimiento!C:C,"Cumple")&gt;0,
COUNTIFS(Cumplimiento!B:B,"*"&amp;LEFT(J108,7)&amp;"*",Cumplimiento!C:C,"Cumple")&gt;0),
IF(AND(
COUNTIFS(Cumplimiento!B:B,"*"&amp;LEFT(K104,7)&amp;"*",Cumplimiento!C:C,"Cumple")&gt;0,
COUNTIFS(Cumplimiento!B:B,"*"&amp;LEFT(K105,7)&amp;"*",Cumplimiento!C:C,"Cumple")&gt;0,
COUNTIFS(Cumplimiento!B:B,"*"&amp;LEFT(K106,7)&amp;"*",Cumplimiento!C:C,"Cumple")&gt;0,
COUNTIFS(Cumplimiento!B:B,"*"&amp;LEFT(K107,7)&amp;"*",Cumplimiento!C:C,"Cumple")&gt;0,
COUNTIFS(Cumplimiento!B:B,"*"&amp;LEFT(K108,7)&amp;"*",Cumplimiento!C:C,"Cumple")&gt;0),
4,3),2),1),0)</f>
        <v>0</v>
      </c>
      <c r="N104" s="8"/>
      <c r="O104" s="8"/>
      <c r="P104" s="8"/>
    </row>
    <row r="105" spans="1:16" ht="141.75" hidden="1" customHeight="1" x14ac:dyDescent="0.35">
      <c r="A105" s="46"/>
      <c r="B105" s="46"/>
      <c r="C105" s="38"/>
      <c r="D105" s="46"/>
      <c r="E105" s="74"/>
      <c r="F105" s="46"/>
      <c r="G105" s="138"/>
      <c r="H105" s="93" t="s">
        <v>1137</v>
      </c>
      <c r="I105" s="95" t="s">
        <v>1285</v>
      </c>
      <c r="J105" s="76" t="s">
        <v>1483</v>
      </c>
      <c r="K105" s="76"/>
      <c r="L105" s="64"/>
      <c r="N105" s="8"/>
      <c r="O105" s="8"/>
      <c r="P105" s="8"/>
    </row>
    <row r="106" spans="1:16" ht="126.75" hidden="1" customHeight="1" x14ac:dyDescent="0.35">
      <c r="A106" s="46"/>
      <c r="B106" s="46"/>
      <c r="C106" s="38"/>
      <c r="D106" s="46"/>
      <c r="E106" s="74"/>
      <c r="F106" s="46"/>
      <c r="G106" s="138"/>
      <c r="H106" s="76"/>
      <c r="I106" s="76"/>
      <c r="J106" s="76" t="s">
        <v>1484</v>
      </c>
      <c r="K106" s="76"/>
      <c r="L106" s="64"/>
      <c r="N106" s="8"/>
      <c r="O106" s="8"/>
      <c r="P106" s="8"/>
    </row>
    <row r="107" spans="1:16" ht="124.5" hidden="1" customHeight="1" x14ac:dyDescent="0.35">
      <c r="A107" s="46"/>
      <c r="B107" s="46"/>
      <c r="C107" s="38"/>
      <c r="D107" s="46"/>
      <c r="E107" s="74"/>
      <c r="F107" s="46"/>
      <c r="G107" s="138"/>
      <c r="H107" s="76"/>
      <c r="I107" s="76"/>
      <c r="J107" s="76" t="s">
        <v>1485</v>
      </c>
      <c r="K107" s="76"/>
      <c r="L107" s="64"/>
      <c r="N107" s="8"/>
      <c r="O107" s="8"/>
      <c r="P107" s="8"/>
    </row>
    <row r="108" spans="1:16" ht="63" hidden="1" customHeight="1" x14ac:dyDescent="0.35">
      <c r="A108" s="46"/>
      <c r="B108" s="46"/>
      <c r="C108" s="38"/>
      <c r="D108" s="46"/>
      <c r="E108" s="74"/>
      <c r="F108" s="46"/>
      <c r="G108" s="139"/>
      <c r="H108" s="76"/>
      <c r="I108" s="76"/>
      <c r="J108" s="76" t="s">
        <v>1486</v>
      </c>
      <c r="K108" s="76"/>
      <c r="L108" s="65"/>
      <c r="N108" s="8"/>
      <c r="O108" s="8"/>
      <c r="P108" s="8"/>
    </row>
    <row r="109" spans="1:16" ht="76.5" customHeight="1" x14ac:dyDescent="0.35">
      <c r="A109" s="46" t="s">
        <v>845</v>
      </c>
      <c r="B109" s="46" t="s">
        <v>846</v>
      </c>
      <c r="C109" s="38" t="s">
        <v>847</v>
      </c>
      <c r="D109" s="46" t="s">
        <v>861</v>
      </c>
      <c r="E109" s="74" t="s">
        <v>862</v>
      </c>
      <c r="F109" s="46" t="s">
        <v>863</v>
      </c>
      <c r="G109" s="136" t="s">
        <v>764</v>
      </c>
      <c r="H109" s="93" t="s">
        <v>1136</v>
      </c>
      <c r="I109" s="95" t="s">
        <v>1284</v>
      </c>
      <c r="J109" s="76" t="s">
        <v>1482</v>
      </c>
      <c r="K109" s="76" t="s">
        <v>1691</v>
      </c>
      <c r="L109" s="63">
        <f>IF(AND(
COUNTIFS(Cumplimiento!B:B,"*"&amp;LEFT(H109,7)&amp;"*",Cumplimiento!C:C,"Cumple")&gt;0,
COUNTIFS(Cumplimiento!B:B,"*"&amp;LEFT(H110,7)&amp;"*",Cumplimiento!C:C,"Cumple")&gt;0),
IF(AND(
COUNTIFS(Cumplimiento!B:B,"*"&amp;LEFT(I109,7)&amp;"*",Cumplimiento!C:C,"Cumple")&gt;0,
COUNTIFS(Cumplimiento!B:B,"*"&amp;LEFT(I110,7)&amp;"*",Cumplimiento!C:C,"Cumple")&gt;0),
IF(AND(
COUNTIFS(Cumplimiento!B:B,"*"&amp;LEFT(J109,7)&amp;"*",Cumplimiento!C:C,"Cumple")&gt;0,
COUNTIFS(Cumplimiento!B:B,"*"&amp;LEFT(J110,7)&amp;"*",Cumplimiento!C:C,"Cumple")&gt;0),
IF(AND(
COUNTIFS(Cumplimiento!B:B,"*"&amp;LEFT(K109,7)&amp;"*",Cumplimiento!C:C,"Cumple")&gt;0,
COUNTIFS(Cumplimiento!B:B,"*"&amp;LEFT(K110,7)&amp;"*",Cumplimiento!C:C,"Cumple")&gt;0),
4,3),2),1),0)</f>
        <v>0</v>
      </c>
      <c r="N109" s="8"/>
      <c r="O109" s="8"/>
      <c r="P109" s="8"/>
    </row>
    <row r="110" spans="1:16" ht="129" hidden="1" customHeight="1" x14ac:dyDescent="0.35">
      <c r="A110" s="46"/>
      <c r="B110" s="46"/>
      <c r="C110" s="38"/>
      <c r="D110" s="46"/>
      <c r="E110" s="74"/>
      <c r="F110" s="46"/>
      <c r="G110" s="136"/>
      <c r="H110" s="93" t="s">
        <v>1137</v>
      </c>
      <c r="I110" s="76"/>
      <c r="J110" s="76" t="s">
        <v>1484</v>
      </c>
      <c r="K110" s="76"/>
      <c r="L110" s="65"/>
      <c r="N110" s="8"/>
      <c r="O110" s="8"/>
      <c r="P110" s="8"/>
    </row>
    <row r="111" spans="1:16" ht="74.25" customHeight="1" x14ac:dyDescent="0.35">
      <c r="A111" s="46" t="s">
        <v>845</v>
      </c>
      <c r="B111" s="46" t="s">
        <v>846</v>
      </c>
      <c r="C111" s="38" t="s">
        <v>847</v>
      </c>
      <c r="D111" s="46" t="s">
        <v>864</v>
      </c>
      <c r="E111" s="74" t="s">
        <v>865</v>
      </c>
      <c r="F111" s="38" t="s">
        <v>866</v>
      </c>
      <c r="G111" s="133" t="s">
        <v>750</v>
      </c>
      <c r="H111" s="93" t="s">
        <v>1138</v>
      </c>
      <c r="I111" s="95" t="s">
        <v>1286</v>
      </c>
      <c r="J111" s="76" t="s">
        <v>1487</v>
      </c>
      <c r="K111" s="76" t="s">
        <v>1692</v>
      </c>
      <c r="L111" s="63">
        <f>IF(
    AND(
        COUNTIFS(Cumplimiento!B:B,"*"&amp;LEFT(H111,7)&amp;"*",Cumplimiento!C:C,"Cumple")&gt;0,
        COUNTIFS(Cumplimiento!B:B,"*"&amp;LEFT(H112,7)&amp;"*",Cumplimiento!C:C,"Cumple")&gt;0,
        COUNTIFS(Cumplimiento!B:B,"*"&amp;LEFT(H113,7)&amp;"*",Cumplimiento!C:C,"Cumple")&gt;0,
        COUNTIFS(Cumplimiento!B:B,"*"&amp;LEFT(H114,7)&amp;"*",Cumplimiento!C:C,"Cumple")&gt;0
    ),
    IF(
        AND(
            COUNTIFS(Cumplimiento!B:B,"*"&amp;LEFT(I111,7)&amp;"*",Cumplimiento!C:C,"Cumple")&gt;0,
            COUNTIFS(Cumplimiento!B:B,"*"&amp;LEFT(I112,7)&amp;"*",Cumplimiento!C:C,"Cumple")&gt;0,
            COUNTIFS(Cumplimiento!B:B,"*"&amp;LEFT(I113,7)&amp;"*",Cumplimiento!C:C,"Cumple")&gt;0,
            COUNTIFS(Cumplimiento!B:B,"*"&amp;LEFT(I114,7)&amp;"*",Cumplimiento!C:C,"Cumple")&gt;0
        ),
        IF(
            AND(
                COUNTIFS(Cumplimiento!B:B,"*"&amp;LEFT(J111,7)&amp;"*",Cumplimiento!C:C,"Cumple")&gt;0,
                COUNTIFS(Cumplimiento!B:B,"*"&amp;LEFT(J112,7)&amp;"*",Cumplimiento!C:C,"Cumple")&gt;0,
                COUNTIFS(Cumplimiento!B:B,"*"&amp;LEFT(J113,7)&amp;"*",Cumplimiento!C:C,"Cumple")&gt;0,
                COUNTIFS(Cumplimiento!B:B,"*"&amp;LEFT(J114,7)&amp;"*",Cumplimiento!C:C,"Cumple")&gt;0
            ),
            IF(
                AND(
                    COUNTIFS(Cumplimiento!B:B,"*"&amp;LEFT(K111,7)&amp;"*",Cumplimiento!C:C,"Cumple")&gt;0,
                    COUNTIFS(Cumplimiento!B:B,"*"&amp;LEFT(K112,7)&amp;"*",Cumplimiento!C:C,"Cumple")&gt;0,
                    COUNTIFS(Cumplimiento!B:B,"*"&amp;LEFT(K113,7)&amp;"*",Cumplimiento!C:C,"Cumple")&gt;0,
                    COUNTIFS(Cumplimiento!B:B,"*"&amp;LEFT(K114,7)&amp;"*",Cumplimiento!C:C,"Cumple")&gt;0
                ),
                4,
                3
            ),
            2
        ),
        1
    ),
    0
)</f>
        <v>0</v>
      </c>
      <c r="N111" s="8"/>
      <c r="O111" s="8"/>
      <c r="P111" s="8"/>
    </row>
    <row r="112" spans="1:16" ht="126" hidden="1" customHeight="1" x14ac:dyDescent="0.35">
      <c r="A112" s="46"/>
      <c r="B112" s="46"/>
      <c r="C112" s="38"/>
      <c r="D112" s="46"/>
      <c r="E112" s="74"/>
      <c r="F112" s="38"/>
      <c r="G112" s="133"/>
      <c r="H112" s="93" t="s">
        <v>1139</v>
      </c>
      <c r="I112" s="95" t="s">
        <v>1287</v>
      </c>
      <c r="J112" s="76" t="s">
        <v>1488</v>
      </c>
      <c r="K112" s="76" t="s">
        <v>1693</v>
      </c>
      <c r="L112" s="64"/>
      <c r="N112" s="8"/>
      <c r="O112" s="8"/>
      <c r="P112" s="8"/>
    </row>
    <row r="113" spans="1:16" ht="126" hidden="1" customHeight="1" x14ac:dyDescent="0.35">
      <c r="A113" s="46"/>
      <c r="B113" s="46"/>
      <c r="C113" s="38"/>
      <c r="D113" s="46"/>
      <c r="E113" s="74"/>
      <c r="F113" s="38"/>
      <c r="G113" s="133"/>
      <c r="H113" s="93" t="s">
        <v>1140</v>
      </c>
      <c r="I113" s="95" t="s">
        <v>1288</v>
      </c>
      <c r="J113" s="76" t="s">
        <v>1489</v>
      </c>
      <c r="K113" s="76"/>
      <c r="L113" s="64"/>
      <c r="N113" s="8"/>
      <c r="O113" s="8"/>
      <c r="P113" s="8"/>
    </row>
    <row r="114" spans="1:16" ht="110.25" hidden="1" customHeight="1" x14ac:dyDescent="0.35">
      <c r="A114" s="46"/>
      <c r="B114" s="46"/>
      <c r="C114" s="38"/>
      <c r="D114" s="46"/>
      <c r="E114" s="74"/>
      <c r="F114" s="38"/>
      <c r="G114" s="133"/>
      <c r="H114" s="76"/>
      <c r="I114" s="76"/>
      <c r="J114" s="76" t="s">
        <v>1490</v>
      </c>
      <c r="K114" s="76"/>
      <c r="L114" s="65"/>
      <c r="N114" s="8"/>
      <c r="O114" s="8"/>
      <c r="P114" s="8"/>
    </row>
    <row r="115" spans="1:16" ht="45" customHeight="1" x14ac:dyDescent="0.35">
      <c r="A115" s="46" t="s">
        <v>845</v>
      </c>
      <c r="B115" s="46" t="s">
        <v>867</v>
      </c>
      <c r="C115" s="38" t="s">
        <v>868</v>
      </c>
      <c r="D115" s="46" t="s">
        <v>869</v>
      </c>
      <c r="E115" s="74" t="s">
        <v>870</v>
      </c>
      <c r="F115" s="38" t="s">
        <v>871</v>
      </c>
      <c r="G115" s="136" t="s">
        <v>764</v>
      </c>
      <c r="H115" s="93" t="s">
        <v>1141</v>
      </c>
      <c r="I115" s="97" t="s">
        <v>1289</v>
      </c>
      <c r="J115" s="76" t="s">
        <v>1491</v>
      </c>
      <c r="K115" s="76" t="s">
        <v>1694</v>
      </c>
      <c r="L115" s="63">
        <f>IF(
    AND(
        COUNTIFS(Cumplimiento!B:B,"*"&amp;LEFT(H115,7)&amp;"*",Cumplimiento!C:C,"Cumple")&gt;0,
        COUNTIFS(Cumplimiento!B:B,"*"&amp;LEFT(H116,7)&amp;"*",Cumplimiento!C:C,"Cumple")&gt;0,
        COUNTIFS(Cumplimiento!B:B,"*"&amp;LEFT(H117,7)&amp;"*",Cumplimiento!C:C,"Cumple")&gt;0,
        COUNTIFS(Cumplimiento!B:B,"*"&amp;LEFT(H118,7)&amp;"*",Cumplimiento!C:C,"Cumple")&gt;0
    ),
    IF(
        AND(
            COUNTIFS(Cumplimiento!B:B,"*"&amp;LEFT(I115,7)&amp;"*",Cumplimiento!C:C,"Cumple")&gt;0,
            COUNTIFS(Cumplimiento!B:B,"*"&amp;LEFT(I116,7)&amp;"*",Cumplimiento!C:C,"Cumple")&gt;0,
            COUNTIFS(Cumplimiento!B:B,"*"&amp;LEFT(I117,7)&amp;"*",Cumplimiento!C:C,"Cumple")&gt;0,
            COUNTIFS(Cumplimiento!B:B,"*"&amp;LEFT(I118,7)&amp;"*",Cumplimiento!C:C,"Cumple")&gt;0
        ),
        IF(
            AND(
                COUNTIFS(Cumplimiento!B:B,"*"&amp;LEFT(J115,7)&amp;"*",Cumplimiento!C:C,"Cumple")&gt;0,
                COUNTIFS(Cumplimiento!B:B,"*"&amp;LEFT(J116,7)&amp;"*",Cumplimiento!C:C,"Cumple")&gt;0,
                COUNTIFS(Cumplimiento!B:B,"*"&amp;LEFT(J117,7)&amp;"*",Cumplimiento!C:C,"Cumple")&gt;0,
                COUNTIFS(Cumplimiento!B:B,"*"&amp;LEFT(J118,7)&amp;"*",Cumplimiento!C:C,"Cumple")&gt;0
            ),
            IF(
                AND(
                    COUNTIFS(Cumplimiento!B:B,"*"&amp;LEFT(K115,7)&amp;"*",Cumplimiento!C:C,"Cumple")&gt;0,
                    COUNTIFS(Cumplimiento!B:B,"*"&amp;LEFT(K116,7)&amp;"*",Cumplimiento!C:C,"Cumple")&gt;0,
                    COUNTIFS(Cumplimiento!B:B,"*"&amp;LEFT(K117,7)&amp;"*",Cumplimiento!C:C,"Cumple")&gt;0,
                    COUNTIFS(Cumplimiento!B:B,"*"&amp;LEFT(K118,7)&amp;"*",Cumplimiento!C:C,"Cumple")&gt;0
                ),
                4,
                3
            ),
            2
        ),
        1
    ),
    0
)</f>
        <v>0</v>
      </c>
      <c r="N115" s="8"/>
      <c r="O115" s="8"/>
      <c r="P115" s="8"/>
    </row>
    <row r="116" spans="1:16" ht="171.75" hidden="1" customHeight="1" x14ac:dyDescent="0.35">
      <c r="A116" s="46"/>
      <c r="B116" s="46"/>
      <c r="C116" s="38"/>
      <c r="D116" s="46"/>
      <c r="E116" s="74"/>
      <c r="F116" s="38"/>
      <c r="G116" s="136"/>
      <c r="H116" s="93" t="s">
        <v>1142</v>
      </c>
      <c r="I116" s="97" t="s">
        <v>1290</v>
      </c>
      <c r="J116" s="76" t="s">
        <v>1492</v>
      </c>
      <c r="K116" s="76" t="s">
        <v>1695</v>
      </c>
      <c r="L116" s="64"/>
      <c r="N116" s="8"/>
      <c r="O116" s="8"/>
      <c r="P116" s="8"/>
    </row>
    <row r="117" spans="1:16" ht="228" hidden="1" customHeight="1" x14ac:dyDescent="0.35">
      <c r="A117" s="46"/>
      <c r="B117" s="46"/>
      <c r="C117" s="38"/>
      <c r="D117" s="46"/>
      <c r="E117" s="74"/>
      <c r="F117" s="38"/>
      <c r="G117" s="136"/>
      <c r="H117" s="93" t="s">
        <v>1143</v>
      </c>
      <c r="I117" s="76"/>
      <c r="J117" s="76" t="s">
        <v>1493</v>
      </c>
      <c r="K117" s="76" t="s">
        <v>1696</v>
      </c>
      <c r="L117" s="64"/>
      <c r="N117" s="8"/>
      <c r="O117" s="8"/>
      <c r="P117" s="8"/>
    </row>
    <row r="118" spans="1:16" ht="82.5" hidden="1" customHeight="1" x14ac:dyDescent="0.35">
      <c r="A118" s="46"/>
      <c r="B118" s="46"/>
      <c r="C118" s="38"/>
      <c r="D118" s="46"/>
      <c r="E118" s="74"/>
      <c r="F118" s="38"/>
      <c r="G118" s="140"/>
      <c r="H118" s="76"/>
      <c r="I118" s="76"/>
      <c r="J118" s="76"/>
      <c r="K118" s="76" t="s">
        <v>1697</v>
      </c>
      <c r="L118" s="65"/>
      <c r="N118" s="8"/>
      <c r="O118" s="8"/>
      <c r="P118" s="8"/>
    </row>
    <row r="119" spans="1:16" ht="108.75" customHeight="1" x14ac:dyDescent="0.35">
      <c r="A119" s="46" t="s">
        <v>845</v>
      </c>
      <c r="B119" s="46" t="s">
        <v>867</v>
      </c>
      <c r="C119" s="38" t="s">
        <v>868</v>
      </c>
      <c r="D119" s="46" t="s">
        <v>872</v>
      </c>
      <c r="E119" s="74" t="s">
        <v>873</v>
      </c>
      <c r="F119" s="38" t="s">
        <v>874</v>
      </c>
      <c r="G119" s="141" t="s">
        <v>764</v>
      </c>
      <c r="H119" s="98" t="s">
        <v>1144</v>
      </c>
      <c r="I119" s="99" t="s">
        <v>1291</v>
      </c>
      <c r="J119" s="83" t="s">
        <v>1494</v>
      </c>
      <c r="K119" s="83" t="s">
        <v>1698</v>
      </c>
      <c r="L119" s="63">
        <f>IF(AND(COUNTIFS(Cumplimiento!B:B,"*"&amp;LEFT(H119,7)&amp;"*",Cumplimiento!C:C,"Cumple")&gt;0,COUNTIFS(Cumplimiento!B:B,"*"&amp;LEFT(H120,7)&amp;"*",Cumplimiento!C:C,"Cumple")&gt;0,COUNTIFS(Cumplimiento!B:B,"*"&amp;LEFT(H121,7)&amp;"*",Cumplimiento!C:C,"Cumple")&gt;0),
IF(AND(COUNTIFS(Cumplimiento!B:B,"*"&amp;LEFT(I119,7)&amp;"*",Cumplimiento!C:C,"Cumple")&gt;0,COUNTIFS(Cumplimiento!B:B,"*"&amp;LEFT(I120,7)&amp;"*",Cumplimiento!C:C,"Cumple")&gt;0,COUNTIFS(Cumplimiento!B:B,"*"&amp;LEFT(I121,7)&amp;"*",Cumplimiento!C:C,"Cumple")&gt;0),
IF(AND(COUNTIFS(Cumplimiento!B:B,"*"&amp;LEFT(J119,7)&amp;"*",Cumplimiento!C:C,"Cumple")&gt;0,COUNTIFS(Cumplimiento!B:B,"*"&amp;LEFT(J120,7)&amp;"*",Cumplimiento!C:C,"Cumple")&gt;0,COUNTIFS(Cumplimiento!B:B,"*"&amp;LEFT(J121,7)&amp;"*",Cumplimiento!C:C,"Cumple")&gt;0),
IF(AND(COUNTIFS(Cumplimiento!B:B,"*"&amp;LEFT(K119,7)&amp;"*",Cumplimiento!C:C,"Cumple")&gt;0,COUNTIFS(Cumplimiento!B:B,"*"&amp;LEFT(K120,7)&amp;"*",Cumplimiento!C:C,"Cumple")&gt;0,COUNTIFS(Cumplimiento!B:B,"*"&amp;LEFT(K121,7)&amp;"*",Cumplimiento!C:C,"Cumple")&gt;0),4,3),2),1),0)</f>
        <v>0</v>
      </c>
      <c r="N119" s="8"/>
      <c r="O119" s="8"/>
      <c r="P119" s="8"/>
    </row>
    <row r="120" spans="1:16" ht="201" hidden="1" customHeight="1" x14ac:dyDescent="0.35">
      <c r="A120" s="46"/>
      <c r="B120" s="46"/>
      <c r="C120" s="38"/>
      <c r="D120" s="46"/>
      <c r="E120" s="74"/>
      <c r="F120" s="38"/>
      <c r="G120" s="133"/>
      <c r="H120" s="98" t="s">
        <v>1145</v>
      </c>
      <c r="I120" s="96"/>
      <c r="J120" s="83" t="s">
        <v>1495</v>
      </c>
      <c r="K120" s="83" t="s">
        <v>1699</v>
      </c>
      <c r="L120" s="64"/>
      <c r="N120" s="8"/>
      <c r="O120" s="8"/>
      <c r="P120" s="8"/>
    </row>
    <row r="121" spans="1:16" ht="153.75" hidden="1" customHeight="1" x14ac:dyDescent="0.35">
      <c r="A121" s="46"/>
      <c r="B121" s="46"/>
      <c r="C121" s="38"/>
      <c r="D121" s="46"/>
      <c r="E121" s="74"/>
      <c r="F121" s="38"/>
      <c r="G121" s="133"/>
      <c r="H121" s="83"/>
      <c r="I121" s="83"/>
      <c r="J121" s="83" t="s">
        <v>1496</v>
      </c>
      <c r="K121" s="83"/>
      <c r="L121" s="65"/>
      <c r="N121" s="8"/>
      <c r="O121" s="8"/>
      <c r="P121" s="8"/>
    </row>
    <row r="122" spans="1:16" ht="79.5" customHeight="1" x14ac:dyDescent="0.35">
      <c r="A122" s="46" t="s">
        <v>845</v>
      </c>
      <c r="B122" s="46" t="s">
        <v>867</v>
      </c>
      <c r="C122" s="38" t="s">
        <v>868</v>
      </c>
      <c r="D122" s="46" t="s">
        <v>875</v>
      </c>
      <c r="E122" s="74" t="s">
        <v>876</v>
      </c>
      <c r="F122" s="38" t="s">
        <v>874</v>
      </c>
      <c r="G122" s="133" t="s">
        <v>764</v>
      </c>
      <c r="H122" s="98" t="s">
        <v>1144</v>
      </c>
      <c r="I122" s="99" t="s">
        <v>1291</v>
      </c>
      <c r="J122" s="83" t="s">
        <v>1494</v>
      </c>
      <c r="K122" s="83" t="s">
        <v>1698</v>
      </c>
      <c r="L122" s="63">
        <f>IF(AND(COUNTIFS(Cumplimiento!B:B,"*"&amp;LEFT(H122,7)&amp;"*",Cumplimiento!C:C,"Cumple")&gt;0,COUNTIFS(Cumplimiento!B:B,"*"&amp;LEFT(H123,7)&amp;"*",Cumplimiento!C:C,"Cumple")&gt;0,COUNTIFS(Cumplimiento!B:B,"*"&amp;LEFT(H124,7)&amp;"*",Cumplimiento!C:C,"Cumple")&gt;0),
IF(AND(COUNTIFS(Cumplimiento!B:B,"*"&amp;LEFT(I122,7)&amp;"*",Cumplimiento!C:C,"Cumple")&gt;0,COUNTIFS(Cumplimiento!B:B,"*"&amp;LEFT(I123,7)&amp;"*",Cumplimiento!C:C,"Cumple")&gt;0,COUNTIFS(Cumplimiento!B:B,"*"&amp;LEFT(I124,7)&amp;"*",Cumplimiento!C:C,"Cumple")&gt;0),
IF(AND(COUNTIFS(Cumplimiento!B:B,"*"&amp;LEFT(J122,7)&amp;"*",Cumplimiento!C:C,"Cumple")&gt;0,COUNTIFS(Cumplimiento!B:B,"*"&amp;LEFT(J123,7)&amp;"*",Cumplimiento!C:C,"Cumple")&gt;0,COUNTIFS(Cumplimiento!B:B,"*"&amp;LEFT(J124,7)&amp;"*",Cumplimiento!C:C,"Cumple")&gt;0),
IF(AND(COUNTIFS(Cumplimiento!B:B,"*"&amp;LEFT(K122,7)&amp;"*",Cumplimiento!C:C,"Cumple")&gt;0,COUNTIFS(Cumplimiento!B:B,"*"&amp;LEFT(K123,7)&amp;"*",Cumplimiento!C:C,"Cumple")&gt;0,COUNTIFS(Cumplimiento!B:B,"*"&amp;LEFT(K124,7)&amp;"*",Cumplimiento!C:C,"Cumple")&gt;0),4,3),2),1),0)</f>
        <v>0</v>
      </c>
      <c r="N122" s="8"/>
      <c r="O122" s="8"/>
      <c r="P122" s="8"/>
    </row>
    <row r="123" spans="1:16" ht="188.25" hidden="1" customHeight="1" x14ac:dyDescent="0.35">
      <c r="A123" s="46"/>
      <c r="B123" s="46"/>
      <c r="C123" s="38"/>
      <c r="D123" s="46"/>
      <c r="E123" s="74"/>
      <c r="F123" s="38"/>
      <c r="G123" s="141"/>
      <c r="H123" s="98" t="s">
        <v>1145</v>
      </c>
      <c r="I123" s="96"/>
      <c r="J123" s="83" t="s">
        <v>1495</v>
      </c>
      <c r="K123" s="83" t="s">
        <v>1699</v>
      </c>
      <c r="L123" s="64"/>
      <c r="N123" s="8"/>
      <c r="O123" s="8"/>
      <c r="P123" s="8"/>
    </row>
    <row r="124" spans="1:16" ht="158.25" hidden="1" customHeight="1" x14ac:dyDescent="0.35">
      <c r="A124" s="46"/>
      <c r="B124" s="46"/>
      <c r="C124" s="38"/>
      <c r="D124" s="46"/>
      <c r="E124" s="74"/>
      <c r="F124" s="38"/>
      <c r="G124" s="135"/>
      <c r="H124" s="83"/>
      <c r="I124" s="83"/>
      <c r="J124" s="83" t="s">
        <v>1496</v>
      </c>
      <c r="K124" s="83"/>
      <c r="L124" s="65"/>
      <c r="N124" s="8"/>
      <c r="O124" s="8"/>
      <c r="P124" s="8"/>
    </row>
    <row r="125" spans="1:16" ht="96.75" customHeight="1" x14ac:dyDescent="0.35">
      <c r="A125" s="46" t="s">
        <v>845</v>
      </c>
      <c r="B125" s="46" t="s">
        <v>867</v>
      </c>
      <c r="C125" s="38" t="s">
        <v>868</v>
      </c>
      <c r="D125" s="46" t="s">
        <v>877</v>
      </c>
      <c r="E125" s="74" t="s">
        <v>878</v>
      </c>
      <c r="F125" s="38" t="s">
        <v>874</v>
      </c>
      <c r="G125" s="141" t="s">
        <v>764</v>
      </c>
      <c r="H125" s="98" t="s">
        <v>1144</v>
      </c>
      <c r="I125" s="99" t="s">
        <v>1291</v>
      </c>
      <c r="J125" s="83" t="s">
        <v>1494</v>
      </c>
      <c r="K125" s="83" t="s">
        <v>1698</v>
      </c>
      <c r="L125" s="63">
        <f>IF(AND(COUNTIFS(Cumplimiento!B:B,"*"&amp;LEFT(H125,7)&amp;"*",Cumplimiento!C:C,"Cumple")&gt;0,COUNTIFS(Cumplimiento!B:B,"*"&amp;LEFT(H126,7)&amp;"*",Cumplimiento!C:C,"Cumple")&gt;0,COUNTIFS(Cumplimiento!B:B,"*"&amp;LEFT(H127,7)&amp;"*",Cumplimiento!C:C,"Cumple")&gt;0),
IF(AND(COUNTIFS(Cumplimiento!B:B,"*"&amp;LEFT(I125,7)&amp;"*",Cumplimiento!C:C,"Cumple")&gt;0,COUNTIFS(Cumplimiento!B:B,"*"&amp;LEFT(I126,7)&amp;"*",Cumplimiento!C:C,"Cumple")&gt;0,COUNTIFS(Cumplimiento!B:B,"*"&amp;LEFT(I127,7)&amp;"*",Cumplimiento!C:C,"Cumple")&gt;0),
IF(AND(COUNTIFS(Cumplimiento!B:B,"*"&amp;LEFT(J125,7)&amp;"*",Cumplimiento!C:C,"Cumple")&gt;0,COUNTIFS(Cumplimiento!B:B,"*"&amp;LEFT(J126,7)&amp;"*",Cumplimiento!C:C,"Cumple")&gt;0,COUNTIFS(Cumplimiento!B:B,"*"&amp;LEFT(J127,7)&amp;"*",Cumplimiento!C:C,"Cumple")&gt;0),
IF(AND(COUNTIFS(Cumplimiento!B:B,"*"&amp;LEFT(K125,7)&amp;"*",Cumplimiento!C:C,"Cumple")&gt;0,COUNTIFS(Cumplimiento!B:B,"*"&amp;LEFT(K126,7)&amp;"*",Cumplimiento!C:C,"Cumple")&gt;0,COUNTIFS(Cumplimiento!B:B,"*"&amp;LEFT(K127,7)&amp;"*",Cumplimiento!C:C,"Cumple")&gt;0),4,3),2),1),0)</f>
        <v>0</v>
      </c>
      <c r="N125" s="8"/>
      <c r="O125" s="8"/>
      <c r="P125" s="8"/>
    </row>
    <row r="126" spans="1:16" ht="193.5" hidden="1" customHeight="1" x14ac:dyDescent="0.35">
      <c r="A126" s="46"/>
      <c r="B126" s="46"/>
      <c r="C126" s="38"/>
      <c r="D126" s="46"/>
      <c r="E126" s="74"/>
      <c r="F126" s="38"/>
      <c r="G126" s="133"/>
      <c r="H126" s="98" t="s">
        <v>1145</v>
      </c>
      <c r="I126" s="96"/>
      <c r="J126" s="83" t="s">
        <v>1495</v>
      </c>
      <c r="K126" s="83" t="s">
        <v>1699</v>
      </c>
      <c r="L126" s="64"/>
      <c r="N126" s="8"/>
      <c r="O126" s="8"/>
      <c r="P126" s="8"/>
    </row>
    <row r="127" spans="1:16" ht="163.5" hidden="1" customHeight="1" x14ac:dyDescent="0.35">
      <c r="A127" s="46"/>
      <c r="B127" s="46"/>
      <c r="C127" s="38"/>
      <c r="D127" s="46"/>
      <c r="E127" s="74"/>
      <c r="F127" s="38"/>
      <c r="G127" s="133"/>
      <c r="H127" s="83"/>
      <c r="I127" s="83"/>
      <c r="J127" s="83" t="s">
        <v>1496</v>
      </c>
      <c r="K127" s="83"/>
      <c r="L127" s="65"/>
      <c r="N127" s="8"/>
      <c r="O127" s="8"/>
      <c r="P127" s="8"/>
    </row>
    <row r="128" spans="1:16" ht="63" customHeight="1" x14ac:dyDescent="0.35">
      <c r="A128" s="46" t="s">
        <v>845</v>
      </c>
      <c r="B128" s="46" t="s">
        <v>879</v>
      </c>
      <c r="C128" s="38" t="s">
        <v>880</v>
      </c>
      <c r="D128" s="46" t="s">
        <v>881</v>
      </c>
      <c r="E128" s="74" t="s">
        <v>882</v>
      </c>
      <c r="F128" s="38" t="s">
        <v>883</v>
      </c>
      <c r="G128" s="133" t="s">
        <v>779</v>
      </c>
      <c r="H128" s="93" t="s">
        <v>1146</v>
      </c>
      <c r="I128" s="95" t="s">
        <v>1292</v>
      </c>
      <c r="J128" s="76" t="s">
        <v>1497</v>
      </c>
      <c r="K128" s="76" t="s">
        <v>1700</v>
      </c>
      <c r="L128" s="63">
        <f>IF(AND(
COUNTIFS(Cumplimiento!B:B,"*"&amp;LEFT(H128,7)&amp;"*",Cumplimiento!C:C,"Cumple")&gt;0,
COUNTIFS(Cumplimiento!B:B,"*"&amp;LEFT(H129,7)&amp;"*",Cumplimiento!C:C,"Cumple")&gt;0,
COUNTIFS(Cumplimiento!B:B,"*"&amp;LEFT(H130,7)&amp;"*",Cumplimiento!C:C,"Cumple")&gt;0,
COUNTIFS(Cumplimiento!B:B,"*"&amp;LEFT(H131,7)&amp;"*",Cumplimiento!C:C,"Cumple")&gt;0,
COUNTIFS(Cumplimiento!B:B,"*"&amp;LEFT(H132,7)&amp;"*",Cumplimiento!C:C,"Cumple")&gt;0),
IF(AND(
COUNTIFS(Cumplimiento!B:B,"*"&amp;LEFT(I128,7)&amp;"*",Cumplimiento!C:C,"Cumple")&gt;0,
COUNTIFS(Cumplimiento!B:B,"*"&amp;LEFT(I129,7)&amp;"*",Cumplimiento!C:C,"Cumple")&gt;0,
COUNTIFS(Cumplimiento!B:B,"*"&amp;LEFT(I130,7)&amp;"*",Cumplimiento!C:C,"Cumple")&gt;0,
COUNTIFS(Cumplimiento!B:B,"*"&amp;LEFT(I131,7)&amp;"*",Cumplimiento!C:C,"Cumple")&gt;0,
COUNTIFS(Cumplimiento!B:B,"*"&amp;LEFT(I132,7)&amp;"*",Cumplimiento!C:C,"Cumple")&gt;0),
IF(AND(
COUNTIFS(Cumplimiento!B:B,"*"&amp;LEFT(J128,7)&amp;"*",Cumplimiento!C:C,"Cumple")&gt;0,
COUNTIFS(Cumplimiento!B:B,"*"&amp;LEFT(J129,7)&amp;"*",Cumplimiento!C:C,"Cumple")&gt;0,
COUNTIFS(Cumplimiento!B:B,"*"&amp;LEFT(J130,7)&amp;"*",Cumplimiento!C:C,"Cumple")&gt;0,
COUNTIFS(Cumplimiento!B:B,"*"&amp;LEFT(J131,7)&amp;"*",Cumplimiento!C:C,"Cumple")&gt;0,
COUNTIFS(Cumplimiento!B:B,"*"&amp;LEFT(J132,7)&amp;"*",Cumplimiento!C:C,"Cumple")&gt;0),
IF(AND(
COUNTIFS(Cumplimiento!B:B,"*"&amp;LEFT(K128,7)&amp;"*",Cumplimiento!C:C,"Cumple")&gt;0,
COUNTIFS(Cumplimiento!B:B,"*"&amp;LEFT(K129,7)&amp;"*",Cumplimiento!C:C,"Cumple")&gt;0,
COUNTIFS(Cumplimiento!B:B,"*"&amp;LEFT(K130,7)&amp;"*",Cumplimiento!C:C,"Cumple")&gt;0,
COUNTIFS(Cumplimiento!B:B,"*"&amp;LEFT(K131,7)&amp;"*",Cumplimiento!C:C,"Cumple")&gt;0,
COUNTIFS(Cumplimiento!B:B,"*"&amp;LEFT(K132,7)&amp;"*",Cumplimiento!C:C,"Cumple")&gt;0),
4,3),2),1),0)</f>
        <v>0</v>
      </c>
      <c r="N128" s="8"/>
      <c r="O128" s="8"/>
      <c r="P128" s="8"/>
    </row>
    <row r="129" spans="1:16" ht="162" hidden="1" customHeight="1" x14ac:dyDescent="0.35">
      <c r="A129" s="46"/>
      <c r="B129" s="46"/>
      <c r="C129" s="38"/>
      <c r="D129" s="46"/>
      <c r="E129" s="74"/>
      <c r="F129" s="38"/>
      <c r="G129" s="133"/>
      <c r="H129" s="93" t="s">
        <v>1147</v>
      </c>
      <c r="I129" s="95" t="s">
        <v>1293</v>
      </c>
      <c r="J129" s="76" t="s">
        <v>1498</v>
      </c>
      <c r="K129" s="76" t="s">
        <v>1701</v>
      </c>
      <c r="L129" s="64"/>
      <c r="N129" s="8"/>
      <c r="O129" s="8"/>
      <c r="P129" s="8"/>
    </row>
    <row r="130" spans="1:16" ht="105" hidden="1" customHeight="1" x14ac:dyDescent="0.35">
      <c r="A130" s="46"/>
      <c r="B130" s="46"/>
      <c r="C130" s="38"/>
      <c r="D130" s="46"/>
      <c r="E130" s="74"/>
      <c r="F130" s="38"/>
      <c r="G130" s="133"/>
      <c r="H130" s="76"/>
      <c r="I130" s="95" t="s">
        <v>1294</v>
      </c>
      <c r="J130" s="76" t="s">
        <v>1499</v>
      </c>
      <c r="K130" s="76" t="s">
        <v>1702</v>
      </c>
      <c r="L130" s="64"/>
      <c r="N130" s="8"/>
      <c r="O130" s="8"/>
      <c r="P130" s="8"/>
    </row>
    <row r="131" spans="1:16" ht="138.75" hidden="1" customHeight="1" x14ac:dyDescent="0.35">
      <c r="A131" s="46"/>
      <c r="B131" s="46"/>
      <c r="C131" s="38"/>
      <c r="D131" s="46"/>
      <c r="E131" s="74"/>
      <c r="F131" s="38"/>
      <c r="G131" s="133"/>
      <c r="H131" s="76"/>
      <c r="I131" s="95" t="s">
        <v>1295</v>
      </c>
      <c r="J131" s="76" t="s">
        <v>1500</v>
      </c>
      <c r="K131" s="76" t="s">
        <v>1703</v>
      </c>
      <c r="L131" s="64"/>
      <c r="N131" s="8"/>
      <c r="O131" s="8"/>
      <c r="P131" s="8"/>
    </row>
    <row r="132" spans="1:16" ht="71.25" hidden="1" customHeight="1" x14ac:dyDescent="0.35">
      <c r="A132" s="46"/>
      <c r="B132" s="46"/>
      <c r="C132" s="38"/>
      <c r="D132" s="46"/>
      <c r="E132" s="74"/>
      <c r="F132" s="38"/>
      <c r="G132" s="133"/>
      <c r="H132" s="76"/>
      <c r="I132" s="76"/>
      <c r="J132" s="76" t="s">
        <v>1501</v>
      </c>
      <c r="K132" s="76"/>
      <c r="L132" s="65"/>
      <c r="N132" s="8"/>
      <c r="O132" s="8"/>
      <c r="P132" s="8"/>
    </row>
    <row r="133" spans="1:16" ht="73.5" customHeight="1" x14ac:dyDescent="0.35">
      <c r="A133" s="79" t="s">
        <v>845</v>
      </c>
      <c r="B133" s="79" t="s">
        <v>879</v>
      </c>
      <c r="C133" s="76" t="s">
        <v>880</v>
      </c>
      <c r="D133" s="79" t="s">
        <v>884</v>
      </c>
      <c r="E133" s="80" t="s">
        <v>885</v>
      </c>
      <c r="F133" s="76" t="s">
        <v>886</v>
      </c>
      <c r="G133" s="105" t="s">
        <v>764</v>
      </c>
      <c r="H133" s="98" t="s">
        <v>1148</v>
      </c>
      <c r="I133" s="95" t="s">
        <v>1296</v>
      </c>
      <c r="J133" s="76" t="s">
        <v>1502</v>
      </c>
      <c r="K133" s="76" t="s">
        <v>1704</v>
      </c>
      <c r="L133" s="66">
        <f>IF(COUNTIFS(Cumplimiento!B:B,"*"&amp;LEFT(H133,7)&amp;"*",Cumplimiento!C:C,"Cumple")&gt;0,
IF(COUNTIFS(Cumplimiento!B:B,"*"&amp;LEFT(I133,7)&amp;"*",Cumplimiento!C:C,"Cumple")&gt;0,
IF(COUNTIFS(Cumplimiento!B:B,"*"&amp;LEFT(J133,7)&amp;"*",Cumplimiento!C:C,"Cumple")&gt;0,
IF(COUNTIFS(Cumplimiento!B:B,"*"&amp;LEFT(K133,7)&amp;"*",Cumplimiento!C:C,"Cumple")&gt;0,4,3),2),1),0)</f>
        <v>0</v>
      </c>
      <c r="N133" s="8"/>
      <c r="O133" s="8"/>
      <c r="P133" s="8"/>
    </row>
    <row r="134" spans="1:16" ht="60.75" customHeight="1" x14ac:dyDescent="0.35">
      <c r="A134" s="46" t="s">
        <v>845</v>
      </c>
      <c r="B134" s="46" t="s">
        <v>879</v>
      </c>
      <c r="C134" s="38" t="s">
        <v>880</v>
      </c>
      <c r="D134" s="46" t="s">
        <v>887</v>
      </c>
      <c r="E134" s="74" t="s">
        <v>888</v>
      </c>
      <c r="F134" s="38" t="s">
        <v>886</v>
      </c>
      <c r="G134" s="136" t="s">
        <v>750</v>
      </c>
      <c r="H134" s="93" t="s">
        <v>1149</v>
      </c>
      <c r="I134" s="95" t="s">
        <v>1297</v>
      </c>
      <c r="J134" s="76" t="s">
        <v>1503</v>
      </c>
      <c r="K134" s="76" t="s">
        <v>1705</v>
      </c>
      <c r="L134" s="63">
        <f>IF(AND(COUNTIFS(Cumplimiento!B:B,"*"&amp;LEFT(H134,7)&amp;"*",Cumplimiento!C:C,"Cumple")&gt;0,COUNTIFS(Cumplimiento!B:B,"*"&amp;LEFT(H135,7)&amp;"*",Cumplimiento!C:C,"Cumple")&gt;0,COUNTIFS(Cumplimiento!B:B,"*"&amp;LEFT(H136,7)&amp;"*",Cumplimiento!C:C,"Cumple")&gt;0),
IF(AND(COUNTIFS(Cumplimiento!B:B,"*"&amp;LEFT(I134,7)&amp;"*",Cumplimiento!C:C,"Cumple")&gt;0,COUNTIFS(Cumplimiento!B:B,"*"&amp;LEFT(I135,7)&amp;"*",Cumplimiento!C:C,"Cumple")&gt;0,COUNTIFS(Cumplimiento!B:B,"*"&amp;LEFT(I136,7)&amp;"*",Cumplimiento!C:C,"Cumple")&gt;0),
IF(AND(COUNTIFS(Cumplimiento!B:B,"*"&amp;LEFT(J134,7)&amp;"*",Cumplimiento!C:C,"Cumple")&gt;0,COUNTIFS(Cumplimiento!B:B,"*"&amp;LEFT(J135,7)&amp;"*",Cumplimiento!C:C,"Cumple")&gt;0,COUNTIFS(Cumplimiento!B:B,"*"&amp;LEFT(J136,7)&amp;"*",Cumplimiento!C:C,"Cumple")&gt;0),
IF(AND(COUNTIFS(Cumplimiento!B:B,"*"&amp;LEFT(K134,7)&amp;"*",Cumplimiento!C:C,"Cumple")&gt;0,COUNTIFS(Cumplimiento!B:B,"*"&amp;LEFT(K135,7)&amp;"*",Cumplimiento!C:C,"Cumple")&gt;0,COUNTIFS(Cumplimiento!B:B,"*"&amp;LEFT(K136,7)&amp;"*",Cumplimiento!C:C,"Cumple")&gt;0),4,3),2),1),0)</f>
        <v>0</v>
      </c>
      <c r="N134" s="8"/>
      <c r="O134" s="8"/>
      <c r="P134" s="8"/>
    </row>
    <row r="135" spans="1:16" ht="87" hidden="1" customHeight="1" x14ac:dyDescent="0.35">
      <c r="A135" s="46"/>
      <c r="B135" s="46"/>
      <c r="C135" s="38"/>
      <c r="D135" s="46"/>
      <c r="E135" s="74"/>
      <c r="F135" s="38"/>
      <c r="G135" s="136"/>
      <c r="H135" s="93" t="s">
        <v>1150</v>
      </c>
      <c r="I135" s="76"/>
      <c r="J135" s="76"/>
      <c r="K135" s="76"/>
      <c r="L135" s="64"/>
      <c r="N135" s="8"/>
      <c r="O135" s="8"/>
      <c r="P135" s="8"/>
    </row>
    <row r="136" spans="1:16" ht="124.5" hidden="1" customHeight="1" x14ac:dyDescent="0.35">
      <c r="A136" s="46"/>
      <c r="B136" s="46"/>
      <c r="C136" s="38"/>
      <c r="D136" s="46"/>
      <c r="E136" s="74"/>
      <c r="F136" s="38"/>
      <c r="G136" s="136"/>
      <c r="H136" s="93" t="s">
        <v>1151</v>
      </c>
      <c r="I136" s="76"/>
      <c r="J136" s="76"/>
      <c r="K136" s="76"/>
      <c r="L136" s="65"/>
      <c r="N136" s="8"/>
      <c r="O136" s="8"/>
      <c r="P136" s="8"/>
    </row>
    <row r="137" spans="1:16" ht="96.75" customHeight="1" x14ac:dyDescent="0.35">
      <c r="A137" s="46" t="s">
        <v>845</v>
      </c>
      <c r="B137" s="46" t="s">
        <v>879</v>
      </c>
      <c r="C137" s="38" t="s">
        <v>880</v>
      </c>
      <c r="D137" s="46" t="s">
        <v>889</v>
      </c>
      <c r="E137" s="74" t="s">
        <v>890</v>
      </c>
      <c r="F137" s="38" t="s">
        <v>891</v>
      </c>
      <c r="G137" s="133" t="s">
        <v>750</v>
      </c>
      <c r="H137" s="93" t="s">
        <v>153</v>
      </c>
      <c r="I137" s="95" t="s">
        <v>1298</v>
      </c>
      <c r="J137" s="76" t="s">
        <v>1504</v>
      </c>
      <c r="K137" s="76" t="s">
        <v>160</v>
      </c>
      <c r="L137" s="63">
        <f>IF(AND(COUNTIFS(Cumplimiento!B:B,"*"&amp;LEFT(H137,7)&amp;"*",Cumplimiento!C:C,"Cumple")&gt;0,COUNTIFS(Cumplimiento!B:B,"*"&amp;LEFT(H138,7)&amp;"*",Cumplimiento!C:C,"Cumple")&gt;0,COUNTIFS(Cumplimiento!B:B,"*"&amp;LEFT(H139,7)&amp;"*",Cumplimiento!C:C,"Cumple")&gt;0),
IF(AND(COUNTIFS(Cumplimiento!B:B,"*"&amp;LEFT(I137,7)&amp;"*",Cumplimiento!C:C,"Cumple")&gt;0,COUNTIFS(Cumplimiento!B:B,"*"&amp;LEFT(I138,7)&amp;"*",Cumplimiento!C:C,"Cumple")&gt;0,COUNTIFS(Cumplimiento!B:B,"*"&amp;LEFT(I139,7)&amp;"*",Cumplimiento!C:C,"Cumple")&gt;0),
IF(AND(COUNTIFS(Cumplimiento!B:B,"*"&amp;LEFT(J137,7)&amp;"*",Cumplimiento!C:C,"Cumple")&gt;0,COUNTIFS(Cumplimiento!B:B,"*"&amp;LEFT(J138,7)&amp;"*",Cumplimiento!C:C,"Cumple")&gt;0,COUNTIFS(Cumplimiento!B:B,"*"&amp;LEFT(J139,7)&amp;"*",Cumplimiento!C:C,"Cumple")&gt;0),
IF(AND(COUNTIFS(Cumplimiento!B:B,"*"&amp;LEFT(K137,7)&amp;"*",Cumplimiento!C:C,"Cumple")&gt;0,COUNTIFS(Cumplimiento!B:B,"*"&amp;LEFT(K138,7)&amp;"*",Cumplimiento!C:C,"Cumple")&gt;0,COUNTIFS(Cumplimiento!B:B,"*"&amp;LEFT(K139,7)&amp;"*",Cumplimiento!C:C,"Cumple")&gt;0),4,3),2),1),0)</f>
        <v>0</v>
      </c>
      <c r="N137" s="8"/>
      <c r="O137" s="8"/>
      <c r="P137" s="8"/>
    </row>
    <row r="138" spans="1:16" ht="157.5" hidden="1" customHeight="1" x14ac:dyDescent="0.35">
      <c r="A138" s="46"/>
      <c r="B138" s="46"/>
      <c r="C138" s="38"/>
      <c r="D138" s="46"/>
      <c r="E138" s="74"/>
      <c r="F138" s="38"/>
      <c r="G138" s="133"/>
      <c r="H138" s="76"/>
      <c r="I138" s="95" t="s">
        <v>1234</v>
      </c>
      <c r="J138" s="76"/>
      <c r="K138" s="76"/>
      <c r="L138" s="64"/>
      <c r="N138" s="8"/>
      <c r="O138" s="8"/>
      <c r="P138" s="8"/>
    </row>
    <row r="139" spans="1:16" ht="94.5" hidden="1" customHeight="1" x14ac:dyDescent="0.35">
      <c r="A139" s="46"/>
      <c r="B139" s="46"/>
      <c r="C139" s="38"/>
      <c r="D139" s="46"/>
      <c r="E139" s="74"/>
      <c r="F139" s="38"/>
      <c r="G139" s="133"/>
      <c r="H139" s="76"/>
      <c r="I139" s="95" t="s">
        <v>1299</v>
      </c>
      <c r="J139" s="76"/>
      <c r="K139" s="76"/>
      <c r="L139" s="65"/>
      <c r="N139" s="8"/>
      <c r="O139" s="8"/>
      <c r="P139" s="8"/>
    </row>
    <row r="140" spans="1:16" ht="115.5" customHeight="1" x14ac:dyDescent="0.35">
      <c r="A140" s="46" t="s">
        <v>845</v>
      </c>
      <c r="B140" s="46" t="s">
        <v>879</v>
      </c>
      <c r="C140" s="38" t="s">
        <v>880</v>
      </c>
      <c r="D140" s="46" t="s">
        <v>892</v>
      </c>
      <c r="E140" s="74" t="s">
        <v>893</v>
      </c>
      <c r="F140" s="38" t="s">
        <v>894</v>
      </c>
      <c r="G140" s="137" t="s">
        <v>750</v>
      </c>
      <c r="H140" s="93" t="s">
        <v>153</v>
      </c>
      <c r="I140" s="95" t="s">
        <v>1298</v>
      </c>
      <c r="J140" s="76" t="s">
        <v>1445</v>
      </c>
      <c r="K140" s="76" t="s">
        <v>1674</v>
      </c>
      <c r="L140" s="63">
        <f>IF(AND(
COUNTIFS(Cumplimiento!B:B,"*"&amp;LEFT(H140,7)&amp;"*",Cumplimiento!C:C,"Cumple")&gt;0,
COUNTIFS(Cumplimiento!B:B,"*"&amp;LEFT(H141,7)&amp;"*",Cumplimiento!C:C,"Cumple")&gt;0),
IF(AND(
COUNTIFS(Cumplimiento!B:B,"*"&amp;LEFT(I140,7)&amp;"*",Cumplimiento!C:C,"Cumple")&gt;0,
COUNTIFS(Cumplimiento!B:B,"*"&amp;LEFT(I141,7)&amp;"*",Cumplimiento!C:C,"Cumple")&gt;0),
IF(AND(
COUNTIFS(Cumplimiento!B:B,"*"&amp;LEFT(J140,7)&amp;"*",Cumplimiento!C:C,"Cumple")&gt;0,
COUNTIFS(Cumplimiento!B:B,"*"&amp;LEFT(J141,7)&amp;"*",Cumplimiento!C:C,"Cumple")&gt;0),
IF(AND(
COUNTIFS(Cumplimiento!B:B,"*"&amp;LEFT(K140,7)&amp;"*",Cumplimiento!C:C,"Cumple")&gt;0,
COUNTIFS(Cumplimiento!B:B,"*"&amp;LEFT(K141,7)&amp;"*",Cumplimiento!C:C,"Cumple")&gt;0),
4,3),2),1),0)</f>
        <v>0</v>
      </c>
      <c r="N140" s="8"/>
      <c r="O140" s="8"/>
      <c r="P140" s="8"/>
    </row>
    <row r="141" spans="1:16" ht="94.5" hidden="1" customHeight="1" x14ac:dyDescent="0.35">
      <c r="A141" s="46"/>
      <c r="B141" s="46"/>
      <c r="C141" s="38"/>
      <c r="D141" s="46"/>
      <c r="E141" s="74"/>
      <c r="F141" s="38"/>
      <c r="G141" s="139"/>
      <c r="H141" s="76"/>
      <c r="I141" s="95" t="s">
        <v>1299</v>
      </c>
      <c r="J141" s="76"/>
      <c r="K141" s="76"/>
      <c r="L141" s="65"/>
      <c r="N141" s="8"/>
      <c r="O141" s="8"/>
      <c r="P141" s="8"/>
    </row>
    <row r="142" spans="1:16" ht="57.75" customHeight="1" x14ac:dyDescent="0.35">
      <c r="A142" s="46" t="s">
        <v>845</v>
      </c>
      <c r="B142" s="46" t="s">
        <v>879</v>
      </c>
      <c r="C142" s="38" t="s">
        <v>880</v>
      </c>
      <c r="D142" s="46" t="s">
        <v>895</v>
      </c>
      <c r="E142" s="74" t="s">
        <v>896</v>
      </c>
      <c r="F142" s="38" t="s">
        <v>796</v>
      </c>
      <c r="G142" s="133" t="s">
        <v>764</v>
      </c>
      <c r="H142" s="93" t="s">
        <v>1118</v>
      </c>
      <c r="I142" s="95" t="s">
        <v>1254</v>
      </c>
      <c r="J142" s="76" t="s">
        <v>1442</v>
      </c>
      <c r="K142" s="76" t="s">
        <v>1664</v>
      </c>
      <c r="L142" s="63">
        <f>IF(
    AND(
        COUNTIFS(Cumplimiento!B:B,"*"&amp;LEFT(H142,7)&amp;"*",Cumplimiento!C:C,"Cumple")&gt;0,
        COUNTIFS(Cumplimiento!B:B,"*"&amp;LEFT(H143,7)&amp;"*",Cumplimiento!C:C,"Cumple")&gt;0,
        COUNTIFS(Cumplimiento!B:B,"*"&amp;LEFT(H144,7)&amp;"*",Cumplimiento!C:C,"Cumple")&gt;0,
        COUNTIFS(Cumplimiento!B:B,"*"&amp;LEFT(H145,7)&amp;"*",Cumplimiento!C:C,"Cumple")&gt;0
    ),
    IF(
        AND(
            COUNTIFS(Cumplimiento!B:B,"*"&amp;LEFT(I142,7)&amp;"*",Cumplimiento!C:C,"Cumple")&gt;0,
            COUNTIFS(Cumplimiento!B:B,"*"&amp;LEFT(I143,7)&amp;"*",Cumplimiento!C:C,"Cumple")&gt;0,
            COUNTIFS(Cumplimiento!B:B,"*"&amp;LEFT(I144,7)&amp;"*",Cumplimiento!C:C,"Cumple")&gt;0,
            COUNTIFS(Cumplimiento!B:B,"*"&amp;LEFT(I145,7)&amp;"*",Cumplimiento!C:C,"Cumple")&gt;0
        ),
        IF(
            AND(
                COUNTIFS(Cumplimiento!B:B,"*"&amp;LEFT(J142,7)&amp;"*",Cumplimiento!C:C,"Cumple")&gt;0,
                COUNTIFS(Cumplimiento!B:B,"*"&amp;LEFT(J143,7)&amp;"*",Cumplimiento!C:C,"Cumple")&gt;0,
                COUNTIFS(Cumplimiento!B:B,"*"&amp;LEFT(J144,7)&amp;"*",Cumplimiento!C:C,"Cumple")&gt;0,
                COUNTIFS(Cumplimiento!B:B,"*"&amp;LEFT(J145,7)&amp;"*",Cumplimiento!C:C,"Cumple")&gt;0
            ),
            IF(
                AND(
                    COUNTIFS(Cumplimiento!B:B,"*"&amp;LEFT(K142,7)&amp;"*",Cumplimiento!C:C,"Cumple")&gt;0,
                    COUNTIFS(Cumplimiento!B:B,"*"&amp;LEFT(K143,7)&amp;"*",Cumplimiento!C:C,"Cumple")&gt;0,
                    COUNTIFS(Cumplimiento!B:B,"*"&amp;LEFT(K144,7)&amp;"*",Cumplimiento!C:C,"Cumple")&gt;0,
                    COUNTIFS(Cumplimiento!B:B,"*"&amp;LEFT(K145,7)&amp;"*",Cumplimiento!C:C,"Cumple")&gt;0
                ),
                4,
                3
            ),
            2
        ),
        1
    ),
    0
)</f>
        <v>0</v>
      </c>
      <c r="N142" s="8"/>
      <c r="O142" s="8"/>
      <c r="P142" s="8"/>
    </row>
    <row r="143" spans="1:16" ht="126" hidden="1" customHeight="1" x14ac:dyDescent="0.35">
      <c r="A143" s="46"/>
      <c r="B143" s="46"/>
      <c r="C143" s="38"/>
      <c r="D143" s="46"/>
      <c r="E143" s="74"/>
      <c r="F143" s="38"/>
      <c r="G143" s="133"/>
      <c r="H143" s="76"/>
      <c r="I143" s="95" t="s">
        <v>1255</v>
      </c>
      <c r="J143" s="76" t="s">
        <v>1443</v>
      </c>
      <c r="K143" s="76" t="s">
        <v>1665</v>
      </c>
      <c r="L143" s="64"/>
      <c r="N143" s="8"/>
      <c r="O143" s="8"/>
      <c r="P143" s="8"/>
    </row>
    <row r="144" spans="1:16" ht="141.75" hidden="1" customHeight="1" x14ac:dyDescent="0.35">
      <c r="A144" s="46"/>
      <c r="B144" s="46"/>
      <c r="C144" s="38"/>
      <c r="D144" s="46"/>
      <c r="E144" s="74"/>
      <c r="F144" s="38"/>
      <c r="G144" s="133"/>
      <c r="H144" s="76"/>
      <c r="I144" s="76"/>
      <c r="J144" s="76" t="s">
        <v>1444</v>
      </c>
      <c r="K144" s="76"/>
      <c r="L144" s="64"/>
      <c r="N144" s="8"/>
      <c r="O144" s="8"/>
      <c r="P144" s="8"/>
    </row>
    <row r="145" spans="1:16" ht="135" hidden="1" customHeight="1" x14ac:dyDescent="0.35">
      <c r="A145" s="46"/>
      <c r="B145" s="46"/>
      <c r="C145" s="38"/>
      <c r="D145" s="46"/>
      <c r="E145" s="74"/>
      <c r="F145" s="38"/>
      <c r="G145" s="133"/>
      <c r="H145" s="76"/>
      <c r="I145" s="76"/>
      <c r="J145" s="76" t="s">
        <v>1505</v>
      </c>
      <c r="K145" s="76"/>
      <c r="L145" s="65"/>
      <c r="N145" s="8"/>
      <c r="O145" s="8"/>
      <c r="P145" s="8"/>
    </row>
    <row r="146" spans="1:16" ht="72.75" customHeight="1" x14ac:dyDescent="0.35">
      <c r="A146" s="46" t="s">
        <v>845</v>
      </c>
      <c r="B146" s="46" t="s">
        <v>879</v>
      </c>
      <c r="C146" s="38" t="s">
        <v>880</v>
      </c>
      <c r="D146" s="46" t="s">
        <v>897</v>
      </c>
      <c r="E146" s="74" t="s">
        <v>898</v>
      </c>
      <c r="F146" s="38" t="s">
        <v>899</v>
      </c>
      <c r="G146" s="133" t="s">
        <v>750</v>
      </c>
      <c r="H146" s="93" t="s">
        <v>153</v>
      </c>
      <c r="I146" s="95" t="s">
        <v>1298</v>
      </c>
      <c r="J146" s="76" t="s">
        <v>1506</v>
      </c>
      <c r="K146" s="76" t="s">
        <v>160</v>
      </c>
      <c r="L146" s="63">
        <f>IF(AND(
COUNTIFS(Cumplimiento!B:B,"*"&amp;LEFT(H146,7)&amp;"*",Cumplimiento!C:C,"Cumple")&gt;0,
COUNTIFS(Cumplimiento!B:B,"*"&amp;LEFT(H147,7)&amp;"*",Cumplimiento!C:C,"Cumple")&gt;0,
COUNTIFS(Cumplimiento!B:B,"*"&amp;LEFT(H148,7)&amp;"*",Cumplimiento!C:C,"Cumple")&gt;0,
COUNTIFS(Cumplimiento!B:B,"*"&amp;LEFT(H149,7)&amp;"*",Cumplimiento!C:C,"Cumple")&gt;0,
COUNTIFS(Cumplimiento!B:B,"*"&amp;LEFT(H150,7)&amp;"*",Cumplimiento!C:C,"Cumple")&gt;0),
IF(AND(
COUNTIFS(Cumplimiento!B:B,"*"&amp;LEFT(I146,7)&amp;"*",Cumplimiento!C:C,"Cumple")&gt;0,
COUNTIFS(Cumplimiento!B:B,"*"&amp;LEFT(I147,7)&amp;"*",Cumplimiento!C:C,"Cumple")&gt;0,
COUNTIFS(Cumplimiento!B:B,"*"&amp;LEFT(I148,7)&amp;"*",Cumplimiento!C:C,"Cumple")&gt;0,
COUNTIFS(Cumplimiento!B:B,"*"&amp;LEFT(I149,7)&amp;"*",Cumplimiento!C:C,"Cumple")&gt;0,
COUNTIFS(Cumplimiento!B:B,"*"&amp;LEFT(I150,7)&amp;"*",Cumplimiento!C:C,"Cumple")&gt;0),
IF(AND(
COUNTIFS(Cumplimiento!B:B,"*"&amp;LEFT(J146,7)&amp;"*",Cumplimiento!C:C,"Cumple")&gt;0,
COUNTIFS(Cumplimiento!B:B,"*"&amp;LEFT(J147,7)&amp;"*",Cumplimiento!C:C,"Cumple")&gt;0,
COUNTIFS(Cumplimiento!B:B,"*"&amp;LEFT(J148,7)&amp;"*",Cumplimiento!C:C,"Cumple")&gt;0,
COUNTIFS(Cumplimiento!B:B,"*"&amp;LEFT(J149,7)&amp;"*",Cumplimiento!C:C,"Cumple")&gt;0,
COUNTIFS(Cumplimiento!B:B,"*"&amp;LEFT(J150,7)&amp;"*",Cumplimiento!C:C,"Cumple")&gt;0),
IF(AND(
COUNTIFS(Cumplimiento!B:B,"*"&amp;LEFT(K146,7)&amp;"*",Cumplimiento!C:C,"Cumple")&gt;0,
COUNTIFS(Cumplimiento!B:B,"*"&amp;LEFT(K147,7)&amp;"*",Cumplimiento!C:C,"Cumple")&gt;0,
COUNTIFS(Cumplimiento!B:B,"*"&amp;LEFT(K148,7)&amp;"*",Cumplimiento!C:C,"Cumple")&gt;0,
COUNTIFS(Cumplimiento!B:B,"*"&amp;LEFT(K149,7)&amp;"*",Cumplimiento!C:C,"Cumple")&gt;0,
COUNTIFS(Cumplimiento!B:B,"*"&amp;LEFT(K150,7)&amp;"*",Cumplimiento!C:C,"Cumple")&gt;0),
4,3),2),1),0)</f>
        <v>0</v>
      </c>
      <c r="N146" s="8"/>
      <c r="O146" s="8"/>
      <c r="P146" s="8"/>
    </row>
    <row r="147" spans="1:16" ht="138.75" hidden="1" customHeight="1" x14ac:dyDescent="0.35">
      <c r="A147" s="46"/>
      <c r="B147" s="46"/>
      <c r="C147" s="38"/>
      <c r="D147" s="46"/>
      <c r="E147" s="74"/>
      <c r="F147" s="38"/>
      <c r="G147" s="133"/>
      <c r="H147" s="93" t="s">
        <v>1152</v>
      </c>
      <c r="I147" s="95" t="s">
        <v>1234</v>
      </c>
      <c r="J147" s="76" t="s">
        <v>1507</v>
      </c>
      <c r="K147" s="76" t="s">
        <v>1706</v>
      </c>
      <c r="L147" s="64"/>
      <c r="N147" s="8"/>
      <c r="O147" s="8"/>
      <c r="P147" s="8"/>
    </row>
    <row r="148" spans="1:16" ht="126" hidden="1" customHeight="1" x14ac:dyDescent="0.35">
      <c r="A148" s="46"/>
      <c r="B148" s="46"/>
      <c r="C148" s="38"/>
      <c r="D148" s="46"/>
      <c r="E148" s="74"/>
      <c r="F148" s="38"/>
      <c r="G148" s="133"/>
      <c r="H148" s="93" t="s">
        <v>1153</v>
      </c>
      <c r="I148" s="95" t="s">
        <v>1300</v>
      </c>
      <c r="J148" s="76" t="s">
        <v>1508</v>
      </c>
      <c r="K148" s="76" t="s">
        <v>1707</v>
      </c>
      <c r="L148" s="64"/>
      <c r="N148" s="8"/>
      <c r="O148" s="8"/>
      <c r="P148" s="8"/>
    </row>
    <row r="149" spans="1:16" ht="90.75" hidden="1" customHeight="1" x14ac:dyDescent="0.35">
      <c r="A149" s="46"/>
      <c r="B149" s="46"/>
      <c r="C149" s="38"/>
      <c r="D149" s="46"/>
      <c r="E149" s="74"/>
      <c r="F149" s="38"/>
      <c r="G149" s="133"/>
      <c r="H149" s="76"/>
      <c r="I149" s="76"/>
      <c r="J149" s="76"/>
      <c r="K149" s="76" t="s">
        <v>1708</v>
      </c>
      <c r="L149" s="64"/>
      <c r="N149" s="8"/>
      <c r="O149" s="8"/>
      <c r="P149" s="8"/>
    </row>
    <row r="150" spans="1:16" ht="47.25" hidden="1" customHeight="1" x14ac:dyDescent="0.35">
      <c r="A150" s="46"/>
      <c r="B150" s="46"/>
      <c r="C150" s="38"/>
      <c r="D150" s="46"/>
      <c r="E150" s="74"/>
      <c r="F150" s="38"/>
      <c r="G150" s="133"/>
      <c r="H150" s="76"/>
      <c r="I150" s="76"/>
      <c r="J150" s="76"/>
      <c r="K150" s="76" t="s">
        <v>1709</v>
      </c>
      <c r="L150" s="65"/>
      <c r="N150" s="8"/>
      <c r="O150" s="8"/>
      <c r="P150" s="8"/>
    </row>
    <row r="151" spans="1:16" ht="69.75" customHeight="1" x14ac:dyDescent="0.35">
      <c r="A151" s="46" t="s">
        <v>845</v>
      </c>
      <c r="B151" s="46" t="s">
        <v>879</v>
      </c>
      <c r="C151" s="38" t="s">
        <v>880</v>
      </c>
      <c r="D151" s="46" t="s">
        <v>900</v>
      </c>
      <c r="E151" s="74" t="s">
        <v>901</v>
      </c>
      <c r="F151" s="46" t="s">
        <v>902</v>
      </c>
      <c r="G151" s="133" t="s">
        <v>779</v>
      </c>
      <c r="H151" s="93" t="s">
        <v>1146</v>
      </c>
      <c r="I151" s="95" t="s">
        <v>1294</v>
      </c>
      <c r="J151" s="76" t="s">
        <v>1499</v>
      </c>
      <c r="K151" s="76" t="s">
        <v>1701</v>
      </c>
      <c r="L151" s="63">
        <f>IF(AND(COUNTIFS(Cumplimiento!B:B,"*"&amp;LEFT(H151,7)&amp;"*",Cumplimiento!C:C,"Cumple")&gt;0,COUNTIFS(Cumplimiento!B:B,"*"&amp;LEFT(H152,7)&amp;"*",Cumplimiento!C:C,"Cumple")&gt;0,COUNTIFS(Cumplimiento!B:B,"*"&amp;LEFT(H153,7)&amp;"*",Cumplimiento!C:C,"Cumple")&gt;0),
IF(AND(COUNTIFS(Cumplimiento!B:B,"*"&amp;LEFT(I151,7)&amp;"*",Cumplimiento!C:C,"Cumple")&gt;0,COUNTIFS(Cumplimiento!B:B,"*"&amp;LEFT(I152,7)&amp;"*",Cumplimiento!C:C,"Cumple")&gt;0,COUNTIFS(Cumplimiento!B:B,"*"&amp;LEFT(I153,7)&amp;"*",Cumplimiento!C:C,"Cumple")&gt;0),
IF(AND(COUNTIFS(Cumplimiento!B:B,"*"&amp;LEFT(J151,7)&amp;"*",Cumplimiento!C:C,"Cumple")&gt;0,COUNTIFS(Cumplimiento!B:B,"*"&amp;LEFT(J152,7)&amp;"*",Cumplimiento!C:C,"Cumple")&gt;0,COUNTIFS(Cumplimiento!B:B,"*"&amp;LEFT(J153,7)&amp;"*",Cumplimiento!C:C,"Cumple")&gt;0),
IF(AND(COUNTIFS(Cumplimiento!B:B,"*"&amp;LEFT(K151,7)&amp;"*",Cumplimiento!C:C,"Cumple")&gt;0,COUNTIFS(Cumplimiento!B:B,"*"&amp;LEFT(K152,7)&amp;"*",Cumplimiento!C:C,"Cumple")&gt;0,COUNTIFS(Cumplimiento!B:B,"*"&amp;LEFT(K153,7)&amp;"*",Cumplimiento!C:C,"Cumple")&gt;0),4,3),2),1),0)</f>
        <v>0</v>
      </c>
      <c r="N151" s="8"/>
      <c r="O151" s="8"/>
      <c r="P151" s="8"/>
    </row>
    <row r="152" spans="1:16" ht="136.5" hidden="1" customHeight="1" x14ac:dyDescent="0.35">
      <c r="A152" s="46"/>
      <c r="B152" s="46"/>
      <c r="C152" s="38"/>
      <c r="D152" s="46"/>
      <c r="E152" s="74"/>
      <c r="F152" s="46"/>
      <c r="G152" s="133"/>
      <c r="H152" s="93" t="s">
        <v>1147</v>
      </c>
      <c r="I152" s="95" t="s">
        <v>1301</v>
      </c>
      <c r="J152" s="76" t="s">
        <v>1500</v>
      </c>
      <c r="K152" s="76"/>
      <c r="L152" s="64"/>
      <c r="N152" s="8"/>
      <c r="O152" s="8"/>
      <c r="P152" s="8"/>
    </row>
    <row r="153" spans="1:16" ht="94.5" hidden="1" customHeight="1" x14ac:dyDescent="0.35">
      <c r="A153" s="46"/>
      <c r="B153" s="46"/>
      <c r="C153" s="38"/>
      <c r="D153" s="46"/>
      <c r="E153" s="74"/>
      <c r="F153" s="46"/>
      <c r="G153" s="133"/>
      <c r="H153" s="76"/>
      <c r="I153" s="95" t="s">
        <v>1295</v>
      </c>
      <c r="J153" s="76" t="s">
        <v>1501</v>
      </c>
      <c r="K153" s="76"/>
      <c r="L153" s="65"/>
      <c r="N153" s="8"/>
      <c r="O153" s="8"/>
      <c r="P153" s="8"/>
    </row>
    <row r="154" spans="1:16" ht="71.25" customHeight="1" x14ac:dyDescent="0.35">
      <c r="A154" s="46" t="s">
        <v>845</v>
      </c>
      <c r="B154" s="46" t="s">
        <v>879</v>
      </c>
      <c r="C154" s="38" t="s">
        <v>880</v>
      </c>
      <c r="D154" s="46" t="s">
        <v>903</v>
      </c>
      <c r="E154" s="74" t="s">
        <v>904</v>
      </c>
      <c r="F154" s="46" t="s">
        <v>905</v>
      </c>
      <c r="G154" s="133" t="s">
        <v>764</v>
      </c>
      <c r="H154" s="93" t="s">
        <v>1154</v>
      </c>
      <c r="I154" s="95" t="s">
        <v>1302</v>
      </c>
      <c r="J154" s="76" t="s">
        <v>1509</v>
      </c>
      <c r="K154" s="76" t="s">
        <v>1710</v>
      </c>
      <c r="L154" s="63">
        <f>IF(AND(
COUNTIFS(Cumplimiento!B:B,"*"&amp;LEFT(H154,7)&amp;"*",Cumplimiento!C:C,"Cumple")&gt;0,
COUNTIFS(Cumplimiento!B:B,"*"&amp;LEFT(H155,7)&amp;"*",Cumplimiento!C:C,"Cumple")&gt;0),
IF(AND(
COUNTIFS(Cumplimiento!B:B,"*"&amp;LEFT(I154,7)&amp;"*",Cumplimiento!C:C,"Cumple")&gt;0,
COUNTIFS(Cumplimiento!B:B,"*"&amp;LEFT(I155,7)&amp;"*",Cumplimiento!C:C,"Cumple")&gt;0),
IF(AND(
COUNTIFS(Cumplimiento!B:B,"*"&amp;LEFT(J154,7)&amp;"*",Cumplimiento!C:C,"Cumple")&gt;0,
COUNTIFS(Cumplimiento!B:B,"*"&amp;LEFT(J155,7)&amp;"*",Cumplimiento!C:C,"Cumple")&gt;0),
IF(AND(
COUNTIFS(Cumplimiento!B:B,"*"&amp;LEFT(K154,7)&amp;"*",Cumplimiento!C:C,"Cumple")&gt;0,
COUNTIFS(Cumplimiento!B:B,"*"&amp;LEFT(K155,7)&amp;"*",Cumplimiento!C:C,"Cumple")&gt;0),
4,3),2),1),0)</f>
        <v>0</v>
      </c>
      <c r="N154" s="8"/>
      <c r="O154" s="8"/>
      <c r="P154" s="8"/>
    </row>
    <row r="155" spans="1:16" ht="157.5" hidden="1" customHeight="1" x14ac:dyDescent="0.35">
      <c r="A155" s="46"/>
      <c r="B155" s="46"/>
      <c r="C155" s="38"/>
      <c r="D155" s="46"/>
      <c r="E155" s="74"/>
      <c r="F155" s="46"/>
      <c r="G155" s="133"/>
      <c r="H155" s="76"/>
      <c r="I155" s="76"/>
      <c r="J155" s="76" t="s">
        <v>1510</v>
      </c>
      <c r="K155" s="76" t="s">
        <v>1711</v>
      </c>
      <c r="L155" s="65"/>
      <c r="N155" s="8"/>
      <c r="O155" s="8"/>
      <c r="P155" s="8"/>
    </row>
    <row r="156" spans="1:16" ht="48" customHeight="1" x14ac:dyDescent="0.35">
      <c r="A156" s="46" t="s">
        <v>845</v>
      </c>
      <c r="B156" s="46" t="s">
        <v>879</v>
      </c>
      <c r="C156" s="38" t="s">
        <v>880</v>
      </c>
      <c r="D156" s="46" t="s">
        <v>906</v>
      </c>
      <c r="E156" s="74" t="s">
        <v>907</v>
      </c>
      <c r="F156" s="38" t="s">
        <v>831</v>
      </c>
      <c r="G156" s="133" t="s">
        <v>750</v>
      </c>
      <c r="H156" s="93" t="s">
        <v>1125</v>
      </c>
      <c r="I156" s="95" t="s">
        <v>1303</v>
      </c>
      <c r="J156" s="76" t="s">
        <v>1468</v>
      </c>
      <c r="K156" s="76" t="s">
        <v>1684</v>
      </c>
      <c r="L156" s="63">
        <f>IF(AND(
COUNTIFS(Cumplimiento!B:B,"*"&amp;LEFT(H156,7)&amp;"*",Cumplimiento!C:C,"Cumple")&gt;0,
COUNTIFS(Cumplimiento!B:B,"*"&amp;LEFT(H157,7)&amp;"*",Cumplimiento!C:C,"Cumple")&gt;0),
IF(AND(
COUNTIFS(Cumplimiento!B:B,"*"&amp;LEFT(I156,7)&amp;"*",Cumplimiento!C:C,"Cumple")&gt;0,
COUNTIFS(Cumplimiento!B:B,"*"&amp;LEFT(I157,7)&amp;"*",Cumplimiento!C:C,"Cumple")&gt;0),
IF(AND(
COUNTIFS(Cumplimiento!B:B,"*"&amp;LEFT(J156,7)&amp;"*",Cumplimiento!C:C,"Cumple")&gt;0,
COUNTIFS(Cumplimiento!B:B,"*"&amp;LEFT(J157,7)&amp;"*",Cumplimiento!C:C,"Cumple")&gt;0),
IF(AND(
COUNTIFS(Cumplimiento!B:B,"*"&amp;LEFT(K156,7)&amp;"*",Cumplimiento!C:C,"Cumple")&gt;0,
COUNTIFS(Cumplimiento!B:B,"*"&amp;LEFT(K157,7)&amp;"*",Cumplimiento!C:C,"Cumple")&gt;0),
4,3),2),1),0)</f>
        <v>0</v>
      </c>
      <c r="N156" s="8"/>
      <c r="O156" s="8"/>
      <c r="P156" s="8"/>
    </row>
    <row r="157" spans="1:16" ht="78.75" hidden="1" customHeight="1" x14ac:dyDescent="0.35">
      <c r="A157" s="46"/>
      <c r="B157" s="46"/>
      <c r="C157" s="38"/>
      <c r="D157" s="46"/>
      <c r="E157" s="74"/>
      <c r="F157" s="38"/>
      <c r="G157" s="133"/>
      <c r="H157" s="76"/>
      <c r="I157" s="76"/>
      <c r="J157" s="76"/>
      <c r="K157" s="76" t="s">
        <v>1712</v>
      </c>
      <c r="L157" s="65"/>
      <c r="N157" s="8"/>
      <c r="O157" s="8"/>
      <c r="P157" s="8"/>
    </row>
    <row r="158" spans="1:16" ht="82.5" customHeight="1" x14ac:dyDescent="0.35">
      <c r="A158" s="46" t="s">
        <v>908</v>
      </c>
      <c r="B158" s="46" t="s">
        <v>909</v>
      </c>
      <c r="C158" s="38" t="s">
        <v>910</v>
      </c>
      <c r="D158" s="46" t="s">
        <v>911</v>
      </c>
      <c r="E158" s="74" t="s">
        <v>912</v>
      </c>
      <c r="F158" s="38" t="s">
        <v>913</v>
      </c>
      <c r="G158" s="133" t="s">
        <v>779</v>
      </c>
      <c r="H158" s="93" t="s">
        <v>1155</v>
      </c>
      <c r="I158" s="95" t="s">
        <v>1304</v>
      </c>
      <c r="J158" s="93" t="s">
        <v>1511</v>
      </c>
      <c r="K158" s="76" t="s">
        <v>1713</v>
      </c>
      <c r="L158" s="63">
        <f>IF(AND(
COUNTIFS(Cumplimiento!B:B,"*"&amp;LEFT(H158,7)&amp;"*",Cumplimiento!C:C,"Cumple")&gt;0,
COUNTIFS(Cumplimiento!B:B,"*"&amp;LEFT(H159,7)&amp;"*",Cumplimiento!C:C,"Cumple")&gt;0,
COUNTIFS(Cumplimiento!B:B,"*"&amp;LEFT(H160,7)&amp;"*",Cumplimiento!C:C,"Cumple")&gt;0,
COUNTIFS(Cumplimiento!B:B,"*"&amp;LEFT(H161,7)&amp;"*",Cumplimiento!C:C,"Cumple")&gt;0,
COUNTIFS(Cumplimiento!B:B,"*"&amp;LEFT(H162,7)&amp;"*",Cumplimiento!C:C,"Cumple")&gt;0,
COUNTIFS(Cumplimiento!B:B,"*"&amp;LEFT(H163,7)&amp;"*",Cumplimiento!C:C,"Cumple")&gt;0),
IF(AND(
COUNTIFS(Cumplimiento!B:B,"*"&amp;LEFT(I158,7)&amp;"*",Cumplimiento!C:C,"Cumple")&gt;0,
COUNTIFS(Cumplimiento!B:B,"*"&amp;LEFT(I159,7)&amp;"*",Cumplimiento!C:C,"Cumple")&gt;0,
COUNTIFS(Cumplimiento!B:B,"*"&amp;LEFT(I160,7)&amp;"*",Cumplimiento!C:C,"Cumple")&gt;0,
COUNTIFS(Cumplimiento!B:B,"*"&amp;LEFT(I161,7)&amp;"*",Cumplimiento!C:C,"Cumple")&gt;0,
COUNTIFS(Cumplimiento!B:B,"*"&amp;LEFT(I162,7)&amp;"*",Cumplimiento!C:C,"Cumple")&gt;0,
COUNTIFS(Cumplimiento!B:B,"*"&amp;LEFT(I163,7)&amp;"*",Cumplimiento!C:C,"Cumple")&gt;0),
IF(AND(
COUNTIFS(Cumplimiento!B:B,"*"&amp;LEFT(J158,7)&amp;"*",Cumplimiento!C:C,"Cumple")&gt;0,
COUNTIFS(Cumplimiento!B:B,"*"&amp;LEFT(J159,7)&amp;"*",Cumplimiento!C:C,"Cumple")&gt;0,
COUNTIFS(Cumplimiento!B:B,"*"&amp;LEFT(J160,7)&amp;"*",Cumplimiento!C:C,"Cumple")&gt;0,
COUNTIFS(Cumplimiento!B:B,"*"&amp;LEFT(J161,7)&amp;"*",Cumplimiento!C:C,"Cumple")&gt;0,
COUNTIFS(Cumplimiento!B:B,"*"&amp;LEFT(J162,7)&amp;"*",Cumplimiento!C:C,"Cumple")&gt;0,
COUNTIFS(Cumplimiento!B:B,"*"&amp;LEFT(J163,7)&amp;"*",Cumplimiento!C:C,"Cumple")&gt;0),
IF(AND(
COUNTIFS(Cumplimiento!B:B,"*"&amp;LEFT(K158,7)&amp;"*",Cumplimiento!C:C,"Cumple")&gt;0,
COUNTIFS(Cumplimiento!B:B,"*"&amp;LEFT(K159,7)&amp;"*",Cumplimiento!C:C,"Cumple")&gt;0,
COUNTIFS(Cumplimiento!B:B,"*"&amp;LEFT(K160,7)&amp;"*",Cumplimiento!C:C,"Cumple")&gt;0,
COUNTIFS(Cumplimiento!B:B,"*"&amp;LEFT(K161,7)&amp;"*",Cumplimiento!C:C,"Cumple")&gt;0,
COUNTIFS(Cumplimiento!B:B,"*"&amp;LEFT(K162,7)&amp;"*",Cumplimiento!C:C,"Cumple")&gt;0,
COUNTIFS(Cumplimiento!B:B,"*"&amp;LEFT(K163,7)&amp;"*",Cumplimiento!C:C,"Cumple")&gt;0),
4,3),2),1),0)</f>
        <v>0</v>
      </c>
      <c r="N158" s="8"/>
      <c r="O158" s="8"/>
      <c r="P158" s="8"/>
    </row>
    <row r="159" spans="1:16" ht="94.5" hidden="1" customHeight="1" x14ac:dyDescent="0.35">
      <c r="A159" s="46"/>
      <c r="B159" s="46"/>
      <c r="C159" s="38"/>
      <c r="D159" s="46"/>
      <c r="E159" s="74"/>
      <c r="F159" s="38"/>
      <c r="G159" s="133"/>
      <c r="H159" s="93" t="s">
        <v>1156</v>
      </c>
      <c r="I159" s="95" t="s">
        <v>1305</v>
      </c>
      <c r="J159" s="93" t="s">
        <v>1512</v>
      </c>
      <c r="K159" s="76" t="s">
        <v>1714</v>
      </c>
      <c r="L159" s="64"/>
      <c r="N159" s="8"/>
      <c r="O159" s="8"/>
      <c r="P159" s="8"/>
    </row>
    <row r="160" spans="1:16" ht="191.25" hidden="1" customHeight="1" x14ac:dyDescent="0.35">
      <c r="A160" s="46"/>
      <c r="B160" s="46"/>
      <c r="C160" s="38"/>
      <c r="D160" s="46"/>
      <c r="E160" s="74"/>
      <c r="F160" s="38"/>
      <c r="G160" s="133"/>
      <c r="H160" s="93" t="s">
        <v>1157</v>
      </c>
      <c r="I160" s="95" t="s">
        <v>1306</v>
      </c>
      <c r="J160" s="93" t="s">
        <v>1513</v>
      </c>
      <c r="K160" s="76"/>
      <c r="L160" s="64"/>
      <c r="N160" s="8"/>
      <c r="O160" s="8"/>
      <c r="P160" s="8"/>
    </row>
    <row r="161" spans="1:16" ht="78.75" hidden="1" customHeight="1" x14ac:dyDescent="0.35">
      <c r="A161" s="46"/>
      <c r="B161" s="46"/>
      <c r="C161" s="38"/>
      <c r="D161" s="46"/>
      <c r="E161" s="74"/>
      <c r="F161" s="38"/>
      <c r="G161" s="133"/>
      <c r="H161" s="76"/>
      <c r="I161" s="95" t="s">
        <v>1307</v>
      </c>
      <c r="J161" s="93" t="s">
        <v>1514</v>
      </c>
      <c r="K161" s="76"/>
      <c r="L161" s="64"/>
      <c r="N161" s="8"/>
      <c r="O161" s="8"/>
      <c r="P161" s="8"/>
    </row>
    <row r="162" spans="1:16" ht="154.5" hidden="1" customHeight="1" x14ac:dyDescent="0.35">
      <c r="A162" s="46"/>
      <c r="B162" s="46"/>
      <c r="C162" s="38"/>
      <c r="D162" s="46"/>
      <c r="E162" s="74"/>
      <c r="F162" s="38"/>
      <c r="G162" s="133"/>
      <c r="H162" s="76"/>
      <c r="I162" s="95" t="s">
        <v>1308</v>
      </c>
      <c r="J162" s="93" t="s">
        <v>1515</v>
      </c>
      <c r="K162" s="76"/>
      <c r="L162" s="64"/>
      <c r="N162" s="8"/>
      <c r="O162" s="8"/>
      <c r="P162" s="8"/>
    </row>
    <row r="163" spans="1:16" ht="94.5" hidden="1" customHeight="1" x14ac:dyDescent="0.35">
      <c r="A163" s="46"/>
      <c r="B163" s="46"/>
      <c r="C163" s="38"/>
      <c r="D163" s="46"/>
      <c r="E163" s="74"/>
      <c r="F163" s="38"/>
      <c r="G163" s="133"/>
      <c r="H163" s="76"/>
      <c r="I163" s="95" t="s">
        <v>1309</v>
      </c>
      <c r="J163" s="93" t="s">
        <v>1516</v>
      </c>
      <c r="K163" s="76"/>
      <c r="L163" s="65"/>
      <c r="N163" s="8"/>
      <c r="O163" s="8"/>
      <c r="P163" s="8"/>
    </row>
    <row r="164" spans="1:16" ht="104.25" customHeight="1" x14ac:dyDescent="0.35">
      <c r="A164" s="46" t="s">
        <v>908</v>
      </c>
      <c r="B164" s="46" t="s">
        <v>909</v>
      </c>
      <c r="C164" s="38" t="s">
        <v>910</v>
      </c>
      <c r="D164" s="46" t="s">
        <v>914</v>
      </c>
      <c r="E164" s="74" t="s">
        <v>915</v>
      </c>
      <c r="F164" s="46" t="s">
        <v>916</v>
      </c>
      <c r="G164" s="136" t="s">
        <v>750</v>
      </c>
      <c r="H164" s="98" t="s">
        <v>1158</v>
      </c>
      <c r="I164" s="100" t="s">
        <v>1310</v>
      </c>
      <c r="J164" s="83" t="s">
        <v>1517</v>
      </c>
      <c r="K164" s="76" t="s">
        <v>1715</v>
      </c>
      <c r="L164" s="63">
        <f>IF(AND(COUNTIFS(Cumplimiento!B:B,"*"&amp;LEFT(H164,7)&amp;"*",Cumplimiento!C:C,"Cumple")&gt;0,COUNTIFS(Cumplimiento!B:B,"*"&amp;LEFT(H165,7)&amp;"*",Cumplimiento!C:C,"Cumple")&gt;0,COUNTIFS(Cumplimiento!B:B,"*"&amp;LEFT(H166,7)&amp;"*",Cumplimiento!C:C,"Cumple")&gt;0),
IF(AND(COUNTIFS(Cumplimiento!B:B,"*"&amp;LEFT(I164,7)&amp;"*",Cumplimiento!C:C,"Cumple")&gt;0,COUNTIFS(Cumplimiento!B:B,"*"&amp;LEFT(I165,7)&amp;"*",Cumplimiento!C:C,"Cumple")&gt;0,COUNTIFS(Cumplimiento!B:B,"*"&amp;LEFT(I166,7)&amp;"*",Cumplimiento!C:C,"Cumple")&gt;0),
IF(AND(COUNTIFS(Cumplimiento!B:B,"*"&amp;LEFT(J164,7)&amp;"*",Cumplimiento!C:C,"Cumple")&gt;0,COUNTIFS(Cumplimiento!B:B,"*"&amp;LEFT(J165,7)&amp;"*",Cumplimiento!C:C,"Cumple")&gt;0,COUNTIFS(Cumplimiento!B:B,"*"&amp;LEFT(J166,7)&amp;"*",Cumplimiento!C:C,"Cumple")&gt;0),
IF(AND(COUNTIFS(Cumplimiento!B:B,"*"&amp;LEFT(K164,7)&amp;"*",Cumplimiento!C:C,"Cumple")&gt;0,COUNTIFS(Cumplimiento!B:B,"*"&amp;LEFT(K165,7)&amp;"*",Cumplimiento!C:C,"Cumple")&gt;0,COUNTIFS(Cumplimiento!B:B,"*"&amp;LEFT(K166,7)&amp;"*",Cumplimiento!C:C,"Cumple")&gt;0),4,3),2),1),0)</f>
        <v>0</v>
      </c>
      <c r="N164" s="8"/>
      <c r="O164" s="8"/>
      <c r="P164" s="8"/>
    </row>
    <row r="165" spans="1:16" ht="108.75" hidden="1" customHeight="1" x14ac:dyDescent="0.35">
      <c r="A165" s="46"/>
      <c r="B165" s="46"/>
      <c r="C165" s="38"/>
      <c r="D165" s="46"/>
      <c r="E165" s="74"/>
      <c r="F165" s="46"/>
      <c r="G165" s="136"/>
      <c r="H165" s="98" t="s">
        <v>261</v>
      </c>
      <c r="I165" s="83"/>
      <c r="J165" s="83" t="s">
        <v>1518</v>
      </c>
      <c r="K165" s="76"/>
      <c r="L165" s="64"/>
      <c r="N165" s="8"/>
      <c r="O165" s="8"/>
      <c r="P165" s="8"/>
    </row>
    <row r="166" spans="1:16" ht="47.25" hidden="1" customHeight="1" x14ac:dyDescent="0.35">
      <c r="A166" s="46"/>
      <c r="B166" s="46"/>
      <c r="C166" s="38"/>
      <c r="D166" s="46"/>
      <c r="E166" s="74"/>
      <c r="F166" s="46"/>
      <c r="G166" s="136"/>
      <c r="H166" s="98" t="s">
        <v>1875</v>
      </c>
      <c r="I166" s="83"/>
      <c r="J166" s="96"/>
      <c r="K166" s="76"/>
      <c r="L166" s="65"/>
      <c r="N166" s="8"/>
      <c r="O166" s="8"/>
      <c r="P166" s="8"/>
    </row>
    <row r="167" spans="1:16" ht="92.25" customHeight="1" x14ac:dyDescent="0.35">
      <c r="A167" s="46" t="s">
        <v>908</v>
      </c>
      <c r="B167" s="46" t="s">
        <v>909</v>
      </c>
      <c r="C167" s="38" t="s">
        <v>910</v>
      </c>
      <c r="D167" s="46" t="s">
        <v>917</v>
      </c>
      <c r="E167" s="74" t="s">
        <v>918</v>
      </c>
      <c r="F167" s="38" t="s">
        <v>919</v>
      </c>
      <c r="G167" s="133" t="s">
        <v>779</v>
      </c>
      <c r="H167" s="93" t="s">
        <v>1159</v>
      </c>
      <c r="I167" s="95" t="s">
        <v>1311</v>
      </c>
      <c r="J167" s="76" t="s">
        <v>1519</v>
      </c>
      <c r="K167" s="76" t="s">
        <v>1716</v>
      </c>
      <c r="L167" s="63">
        <f>IF(AND(COUNTIFS(Cumplimiento!B:B,"*"&amp;LEFT(H167,7)&amp;"*",Cumplimiento!C:C,"Cumple")&gt;0,COUNTIFS(Cumplimiento!B:B,"*"&amp;LEFT(H168,7)&amp;"*",Cumplimiento!C:C,"Cumple")&gt;0,COUNTIFS(Cumplimiento!B:B,"*"&amp;LEFT(H169,7)&amp;"*",Cumplimiento!C:C,"Cumple")&gt;0),
IF(AND(COUNTIFS(Cumplimiento!B:B,"*"&amp;LEFT(I167,7)&amp;"*",Cumplimiento!C:C,"Cumple")&gt;0,COUNTIFS(Cumplimiento!B:B,"*"&amp;LEFT(I168,7)&amp;"*",Cumplimiento!C:C,"Cumple")&gt;0,COUNTIFS(Cumplimiento!B:B,"*"&amp;LEFT(I169,7)&amp;"*",Cumplimiento!C:C,"Cumple")&gt;0),
IF(AND(COUNTIFS(Cumplimiento!B:B,"*"&amp;LEFT(J167,7)&amp;"*",Cumplimiento!C:C,"Cumple")&gt;0,COUNTIFS(Cumplimiento!B:B,"*"&amp;LEFT(J168,7)&amp;"*",Cumplimiento!C:C,"Cumple")&gt;0,COUNTIFS(Cumplimiento!B:B,"*"&amp;LEFT(J169,7)&amp;"*",Cumplimiento!C:C,"Cumple")&gt;0),
IF(AND(COUNTIFS(Cumplimiento!B:B,"*"&amp;LEFT(K167,7)&amp;"*",Cumplimiento!C:C,"Cumple")&gt;0,COUNTIFS(Cumplimiento!B:B,"*"&amp;LEFT(K168,7)&amp;"*",Cumplimiento!C:C,"Cumple")&gt;0,COUNTIFS(Cumplimiento!B:B,"*"&amp;LEFT(K169,7)&amp;"*",Cumplimiento!C:C,"Cumple")&gt;0),4,3),2),1),0)</f>
        <v>0</v>
      </c>
      <c r="N167" s="8"/>
      <c r="O167" s="8"/>
      <c r="P167" s="8"/>
    </row>
    <row r="168" spans="1:16" ht="148.5" hidden="1" customHeight="1" x14ac:dyDescent="0.35">
      <c r="A168" s="46"/>
      <c r="B168" s="46"/>
      <c r="C168" s="38"/>
      <c r="D168" s="46"/>
      <c r="E168" s="74"/>
      <c r="F168" s="38"/>
      <c r="G168" s="133"/>
      <c r="H168" s="93" t="s">
        <v>1160</v>
      </c>
      <c r="I168" s="95" t="s">
        <v>1312</v>
      </c>
      <c r="J168" s="76" t="s">
        <v>1520</v>
      </c>
      <c r="K168" s="76"/>
      <c r="L168" s="64"/>
      <c r="N168" s="8"/>
      <c r="O168" s="8"/>
      <c r="P168" s="8"/>
    </row>
    <row r="169" spans="1:16" ht="78.75" hidden="1" customHeight="1" x14ac:dyDescent="0.35">
      <c r="A169" s="46"/>
      <c r="B169" s="46"/>
      <c r="C169" s="38"/>
      <c r="D169" s="46"/>
      <c r="E169" s="74"/>
      <c r="F169" s="38"/>
      <c r="G169" s="134"/>
      <c r="H169" s="38"/>
      <c r="I169" s="95" t="s">
        <v>1313</v>
      </c>
      <c r="J169" s="76"/>
      <c r="K169" s="76"/>
      <c r="L169" s="65"/>
      <c r="N169" s="8"/>
      <c r="O169" s="8"/>
      <c r="P169" s="8"/>
    </row>
    <row r="170" spans="1:16" ht="87" customHeight="1" x14ac:dyDescent="0.35">
      <c r="A170" s="46" t="s">
        <v>908</v>
      </c>
      <c r="B170" s="46" t="s">
        <v>909</v>
      </c>
      <c r="C170" s="38" t="s">
        <v>910</v>
      </c>
      <c r="D170" s="46" t="s">
        <v>920</v>
      </c>
      <c r="E170" s="74" t="s">
        <v>921</v>
      </c>
      <c r="F170" s="38" t="s">
        <v>916</v>
      </c>
      <c r="G170" s="141" t="s">
        <v>779</v>
      </c>
      <c r="H170" s="93" t="s">
        <v>1160</v>
      </c>
      <c r="I170" s="95" t="s">
        <v>1314</v>
      </c>
      <c r="J170" s="76" t="s">
        <v>1520</v>
      </c>
      <c r="K170" s="76" t="s">
        <v>1716</v>
      </c>
      <c r="L170" s="63">
        <f>IF(AND(
COUNTIFS(Cumplimiento!B:B,"*"&amp;LEFT(H170,7)&amp;"*",Cumplimiento!C:C,"Cumple")&gt;0,
COUNTIFS(Cumplimiento!B:B,"*"&amp;LEFT(H171,7)&amp;"*",Cumplimiento!C:C,"Cumple")&gt;0),
IF(AND(
COUNTIFS(Cumplimiento!B:B,"*"&amp;LEFT(I170,7)&amp;"*",Cumplimiento!C:C,"Cumple")&gt;0,
COUNTIFS(Cumplimiento!B:B,"*"&amp;LEFT(I171,7)&amp;"*",Cumplimiento!C:C,"Cumple")&gt;0),
IF(AND(
COUNTIFS(Cumplimiento!B:B,"*"&amp;LEFT(J170,7)&amp;"*",Cumplimiento!C:C,"Cumple")&gt;0,
COUNTIFS(Cumplimiento!B:B,"*"&amp;LEFT(J171,7)&amp;"*",Cumplimiento!C:C,"Cumple")&gt;0),
IF(AND(
COUNTIFS(Cumplimiento!B:B,"*"&amp;LEFT(K170,7)&amp;"*",Cumplimiento!C:C,"Cumple")&gt;0,
COUNTIFS(Cumplimiento!B:B,"*"&amp;LEFT(K171,7)&amp;"*",Cumplimiento!C:C,"Cumple")&gt;0),
4,3),2),1),0)</f>
        <v>0</v>
      </c>
      <c r="N170" s="8"/>
      <c r="O170" s="8"/>
      <c r="P170" s="8"/>
    </row>
    <row r="171" spans="1:16" ht="138.75" hidden="1" customHeight="1" x14ac:dyDescent="0.35">
      <c r="A171" s="46"/>
      <c r="B171" s="46"/>
      <c r="C171" s="38"/>
      <c r="D171" s="46"/>
      <c r="E171" s="74"/>
      <c r="F171" s="46"/>
      <c r="G171" s="133"/>
      <c r="H171" s="76"/>
      <c r="I171" s="95" t="s">
        <v>1312</v>
      </c>
      <c r="J171" s="76"/>
      <c r="K171" s="76"/>
      <c r="L171" s="65"/>
      <c r="N171" s="8"/>
      <c r="O171" s="8"/>
      <c r="P171" s="8"/>
    </row>
    <row r="172" spans="1:16" ht="117.75" customHeight="1" x14ac:dyDescent="0.35">
      <c r="A172" s="46" t="s">
        <v>908</v>
      </c>
      <c r="B172" s="46" t="s">
        <v>909</v>
      </c>
      <c r="C172" s="38" t="s">
        <v>910</v>
      </c>
      <c r="D172" s="46" t="s">
        <v>922</v>
      </c>
      <c r="E172" s="74" t="s">
        <v>923</v>
      </c>
      <c r="F172" s="38" t="s">
        <v>924</v>
      </c>
      <c r="G172" s="133" t="s">
        <v>779</v>
      </c>
      <c r="H172" s="93" t="s">
        <v>1161</v>
      </c>
      <c r="I172" s="95" t="s">
        <v>1315</v>
      </c>
      <c r="J172" s="76" t="s">
        <v>1521</v>
      </c>
      <c r="K172" s="76" t="s">
        <v>1717</v>
      </c>
      <c r="L172" s="63">
        <f>IF(AND(
COUNTIFS(Cumplimiento!B:B,"*"&amp;LEFT(H172,7)&amp;"*",Cumplimiento!C:C,"Cumple")&gt;0,
COUNTIFS(Cumplimiento!B:B,"*"&amp;LEFT(H173,7)&amp;"*",Cumplimiento!C:C,"Cumple")&gt;0,
COUNTIFS(Cumplimiento!B:B,"*"&amp;LEFT(H174,7)&amp;"*",Cumplimiento!C:C,"Cumple")&gt;0,
COUNTIFS(Cumplimiento!B:B,"*"&amp;LEFT(H175,7)&amp;"*",Cumplimiento!C:C,"Cumple")&gt;0,
COUNTIFS(Cumplimiento!B:B,"*"&amp;LEFT(H176,7)&amp;"*",Cumplimiento!C:C,"Cumple")&gt;0,
COUNTIFS(Cumplimiento!B:B,"*"&amp;LEFT(H177,7)&amp;"*",Cumplimiento!C:C,"Cumple")&gt;0,
COUNTIFS(Cumplimiento!B:B,"*"&amp;LEFT(H178,7)&amp;"*",Cumplimiento!C:C,"Cumple")&gt;0),
IF(AND(
COUNTIFS(Cumplimiento!B:B,"*"&amp;LEFT(I172,7)&amp;"*",Cumplimiento!C:C,"Cumple")&gt;0,
COUNTIFS(Cumplimiento!B:B,"*"&amp;LEFT(I173,7)&amp;"*",Cumplimiento!C:C,"Cumple")&gt;0,
COUNTIFS(Cumplimiento!B:B,"*"&amp;LEFT(I174,7)&amp;"*",Cumplimiento!C:C,"Cumple")&gt;0,
COUNTIFS(Cumplimiento!B:B,"*"&amp;LEFT(I175,7)&amp;"*",Cumplimiento!C:C,"Cumple")&gt;0,
COUNTIFS(Cumplimiento!B:B,"*"&amp;LEFT(I176,7)&amp;"*",Cumplimiento!C:C,"Cumple")&gt;0,
COUNTIFS(Cumplimiento!B:B,"*"&amp;LEFT(I177,7)&amp;"*",Cumplimiento!C:C,"Cumple")&gt;0,
COUNTIFS(Cumplimiento!B:B,"*"&amp;LEFT(I178,7)&amp;"*",Cumplimiento!C:C,"Cumple")&gt;0),
IF(AND(
COUNTIFS(Cumplimiento!B:B,"*"&amp;LEFT(J172,7)&amp;"*",Cumplimiento!C:C,"Cumple")&gt;0,
COUNTIFS(Cumplimiento!B:B,"*"&amp;LEFT(J173,7)&amp;"*",Cumplimiento!C:C,"Cumple")&gt;0,
COUNTIFS(Cumplimiento!B:B,"*"&amp;LEFT(J174,7)&amp;"*",Cumplimiento!C:C,"Cumple")&gt;0,
COUNTIFS(Cumplimiento!B:B,"*"&amp;LEFT(J175,7)&amp;"*",Cumplimiento!C:C,"Cumple")&gt;0,
COUNTIFS(Cumplimiento!B:B,"*"&amp;LEFT(J176,7)&amp;"*",Cumplimiento!C:C,"Cumple")&gt;0,
COUNTIFS(Cumplimiento!B:B,"*"&amp;LEFT(J177,7)&amp;"*",Cumplimiento!C:C,"Cumple")&gt;0,
COUNTIFS(Cumplimiento!B:B,"*"&amp;LEFT(J178,7)&amp;"*",Cumplimiento!C:C,"Cumple")&gt;0),
IF(AND(
COUNTIFS(Cumplimiento!B:B,"*"&amp;LEFT(K172,7)&amp;"*",Cumplimiento!C:C,"Cumple")&gt;0,
COUNTIFS(Cumplimiento!B:B,"*"&amp;LEFT(K173,7)&amp;"*",Cumplimiento!C:C,"Cumple")&gt;0,
COUNTIFS(Cumplimiento!B:B,"*"&amp;LEFT(K174,7)&amp;"*",Cumplimiento!C:C,"Cumple")&gt;0,
COUNTIFS(Cumplimiento!B:B,"*"&amp;LEFT(K175,7)&amp;"*",Cumplimiento!C:C,"Cumple")&gt;0,
COUNTIFS(Cumplimiento!B:B,"*"&amp;LEFT(K176,7)&amp;"*",Cumplimiento!C:C,"Cumple")&gt;0,
COUNTIFS(Cumplimiento!B:B,"*"&amp;LEFT(K177,7)&amp;"*",Cumplimiento!C:C,"Cumple")&gt;0,
COUNTIFS(Cumplimiento!B:B,"*"&amp;LEFT(K178,7)&amp;"*",Cumplimiento!C:C,"Cumple")&gt;0),
4,3),2),1),0)</f>
        <v>0</v>
      </c>
      <c r="N172" s="8"/>
      <c r="O172" s="8"/>
      <c r="P172" s="8"/>
    </row>
    <row r="173" spans="1:16" ht="171.75" hidden="1" customHeight="1" x14ac:dyDescent="0.35">
      <c r="A173" s="46"/>
      <c r="B173" s="46"/>
      <c r="C173" s="38"/>
      <c r="D173" s="46"/>
      <c r="E173" s="74"/>
      <c r="F173" s="38"/>
      <c r="G173" s="133"/>
      <c r="H173" s="93" t="s">
        <v>1157</v>
      </c>
      <c r="I173" s="95" t="s">
        <v>1316</v>
      </c>
      <c r="J173" s="76" t="s">
        <v>1522</v>
      </c>
      <c r="K173" s="76" t="s">
        <v>1718</v>
      </c>
      <c r="L173" s="64"/>
      <c r="N173" s="8"/>
      <c r="O173" s="8"/>
      <c r="P173" s="8"/>
    </row>
    <row r="174" spans="1:16" ht="103.5" hidden="1" customHeight="1" x14ac:dyDescent="0.35">
      <c r="A174" s="46"/>
      <c r="B174" s="46"/>
      <c r="C174" s="38"/>
      <c r="D174" s="46"/>
      <c r="E174" s="74"/>
      <c r="F174" s="38"/>
      <c r="G174" s="133"/>
      <c r="H174" s="93" t="s">
        <v>1162</v>
      </c>
      <c r="I174" s="95" t="s">
        <v>1317</v>
      </c>
      <c r="J174" s="76" t="s">
        <v>1523</v>
      </c>
      <c r="K174" s="76" t="s">
        <v>1719</v>
      </c>
      <c r="L174" s="64"/>
      <c r="N174" s="8"/>
      <c r="O174" s="8"/>
      <c r="P174" s="8"/>
    </row>
    <row r="175" spans="1:16" ht="136.5" hidden="1" customHeight="1" x14ac:dyDescent="0.35">
      <c r="A175" s="46"/>
      <c r="B175" s="46"/>
      <c r="C175" s="38"/>
      <c r="D175" s="46"/>
      <c r="E175" s="74"/>
      <c r="F175" s="38"/>
      <c r="G175" s="133"/>
      <c r="H175" s="76"/>
      <c r="I175" s="95" t="s">
        <v>1318</v>
      </c>
      <c r="J175" s="76" t="s">
        <v>1524</v>
      </c>
      <c r="K175" s="76" t="s">
        <v>1720</v>
      </c>
      <c r="L175" s="64"/>
      <c r="N175" s="8"/>
      <c r="O175" s="8"/>
      <c r="P175" s="8"/>
    </row>
    <row r="176" spans="1:16" ht="78.75" hidden="1" customHeight="1" x14ac:dyDescent="0.35">
      <c r="A176" s="46"/>
      <c r="B176" s="46"/>
      <c r="C176" s="38"/>
      <c r="D176" s="46"/>
      <c r="E176" s="74"/>
      <c r="F176" s="38"/>
      <c r="G176" s="133"/>
      <c r="H176" s="76"/>
      <c r="I176" s="95" t="s">
        <v>1319</v>
      </c>
      <c r="J176" s="76" t="s">
        <v>1525</v>
      </c>
      <c r="K176" s="76"/>
      <c r="L176" s="64"/>
      <c r="N176" s="8"/>
      <c r="O176" s="8"/>
      <c r="P176" s="8"/>
    </row>
    <row r="177" spans="1:16" ht="123.75" hidden="1" customHeight="1" x14ac:dyDescent="0.35">
      <c r="A177" s="46"/>
      <c r="B177" s="46"/>
      <c r="C177" s="38"/>
      <c r="D177" s="46"/>
      <c r="E177" s="74"/>
      <c r="F177" s="38"/>
      <c r="G177" s="133"/>
      <c r="H177" s="76"/>
      <c r="I177" s="95" t="s">
        <v>1320</v>
      </c>
      <c r="J177" s="76" t="s">
        <v>1526</v>
      </c>
      <c r="K177" s="76"/>
      <c r="L177" s="64"/>
      <c r="N177" s="8"/>
      <c r="O177" s="8"/>
      <c r="P177" s="8"/>
    </row>
    <row r="178" spans="1:16" ht="157.5" hidden="1" customHeight="1" x14ac:dyDescent="0.35">
      <c r="A178" s="46"/>
      <c r="B178" s="46"/>
      <c r="C178" s="38"/>
      <c r="D178" s="46"/>
      <c r="E178" s="74"/>
      <c r="F178" s="38"/>
      <c r="G178" s="133"/>
      <c r="H178" s="76"/>
      <c r="I178" s="76"/>
      <c r="J178" s="76" t="s">
        <v>1527</v>
      </c>
      <c r="K178" s="76"/>
      <c r="L178" s="65"/>
      <c r="N178" s="8"/>
      <c r="O178" s="8"/>
      <c r="P178" s="8"/>
    </row>
    <row r="179" spans="1:16" ht="88.5" customHeight="1" x14ac:dyDescent="0.35">
      <c r="A179" s="46" t="s">
        <v>908</v>
      </c>
      <c r="B179" s="46" t="s">
        <v>909</v>
      </c>
      <c r="C179" s="38" t="s">
        <v>910</v>
      </c>
      <c r="D179" s="46" t="s">
        <v>925</v>
      </c>
      <c r="E179" s="74" t="s">
        <v>926</v>
      </c>
      <c r="F179" s="74" t="s">
        <v>927</v>
      </c>
      <c r="G179" s="137" t="s">
        <v>750</v>
      </c>
      <c r="H179" s="93" t="s">
        <v>1163</v>
      </c>
      <c r="I179" s="95" t="s">
        <v>1321</v>
      </c>
      <c r="J179" s="76" t="s">
        <v>1528</v>
      </c>
      <c r="K179" s="76" t="s">
        <v>1721</v>
      </c>
      <c r="L179" s="63">
        <f>IF(AND(
COUNTIFS(Cumplimiento!B:B,"*"&amp;LEFT(H179,7)&amp;"*",Cumplimiento!C:C,"Cumple")&gt;0,
COUNTIFS(Cumplimiento!B:B,"*"&amp;LEFT(H180,7)&amp;"*",Cumplimiento!C:C,"Cumple")&gt;0,
COUNTIFS(Cumplimiento!B:B,"*"&amp;LEFT(H181,7)&amp;"*",Cumplimiento!C:C,"Cumple")&gt;0,
COUNTIFS(Cumplimiento!B:B,"*"&amp;LEFT(H182,7)&amp;"*",Cumplimiento!C:C,"Cumple")&gt;0,
COUNTIFS(Cumplimiento!B:B,"*"&amp;LEFT(H183,7)&amp;"*",Cumplimiento!C:C,"Cumple")&gt;0),
IF(AND(
COUNTIFS(Cumplimiento!B:B,"*"&amp;LEFT(I179,7)&amp;"*",Cumplimiento!C:C,"Cumple")&gt;0,
COUNTIFS(Cumplimiento!B:B,"*"&amp;LEFT(I180,7)&amp;"*",Cumplimiento!C:C,"Cumple")&gt;0,
COUNTIFS(Cumplimiento!B:B,"*"&amp;LEFT(I181,7)&amp;"*",Cumplimiento!C:C,"Cumple")&gt;0,
COUNTIFS(Cumplimiento!B:B,"*"&amp;LEFT(I182,7)&amp;"*",Cumplimiento!C:C,"Cumple")&gt;0,
COUNTIFS(Cumplimiento!B:B,"*"&amp;LEFT(I183,7)&amp;"*",Cumplimiento!C:C,"Cumple")&gt;0),
IF(AND(
COUNTIFS(Cumplimiento!B:B,"*"&amp;LEFT(J179,7)&amp;"*",Cumplimiento!C:C,"Cumple")&gt;0,
COUNTIFS(Cumplimiento!B:B,"*"&amp;LEFT(J180,7)&amp;"*",Cumplimiento!C:C,"Cumple")&gt;0,
COUNTIFS(Cumplimiento!B:B,"*"&amp;LEFT(J181,7)&amp;"*",Cumplimiento!C:C,"Cumple")&gt;0,
COUNTIFS(Cumplimiento!B:B,"*"&amp;LEFT(J182,7)&amp;"*",Cumplimiento!C:C,"Cumple")&gt;0,
COUNTIFS(Cumplimiento!B:B,"*"&amp;LEFT(J183,7)&amp;"*",Cumplimiento!C:C,"Cumple")&gt;0),
IF(AND(
COUNTIFS(Cumplimiento!B:B,"*"&amp;LEFT(K179,7)&amp;"*",Cumplimiento!C:C,"Cumple")&gt;0,
COUNTIFS(Cumplimiento!B:B,"*"&amp;LEFT(K180,7)&amp;"*",Cumplimiento!C:C,"Cumple")&gt;0,
COUNTIFS(Cumplimiento!B:B,"*"&amp;LEFT(K181,7)&amp;"*",Cumplimiento!C:C,"Cumple")&gt;0,
COUNTIFS(Cumplimiento!B:B,"*"&amp;LEFT(K182,7)&amp;"*",Cumplimiento!C:C,"Cumple")&gt;0,
COUNTIFS(Cumplimiento!B:B,"*"&amp;LEFT(K183,7)&amp;"*",Cumplimiento!C:C,"Cumple")&gt;0),
4,3),2),1),0)</f>
        <v>0</v>
      </c>
      <c r="N179" s="8"/>
      <c r="O179" s="8"/>
      <c r="P179" s="8"/>
    </row>
    <row r="180" spans="1:16" ht="87" hidden="1" customHeight="1" x14ac:dyDescent="0.35">
      <c r="A180" s="46"/>
      <c r="B180" s="46"/>
      <c r="C180" s="38"/>
      <c r="D180" s="46"/>
      <c r="E180" s="74"/>
      <c r="F180" s="74"/>
      <c r="G180" s="138"/>
      <c r="H180" s="93" t="s">
        <v>1164</v>
      </c>
      <c r="I180" s="95" t="s">
        <v>1322</v>
      </c>
      <c r="J180" s="76" t="s">
        <v>1529</v>
      </c>
      <c r="K180" s="76" t="s">
        <v>1722</v>
      </c>
      <c r="L180" s="64"/>
      <c r="N180" s="8"/>
      <c r="O180" s="8"/>
      <c r="P180" s="8"/>
    </row>
    <row r="181" spans="1:16" ht="97.5" hidden="1" customHeight="1" x14ac:dyDescent="0.35">
      <c r="A181" s="46"/>
      <c r="B181" s="46"/>
      <c r="C181" s="38"/>
      <c r="D181" s="46"/>
      <c r="E181" s="74"/>
      <c r="F181" s="74"/>
      <c r="G181" s="138"/>
      <c r="H181" s="93" t="s">
        <v>1165</v>
      </c>
      <c r="I181" s="95" t="s">
        <v>1323</v>
      </c>
      <c r="J181" s="76" t="s">
        <v>1530</v>
      </c>
      <c r="K181" s="76" t="s">
        <v>1723</v>
      </c>
      <c r="L181" s="64"/>
      <c r="N181" s="8"/>
      <c r="O181" s="8"/>
      <c r="P181" s="8"/>
    </row>
    <row r="182" spans="1:16" ht="105.75" hidden="1" customHeight="1" x14ac:dyDescent="0.35">
      <c r="A182" s="46"/>
      <c r="B182" s="46"/>
      <c r="C182" s="38"/>
      <c r="D182" s="46"/>
      <c r="E182" s="74"/>
      <c r="F182" s="74"/>
      <c r="G182" s="138"/>
      <c r="H182" s="93" t="s">
        <v>1166</v>
      </c>
      <c r="I182" s="95" t="s">
        <v>1324</v>
      </c>
      <c r="J182" s="76" t="s">
        <v>1531</v>
      </c>
      <c r="K182" s="76"/>
      <c r="L182" s="64"/>
      <c r="N182" s="8"/>
      <c r="O182" s="8"/>
      <c r="P182" s="8"/>
    </row>
    <row r="183" spans="1:16" ht="111" hidden="1" customHeight="1" x14ac:dyDescent="0.35">
      <c r="A183" s="46"/>
      <c r="B183" s="46"/>
      <c r="C183" s="38"/>
      <c r="D183" s="46"/>
      <c r="E183" s="74"/>
      <c r="F183" s="74"/>
      <c r="G183" s="139"/>
      <c r="H183" s="76"/>
      <c r="I183" s="95" t="s">
        <v>1325</v>
      </c>
      <c r="J183" s="76"/>
      <c r="K183" s="76"/>
      <c r="L183" s="65"/>
      <c r="N183" s="8"/>
      <c r="O183" s="8"/>
      <c r="P183" s="8"/>
    </row>
    <row r="184" spans="1:16" ht="101.25" customHeight="1" x14ac:dyDescent="0.35">
      <c r="A184" s="46" t="s">
        <v>908</v>
      </c>
      <c r="B184" s="46" t="s">
        <v>928</v>
      </c>
      <c r="C184" s="38" t="s">
        <v>929</v>
      </c>
      <c r="D184" s="46" t="s">
        <v>930</v>
      </c>
      <c r="E184" s="74" t="s">
        <v>931</v>
      </c>
      <c r="F184" s="38" t="s">
        <v>932</v>
      </c>
      <c r="G184" s="133" t="s">
        <v>779</v>
      </c>
      <c r="H184" s="93" t="s">
        <v>1167</v>
      </c>
      <c r="I184" s="95" t="s">
        <v>1326</v>
      </c>
      <c r="J184" s="76" t="s">
        <v>1532</v>
      </c>
      <c r="K184" s="76" t="s">
        <v>1724</v>
      </c>
      <c r="L184" s="63">
        <f>IF(AND(
COUNTIFS(Cumplimiento!B:B,"*"&amp;LEFT(H184,7)&amp;"*",Cumplimiento!C:C,"Cumple")&gt;0,
COUNTIFS(Cumplimiento!B:B,"*"&amp;LEFT(H185,7)&amp;"*",Cumplimiento!C:C,"Cumple")&gt;0,
COUNTIFS(Cumplimiento!B:B,"*"&amp;LEFT(H186,7)&amp;"*",Cumplimiento!C:C,"Cumple")&gt;0,
COUNTIFS(Cumplimiento!B:B,"*"&amp;LEFT(H187,7)&amp;"*",Cumplimiento!C:C,"Cumple")&gt;0,
COUNTIFS(Cumplimiento!B:B,"*"&amp;LEFT(H188,7)&amp;"*",Cumplimiento!C:C,"Cumple")&gt;0),
IF(AND(
COUNTIFS(Cumplimiento!B:B,"*"&amp;LEFT(I184,7)&amp;"*",Cumplimiento!C:C,"Cumple")&gt;0,
COUNTIFS(Cumplimiento!B:B,"*"&amp;LEFT(I185,7)&amp;"*",Cumplimiento!C:C,"Cumple")&gt;0,
COUNTIFS(Cumplimiento!B:B,"*"&amp;LEFT(I186,7)&amp;"*",Cumplimiento!C:C,"Cumple")&gt;0,
COUNTIFS(Cumplimiento!B:B,"*"&amp;LEFT(I187,7)&amp;"*",Cumplimiento!C:C,"Cumple")&gt;0,
COUNTIFS(Cumplimiento!B:B,"*"&amp;LEFT(I188,7)&amp;"*",Cumplimiento!C:C,"Cumple")&gt;0),
IF(AND(
COUNTIFS(Cumplimiento!B:B,"*"&amp;LEFT(J184,7)&amp;"*",Cumplimiento!C:C,"Cumple")&gt;0,
COUNTIFS(Cumplimiento!B:B,"*"&amp;LEFT(J185,7)&amp;"*",Cumplimiento!C:C,"Cumple")&gt;0,
COUNTIFS(Cumplimiento!B:B,"*"&amp;LEFT(J186,7)&amp;"*",Cumplimiento!C:C,"Cumple")&gt;0,
COUNTIFS(Cumplimiento!B:B,"*"&amp;LEFT(J187,7)&amp;"*",Cumplimiento!C:C,"Cumple")&gt;0,
COUNTIFS(Cumplimiento!B:B,"*"&amp;LEFT(J188,7)&amp;"*",Cumplimiento!C:C,"Cumple")&gt;0),
IF(AND(
COUNTIFS(Cumplimiento!B:B,"*"&amp;LEFT(K184,7)&amp;"*",Cumplimiento!C:C,"Cumple")&gt;0,
COUNTIFS(Cumplimiento!B:B,"*"&amp;LEFT(K185,7)&amp;"*",Cumplimiento!C:C,"Cumple")&gt;0,
COUNTIFS(Cumplimiento!B:B,"*"&amp;LEFT(K186,7)&amp;"*",Cumplimiento!C:C,"Cumple")&gt;0,
COUNTIFS(Cumplimiento!B:B,"*"&amp;LEFT(K187,7)&amp;"*",Cumplimiento!C:C,"Cumple")&gt;0,
COUNTIFS(Cumplimiento!B:B,"*"&amp;LEFT(K188,7)&amp;"*",Cumplimiento!C:C,"Cumple")&gt;0),
4,3),2),1),0)</f>
        <v>0</v>
      </c>
      <c r="N184" s="8"/>
      <c r="O184" s="8"/>
      <c r="P184" s="8"/>
    </row>
    <row r="185" spans="1:16" ht="106.5" hidden="1" customHeight="1" x14ac:dyDescent="0.35">
      <c r="A185" s="46"/>
      <c r="B185" s="46"/>
      <c r="C185" s="38"/>
      <c r="D185" s="46"/>
      <c r="E185" s="74"/>
      <c r="F185" s="38"/>
      <c r="G185" s="133"/>
      <c r="H185" s="76"/>
      <c r="I185" s="76"/>
      <c r="J185" s="76" t="s">
        <v>1533</v>
      </c>
      <c r="K185" s="76" t="s">
        <v>1725</v>
      </c>
      <c r="L185" s="64"/>
      <c r="N185" s="8"/>
      <c r="O185" s="8"/>
      <c r="P185" s="8"/>
    </row>
    <row r="186" spans="1:16" ht="105.75" hidden="1" customHeight="1" x14ac:dyDescent="0.35">
      <c r="A186" s="46"/>
      <c r="B186" s="46"/>
      <c r="C186" s="38"/>
      <c r="D186" s="46"/>
      <c r="E186" s="74"/>
      <c r="F186" s="38"/>
      <c r="G186" s="133"/>
      <c r="H186" s="76"/>
      <c r="I186" s="76"/>
      <c r="J186" s="76" t="s">
        <v>1534</v>
      </c>
      <c r="K186" s="76" t="s">
        <v>1726</v>
      </c>
      <c r="L186" s="64"/>
      <c r="N186" s="8"/>
      <c r="O186" s="8"/>
      <c r="P186" s="8"/>
    </row>
    <row r="187" spans="1:16" ht="103.5" hidden="1" customHeight="1" x14ac:dyDescent="0.35">
      <c r="A187" s="46"/>
      <c r="B187" s="46"/>
      <c r="C187" s="38"/>
      <c r="D187" s="46"/>
      <c r="E187" s="74"/>
      <c r="F187" s="38"/>
      <c r="G187" s="133"/>
      <c r="H187" s="76"/>
      <c r="I187" s="76"/>
      <c r="J187" s="76" t="s">
        <v>1535</v>
      </c>
      <c r="K187" s="76" t="s">
        <v>1727</v>
      </c>
      <c r="L187" s="64"/>
      <c r="N187" s="8"/>
      <c r="O187" s="8"/>
      <c r="P187" s="8"/>
    </row>
    <row r="188" spans="1:16" ht="63" hidden="1" customHeight="1" x14ac:dyDescent="0.35">
      <c r="A188" s="46"/>
      <c r="B188" s="46"/>
      <c r="C188" s="38"/>
      <c r="D188" s="46"/>
      <c r="E188" s="74"/>
      <c r="F188" s="38"/>
      <c r="G188" s="133"/>
      <c r="H188" s="76"/>
      <c r="I188" s="76"/>
      <c r="J188" s="76"/>
      <c r="K188" s="76" t="s">
        <v>1728</v>
      </c>
      <c r="L188" s="65"/>
      <c r="N188" s="8"/>
      <c r="O188" s="8"/>
      <c r="P188" s="8"/>
    </row>
    <row r="189" spans="1:16" ht="150" customHeight="1" x14ac:dyDescent="0.35">
      <c r="A189" s="46" t="s">
        <v>908</v>
      </c>
      <c r="B189" s="46" t="s">
        <v>928</v>
      </c>
      <c r="C189" s="38" t="s">
        <v>929</v>
      </c>
      <c r="D189" s="46" t="s">
        <v>933</v>
      </c>
      <c r="E189" s="74" t="s">
        <v>934</v>
      </c>
      <c r="F189" s="38" t="s">
        <v>1877</v>
      </c>
      <c r="G189" s="133" t="s">
        <v>750</v>
      </c>
      <c r="H189" s="93" t="s">
        <v>1168</v>
      </c>
      <c r="I189" s="95" t="s">
        <v>1327</v>
      </c>
      <c r="J189" s="76" t="s">
        <v>1536</v>
      </c>
      <c r="K189" s="76" t="s">
        <v>1729</v>
      </c>
      <c r="L189" s="63">
        <f>IF(
    AND(
        COUNTIFS(Cumplimiento!B:B,"*"&amp;LEFT(H189,7)&amp;"*",Cumplimiento!C:C,"Cumple")&gt;0,
        COUNTIFS(Cumplimiento!B:B,"*"&amp;LEFT(H190,7)&amp;"*",Cumplimiento!C:C,"Cumple")&gt;0,
        COUNTIFS(Cumplimiento!B:B,"*"&amp;LEFT(H191,7)&amp;"*",Cumplimiento!C:C,"Cumple")&gt;0,
        COUNTIFS(Cumplimiento!B:B,"*"&amp;LEFT(H192,7)&amp;"*",Cumplimiento!C:C,"Cumple")&gt;0
    ),
    IF(
        AND(
            COUNTIFS(Cumplimiento!B:B,"*"&amp;LEFT(I189,7)&amp;"*",Cumplimiento!C:C,"Cumple")&gt;0,
            COUNTIFS(Cumplimiento!B:B,"*"&amp;LEFT(I190,7)&amp;"*",Cumplimiento!C:C,"Cumple")&gt;0,
            COUNTIFS(Cumplimiento!B:B,"*"&amp;LEFT(I191,7)&amp;"*",Cumplimiento!C:C,"Cumple")&gt;0,
            COUNTIFS(Cumplimiento!B:B,"*"&amp;LEFT(I192,7)&amp;"*",Cumplimiento!C:C,"Cumple")&gt;0
        ),
        IF(
            AND(
                COUNTIFS(Cumplimiento!B:B,"*"&amp;LEFT(J189,7)&amp;"*",Cumplimiento!C:C,"Cumple")&gt;0,
                COUNTIFS(Cumplimiento!B:B,"*"&amp;LEFT(J190,7)&amp;"*",Cumplimiento!C:C,"Cumple")&gt;0,
                COUNTIFS(Cumplimiento!B:B,"*"&amp;LEFT(J191,7)&amp;"*",Cumplimiento!C:C,"Cumple")&gt;0,
                COUNTIFS(Cumplimiento!B:B,"*"&amp;LEFT(J192,7)&amp;"*",Cumplimiento!C:C,"Cumple")&gt;0
            ),
            IF(
                AND(
                    COUNTIFS(Cumplimiento!B:B,"*"&amp;LEFT(K189,7)&amp;"*",Cumplimiento!C:C,"Cumple")&gt;0,
                    COUNTIFS(Cumplimiento!B:B,"*"&amp;LEFT(K190,7)&amp;"*",Cumplimiento!C:C,"Cumple")&gt;0,
                    COUNTIFS(Cumplimiento!B:B,"*"&amp;LEFT(K191,7)&amp;"*",Cumplimiento!C:C,"Cumple")&gt;0,
                    COUNTIFS(Cumplimiento!B:B,"*"&amp;LEFT(K192,7)&amp;"*",Cumplimiento!C:C,"Cumple")&gt;0
                ),
                4,
                3
            ),
            2
        ),
        1
    ),
    0
)</f>
        <v>0</v>
      </c>
      <c r="N189" s="8"/>
      <c r="O189" s="8"/>
      <c r="P189" s="8"/>
    </row>
    <row r="190" spans="1:16" ht="132" hidden="1" customHeight="1" x14ac:dyDescent="0.35">
      <c r="A190" s="46"/>
      <c r="B190" s="46"/>
      <c r="C190" s="38"/>
      <c r="D190" s="46"/>
      <c r="E190" s="74"/>
      <c r="F190" s="38"/>
      <c r="G190" s="133"/>
      <c r="H190" s="93" t="s">
        <v>1169</v>
      </c>
      <c r="I190" s="95" t="s">
        <v>1328</v>
      </c>
      <c r="J190" s="76" t="s">
        <v>1537</v>
      </c>
      <c r="K190" s="76"/>
      <c r="L190" s="64"/>
      <c r="N190" s="8"/>
      <c r="O190" s="8"/>
      <c r="P190" s="8"/>
    </row>
    <row r="191" spans="1:16" ht="140.25" hidden="1" customHeight="1" x14ac:dyDescent="0.35">
      <c r="A191" s="46"/>
      <c r="B191" s="46"/>
      <c r="C191" s="38"/>
      <c r="D191" s="46"/>
      <c r="E191" s="74"/>
      <c r="F191" s="38"/>
      <c r="G191" s="133"/>
      <c r="H191" s="93" t="s">
        <v>1170</v>
      </c>
      <c r="I191" s="95" t="s">
        <v>1329</v>
      </c>
      <c r="J191" s="76" t="s">
        <v>1538</v>
      </c>
      <c r="K191" s="76"/>
      <c r="L191" s="64"/>
      <c r="N191" s="8"/>
      <c r="O191" s="8"/>
      <c r="P191" s="8"/>
    </row>
    <row r="192" spans="1:16" ht="151.5" hidden="1" customHeight="1" x14ac:dyDescent="0.35">
      <c r="A192" s="46"/>
      <c r="B192" s="46"/>
      <c r="C192" s="38"/>
      <c r="D192" s="46"/>
      <c r="E192" s="74"/>
      <c r="F192" s="38"/>
      <c r="G192" s="133"/>
      <c r="H192" s="38"/>
      <c r="I192" s="95" t="s">
        <v>1330</v>
      </c>
      <c r="J192" s="76" t="s">
        <v>1539</v>
      </c>
      <c r="K192" s="76"/>
      <c r="L192" s="65"/>
      <c r="N192" s="8"/>
      <c r="O192" s="8"/>
      <c r="P192" s="8"/>
    </row>
    <row r="193" spans="1:16" ht="77.5" x14ac:dyDescent="0.35">
      <c r="A193" s="46" t="s">
        <v>908</v>
      </c>
      <c r="B193" s="46" t="s">
        <v>935</v>
      </c>
      <c r="C193" s="38" t="s">
        <v>936</v>
      </c>
      <c r="D193" s="46" t="s">
        <v>937</v>
      </c>
      <c r="E193" s="74" t="s">
        <v>938</v>
      </c>
      <c r="F193" s="38" t="s">
        <v>939</v>
      </c>
      <c r="G193" s="133" t="s">
        <v>750</v>
      </c>
      <c r="H193" s="98" t="s">
        <v>1171</v>
      </c>
      <c r="I193" s="100" t="s">
        <v>1331</v>
      </c>
      <c r="J193" s="83" t="s">
        <v>1540</v>
      </c>
      <c r="K193" s="83" t="s">
        <v>1730</v>
      </c>
      <c r="L193" s="63">
        <f>IF(AND(
COUNTIFS(Cumplimiento!B:B,"*"&amp;LEFT(H193,7)&amp;"*",Cumplimiento!C:C,"Cumple")&gt;0,
COUNTIFS(Cumplimiento!B:B,"*"&amp;LEFT(H194,7)&amp;"*",Cumplimiento!C:C,"Cumple")&gt;0,
COUNTIFS(Cumplimiento!B:B,"*"&amp;LEFT(H195,7)&amp;"*",Cumplimiento!C:C,"Cumple")&gt;0,
COUNTIFS(Cumplimiento!B:B,"*"&amp;LEFT(H196,7)&amp;"*",Cumplimiento!C:C,"Cumple")&gt;0,
COUNTIFS(Cumplimiento!B:B,"*"&amp;LEFT(H197,7)&amp;"*",Cumplimiento!C:C,"Cumple")&gt;0,
COUNTIFS(Cumplimiento!B:B,"*"&amp;LEFT(H198,7)&amp;"*",Cumplimiento!C:C,"Cumple")&gt;0,
COUNTIFS(Cumplimiento!B:B,"*"&amp;LEFT(H199,7)&amp;"*",Cumplimiento!C:C,"Cumple")&gt;0),
IF(AND(
COUNTIFS(Cumplimiento!B:B,"*"&amp;LEFT(I193,7)&amp;"*",Cumplimiento!C:C,"Cumple")&gt;0,
COUNTIFS(Cumplimiento!B:B,"*"&amp;LEFT(I194,7)&amp;"*",Cumplimiento!C:C,"Cumple")&gt;0,
COUNTIFS(Cumplimiento!B:B,"*"&amp;LEFT(I195,7)&amp;"*",Cumplimiento!C:C,"Cumple")&gt;0,
COUNTIFS(Cumplimiento!B:B,"*"&amp;LEFT(I196,7)&amp;"*",Cumplimiento!C:C,"Cumple")&gt;0,
COUNTIFS(Cumplimiento!B:B,"*"&amp;LEFT(I197,7)&amp;"*",Cumplimiento!C:C,"Cumple")&gt;0,
COUNTIFS(Cumplimiento!B:B,"*"&amp;LEFT(I198,7)&amp;"*",Cumplimiento!C:C,"Cumple")&gt;0,
COUNTIFS(Cumplimiento!B:B,"*"&amp;LEFT(I199,7)&amp;"*",Cumplimiento!C:C,"Cumple")&gt;0),
IF(AND(
COUNTIFS(Cumplimiento!B:B,"*"&amp;LEFT(J193,7)&amp;"*",Cumplimiento!C:C,"Cumple")&gt;0,
COUNTIFS(Cumplimiento!B:B,"*"&amp;LEFT(J194,7)&amp;"*",Cumplimiento!C:C,"Cumple")&gt;0,
COUNTIFS(Cumplimiento!B:B,"*"&amp;LEFT(J195,7)&amp;"*",Cumplimiento!C:C,"Cumple")&gt;0,
COUNTIFS(Cumplimiento!B:B,"*"&amp;LEFT(J196,7)&amp;"*",Cumplimiento!C:C,"Cumple")&gt;0,
COUNTIFS(Cumplimiento!B:B,"*"&amp;LEFT(J197,7)&amp;"*",Cumplimiento!C:C,"Cumple")&gt;0,
COUNTIFS(Cumplimiento!B:B,"*"&amp;LEFT(J198,7)&amp;"*",Cumplimiento!C:C,"Cumple")&gt;0,
COUNTIFS(Cumplimiento!B:B,"*"&amp;LEFT(J199,7)&amp;"*",Cumplimiento!C:C,"Cumple")&gt;0),
IF(AND(
COUNTIFS(Cumplimiento!B:B,"*"&amp;LEFT(K193,7)&amp;"*",Cumplimiento!C:C,"Cumple")&gt;0,
COUNTIFS(Cumplimiento!B:B,"*"&amp;LEFT(K194,7)&amp;"*",Cumplimiento!C:C,"Cumple")&gt;0,
COUNTIFS(Cumplimiento!B:B,"*"&amp;LEFT(K195,7)&amp;"*",Cumplimiento!C:C,"Cumple")&gt;0,
COUNTIFS(Cumplimiento!B:B,"*"&amp;LEFT(K196,7)&amp;"*",Cumplimiento!C:C,"Cumple")&gt;0,
COUNTIFS(Cumplimiento!B:B,"*"&amp;LEFT(K197,7)&amp;"*",Cumplimiento!C:C,"Cumple")&gt;0,
COUNTIFS(Cumplimiento!B:B,"*"&amp;LEFT(K198,7)&amp;"*",Cumplimiento!C:C,"Cumple")&gt;0,
COUNTIFS(Cumplimiento!B:B,"*"&amp;LEFT(K199,7)&amp;"*",Cumplimiento!C:C,"Cumple")&gt;0),
4,3),2),1),0)</f>
        <v>0</v>
      </c>
      <c r="N193" s="8"/>
      <c r="O193" s="8"/>
      <c r="P193" s="8"/>
    </row>
    <row r="194" spans="1:16" ht="110.25" hidden="1" customHeight="1" x14ac:dyDescent="0.35">
      <c r="A194" s="46"/>
      <c r="B194" s="46"/>
      <c r="C194" s="38"/>
      <c r="D194" s="46"/>
      <c r="E194" s="74"/>
      <c r="F194" s="38"/>
      <c r="G194" s="133"/>
      <c r="H194" s="98" t="s">
        <v>1172</v>
      </c>
      <c r="I194" s="100" t="s">
        <v>1332</v>
      </c>
      <c r="J194" s="83" t="s">
        <v>1541</v>
      </c>
      <c r="K194" s="83" t="s">
        <v>1731</v>
      </c>
      <c r="L194" s="64"/>
      <c r="N194" s="8"/>
      <c r="O194" s="8"/>
      <c r="P194" s="8"/>
    </row>
    <row r="195" spans="1:16" ht="134.25" hidden="1" customHeight="1" x14ac:dyDescent="0.35">
      <c r="A195" s="46"/>
      <c r="B195" s="46"/>
      <c r="C195" s="38"/>
      <c r="D195" s="46"/>
      <c r="E195" s="74"/>
      <c r="F195" s="38"/>
      <c r="G195" s="133"/>
      <c r="H195" s="98" t="s">
        <v>1173</v>
      </c>
      <c r="I195" s="100" t="s">
        <v>1333</v>
      </c>
      <c r="J195" s="83" t="s">
        <v>1542</v>
      </c>
      <c r="K195" s="83" t="s">
        <v>1732</v>
      </c>
      <c r="L195" s="64"/>
      <c r="N195" s="8"/>
      <c r="O195" s="8"/>
      <c r="P195" s="8"/>
    </row>
    <row r="196" spans="1:16" ht="168" hidden="1" customHeight="1" x14ac:dyDescent="0.35">
      <c r="A196" s="46"/>
      <c r="B196" s="46"/>
      <c r="C196" s="38"/>
      <c r="D196" s="46"/>
      <c r="E196" s="74"/>
      <c r="F196" s="38"/>
      <c r="G196" s="133"/>
      <c r="H196" s="98" t="s">
        <v>1174</v>
      </c>
      <c r="I196" s="100" t="s">
        <v>1334</v>
      </c>
      <c r="J196" s="83" t="s">
        <v>1543</v>
      </c>
      <c r="K196" s="83" t="s">
        <v>1733</v>
      </c>
      <c r="L196" s="64"/>
      <c r="N196" s="8"/>
      <c r="O196" s="8"/>
      <c r="P196" s="8"/>
    </row>
    <row r="197" spans="1:16" ht="149.25" hidden="1" customHeight="1" x14ac:dyDescent="0.35">
      <c r="A197" s="46"/>
      <c r="B197" s="46"/>
      <c r="C197" s="38"/>
      <c r="D197" s="46"/>
      <c r="E197" s="74"/>
      <c r="F197" s="38"/>
      <c r="G197" s="133"/>
      <c r="H197" s="98" t="s">
        <v>1175</v>
      </c>
      <c r="I197" s="38"/>
      <c r="J197" s="83" t="s">
        <v>1544</v>
      </c>
      <c r="K197" s="83" t="s">
        <v>1734</v>
      </c>
      <c r="L197" s="64"/>
      <c r="N197" s="8"/>
      <c r="O197" s="8"/>
      <c r="P197" s="8"/>
    </row>
    <row r="198" spans="1:16" ht="139.5" hidden="1" customHeight="1" x14ac:dyDescent="0.35">
      <c r="A198" s="46"/>
      <c r="B198" s="46"/>
      <c r="C198" s="38"/>
      <c r="D198" s="46"/>
      <c r="E198" s="74"/>
      <c r="F198" s="38"/>
      <c r="G198" s="133"/>
      <c r="H198" s="98" t="s">
        <v>1176</v>
      </c>
      <c r="I198" s="83"/>
      <c r="J198" s="83" t="s">
        <v>1545</v>
      </c>
      <c r="K198" s="83" t="s">
        <v>1735</v>
      </c>
      <c r="L198" s="64"/>
      <c r="N198" s="8"/>
      <c r="O198" s="8"/>
      <c r="P198" s="8"/>
    </row>
    <row r="199" spans="1:16" ht="169.5" hidden="1" customHeight="1" x14ac:dyDescent="0.35">
      <c r="A199" s="46"/>
      <c r="B199" s="46"/>
      <c r="C199" s="38"/>
      <c r="D199" s="46"/>
      <c r="E199" s="74"/>
      <c r="F199" s="38"/>
      <c r="G199" s="133"/>
      <c r="H199" s="98" t="s">
        <v>1177</v>
      </c>
      <c r="I199" s="83"/>
      <c r="J199" s="83" t="s">
        <v>1546</v>
      </c>
      <c r="K199" s="83" t="s">
        <v>1736</v>
      </c>
      <c r="L199" s="65"/>
      <c r="N199" s="8"/>
      <c r="O199" s="8"/>
      <c r="P199" s="8"/>
    </row>
    <row r="200" spans="1:16" ht="145.5" customHeight="1" x14ac:dyDescent="0.35">
      <c r="A200" s="46" t="s">
        <v>908</v>
      </c>
      <c r="B200" s="46" t="s">
        <v>935</v>
      </c>
      <c r="C200" s="38" t="s">
        <v>936</v>
      </c>
      <c r="D200" s="46" t="s">
        <v>940</v>
      </c>
      <c r="E200" s="74" t="s">
        <v>941</v>
      </c>
      <c r="F200" s="38" t="s">
        <v>942</v>
      </c>
      <c r="G200" s="137" t="s">
        <v>750</v>
      </c>
      <c r="H200" s="93" t="s">
        <v>1172</v>
      </c>
      <c r="I200" s="95" t="s">
        <v>1332</v>
      </c>
      <c r="J200" s="76" t="s">
        <v>1540</v>
      </c>
      <c r="K200" s="76" t="s">
        <v>1737</v>
      </c>
      <c r="L200" s="63">
        <f>IF(
AND(
COUNTIFS(Cumplimiento!B:B,"*"&amp;LEFT(H200,7)&amp;"*",Cumplimiento!C:C,"Cumple")&gt;0,
COUNTIFS(Cumplimiento!B:B,"*"&amp;LEFT(H201,7)&amp;"*",Cumplimiento!C:C,"Cumple")&gt;0,
COUNTIFS(Cumplimiento!B:B,"*"&amp;LEFT(H202,7)&amp;"*",Cumplimiento!C:C,"Cumple")&gt;0,
COUNTIFS(Cumplimiento!B:B,"*"&amp;LEFT(H203,7)&amp;"*",Cumplimiento!C:C,"Cumple")&gt;0,
COUNTIFS(Cumplimiento!B:B,"*"&amp;LEFT(H204,7)&amp;"*",Cumplimiento!C:C,"Cumple")&gt;0,
COUNTIFS(Cumplimiento!B:B,"*"&amp;LEFT(H205,7)&amp;"*",Cumplimiento!C:C,"Cumple")&gt;0,
COUNTIFS(Cumplimiento!B:B,"*"&amp;LEFT(H206,7)&amp;"*",Cumplimiento!C:C,"Cumple")&gt;0,
COUNTIFS(Cumplimiento!B:B,"*"&amp;LEFT(H207,7)&amp;"*",Cumplimiento!C:C,"Cumple")&gt;0,
COUNTIFS(Cumplimiento!B:B,"*"&amp;LEFT(H208,7)&amp;"*",Cumplimiento!C:C,"Cumple")&gt;0,
COUNTIFS(Cumplimiento!B:B,"*"&amp;LEFT(H209,7)&amp;"*",Cumplimiento!C:C,"Cumple")&gt;0,
COUNTIFS(Cumplimiento!B:B,"*"&amp;LEFT(H210,7)&amp;"*",Cumplimiento!C:C,"Cumple")&gt;0,
COUNTIFS(Cumplimiento!B:B,"*"&amp;LEFT(H211,7)&amp;"*",Cumplimiento!C:C,"Cumple")&gt;0
),
IF(
AND(
COUNTIFS(Cumplimiento!B:B,"*"&amp;LEFT(I200,7)&amp;"*",Cumplimiento!C:C,"Cumple")&gt;0,
COUNTIFS(Cumplimiento!B:B,"*"&amp;LEFT(I201,7)&amp;"*",Cumplimiento!C:C,"Cumple")&gt;0,
COUNTIFS(Cumplimiento!B:B,"*"&amp;LEFT(I202,7)&amp;"*",Cumplimiento!C:C,"Cumple")&gt;0,
COUNTIFS(Cumplimiento!B:B,"*"&amp;LEFT(I203,7)&amp;"*",Cumplimiento!C:C,"Cumple")&gt;0,
COUNTIFS(Cumplimiento!B:B,"*"&amp;LEFT(I204,7)&amp;"*",Cumplimiento!C:C,"Cumple")&gt;0,
COUNTIFS(Cumplimiento!B:B,"*"&amp;LEFT(I205,7)&amp;"*",Cumplimiento!C:C,"Cumple")&gt;0,
COUNTIFS(Cumplimiento!B:B,"*"&amp;LEFT(I206,7)&amp;"*",Cumplimiento!C:C,"Cumple")&gt;0,
COUNTIFS(Cumplimiento!B:B,"*"&amp;LEFT(I207,7)&amp;"*",Cumplimiento!C:C,"Cumple")&gt;0,
COUNTIFS(Cumplimiento!B:B,"*"&amp;LEFT(I208,7)&amp;"*",Cumplimiento!C:C,"Cumple")&gt;0,
COUNTIFS(Cumplimiento!B:B,"*"&amp;LEFT(I209,7)&amp;"*",Cumplimiento!C:C,"Cumple")&gt;0,
COUNTIFS(Cumplimiento!B:B,"*"&amp;LEFT(I210,7)&amp;"*",Cumplimiento!C:C,"Cumple")&gt;0,
COUNTIFS(Cumplimiento!B:B,"*"&amp;LEFT(I211,7)&amp;"*",Cumplimiento!C:C,"Cumple")&gt;0
),
IF(
AND(
COUNTIFS(Cumplimiento!B:B,"*"&amp;LEFT(J200,7)&amp;"*",Cumplimiento!C:C,"Cumple")&gt;0,
COUNTIFS(Cumplimiento!B:B,"*"&amp;LEFT(J201,7)&amp;"*",Cumplimiento!C:C,"Cumple")&gt;0,
COUNTIFS(Cumplimiento!B:B,"*"&amp;LEFT(J202,7)&amp;"*",Cumplimiento!C:C,"Cumple")&gt;0,
COUNTIFS(Cumplimiento!B:B,"*"&amp;LEFT(J203,7)&amp;"*",Cumplimiento!C:C,"Cumple")&gt;0,
COUNTIFS(Cumplimiento!B:B,"*"&amp;LEFT(J204,7)&amp;"*",Cumplimiento!C:C,"Cumple")&gt;0,
COUNTIFS(Cumplimiento!B:B,"*"&amp;LEFT(J205,7)&amp;"*",Cumplimiento!C:C,"Cumple")&gt;0,
COUNTIFS(Cumplimiento!B:B,"*"&amp;LEFT(J206,7)&amp;"*",Cumplimiento!C:C,"Cumple")&gt;0,
COUNTIFS(Cumplimiento!B:B,"*"&amp;LEFT(J207,7)&amp;"*",Cumplimiento!C:C,"Cumple")&gt;0,
COUNTIFS(Cumplimiento!B:B,"*"&amp;LEFT(J208,7)&amp;"*",Cumplimiento!C:C,"Cumple")&gt;0,
COUNTIFS(Cumplimiento!B:B,"*"&amp;LEFT(J209,7)&amp;"*",Cumplimiento!C:C,"Cumple")&gt;0,
COUNTIFS(Cumplimiento!B:B,"*"&amp;LEFT(J210,7)&amp;"*",Cumplimiento!C:C,"Cumple")&gt;0,
COUNTIFS(Cumplimiento!B:B,"*"&amp;LEFT(J211,7)&amp;"*",Cumplimiento!C:C,"Cumple")&gt;0
),
IF(
AND(
COUNTIFS(Cumplimiento!B:B,"*"&amp;LEFT(K200,7)&amp;"*",Cumplimiento!C:C,"Cumple")&gt;0,
COUNTIFS(Cumplimiento!B:B,"*"&amp;LEFT(K201,7)&amp;"*",Cumplimiento!C:C,"Cumple")&gt;0,
COUNTIFS(Cumplimiento!B:B,"*"&amp;LEFT(K202,7)&amp;"*",Cumplimiento!C:C,"Cumple")&gt;0,
COUNTIFS(Cumplimiento!B:B,"*"&amp;LEFT(K203,7)&amp;"*",Cumplimiento!C:C,"Cumple")&gt;0,
COUNTIFS(Cumplimiento!B:B,"*"&amp;LEFT(K204,7)&amp;"*",Cumplimiento!C:C,"Cumple")&gt;0,
COUNTIFS(Cumplimiento!B:B,"*"&amp;LEFT(K205,7)&amp;"*",Cumplimiento!C:C,"Cumple")&gt;0,
COUNTIFS(Cumplimiento!B:B,"*"&amp;LEFT(K206,7)&amp;"*",Cumplimiento!C:C,"Cumple")&gt;0,
COUNTIFS(Cumplimiento!B:B,"*"&amp;LEFT(K207,7)&amp;"*",Cumplimiento!C:C,"Cumple")&gt;0,
COUNTIFS(Cumplimiento!B:B,"*"&amp;LEFT(K208,7)&amp;"*",Cumplimiento!C:C,"Cumple")&gt;0,
COUNTIFS(Cumplimiento!B:B,"*"&amp;LEFT(K209,7)&amp;"*",Cumplimiento!C:C,"Cumple")&gt;0,
COUNTIFS(Cumplimiento!B:B,"*"&amp;LEFT(K210,7)&amp;"*",Cumplimiento!C:C,"Cumple")&gt;0,
COUNTIFS(Cumplimiento!B:B,"*"&amp;LEFT(K211,7)&amp;"*",Cumplimiento!C:C,"Cumple")&gt;0),
4,
3),
2),
1),
0)</f>
        <v>0</v>
      </c>
      <c r="N200" s="8"/>
      <c r="O200" s="8"/>
      <c r="P200" s="8"/>
    </row>
    <row r="201" spans="1:16" ht="170.25" hidden="1" customHeight="1" x14ac:dyDescent="0.35">
      <c r="A201" s="46"/>
      <c r="B201" s="46"/>
      <c r="C201" s="38"/>
      <c r="D201" s="46"/>
      <c r="E201" s="74"/>
      <c r="F201" s="38"/>
      <c r="G201" s="138"/>
      <c r="H201" s="93" t="s">
        <v>1173</v>
      </c>
      <c r="I201" s="95" t="s">
        <v>1313</v>
      </c>
      <c r="J201" s="76" t="s">
        <v>1541</v>
      </c>
      <c r="K201" s="76" t="s">
        <v>1738</v>
      </c>
      <c r="L201" s="64"/>
      <c r="N201" s="8"/>
      <c r="O201" s="8"/>
      <c r="P201" s="8"/>
    </row>
    <row r="202" spans="1:16" ht="179.25" hidden="1" customHeight="1" x14ac:dyDescent="0.35">
      <c r="A202" s="46"/>
      <c r="B202" s="46"/>
      <c r="C202" s="38"/>
      <c r="D202" s="46"/>
      <c r="E202" s="74"/>
      <c r="F202" s="38"/>
      <c r="G202" s="138"/>
      <c r="H202" s="93" t="s">
        <v>1178</v>
      </c>
      <c r="I202" s="95" t="s">
        <v>1334</v>
      </c>
      <c r="J202" s="76" t="s">
        <v>1542</v>
      </c>
      <c r="K202" s="76" t="s">
        <v>1739</v>
      </c>
      <c r="L202" s="64"/>
      <c r="N202" s="8"/>
      <c r="O202" s="8"/>
      <c r="P202" s="8"/>
    </row>
    <row r="203" spans="1:16" ht="157.5" hidden="1" customHeight="1" x14ac:dyDescent="0.35">
      <c r="A203" s="46"/>
      <c r="B203" s="46"/>
      <c r="C203" s="38"/>
      <c r="D203" s="46"/>
      <c r="E203" s="74"/>
      <c r="F203" s="38"/>
      <c r="G203" s="138"/>
      <c r="H203" s="93" t="s">
        <v>1179</v>
      </c>
      <c r="I203" s="95" t="s">
        <v>1335</v>
      </c>
      <c r="J203" s="76" t="s">
        <v>1547</v>
      </c>
      <c r="K203" s="76" t="s">
        <v>1734</v>
      </c>
      <c r="L203" s="64"/>
      <c r="N203" s="8"/>
      <c r="O203" s="8"/>
      <c r="P203" s="8"/>
    </row>
    <row r="204" spans="1:16" ht="172.5" hidden="1" customHeight="1" x14ac:dyDescent="0.35">
      <c r="A204" s="46"/>
      <c r="B204" s="46"/>
      <c r="C204" s="38"/>
      <c r="D204" s="46"/>
      <c r="E204" s="74"/>
      <c r="F204" s="38"/>
      <c r="G204" s="138"/>
      <c r="H204" s="93" t="s">
        <v>1177</v>
      </c>
      <c r="I204" s="95" t="s">
        <v>1336</v>
      </c>
      <c r="J204" s="76" t="s">
        <v>1548</v>
      </c>
      <c r="K204" s="76" t="s">
        <v>1735</v>
      </c>
      <c r="L204" s="64"/>
      <c r="N204" s="8"/>
      <c r="O204" s="8"/>
      <c r="P204" s="8"/>
    </row>
    <row r="205" spans="1:16" ht="156" hidden="1" customHeight="1" x14ac:dyDescent="0.35">
      <c r="A205" s="46"/>
      <c r="B205" s="46"/>
      <c r="C205" s="38"/>
      <c r="D205" s="46"/>
      <c r="E205" s="74"/>
      <c r="F205" s="38"/>
      <c r="G205" s="138"/>
      <c r="H205" s="93" t="s">
        <v>1180</v>
      </c>
      <c r="I205" s="95" t="s">
        <v>1337</v>
      </c>
      <c r="J205" s="76" t="s">
        <v>1549</v>
      </c>
      <c r="K205" s="76" t="s">
        <v>1740</v>
      </c>
      <c r="L205" s="64"/>
      <c r="N205" s="8"/>
      <c r="O205" s="8"/>
      <c r="P205" s="8"/>
    </row>
    <row r="206" spans="1:16" ht="173.25" hidden="1" customHeight="1" x14ac:dyDescent="0.35">
      <c r="A206" s="46"/>
      <c r="B206" s="46"/>
      <c r="C206" s="38"/>
      <c r="D206" s="46"/>
      <c r="E206" s="74"/>
      <c r="F206" s="38"/>
      <c r="G206" s="138"/>
      <c r="H206" s="93" t="s">
        <v>1181</v>
      </c>
      <c r="I206" s="76"/>
      <c r="J206" s="76" t="s">
        <v>1550</v>
      </c>
      <c r="K206" s="76" t="s">
        <v>1741</v>
      </c>
      <c r="L206" s="64"/>
      <c r="N206" s="8"/>
      <c r="O206" s="8"/>
      <c r="P206" s="8"/>
    </row>
    <row r="207" spans="1:16" ht="47.25" hidden="1" customHeight="1" x14ac:dyDescent="0.35">
      <c r="A207" s="46"/>
      <c r="B207" s="46"/>
      <c r="C207" s="38"/>
      <c r="D207" s="46"/>
      <c r="E207" s="74"/>
      <c r="F207" s="38"/>
      <c r="G207" s="138"/>
      <c r="H207" s="93" t="s">
        <v>1182</v>
      </c>
      <c r="I207" s="38"/>
      <c r="J207" s="76" t="s">
        <v>1551</v>
      </c>
      <c r="K207" s="76"/>
      <c r="L207" s="64"/>
      <c r="N207" s="8"/>
      <c r="O207" s="8"/>
      <c r="P207" s="8"/>
    </row>
    <row r="208" spans="1:16" ht="143.25" hidden="1" customHeight="1" x14ac:dyDescent="0.35">
      <c r="A208" s="46"/>
      <c r="B208" s="46"/>
      <c r="C208" s="38"/>
      <c r="D208" s="46"/>
      <c r="E208" s="74"/>
      <c r="F208" s="38"/>
      <c r="G208" s="138"/>
      <c r="H208" s="76"/>
      <c r="I208" s="76"/>
      <c r="J208" s="76" t="s">
        <v>1552</v>
      </c>
      <c r="K208" s="76"/>
      <c r="L208" s="64"/>
      <c r="N208" s="8"/>
      <c r="O208" s="8"/>
      <c r="P208" s="8"/>
    </row>
    <row r="209" spans="1:16" ht="120" hidden="1" customHeight="1" x14ac:dyDescent="0.35">
      <c r="A209" s="46"/>
      <c r="B209" s="46"/>
      <c r="C209" s="38"/>
      <c r="D209" s="46"/>
      <c r="E209" s="74"/>
      <c r="F209" s="38"/>
      <c r="G209" s="138"/>
      <c r="H209" s="76"/>
      <c r="I209" s="76"/>
      <c r="J209" s="76" t="s">
        <v>1553</v>
      </c>
      <c r="K209" s="76"/>
      <c r="L209" s="64"/>
      <c r="N209" s="8"/>
      <c r="O209" s="8"/>
      <c r="P209" s="8"/>
    </row>
    <row r="210" spans="1:16" ht="144" hidden="1" customHeight="1" x14ac:dyDescent="0.35">
      <c r="A210" s="46"/>
      <c r="B210" s="46"/>
      <c r="C210" s="38"/>
      <c r="D210" s="46"/>
      <c r="E210" s="74"/>
      <c r="F210" s="38"/>
      <c r="G210" s="138"/>
      <c r="H210" s="76"/>
      <c r="I210" s="38"/>
      <c r="J210" s="76" t="s">
        <v>1554</v>
      </c>
      <c r="K210" s="76"/>
      <c r="L210" s="64"/>
      <c r="N210" s="8"/>
      <c r="O210" s="8"/>
      <c r="P210" s="8"/>
    </row>
    <row r="211" spans="1:16" ht="137.25" hidden="1" customHeight="1" x14ac:dyDescent="0.35">
      <c r="A211" s="46"/>
      <c r="B211" s="46"/>
      <c r="C211" s="38"/>
      <c r="D211" s="46"/>
      <c r="E211" s="74"/>
      <c r="F211" s="38"/>
      <c r="G211" s="138"/>
      <c r="H211" s="76"/>
      <c r="I211" s="76"/>
      <c r="J211" s="76" t="s">
        <v>1555</v>
      </c>
      <c r="K211" s="76"/>
      <c r="L211" s="65"/>
      <c r="N211" s="8"/>
      <c r="O211" s="8"/>
      <c r="P211" s="8"/>
    </row>
    <row r="212" spans="1:16" ht="69.75" customHeight="1" x14ac:dyDescent="0.35">
      <c r="A212" s="46" t="s">
        <v>908</v>
      </c>
      <c r="B212" s="46" t="s">
        <v>935</v>
      </c>
      <c r="C212" s="38" t="s">
        <v>936</v>
      </c>
      <c r="D212" s="46" t="s">
        <v>943</v>
      </c>
      <c r="E212" s="74" t="s">
        <v>944</v>
      </c>
      <c r="F212" s="76" t="s">
        <v>1878</v>
      </c>
      <c r="G212" s="133" t="s">
        <v>764</v>
      </c>
      <c r="H212" s="93" t="s">
        <v>1183</v>
      </c>
      <c r="I212" s="95" t="s">
        <v>1338</v>
      </c>
      <c r="J212" s="76" t="s">
        <v>1556</v>
      </c>
      <c r="K212" s="76" t="s">
        <v>1742</v>
      </c>
      <c r="L212" s="63">
        <f>IF(
    AND(
        COUNTIFS(Cumplimiento!B:B,"*"&amp;LEFT(H212,7)&amp;"*",Cumplimiento!C:C,"Cumple")&gt;0,
        COUNTIFS(Cumplimiento!B:B,"*"&amp;LEFT(H213,7)&amp;"*",Cumplimiento!C:C,"Cumple")&gt;0,
        COUNTIFS(Cumplimiento!B:B,"*"&amp;LEFT(H214,7)&amp;"*",Cumplimiento!C:C,"Cumple")&gt;0,
        COUNTIFS(Cumplimiento!B:B,"*"&amp;LEFT(H215,7)&amp;"*",Cumplimiento!C:C,"Cumple")&gt;0
    ),
    IF(
        AND(
            COUNTIFS(Cumplimiento!B:B,"*"&amp;LEFT(I212,7)&amp;"*",Cumplimiento!C:C,"Cumple")&gt;0,
            COUNTIFS(Cumplimiento!B:B,"*"&amp;LEFT(I213,7)&amp;"*",Cumplimiento!C:C,"Cumple")&gt;0,
            COUNTIFS(Cumplimiento!B:B,"*"&amp;LEFT(I214,7)&amp;"*",Cumplimiento!C:C,"Cumple")&gt;0,
            COUNTIFS(Cumplimiento!B:B,"*"&amp;LEFT(I215,7)&amp;"*",Cumplimiento!C:C,"Cumple")&gt;0
        ),
        IF(
            AND(
                COUNTIFS(Cumplimiento!B:B,"*"&amp;LEFT(J212,7)&amp;"*",Cumplimiento!C:C,"Cumple")&gt;0,
                COUNTIFS(Cumplimiento!B:B,"*"&amp;LEFT(J213,7)&amp;"*",Cumplimiento!C:C,"Cumple")&gt;0,
                COUNTIFS(Cumplimiento!B:B,"*"&amp;LEFT(J214,7)&amp;"*",Cumplimiento!C:C,"Cumple")&gt;0,
                COUNTIFS(Cumplimiento!B:B,"*"&amp;LEFT(J215,7)&amp;"*",Cumplimiento!C:C,"Cumple")&gt;0
            ),
            IF(
                AND(
                    COUNTIFS(Cumplimiento!B:B,"*"&amp;LEFT(K212,7)&amp;"*",Cumplimiento!C:C,"Cumple")&gt;0,
                    COUNTIFS(Cumplimiento!B:B,"*"&amp;LEFT(K213,7)&amp;"*",Cumplimiento!C:C,"Cumple")&gt;0,
                    COUNTIFS(Cumplimiento!B:B,"*"&amp;LEFT(K214,7)&amp;"*",Cumplimiento!C:C,"Cumple")&gt;0,
                    COUNTIFS(Cumplimiento!B:B,"*"&amp;LEFT(K215,7)&amp;"*",Cumplimiento!C:C,"Cumple")&gt;0
                ),
                4,
                3
            ),
            2
        ),
        1
    ),
    0
)</f>
        <v>0</v>
      </c>
      <c r="N212" s="8"/>
      <c r="O212" s="8"/>
      <c r="P212" s="8"/>
    </row>
    <row r="213" spans="1:16" ht="110.25" hidden="1" customHeight="1" x14ac:dyDescent="0.35">
      <c r="A213" s="46"/>
      <c r="B213" s="46"/>
      <c r="C213" s="38"/>
      <c r="D213" s="46"/>
      <c r="E213" s="74"/>
      <c r="F213" s="38"/>
      <c r="G213" s="141"/>
      <c r="H213" s="93" t="s">
        <v>1184</v>
      </c>
      <c r="I213" s="95" t="s">
        <v>1339</v>
      </c>
      <c r="J213" s="76" t="s">
        <v>1557</v>
      </c>
      <c r="K213" s="76" t="s">
        <v>1743</v>
      </c>
      <c r="L213" s="64"/>
      <c r="N213" s="8"/>
      <c r="O213" s="8"/>
      <c r="P213" s="8"/>
    </row>
    <row r="214" spans="1:16" ht="157.5" hidden="1" customHeight="1" x14ac:dyDescent="0.35">
      <c r="A214" s="46"/>
      <c r="B214" s="46"/>
      <c r="C214" s="38"/>
      <c r="D214" s="46"/>
      <c r="E214" s="74"/>
      <c r="F214" s="38"/>
      <c r="G214" s="141"/>
      <c r="H214" s="93" t="s">
        <v>1185</v>
      </c>
      <c r="I214" s="95" t="s">
        <v>1340</v>
      </c>
      <c r="J214" s="76"/>
      <c r="K214" s="76" t="s">
        <v>1744</v>
      </c>
      <c r="L214" s="64"/>
      <c r="N214" s="8"/>
      <c r="O214" s="8"/>
      <c r="P214" s="8"/>
    </row>
    <row r="215" spans="1:16" ht="126" hidden="1" customHeight="1" x14ac:dyDescent="0.35">
      <c r="A215" s="46"/>
      <c r="B215" s="46"/>
      <c r="C215" s="38"/>
      <c r="D215" s="46"/>
      <c r="E215" s="74"/>
      <c r="F215" s="38"/>
      <c r="G215" s="135"/>
      <c r="H215" s="76"/>
      <c r="I215" s="95" t="s">
        <v>1341</v>
      </c>
      <c r="J215" s="76"/>
      <c r="K215" s="76"/>
      <c r="L215" s="65"/>
      <c r="N215" s="8"/>
      <c r="O215" s="8"/>
      <c r="P215" s="8"/>
    </row>
    <row r="216" spans="1:16" ht="57" customHeight="1" x14ac:dyDescent="0.35">
      <c r="A216" s="46" t="s">
        <v>908</v>
      </c>
      <c r="B216" s="46" t="s">
        <v>935</v>
      </c>
      <c r="C216" s="38" t="s">
        <v>936</v>
      </c>
      <c r="D216" s="46" t="s">
        <v>945</v>
      </c>
      <c r="E216" s="74" t="s">
        <v>946</v>
      </c>
      <c r="F216" s="38" t="s">
        <v>947</v>
      </c>
      <c r="G216" s="141" t="s">
        <v>750</v>
      </c>
      <c r="H216" s="93" t="s">
        <v>1171</v>
      </c>
      <c r="I216" s="95" t="s">
        <v>1331</v>
      </c>
      <c r="J216" s="76" t="s">
        <v>1558</v>
      </c>
      <c r="K216" s="76" t="s">
        <v>1745</v>
      </c>
      <c r="L216" s="63">
        <f>IF(AND(
COUNTIFS(Cumplimiento!B:B,"*"&amp;LEFT(H216,7)&amp;"*",Cumplimiento!C:C,"Cumple")&gt;0,
COUNTIFS(Cumplimiento!B:B,"*"&amp;LEFT(H217,7)&amp;"*",Cumplimiento!C:C,"Cumple")&gt;0,
COUNTIFS(Cumplimiento!B:B,"*"&amp;LEFT(H218,7)&amp;"*",Cumplimiento!C:C,"Cumple")&gt;0,
COUNTIFS(Cumplimiento!B:B,"*"&amp;LEFT(H219,7)&amp;"*",Cumplimiento!C:C,"Cumple")&gt;0,
COUNTIFS(Cumplimiento!B:B,"*"&amp;LEFT(H220,7)&amp;"*",Cumplimiento!C:C,"Cumple")&gt;0),
IF(AND(
COUNTIFS(Cumplimiento!B:B,"*"&amp;LEFT(I216,7)&amp;"*",Cumplimiento!C:C,"Cumple")&gt;0,
COUNTIFS(Cumplimiento!B:B,"*"&amp;LEFT(I217,7)&amp;"*",Cumplimiento!C:C,"Cumple")&gt;0,
COUNTIFS(Cumplimiento!B:B,"*"&amp;LEFT(I218,7)&amp;"*",Cumplimiento!C:C,"Cumple")&gt;0,
COUNTIFS(Cumplimiento!B:B,"*"&amp;LEFT(I219,7)&amp;"*",Cumplimiento!C:C,"Cumple")&gt;0,
COUNTIFS(Cumplimiento!B:B,"*"&amp;LEFT(I220,7)&amp;"*",Cumplimiento!C:C,"Cumple")&gt;0),
IF(AND(
COUNTIFS(Cumplimiento!B:B,"*"&amp;LEFT(J216,7)&amp;"*",Cumplimiento!C:C,"Cumple")&gt;0,
COUNTIFS(Cumplimiento!B:B,"*"&amp;LEFT(J217,7)&amp;"*",Cumplimiento!C:C,"Cumple")&gt;0,
COUNTIFS(Cumplimiento!B:B,"*"&amp;LEFT(J218,7)&amp;"*",Cumplimiento!C:C,"Cumple")&gt;0,
COUNTIFS(Cumplimiento!B:B,"*"&amp;LEFT(J219,7)&amp;"*",Cumplimiento!C:C,"Cumple")&gt;0,
COUNTIFS(Cumplimiento!B:B,"*"&amp;LEFT(J220,7)&amp;"*",Cumplimiento!C:C,"Cumple")&gt;0),
IF(AND(
COUNTIFS(Cumplimiento!B:B,"*"&amp;LEFT(K216,7)&amp;"*",Cumplimiento!C:C,"Cumple")&gt;0,
COUNTIFS(Cumplimiento!B:B,"*"&amp;LEFT(K217,7)&amp;"*",Cumplimiento!C:C,"Cumple")&gt;0,
COUNTIFS(Cumplimiento!B:B,"*"&amp;LEFT(K218,7)&amp;"*",Cumplimiento!C:C,"Cumple")&gt;0,
COUNTIFS(Cumplimiento!B:B,"*"&amp;LEFT(K219,7)&amp;"*",Cumplimiento!C:C,"Cumple")&gt;0,
COUNTIFS(Cumplimiento!B:B,"*"&amp;LEFT(K220,7)&amp;"*",Cumplimiento!C:C,"Cumple")&gt;0),
4,3),2),1),0)</f>
        <v>0</v>
      </c>
      <c r="N216" s="8"/>
      <c r="O216" s="8"/>
      <c r="P216" s="8"/>
    </row>
    <row r="217" spans="1:16" ht="78.75" hidden="1" customHeight="1" x14ac:dyDescent="0.35">
      <c r="A217" s="46"/>
      <c r="B217" s="46"/>
      <c r="C217" s="38"/>
      <c r="D217" s="46"/>
      <c r="E217" s="74"/>
      <c r="F217" s="38"/>
      <c r="G217" s="133"/>
      <c r="H217" s="93" t="s">
        <v>1186</v>
      </c>
      <c r="I217" s="95" t="s">
        <v>1342</v>
      </c>
      <c r="J217" s="76" t="s">
        <v>1559</v>
      </c>
      <c r="K217" s="76" t="s">
        <v>1746</v>
      </c>
      <c r="L217" s="64"/>
      <c r="N217" s="8"/>
      <c r="O217" s="8"/>
      <c r="P217" s="8"/>
    </row>
    <row r="218" spans="1:16" ht="94.5" hidden="1" customHeight="1" x14ac:dyDescent="0.35">
      <c r="A218" s="46"/>
      <c r="B218" s="46"/>
      <c r="C218" s="38"/>
      <c r="D218" s="46"/>
      <c r="E218" s="74"/>
      <c r="F218" s="38"/>
      <c r="G218" s="133"/>
      <c r="H218" s="76"/>
      <c r="I218" s="95" t="s">
        <v>1343</v>
      </c>
      <c r="J218" s="76" t="s">
        <v>1560</v>
      </c>
      <c r="K218" s="76" t="s">
        <v>1747</v>
      </c>
      <c r="L218" s="64"/>
      <c r="N218" s="8"/>
      <c r="O218" s="8"/>
      <c r="P218" s="8"/>
    </row>
    <row r="219" spans="1:16" ht="110.25" hidden="1" customHeight="1" x14ac:dyDescent="0.35">
      <c r="A219" s="46"/>
      <c r="B219" s="46"/>
      <c r="C219" s="38"/>
      <c r="D219" s="46"/>
      <c r="E219" s="74"/>
      <c r="F219" s="38"/>
      <c r="G219" s="133"/>
      <c r="H219" s="76"/>
      <c r="I219" s="95" t="s">
        <v>1344</v>
      </c>
      <c r="J219" s="76" t="s">
        <v>1561</v>
      </c>
      <c r="K219" s="76"/>
      <c r="L219" s="64"/>
      <c r="N219" s="8"/>
      <c r="O219" s="8"/>
      <c r="P219" s="8"/>
    </row>
    <row r="220" spans="1:16" ht="94.5" hidden="1" customHeight="1" x14ac:dyDescent="0.35">
      <c r="A220" s="46"/>
      <c r="B220" s="46"/>
      <c r="C220" s="38"/>
      <c r="D220" s="46"/>
      <c r="E220" s="74"/>
      <c r="F220" s="38"/>
      <c r="G220" s="133"/>
      <c r="H220" s="76"/>
      <c r="I220" s="95" t="s">
        <v>1345</v>
      </c>
      <c r="J220" s="76"/>
      <c r="K220" s="76"/>
      <c r="L220" s="65"/>
      <c r="N220" s="8"/>
      <c r="O220" s="8"/>
      <c r="P220" s="8"/>
    </row>
    <row r="221" spans="1:16" ht="78" customHeight="1" x14ac:dyDescent="0.35">
      <c r="A221" s="46" t="s">
        <v>908</v>
      </c>
      <c r="B221" s="46" t="s">
        <v>948</v>
      </c>
      <c r="C221" s="38" t="s">
        <v>949</v>
      </c>
      <c r="D221" s="38" t="s">
        <v>950</v>
      </c>
      <c r="E221" s="74" t="s">
        <v>951</v>
      </c>
      <c r="F221" s="38" t="s">
        <v>952</v>
      </c>
      <c r="G221" s="133" t="s">
        <v>779</v>
      </c>
      <c r="H221" s="93" t="s">
        <v>1157</v>
      </c>
      <c r="I221" s="100" t="s">
        <v>1346</v>
      </c>
      <c r="J221" s="83" t="s">
        <v>1562</v>
      </c>
      <c r="K221" s="83" t="s">
        <v>1748</v>
      </c>
      <c r="L221" s="63">
        <f>IF(
  AND(
    COUNTIFS(Cumplimiento!B:B,"*"&amp;LEFT(H221,7)&amp;"*",Cumplimiento!C:C,"Cumple")&gt;0,
    COUNTIFS(Cumplimiento!B:B,"*"&amp;LEFT(H222,7)&amp;"*",Cumplimiento!C:C,"Cumple")&gt;0,
    COUNTIFS(Cumplimiento!B:B,"*"&amp;LEFT(H223,7)&amp;"*",Cumplimiento!C:C,"Cumple")&gt;0,
    COUNTIFS(Cumplimiento!B:B,"*"&amp;LEFT(H224,7)&amp;"*",Cumplimiento!C:C,"Cumple")&gt;0,
    COUNTIFS(Cumplimiento!B:B,"*"&amp;LEFT(H225,7)&amp;"*",Cumplimiento!C:C,"Cumple")&gt;0,
    COUNTIFS(Cumplimiento!B:B,"*"&amp;LEFT(H226,7)&amp;"*",Cumplimiento!C:C,"Cumple")&gt;0,
    COUNTIFS(Cumplimiento!B:B,"*"&amp;LEFT(H227,7)&amp;"*",Cumplimiento!C:C,"Cumple")&gt;0,
    COUNTIFS(Cumplimiento!B:B,"*"&amp;LEFT(H228,7)&amp;"*",Cumplimiento!C:C,"Cumple")&gt;0,
    COUNTIFS(Cumplimiento!B:B,"*"&amp;LEFT(H229,7)&amp;"*",Cumplimiento!C:C,"Cumple")&gt;0,
    COUNTIFS(Cumplimiento!B:B,"*"&amp;LEFT(H230,7)&amp;"*",Cumplimiento!C:C,"Cumple")&gt;0
  ),
  IF(
    AND(
      COUNTIFS(Cumplimiento!B:B,"*"&amp;LEFT(I221,7)&amp;"*",Cumplimiento!C:C,"Cumple")&gt;0,
      COUNTIFS(Cumplimiento!B:B,"*"&amp;LEFT(I222,7)&amp;"*",Cumplimiento!C:C,"Cumple")&gt;0,
      COUNTIFS(Cumplimiento!B:B,"*"&amp;LEFT(I223,7)&amp;"*",Cumplimiento!C:C,"Cumple")&gt;0,
      COUNTIFS(Cumplimiento!B:B,"*"&amp;LEFT(I224,7)&amp;"*",Cumplimiento!C:C,"Cumple")&gt;0,
      COUNTIFS(Cumplimiento!B:B,"*"&amp;LEFT(I225,7)&amp;"*",Cumplimiento!C:C,"Cumple")&gt;0,
      COUNTIFS(Cumplimiento!B:B,"*"&amp;LEFT(I226,7)&amp;"*",Cumplimiento!C:C,"Cumple")&gt;0,
      COUNTIFS(Cumplimiento!B:B,"*"&amp;LEFT(I227,7)&amp;"*",Cumplimiento!C:C,"Cumple")&gt;0,
      COUNTIFS(Cumplimiento!B:B,"*"&amp;LEFT(I228,7)&amp;"*",Cumplimiento!C:C,"Cumple")&gt;0,
      COUNTIFS(Cumplimiento!B:B,"*"&amp;LEFT(I229,7)&amp;"*",Cumplimiento!C:C,"Cumple")&gt;0,
      COUNTIFS(Cumplimiento!B:B,"*"&amp;LEFT(I230,7)&amp;"*",Cumplimiento!C:C,"Cumple")&gt;0
    ),
    IF(
      AND(
        COUNTIFS(Cumplimiento!B:B,"*"&amp;LEFT(J221,7)&amp;"*",Cumplimiento!C:C,"Cumple")&gt;0,
        COUNTIFS(Cumplimiento!B:B,"*"&amp;LEFT(J222,7)&amp;"*",Cumplimiento!C:C,"Cumple")&gt;0,
        COUNTIFS(Cumplimiento!B:B,"*"&amp;LEFT(J223,7)&amp;"*",Cumplimiento!C:C,"Cumple")&gt;0,
        COUNTIFS(Cumplimiento!B:B,"*"&amp;LEFT(J224,7)&amp;"*",Cumplimiento!C:C,"Cumple")&gt;0,
        COUNTIFS(Cumplimiento!B:B,"*"&amp;LEFT(J225,7)&amp;"*",Cumplimiento!C:C,"Cumple")&gt;0,
        COUNTIFS(Cumplimiento!B:B,"*"&amp;LEFT(J226,7)&amp;"*",Cumplimiento!C:C,"Cumple")&gt;0,
        COUNTIFS(Cumplimiento!B:B,"*"&amp;LEFT(J227,7)&amp;"*",Cumplimiento!C:C,"Cumple")&gt;0,
        COUNTIFS(Cumplimiento!B:B,"*"&amp;LEFT(J228,7)&amp;"*",Cumplimiento!C:C,"Cumple")&gt;0,
        COUNTIFS(Cumplimiento!B:B,"*"&amp;LEFT(J229,7)&amp;"*",Cumplimiento!C:C,"Cumple")&gt;0,
        COUNTIFS(Cumplimiento!B:B,"*"&amp;LEFT(J230,7)&amp;"*",Cumplimiento!C:C,"Cumple")&gt;0
      ),
      IF(
        AND(
          COUNTIFS(Cumplimiento!B:B,"*"&amp;LEFT(K221,7)&amp;"*",Cumplimiento!C:C,"Cumple")&gt;0,
          COUNTIFS(Cumplimiento!B:B,"*"&amp;LEFT(K222,7)&amp;"*",Cumplimiento!C:C,"Cumple")&gt;0,
          COUNTIFS(Cumplimiento!B:B,"*"&amp;LEFT(K223,7)&amp;"*",Cumplimiento!C:C,"Cumple")&gt;0,
          COUNTIFS(Cumplimiento!B:B,"*"&amp;LEFT(K224,7)&amp;"*",Cumplimiento!C:C,"Cumple")&gt;0,
          COUNTIFS(Cumplimiento!B:B,"*"&amp;LEFT(K225,7)&amp;"*",Cumplimiento!C:C,"Cumple")&gt;0,
          COUNTIFS(Cumplimiento!B:B,"*"&amp;LEFT(K226,7)&amp;"*",Cumplimiento!C:C,"Cumple")&gt;0,
          COUNTIFS(Cumplimiento!B:B,"*"&amp;LEFT(K227,7)&amp;"*",Cumplimiento!C:C,"Cumple")&gt;0,
          COUNTIFS(Cumplimiento!B:B,"*"&amp;LEFT(K228,7)&amp;"*",Cumplimiento!C:C,"Cumple")&gt;0,
          COUNTIFS(Cumplimiento!B:B,"*"&amp;LEFT(K229,7)&amp;"*",Cumplimiento!C:C,"Cumple")&gt;0,
          COUNTIFS(Cumplimiento!B:B,"*"&amp;LEFT(K230,7)&amp;"*",Cumplimiento!C:C,"Cumple")&gt;0
        ),
        4,
        3
      ),
      2
    ),
    1
  ),
  0
)</f>
        <v>0</v>
      </c>
      <c r="N221" s="8"/>
      <c r="O221" s="8"/>
      <c r="P221" s="8"/>
    </row>
    <row r="222" spans="1:16" ht="94.5" hidden="1" customHeight="1" x14ac:dyDescent="0.35">
      <c r="A222" s="46"/>
      <c r="B222" s="46"/>
      <c r="C222" s="38"/>
      <c r="D222" s="38"/>
      <c r="E222" s="74"/>
      <c r="F222" s="38"/>
      <c r="G222" s="133"/>
      <c r="H222" s="93" t="s">
        <v>1187</v>
      </c>
      <c r="I222" s="100" t="s">
        <v>1347</v>
      </c>
      <c r="J222" s="83" t="s">
        <v>1516</v>
      </c>
      <c r="K222" s="83" t="s">
        <v>1749</v>
      </c>
      <c r="L222" s="64"/>
      <c r="N222" s="8"/>
      <c r="O222" s="8"/>
      <c r="P222" s="8"/>
    </row>
    <row r="223" spans="1:16" ht="132.75" hidden="1" customHeight="1" x14ac:dyDescent="0.35">
      <c r="A223" s="46"/>
      <c r="B223" s="46"/>
      <c r="C223" s="38"/>
      <c r="D223" s="38"/>
      <c r="E223" s="74"/>
      <c r="F223" s="38"/>
      <c r="G223" s="133"/>
      <c r="H223" s="93" t="s">
        <v>1188</v>
      </c>
      <c r="I223" s="100" t="s">
        <v>1348</v>
      </c>
      <c r="J223" s="83" t="s">
        <v>1563</v>
      </c>
      <c r="K223" s="83" t="s">
        <v>1750</v>
      </c>
      <c r="L223" s="64"/>
      <c r="N223" s="8"/>
      <c r="O223" s="8"/>
      <c r="P223" s="8"/>
    </row>
    <row r="224" spans="1:16" ht="63" hidden="1" customHeight="1" x14ac:dyDescent="0.35">
      <c r="A224" s="46"/>
      <c r="B224" s="46"/>
      <c r="C224" s="38"/>
      <c r="D224" s="38"/>
      <c r="E224" s="74"/>
      <c r="F224" s="38"/>
      <c r="G224" s="133"/>
      <c r="H224" s="93" t="s">
        <v>1189</v>
      </c>
      <c r="I224" s="95" t="s">
        <v>1349</v>
      </c>
      <c r="J224" s="76" t="s">
        <v>1564</v>
      </c>
      <c r="K224" s="76" t="s">
        <v>1751</v>
      </c>
      <c r="L224" s="64"/>
      <c r="N224" s="8"/>
      <c r="O224" s="8"/>
      <c r="P224" s="8"/>
    </row>
    <row r="225" spans="1:16" ht="78.75" hidden="1" customHeight="1" x14ac:dyDescent="0.35">
      <c r="A225" s="46"/>
      <c r="B225" s="46"/>
      <c r="C225" s="38"/>
      <c r="D225" s="38"/>
      <c r="E225" s="74"/>
      <c r="F225" s="38"/>
      <c r="G225" s="133"/>
      <c r="H225" s="93" t="s">
        <v>1190</v>
      </c>
      <c r="I225" s="95" t="s">
        <v>1350</v>
      </c>
      <c r="J225" s="83" t="s">
        <v>1565</v>
      </c>
      <c r="K225" s="76"/>
      <c r="L225" s="64"/>
      <c r="N225" s="8"/>
      <c r="O225" s="8"/>
      <c r="P225" s="8"/>
    </row>
    <row r="226" spans="1:16" ht="110.25" hidden="1" customHeight="1" x14ac:dyDescent="0.35">
      <c r="A226" s="46"/>
      <c r="B226" s="46"/>
      <c r="C226" s="38"/>
      <c r="D226" s="38"/>
      <c r="E226" s="74"/>
      <c r="F226" s="38"/>
      <c r="G226" s="133"/>
      <c r="H226" s="93" t="s">
        <v>1191</v>
      </c>
      <c r="I226" s="95" t="s">
        <v>1351</v>
      </c>
      <c r="J226" s="83" t="s">
        <v>1566</v>
      </c>
      <c r="K226" s="76"/>
      <c r="L226" s="64"/>
      <c r="N226" s="8"/>
      <c r="O226" s="8"/>
      <c r="P226" s="8"/>
    </row>
    <row r="227" spans="1:16" ht="110.25" hidden="1" customHeight="1" x14ac:dyDescent="0.35">
      <c r="A227" s="46"/>
      <c r="B227" s="46"/>
      <c r="C227" s="38"/>
      <c r="D227" s="38"/>
      <c r="E227" s="74"/>
      <c r="F227" s="38"/>
      <c r="G227" s="133"/>
      <c r="H227" s="76"/>
      <c r="I227" s="95" t="s">
        <v>1352</v>
      </c>
      <c r="J227" s="83" t="s">
        <v>1567</v>
      </c>
      <c r="K227" s="76"/>
      <c r="L227" s="64"/>
      <c r="N227" s="8"/>
      <c r="O227" s="8"/>
      <c r="P227" s="8"/>
    </row>
    <row r="228" spans="1:16" ht="78.75" hidden="1" customHeight="1" x14ac:dyDescent="0.35">
      <c r="A228" s="46"/>
      <c r="B228" s="46"/>
      <c r="C228" s="38"/>
      <c r="D228" s="38"/>
      <c r="E228" s="74"/>
      <c r="F228" s="38"/>
      <c r="G228" s="133"/>
      <c r="H228" s="76"/>
      <c r="I228" s="76"/>
      <c r="J228" s="76" t="s">
        <v>1568</v>
      </c>
      <c r="K228" s="76"/>
      <c r="L228" s="64"/>
      <c r="N228" s="8"/>
      <c r="O228" s="8"/>
      <c r="P228" s="8"/>
    </row>
    <row r="229" spans="1:16" ht="94.5" hidden="1" customHeight="1" x14ac:dyDescent="0.35">
      <c r="A229" s="46"/>
      <c r="B229" s="46"/>
      <c r="C229" s="38"/>
      <c r="D229" s="38"/>
      <c r="E229" s="74"/>
      <c r="F229" s="38"/>
      <c r="G229" s="133"/>
      <c r="H229" s="76"/>
      <c r="I229" s="76"/>
      <c r="J229" s="76" t="s">
        <v>1569</v>
      </c>
      <c r="K229" s="76"/>
      <c r="L229" s="64"/>
      <c r="N229" s="8"/>
      <c r="O229" s="8"/>
      <c r="P229" s="8"/>
    </row>
    <row r="230" spans="1:16" ht="126" hidden="1" customHeight="1" x14ac:dyDescent="0.35">
      <c r="A230" s="46"/>
      <c r="B230" s="46"/>
      <c r="C230" s="38"/>
      <c r="D230" s="38"/>
      <c r="E230" s="74"/>
      <c r="F230" s="38"/>
      <c r="G230" s="133"/>
      <c r="H230" s="76"/>
      <c r="I230" s="76"/>
      <c r="J230" s="76" t="s">
        <v>1570</v>
      </c>
      <c r="K230" s="76"/>
      <c r="L230" s="65"/>
      <c r="N230" s="8"/>
      <c r="O230" s="8"/>
      <c r="P230" s="8"/>
    </row>
    <row r="231" spans="1:16" ht="78.75" customHeight="1" x14ac:dyDescent="0.35">
      <c r="A231" s="46" t="s">
        <v>908</v>
      </c>
      <c r="B231" s="46" t="s">
        <v>948</v>
      </c>
      <c r="C231" s="38" t="s">
        <v>949</v>
      </c>
      <c r="D231" s="38" t="s">
        <v>953</v>
      </c>
      <c r="E231" s="74" t="s">
        <v>954</v>
      </c>
      <c r="F231" s="38" t="s">
        <v>955</v>
      </c>
      <c r="G231" s="133" t="s">
        <v>764</v>
      </c>
      <c r="H231" s="93" t="s">
        <v>1192</v>
      </c>
      <c r="I231" s="95" t="s">
        <v>1353</v>
      </c>
      <c r="J231" s="76" t="s">
        <v>1571</v>
      </c>
      <c r="K231" s="76" t="s">
        <v>1752</v>
      </c>
      <c r="L231" s="63">
        <f>IF(AND(COUNTIFS(Cumplimiento!B:B,"*"&amp;LEFT(H231,7)&amp;"*",Cumplimiento!C:C,"Cumple")&gt;0,COUNTIFS(Cumplimiento!B:B,"*"&amp;LEFT(H232,7)&amp;"*",Cumplimiento!C:C,"Cumple")&gt;0,COUNTIFS(Cumplimiento!B:B,"*"&amp;LEFT(H233,7)&amp;"*",Cumplimiento!C:C,"Cumple")&gt;0),
IF(AND(COUNTIFS(Cumplimiento!B:B,"*"&amp;LEFT(I231,7)&amp;"*",Cumplimiento!C:C,"Cumple")&gt;0,COUNTIFS(Cumplimiento!B:B,"*"&amp;LEFT(I232,7)&amp;"*",Cumplimiento!C:C,"Cumple")&gt;0,COUNTIFS(Cumplimiento!B:B,"*"&amp;LEFT(I233,7)&amp;"*",Cumplimiento!C:C,"Cumple")&gt;0),
IF(AND(COUNTIFS(Cumplimiento!B:B,"*"&amp;LEFT(J231,7)&amp;"*",Cumplimiento!C:C,"Cumple")&gt;0,COUNTIFS(Cumplimiento!B:B,"*"&amp;LEFT(J232,7)&amp;"*",Cumplimiento!C:C,"Cumple")&gt;0,COUNTIFS(Cumplimiento!B:B,"*"&amp;LEFT(J233,7)&amp;"*",Cumplimiento!C:C,"Cumple")&gt;0),
IF(AND(COUNTIFS(Cumplimiento!B:B,"*"&amp;LEFT(K231,7)&amp;"*",Cumplimiento!C:C,"Cumple")&gt;0,COUNTIFS(Cumplimiento!B:B,"*"&amp;LEFT(K232,7)&amp;"*",Cumplimiento!C:C,"Cumple")&gt;0,COUNTIFS(Cumplimiento!B:B,"*"&amp;LEFT(K233,7)&amp;"*",Cumplimiento!C:C,"Cumple")&gt;0),4,3),2),1),0)</f>
        <v>0</v>
      </c>
      <c r="N231" s="8"/>
      <c r="O231" s="8"/>
      <c r="P231" s="8"/>
    </row>
    <row r="232" spans="1:16" ht="157.5" hidden="1" customHeight="1" x14ac:dyDescent="0.35">
      <c r="A232" s="46"/>
      <c r="B232" s="46"/>
      <c r="C232" s="38"/>
      <c r="D232" s="38"/>
      <c r="E232" s="74"/>
      <c r="F232" s="38"/>
      <c r="G232" s="133"/>
      <c r="H232" s="93" t="s">
        <v>1193</v>
      </c>
      <c r="I232" s="95" t="s">
        <v>1354</v>
      </c>
      <c r="J232" s="76" t="s">
        <v>1572</v>
      </c>
      <c r="K232" s="76" t="s">
        <v>1753</v>
      </c>
      <c r="L232" s="64"/>
      <c r="N232" s="8"/>
      <c r="O232" s="8"/>
      <c r="P232" s="8"/>
    </row>
    <row r="233" spans="1:16" ht="141.75" hidden="1" customHeight="1" x14ac:dyDescent="0.35">
      <c r="A233" s="46"/>
      <c r="B233" s="46"/>
      <c r="C233" s="38"/>
      <c r="D233" s="38"/>
      <c r="E233" s="74"/>
      <c r="F233" s="38"/>
      <c r="G233" s="134"/>
      <c r="H233" s="76"/>
      <c r="I233" s="95" t="s">
        <v>1355</v>
      </c>
      <c r="J233" s="76"/>
      <c r="K233" s="76" t="s">
        <v>1754</v>
      </c>
      <c r="L233" s="65"/>
      <c r="N233" s="8"/>
      <c r="O233" s="8"/>
      <c r="P233" s="8"/>
    </row>
    <row r="234" spans="1:16" ht="69" customHeight="1" x14ac:dyDescent="0.35">
      <c r="A234" s="46" t="s">
        <v>908</v>
      </c>
      <c r="B234" s="46" t="s">
        <v>948</v>
      </c>
      <c r="C234" s="38" t="s">
        <v>949</v>
      </c>
      <c r="D234" s="38" t="s">
        <v>956</v>
      </c>
      <c r="E234" s="74" t="s">
        <v>957</v>
      </c>
      <c r="F234" s="38" t="s">
        <v>958</v>
      </c>
      <c r="G234" s="143" t="s">
        <v>764</v>
      </c>
      <c r="H234" s="93" t="s">
        <v>1194</v>
      </c>
      <c r="I234" s="95" t="s">
        <v>1356</v>
      </c>
      <c r="J234" s="76" t="s">
        <v>1573</v>
      </c>
      <c r="K234" s="76" t="s">
        <v>1755</v>
      </c>
      <c r="L234" s="63">
        <f>IF(AND(
COUNTIFS(Cumplimiento!B:B,"*"&amp;LEFT(H234,7)&amp;"*",Cumplimiento!C:C,"Cumple")&gt;0,
COUNTIFS(Cumplimiento!B:B,"*"&amp;LEFT(H235,7)&amp;"*",Cumplimiento!C:C,"Cumple")&gt;0,
COUNTIFS(Cumplimiento!B:B,"*"&amp;LEFT(H236,7)&amp;"*",Cumplimiento!C:C,"Cumple")&gt;0,
COUNTIFS(Cumplimiento!B:B,"*"&amp;LEFT(H237,7)&amp;"*",Cumplimiento!C:C,"Cumple")&gt;0,
COUNTIFS(Cumplimiento!B:B,"*"&amp;LEFT(H238,7)&amp;"*",Cumplimiento!C:C,"Cumple")&gt;0),
IF(AND(
COUNTIFS(Cumplimiento!B:B,"*"&amp;LEFT(I234,7)&amp;"*",Cumplimiento!C:C,"Cumple")&gt;0,
COUNTIFS(Cumplimiento!B:B,"*"&amp;LEFT(I235,7)&amp;"*",Cumplimiento!C:C,"Cumple")&gt;0,
COUNTIFS(Cumplimiento!B:B,"*"&amp;LEFT(I236,7)&amp;"*",Cumplimiento!C:C,"Cumple")&gt;0,
COUNTIFS(Cumplimiento!B:B,"*"&amp;LEFT(I237,7)&amp;"*",Cumplimiento!C:C,"Cumple")&gt;0,
COUNTIFS(Cumplimiento!B:B,"*"&amp;LEFT(I238,7)&amp;"*",Cumplimiento!C:C,"Cumple")&gt;0),
IF(AND(
COUNTIFS(Cumplimiento!B:B,"*"&amp;LEFT(J234,7)&amp;"*",Cumplimiento!C:C,"Cumple")&gt;0,
COUNTIFS(Cumplimiento!B:B,"*"&amp;LEFT(J235,7)&amp;"*",Cumplimiento!C:C,"Cumple")&gt;0,
COUNTIFS(Cumplimiento!B:B,"*"&amp;LEFT(J236,7)&amp;"*",Cumplimiento!C:C,"Cumple")&gt;0,
COUNTIFS(Cumplimiento!B:B,"*"&amp;LEFT(J237,7)&amp;"*",Cumplimiento!C:C,"Cumple")&gt;0,
COUNTIFS(Cumplimiento!B:B,"*"&amp;LEFT(J238,7)&amp;"*",Cumplimiento!C:C,"Cumple")&gt;0),
IF(AND(
COUNTIFS(Cumplimiento!B:B,"*"&amp;LEFT(K234,7)&amp;"*",Cumplimiento!C:C,"Cumple")&gt;0,
COUNTIFS(Cumplimiento!B:B,"*"&amp;LEFT(K235,7)&amp;"*",Cumplimiento!C:C,"Cumple")&gt;0,
COUNTIFS(Cumplimiento!B:B,"*"&amp;LEFT(K236,7)&amp;"*",Cumplimiento!C:C,"Cumple")&gt;0,
COUNTIFS(Cumplimiento!B:B,"*"&amp;LEFT(K237,7)&amp;"*",Cumplimiento!C:C,"Cumple")&gt;0,
COUNTIFS(Cumplimiento!B:B,"*"&amp;LEFT(K238,7)&amp;"*",Cumplimiento!C:C,"Cumple")&gt;0),
4,3),2),1),0)</f>
        <v>0</v>
      </c>
      <c r="N234" s="8"/>
      <c r="O234" s="8"/>
      <c r="P234" s="8"/>
    </row>
    <row r="235" spans="1:16" ht="138.75" hidden="1" customHeight="1" x14ac:dyDescent="0.35">
      <c r="A235" s="46"/>
      <c r="B235" s="46"/>
      <c r="C235" s="38"/>
      <c r="D235" s="38"/>
      <c r="E235" s="74"/>
      <c r="F235" s="38"/>
      <c r="G235" s="144"/>
      <c r="H235" s="93" t="s">
        <v>1195</v>
      </c>
      <c r="I235" s="95" t="s">
        <v>1357</v>
      </c>
      <c r="J235" s="76" t="s">
        <v>1574</v>
      </c>
      <c r="K235" s="76" t="s">
        <v>1756</v>
      </c>
      <c r="L235" s="64"/>
      <c r="N235" s="8"/>
      <c r="O235" s="8"/>
      <c r="P235" s="8"/>
    </row>
    <row r="236" spans="1:16" ht="173.25" hidden="1" customHeight="1" x14ac:dyDescent="0.35">
      <c r="A236" s="46"/>
      <c r="B236" s="46"/>
      <c r="C236" s="38"/>
      <c r="D236" s="38"/>
      <c r="E236" s="74"/>
      <c r="F236" s="38"/>
      <c r="G236" s="144"/>
      <c r="H236" s="93" t="s">
        <v>1196</v>
      </c>
      <c r="I236" s="95" t="s">
        <v>1358</v>
      </c>
      <c r="J236" s="76" t="s">
        <v>1575</v>
      </c>
      <c r="K236" s="76" t="s">
        <v>1757</v>
      </c>
      <c r="L236" s="64"/>
      <c r="N236" s="8"/>
      <c r="O236" s="8"/>
      <c r="P236" s="8"/>
    </row>
    <row r="237" spans="1:16" ht="137.25" hidden="1" customHeight="1" x14ac:dyDescent="0.35">
      <c r="A237" s="46"/>
      <c r="B237" s="46"/>
      <c r="C237" s="38"/>
      <c r="D237" s="38"/>
      <c r="E237" s="74"/>
      <c r="F237" s="38"/>
      <c r="G237" s="144"/>
      <c r="H237" s="76"/>
      <c r="I237" s="95" t="s">
        <v>1359</v>
      </c>
      <c r="J237" s="76" t="s">
        <v>1576</v>
      </c>
      <c r="K237" s="76" t="s">
        <v>1758</v>
      </c>
      <c r="L237" s="64"/>
      <c r="N237" s="8"/>
      <c r="O237" s="8"/>
      <c r="P237" s="8"/>
    </row>
    <row r="238" spans="1:16" ht="110.25" hidden="1" customHeight="1" x14ac:dyDescent="0.35">
      <c r="A238" s="46"/>
      <c r="B238" s="46"/>
      <c r="C238" s="38"/>
      <c r="D238" s="38"/>
      <c r="E238" s="74"/>
      <c r="F238" s="38"/>
      <c r="G238" s="145"/>
      <c r="H238" s="76"/>
      <c r="I238" s="76"/>
      <c r="J238" s="76"/>
      <c r="K238" s="76" t="s">
        <v>1759</v>
      </c>
      <c r="L238" s="65"/>
      <c r="N238" s="8"/>
      <c r="O238" s="8"/>
      <c r="P238" s="8"/>
    </row>
    <row r="239" spans="1:16" ht="94.5" customHeight="1" x14ac:dyDescent="0.35">
      <c r="A239" s="46" t="s">
        <v>908</v>
      </c>
      <c r="B239" s="46" t="s">
        <v>948</v>
      </c>
      <c r="C239" s="38" t="s">
        <v>949</v>
      </c>
      <c r="D239" s="38" t="s">
        <v>959</v>
      </c>
      <c r="E239" s="74" t="s">
        <v>960</v>
      </c>
      <c r="F239" s="46" t="s">
        <v>961</v>
      </c>
      <c r="G239" s="142" t="s">
        <v>750</v>
      </c>
      <c r="H239" s="98" t="s">
        <v>1103</v>
      </c>
      <c r="I239" s="100" t="s">
        <v>1360</v>
      </c>
      <c r="J239" s="83" t="s">
        <v>1577</v>
      </c>
      <c r="K239" s="83" t="s">
        <v>1760</v>
      </c>
      <c r="L239" s="63">
        <f>IF(
    AND(
        COUNTIFS(Cumplimiento!B:B,"*"&amp;LEFT(H2239,7)&amp;"*",Cumplimiento!C:C,"Cumple")&gt;0,
        COUNTIFS(Cumplimiento!B:B,"*"&amp;LEFT(H240,7)&amp;"*",Cumplimiento!C:C,"Cumple")&gt;0,
        COUNTIFS(Cumplimiento!B:B,"*"&amp;LEFT(H241,7)&amp;"*",Cumplimiento!C:C,"Cumple")&gt;0,
        COUNTIFS(Cumplimiento!B:B,"*"&amp;LEFT(H242,7)&amp;"*",Cumplimiento!C:C,"Cumple")&gt;0
    ),
    IF(
        AND(
            COUNTIFS(Cumplimiento!B:B,"*"&amp;LEFT(I239,7)&amp;"*",Cumplimiento!C:C,"Cumple")&gt;0,
            COUNTIFS(Cumplimiento!B:B,"*"&amp;LEFT(I240,7)&amp;"*",Cumplimiento!C:C,"Cumple")&gt;0,
            COUNTIFS(Cumplimiento!B:B,"*"&amp;LEFT(I241,7)&amp;"*",Cumplimiento!C:C,"Cumple")&gt;0,
            COUNTIFS(Cumplimiento!B:B,"*"&amp;LEFT(I242,7)&amp;"*",Cumplimiento!C:C,"Cumple")&gt;0
        ),
        IF(
            AND(
                COUNTIFS(Cumplimiento!B:B,"*"&amp;LEFT(J239,7)&amp;"*",Cumplimiento!C:C,"Cumple")&gt;0,
                COUNTIFS(Cumplimiento!B:B,"*"&amp;LEFT(J240,7)&amp;"*",Cumplimiento!C:C,"Cumple")&gt;0,
                COUNTIFS(Cumplimiento!B:B,"*"&amp;LEFT(J241,7)&amp;"*",Cumplimiento!C:C,"Cumple")&gt;0,
                COUNTIFS(Cumplimiento!B:B,"*"&amp;LEFT(J242,7)&amp;"*",Cumplimiento!C:C,"Cumple")&gt;0
            ),
            IF(
                AND(
                    COUNTIFS(Cumplimiento!B:B,"*"&amp;LEFT(K239,7)&amp;"*",Cumplimiento!C:C,"Cumple")&gt;0,
                    COUNTIFS(Cumplimiento!B:B,"*"&amp;LEFT(K240,7)&amp;"*",Cumplimiento!C:C,"Cumple")&gt;0,
                    COUNTIFS(Cumplimiento!B:B,"*"&amp;LEFT(K241,7)&amp;"*",Cumplimiento!C:C,"Cumple")&gt;0,
                    COUNTIFS(Cumplimiento!B:B,"*"&amp;LEFT(K242,7)&amp;"*",Cumplimiento!C:C,"Cumple")&gt;0
                ),
                4,
                3
            ),
            2
        ),
        1
    ),
    0
)</f>
        <v>0</v>
      </c>
      <c r="N239" s="8"/>
      <c r="O239" s="8"/>
      <c r="P239" s="8"/>
    </row>
    <row r="240" spans="1:16" ht="78.75" hidden="1" customHeight="1" x14ac:dyDescent="0.35">
      <c r="A240" s="46"/>
      <c r="B240" s="46"/>
      <c r="C240" s="38"/>
      <c r="D240" s="38"/>
      <c r="E240" s="74"/>
      <c r="F240" s="46"/>
      <c r="G240" s="136"/>
      <c r="H240" s="98" t="s">
        <v>1197</v>
      </c>
      <c r="I240" s="100" t="s">
        <v>1361</v>
      </c>
      <c r="J240" s="83" t="s">
        <v>1578</v>
      </c>
      <c r="K240" s="83" t="s">
        <v>1761</v>
      </c>
      <c r="L240" s="64"/>
      <c r="N240" s="8"/>
      <c r="O240" s="8"/>
      <c r="P240" s="8"/>
    </row>
    <row r="241" spans="1:16" ht="94.5" hidden="1" customHeight="1" x14ac:dyDescent="0.35">
      <c r="A241" s="46"/>
      <c r="B241" s="46"/>
      <c r="C241" s="38"/>
      <c r="D241" s="38"/>
      <c r="E241" s="74"/>
      <c r="F241" s="46"/>
      <c r="G241" s="136"/>
      <c r="H241" s="83"/>
      <c r="I241" s="83"/>
      <c r="J241" s="83" t="s">
        <v>1579</v>
      </c>
      <c r="K241" s="83" t="s">
        <v>1762</v>
      </c>
      <c r="L241" s="64"/>
      <c r="N241" s="8"/>
      <c r="O241" s="8"/>
      <c r="P241" s="8"/>
    </row>
    <row r="242" spans="1:16" ht="63" hidden="1" customHeight="1" x14ac:dyDescent="0.35">
      <c r="A242" s="46"/>
      <c r="B242" s="46"/>
      <c r="C242" s="38"/>
      <c r="D242" s="38"/>
      <c r="E242" s="74"/>
      <c r="F242" s="46"/>
      <c r="G242" s="136"/>
      <c r="H242" s="83"/>
      <c r="I242" s="83"/>
      <c r="J242" s="83"/>
      <c r="K242" s="83" t="s">
        <v>1763</v>
      </c>
      <c r="L242" s="65"/>
      <c r="N242" s="8"/>
      <c r="O242" s="8"/>
      <c r="P242" s="8"/>
    </row>
    <row r="243" spans="1:16" ht="108.5" x14ac:dyDescent="0.35">
      <c r="A243" s="46" t="s">
        <v>908</v>
      </c>
      <c r="B243" s="46" t="s">
        <v>962</v>
      </c>
      <c r="C243" s="38" t="s">
        <v>1898</v>
      </c>
      <c r="D243" s="46" t="s">
        <v>963</v>
      </c>
      <c r="E243" s="74" t="s">
        <v>964</v>
      </c>
      <c r="F243" s="38" t="s">
        <v>965</v>
      </c>
      <c r="G243" s="137" t="s">
        <v>750</v>
      </c>
      <c r="H243" s="93" t="s">
        <v>1198</v>
      </c>
      <c r="I243" s="95" t="s">
        <v>1362</v>
      </c>
      <c r="J243" s="76" t="s">
        <v>1580</v>
      </c>
      <c r="K243" s="76" t="s">
        <v>1764</v>
      </c>
      <c r="L243" s="63">
        <f>IF(
    AND(
        COUNTIFS(Cumplimiento!B:B,"*"&amp;LEFT(H243,7)&amp;"*",Cumplimiento!C:C,"Cumple")&gt;0,
        COUNTIFS(Cumplimiento!B:B,"*"&amp;LEFT(H244,7)&amp;"*",Cumplimiento!C:C,"Cumple")&gt;0,
        COUNTIFS(Cumplimiento!B:B,"*"&amp;LEFT(H245,7)&amp;"*",Cumplimiento!C:C,"Cumple")&gt;0,
        COUNTIFS(Cumplimiento!B:B,"*"&amp;LEFT(H246,7)&amp;"*",Cumplimiento!C:C,"Cumple")&gt;0
    ),
    IF(
        AND(
            COUNTIFS(Cumplimiento!B:B,"*"&amp;LEFT(I243,7)&amp;"*",Cumplimiento!C:C,"Cumple")&gt;0,
            COUNTIFS(Cumplimiento!B:B,"*"&amp;LEFT(I244,7)&amp;"*",Cumplimiento!C:C,"Cumple")&gt;0,
            COUNTIFS(Cumplimiento!B:B,"*"&amp;LEFT(I245,7)&amp;"*",Cumplimiento!C:C,"Cumple")&gt;0,
            COUNTIFS(Cumplimiento!B:B,"*"&amp;LEFT(I246,7)&amp;"*",Cumplimiento!C:C,"Cumple")&gt;0
        ),
        IF(
            AND(
                COUNTIFS(Cumplimiento!B:B,"*"&amp;LEFT(J243,7)&amp;"*",Cumplimiento!C:C,"Cumple")&gt;0,
                COUNTIFS(Cumplimiento!B:B,"*"&amp;LEFT(J244,7)&amp;"*",Cumplimiento!C:C,"Cumple")&gt;0,
                COUNTIFS(Cumplimiento!B:B,"*"&amp;LEFT(J245,7)&amp;"*",Cumplimiento!C:C,"Cumple")&gt;0,
                COUNTIFS(Cumplimiento!B:B,"*"&amp;LEFT(J246,7)&amp;"*",Cumplimiento!C:C,"Cumple")&gt;0
            ),
            IF(
                AND(
                    COUNTIFS(Cumplimiento!B:B,"*"&amp;LEFT(K243,7)&amp;"*",Cumplimiento!C:C,"Cumple")&gt;0,
                    COUNTIFS(Cumplimiento!B:B,"*"&amp;LEFT(K244,7)&amp;"*",Cumplimiento!C:C,"Cumple")&gt;0,
                    COUNTIFS(Cumplimiento!B:B,"*"&amp;LEFT(K245,7)&amp;"*",Cumplimiento!C:C,"Cumple")&gt;0,
                    COUNTIFS(Cumplimiento!B:B,"*"&amp;LEFT(K246,7)&amp;"*",Cumplimiento!C:C,"Cumple")&gt;0
                ),
                4,
                3
            ),
            2
        ),
        1
    ),
    0
)</f>
        <v>0</v>
      </c>
      <c r="N243" s="8"/>
      <c r="O243" s="8"/>
      <c r="P243" s="8"/>
    </row>
    <row r="244" spans="1:16" ht="93" hidden="1" x14ac:dyDescent="0.35">
      <c r="A244" s="46"/>
      <c r="B244" s="46"/>
      <c r="C244" s="38"/>
      <c r="D244" s="46"/>
      <c r="E244" s="74"/>
      <c r="F244" s="38"/>
      <c r="G244" s="138"/>
      <c r="H244" s="93" t="s">
        <v>1199</v>
      </c>
      <c r="I244" s="95" t="s">
        <v>1363</v>
      </c>
      <c r="J244" s="76" t="s">
        <v>1581</v>
      </c>
      <c r="K244" s="76" t="s">
        <v>1765</v>
      </c>
      <c r="L244" s="64"/>
      <c r="N244" s="8"/>
      <c r="O244" s="8"/>
      <c r="P244" s="8"/>
    </row>
    <row r="245" spans="1:16" ht="77.5" hidden="1" x14ac:dyDescent="0.35">
      <c r="A245" s="46"/>
      <c r="B245" s="46"/>
      <c r="C245" s="38"/>
      <c r="D245" s="46"/>
      <c r="E245" s="74"/>
      <c r="F245" s="38"/>
      <c r="G245" s="138"/>
      <c r="H245" s="93" t="s">
        <v>1152</v>
      </c>
      <c r="I245" s="95" t="s">
        <v>1364</v>
      </c>
      <c r="J245" s="76" t="s">
        <v>1582</v>
      </c>
      <c r="K245" s="76" t="s">
        <v>1766</v>
      </c>
      <c r="L245" s="64"/>
      <c r="N245" s="8"/>
      <c r="O245" s="8"/>
      <c r="P245" s="8"/>
    </row>
    <row r="246" spans="1:16" ht="77.5" hidden="1" x14ac:dyDescent="0.35">
      <c r="A246" s="46"/>
      <c r="B246" s="46"/>
      <c r="C246" s="38"/>
      <c r="D246" s="46"/>
      <c r="E246" s="74"/>
      <c r="F246" s="38"/>
      <c r="G246" s="139"/>
      <c r="H246" s="93" t="s">
        <v>1200</v>
      </c>
      <c r="I246" s="95" t="s">
        <v>1365</v>
      </c>
      <c r="J246" s="76" t="s">
        <v>1583</v>
      </c>
      <c r="K246" s="38" t="s">
        <v>119</v>
      </c>
      <c r="L246" s="65"/>
      <c r="N246" s="8"/>
      <c r="O246" s="8"/>
      <c r="P246" s="8"/>
    </row>
    <row r="247" spans="1:16" ht="61.5" customHeight="1" x14ac:dyDescent="0.35">
      <c r="A247" s="46" t="s">
        <v>908</v>
      </c>
      <c r="B247" s="46" t="s">
        <v>962</v>
      </c>
      <c r="C247" s="38" t="s">
        <v>1898</v>
      </c>
      <c r="D247" s="46" t="s">
        <v>966</v>
      </c>
      <c r="E247" s="74" t="s">
        <v>967</v>
      </c>
      <c r="F247" s="38" t="s">
        <v>968</v>
      </c>
      <c r="G247" s="137" t="s">
        <v>750</v>
      </c>
      <c r="H247" s="93" t="s">
        <v>153</v>
      </c>
      <c r="I247" s="95" t="s">
        <v>1366</v>
      </c>
      <c r="J247" s="76" t="s">
        <v>158</v>
      </c>
      <c r="K247" s="76" t="s">
        <v>1767</v>
      </c>
      <c r="L247" s="63">
        <f>IF(AND(COUNTIFS(Cumplimiento!B:B,"*"&amp;LEFT(H247,7)&amp;"*",Cumplimiento!C:C,"Cumple")&gt;0,COUNTIFS(Cumplimiento!B:B,"*"&amp;LEFT(H248,7)&amp;"*",Cumplimiento!C:C,"Cumple")&gt;0,COUNTIFS(Cumplimiento!B:B,"*"&amp;LEFT(H249,7)&amp;"*",Cumplimiento!C:C,"Cumple")&gt;0),
IF(AND(COUNTIFS(Cumplimiento!B:B,"*"&amp;LEFT(I247,7)&amp;"*",Cumplimiento!C:C,"Cumple")&gt;0,COUNTIFS(Cumplimiento!B:B,"*"&amp;LEFT(I248,7)&amp;"*",Cumplimiento!C:C,"Cumple")&gt;0,COUNTIFS(Cumplimiento!B:B,"*"&amp;LEFT(I249,7)&amp;"*",Cumplimiento!C:C,"Cumple")&gt;0),
IF(AND(COUNTIFS(Cumplimiento!B:B,"*"&amp;LEFT(J247,7)&amp;"*",Cumplimiento!C:C,"Cumple")&gt;0,COUNTIFS(Cumplimiento!B:B,"*"&amp;LEFT(J248,7)&amp;"*",Cumplimiento!C:C,"Cumple")&gt;0,COUNTIFS(Cumplimiento!B:B,"*"&amp;LEFT(J249,7)&amp;"*",Cumplimiento!C:C,"Cumple")&gt;0),
IF(AND(COUNTIFS(Cumplimiento!B:B,"*"&amp;LEFT(K247,7)&amp;"*",Cumplimiento!C:C,"Cumple")&gt;0,COUNTIFS(Cumplimiento!B:B,"*"&amp;LEFT(K248,7)&amp;"*",Cumplimiento!C:C,"Cumple")&gt;0,COUNTIFS(Cumplimiento!B:B,"*"&amp;LEFT(K249,7)&amp;"*",Cumplimiento!C:C,"Cumple")&gt;0),4,3),2),1),0)</f>
        <v>0</v>
      </c>
      <c r="N247" s="8"/>
      <c r="O247" s="8"/>
      <c r="P247" s="8"/>
    </row>
    <row r="248" spans="1:16" ht="141.75" hidden="1" customHeight="1" x14ac:dyDescent="0.35">
      <c r="A248" s="46"/>
      <c r="B248" s="46"/>
      <c r="C248" s="38" t="s">
        <v>1898</v>
      </c>
      <c r="D248" s="46"/>
      <c r="E248" s="74"/>
      <c r="F248" s="38"/>
      <c r="G248" s="138"/>
      <c r="H248" s="76"/>
      <c r="I248" s="95" t="s">
        <v>1367</v>
      </c>
      <c r="J248" s="38"/>
      <c r="K248" s="76" t="s">
        <v>1768</v>
      </c>
      <c r="L248" s="64"/>
      <c r="N248" s="8"/>
      <c r="O248" s="8"/>
      <c r="P248" s="8"/>
    </row>
    <row r="249" spans="1:16" ht="111.75" hidden="1" customHeight="1" x14ac:dyDescent="0.35">
      <c r="A249" s="46"/>
      <c r="B249" s="46"/>
      <c r="C249" s="38" t="s">
        <v>1898</v>
      </c>
      <c r="D249" s="46"/>
      <c r="E249" s="74"/>
      <c r="F249" s="38"/>
      <c r="G249" s="139"/>
      <c r="H249" s="76"/>
      <c r="I249" s="76"/>
      <c r="J249" s="76"/>
      <c r="K249" s="76" t="s">
        <v>1686</v>
      </c>
      <c r="L249" s="65"/>
      <c r="N249" s="8"/>
      <c r="O249" s="8"/>
      <c r="P249" s="8"/>
    </row>
    <row r="250" spans="1:16" ht="57.75" customHeight="1" x14ac:dyDescent="0.35">
      <c r="A250" s="46" t="s">
        <v>908</v>
      </c>
      <c r="B250" s="46" t="s">
        <v>962</v>
      </c>
      <c r="C250" s="38" t="s">
        <v>1898</v>
      </c>
      <c r="D250" s="46" t="s">
        <v>969</v>
      </c>
      <c r="E250" s="74" t="s">
        <v>970</v>
      </c>
      <c r="F250" s="38" t="s">
        <v>971</v>
      </c>
      <c r="G250" s="141" t="s">
        <v>750</v>
      </c>
      <c r="H250" s="93" t="s">
        <v>1201</v>
      </c>
      <c r="I250" s="95" t="s">
        <v>1368</v>
      </c>
      <c r="J250" s="76" t="s">
        <v>1584</v>
      </c>
      <c r="K250" s="76" t="s">
        <v>1769</v>
      </c>
      <c r="L250" s="63">
        <f>IF(AND(
COUNTIFS(Cumplimiento!B:B,"*"&amp;LEFT(H250,7)&amp;"*",Cumplimiento!C:C,"Cumple")&gt;0,
COUNTIFS(Cumplimiento!B:B,"*"&amp;LEFT(H251,7)&amp;"*",Cumplimiento!C:C,"Cumple")&gt;0,
COUNTIFS(Cumplimiento!B:B,"*"&amp;LEFT(H252,7)&amp;"*",Cumplimiento!C:C,"Cumple")&gt;0,
COUNTIFS(Cumplimiento!B:B,"*"&amp;LEFT(H253,7)&amp;"*",Cumplimiento!C:C,"Cumple")&gt;0,
COUNTIFS(Cumplimiento!B:B,"*"&amp;LEFT(H254,7)&amp;"*",Cumplimiento!C:C,"Cumple")&gt;0,
COUNTIFS(Cumplimiento!B:B,"*"&amp;LEFT(H255,7)&amp;"*",Cumplimiento!C:C,"Cumple")&gt;0),
IF(AND(
COUNTIFS(Cumplimiento!B:B,"*"&amp;LEFT(I250,7)&amp;"*",Cumplimiento!C:C,"Cumple")&gt;0,
COUNTIFS(Cumplimiento!B:B,"*"&amp;LEFT(I251,7)&amp;"*",Cumplimiento!C:C,"Cumple")&gt;0,
COUNTIFS(Cumplimiento!B:B,"*"&amp;LEFT(I252,7)&amp;"*",Cumplimiento!C:C,"Cumple")&gt;0,
COUNTIFS(Cumplimiento!B:B,"*"&amp;LEFT(I253,7)&amp;"*",Cumplimiento!C:C,"Cumple")&gt;0,
COUNTIFS(Cumplimiento!B:B,"*"&amp;LEFT(I254,7)&amp;"*",Cumplimiento!C:C,"Cumple")&gt;0,
COUNTIFS(Cumplimiento!B:B,"*"&amp;LEFT(I255,7)&amp;"*",Cumplimiento!C:C,"Cumple")&gt;0),
IF(AND(
COUNTIFS(Cumplimiento!B:B,"*"&amp;LEFT(J250,7)&amp;"*",Cumplimiento!C:C,"Cumple")&gt;0,
COUNTIFS(Cumplimiento!B:B,"*"&amp;LEFT(J251,7)&amp;"*",Cumplimiento!C:C,"Cumple")&gt;0,
COUNTIFS(Cumplimiento!B:B,"*"&amp;LEFT(J252,7)&amp;"*",Cumplimiento!C:C,"Cumple")&gt;0,
COUNTIFS(Cumplimiento!B:B,"*"&amp;LEFT(J253,7)&amp;"*",Cumplimiento!C:C,"Cumple")&gt;0,
COUNTIFS(Cumplimiento!B:B,"*"&amp;LEFT(J254,7)&amp;"*",Cumplimiento!C:C,"Cumple")&gt;0,
COUNTIFS(Cumplimiento!B:B,"*"&amp;LEFT(J255,7)&amp;"*",Cumplimiento!C:C,"Cumple")&gt;0),
IF(AND(
COUNTIFS(Cumplimiento!B:B,"*"&amp;LEFT(K250,7)&amp;"*",Cumplimiento!C:C,"Cumple")&gt;0,
COUNTIFS(Cumplimiento!B:B,"*"&amp;LEFT(K251,7)&amp;"*",Cumplimiento!C:C,"Cumple")&gt;0,
COUNTIFS(Cumplimiento!B:B,"*"&amp;LEFT(K252,7)&amp;"*",Cumplimiento!C:C,"Cumple")&gt;0,
COUNTIFS(Cumplimiento!B:B,"*"&amp;LEFT(K253,7)&amp;"*",Cumplimiento!C:C,"Cumple")&gt;0,
COUNTIFS(Cumplimiento!B:B,"*"&amp;LEFT(K254,7)&amp;"*",Cumplimiento!C:C,"Cumple")&gt;0,
COUNTIFS(Cumplimiento!B:B,"*"&amp;LEFT(K255,7)&amp;"*",Cumplimiento!C:C,"Cumple")&gt;0),
4,3),2),1),0)</f>
        <v>0</v>
      </c>
      <c r="N250" s="8"/>
      <c r="O250" s="8"/>
      <c r="P250" s="8"/>
    </row>
    <row r="251" spans="1:16" ht="161.25" hidden="1" customHeight="1" x14ac:dyDescent="0.35">
      <c r="A251" s="46"/>
      <c r="B251" s="46"/>
      <c r="C251" s="38" t="s">
        <v>1898</v>
      </c>
      <c r="D251" s="46"/>
      <c r="E251" s="74"/>
      <c r="F251" s="38"/>
      <c r="G251" s="133"/>
      <c r="H251" s="93" t="s">
        <v>1202</v>
      </c>
      <c r="I251" s="95" t="s">
        <v>1369</v>
      </c>
      <c r="J251" s="76" t="s">
        <v>1585</v>
      </c>
      <c r="K251" s="76" t="s">
        <v>1770</v>
      </c>
      <c r="L251" s="64"/>
      <c r="N251" s="8"/>
      <c r="O251" s="8"/>
      <c r="P251" s="8"/>
    </row>
    <row r="252" spans="1:16" ht="254.25" hidden="1" customHeight="1" x14ac:dyDescent="0.35">
      <c r="A252" s="46"/>
      <c r="B252" s="46"/>
      <c r="C252" s="38" t="s">
        <v>1898</v>
      </c>
      <c r="D252" s="46"/>
      <c r="E252" s="74"/>
      <c r="F252" s="38"/>
      <c r="G252" s="133"/>
      <c r="H252" s="93" t="s">
        <v>153</v>
      </c>
      <c r="I252" s="95" t="s">
        <v>1370</v>
      </c>
      <c r="J252" s="76" t="s">
        <v>1586</v>
      </c>
      <c r="K252" s="76" t="s">
        <v>1771</v>
      </c>
      <c r="L252" s="64"/>
      <c r="N252" s="8"/>
      <c r="O252" s="8"/>
      <c r="P252" s="8"/>
    </row>
    <row r="253" spans="1:16" ht="47.25" hidden="1" customHeight="1" x14ac:dyDescent="0.35">
      <c r="A253" s="46"/>
      <c r="B253" s="46"/>
      <c r="C253" s="38" t="s">
        <v>1898</v>
      </c>
      <c r="D253" s="46"/>
      <c r="E253" s="74"/>
      <c r="F253" s="38"/>
      <c r="G253" s="133"/>
      <c r="H253" s="93" t="s">
        <v>1203</v>
      </c>
      <c r="I253" s="95" t="s">
        <v>1371</v>
      </c>
      <c r="J253" s="76" t="s">
        <v>1587</v>
      </c>
      <c r="K253" s="76"/>
      <c r="L253" s="64"/>
      <c r="N253" s="8"/>
      <c r="O253" s="8"/>
      <c r="P253" s="8"/>
    </row>
    <row r="254" spans="1:16" ht="158.25" hidden="1" customHeight="1" x14ac:dyDescent="0.35">
      <c r="A254" s="46"/>
      <c r="B254" s="46"/>
      <c r="C254" s="38" t="s">
        <v>1898</v>
      </c>
      <c r="D254" s="46"/>
      <c r="E254" s="74"/>
      <c r="F254" s="38"/>
      <c r="G254" s="133"/>
      <c r="H254" s="93" t="s">
        <v>1204</v>
      </c>
      <c r="I254" s="95" t="s">
        <v>1372</v>
      </c>
      <c r="J254" s="76" t="s">
        <v>1588</v>
      </c>
      <c r="K254" s="76"/>
      <c r="L254" s="64"/>
      <c r="N254" s="8"/>
      <c r="O254" s="8"/>
      <c r="P254" s="8"/>
    </row>
    <row r="255" spans="1:16" ht="185.25" hidden="1" customHeight="1" x14ac:dyDescent="0.35">
      <c r="A255" s="46"/>
      <c r="B255" s="46"/>
      <c r="C255" s="38" t="s">
        <v>1898</v>
      </c>
      <c r="D255" s="46"/>
      <c r="E255" s="74"/>
      <c r="F255" s="38"/>
      <c r="G255" s="133"/>
      <c r="H255" s="76"/>
      <c r="I255" s="76"/>
      <c r="J255" s="76" t="s">
        <v>1589</v>
      </c>
      <c r="K255" s="76"/>
      <c r="L255" s="65"/>
      <c r="N255" s="8"/>
      <c r="O255" s="8"/>
      <c r="P255" s="8"/>
    </row>
    <row r="256" spans="1:16" ht="60.75" customHeight="1" x14ac:dyDescent="0.35">
      <c r="A256" s="46" t="s">
        <v>908</v>
      </c>
      <c r="B256" s="46" t="s">
        <v>962</v>
      </c>
      <c r="C256" s="38" t="s">
        <v>1898</v>
      </c>
      <c r="D256" s="46" t="s">
        <v>972</v>
      </c>
      <c r="E256" s="74" t="s">
        <v>973</v>
      </c>
      <c r="F256" s="46" t="s">
        <v>974</v>
      </c>
      <c r="G256" s="133" t="s">
        <v>779</v>
      </c>
      <c r="H256" s="93" t="s">
        <v>1205</v>
      </c>
      <c r="I256" s="95" t="s">
        <v>1373</v>
      </c>
      <c r="J256" s="76" t="s">
        <v>1590</v>
      </c>
      <c r="K256" s="76" t="s">
        <v>1772</v>
      </c>
      <c r="L256" s="63">
        <f>IF(
    AND(
        COUNTIFS(Cumplimiento!B:B,"*"&amp;LEFT(H256,7)&amp;"*",Cumplimiento!C:C,"Cumple")&gt;0,
        COUNTIFS(Cumplimiento!B:B,"*"&amp;LEFT(H257,7)&amp;"*",Cumplimiento!C:C,"Cumple")&gt;0,
        COUNTIFS(Cumplimiento!B:B,"*"&amp;LEFT(H258,7)&amp;"*",Cumplimiento!C:C,"Cumple")&gt;0,
        COUNTIFS(Cumplimiento!B:B,"*"&amp;LEFT(H259,7)&amp;"*",Cumplimiento!C:C,"Cumple")&gt;0
    ),
    IF(
        AND(
            COUNTIFS(Cumplimiento!B:B,"*"&amp;LEFT(I256,7)&amp;"*",Cumplimiento!C:C,"Cumple")&gt;0,
            COUNTIFS(Cumplimiento!B:B,"*"&amp;LEFT(I257,7)&amp;"*",Cumplimiento!C:C,"Cumple")&gt;0,
            COUNTIFS(Cumplimiento!B:B,"*"&amp;LEFT(I258,7)&amp;"*",Cumplimiento!C:C,"Cumple")&gt;0,
            COUNTIFS(Cumplimiento!B:B,"*"&amp;LEFT(I259,7)&amp;"*",Cumplimiento!C:C,"Cumple")&gt;0
        ),
        IF(
            AND(
                COUNTIFS(Cumplimiento!B:B,"*"&amp;LEFT(J256,7)&amp;"*",Cumplimiento!C:C,"Cumple")&gt;0,
                COUNTIFS(Cumplimiento!B:B,"*"&amp;LEFT(J257,7)&amp;"*",Cumplimiento!C:C,"Cumple")&gt;0,
                COUNTIFS(Cumplimiento!B:B,"*"&amp;LEFT(J258,7)&amp;"*",Cumplimiento!C:C,"Cumple")&gt;0,
                COUNTIFS(Cumplimiento!B:B,"*"&amp;LEFT(J259,7)&amp;"*",Cumplimiento!C:C,"Cumple")&gt;0
            ),
            IF(
                AND(
                    COUNTIFS(Cumplimiento!B:B,"*"&amp;LEFT(K256,7)&amp;"*",Cumplimiento!C:C,"Cumple")&gt;0,
                    COUNTIFS(Cumplimiento!B:B,"*"&amp;LEFT(K257,7)&amp;"*",Cumplimiento!C:C,"Cumple")&gt;0,
                    COUNTIFS(Cumplimiento!B:B,"*"&amp;LEFT(K258,7)&amp;"*",Cumplimiento!C:C,"Cumple")&gt;0,
                    COUNTIFS(Cumplimiento!B:B,"*"&amp;LEFT(K259,7)&amp;"*",Cumplimiento!C:C,"Cumple")&gt;0
                ),
                4,
                3
            ),
            2
        ),
        1
    ),
    0
)</f>
        <v>0</v>
      </c>
      <c r="N256" s="8"/>
      <c r="O256" s="8"/>
      <c r="P256" s="8"/>
    </row>
    <row r="257" spans="1:16" ht="78.75" hidden="1" customHeight="1" x14ac:dyDescent="0.35">
      <c r="A257" s="46"/>
      <c r="B257" s="46"/>
      <c r="C257" s="38" t="s">
        <v>1898</v>
      </c>
      <c r="D257" s="46"/>
      <c r="E257" s="74"/>
      <c r="F257" s="46"/>
      <c r="G257" s="133"/>
      <c r="H257" s="76"/>
      <c r="I257" s="95" t="s">
        <v>1374</v>
      </c>
      <c r="J257" s="76" t="s">
        <v>1591</v>
      </c>
      <c r="K257" s="76" t="s">
        <v>1773</v>
      </c>
      <c r="L257" s="64"/>
      <c r="N257" s="8"/>
      <c r="O257" s="8"/>
      <c r="P257" s="8"/>
    </row>
    <row r="258" spans="1:16" ht="47.25" hidden="1" customHeight="1" x14ac:dyDescent="0.35">
      <c r="A258" s="46"/>
      <c r="B258" s="46"/>
      <c r="C258" s="38" t="s">
        <v>1898</v>
      </c>
      <c r="D258" s="46"/>
      <c r="E258" s="74"/>
      <c r="F258" s="46"/>
      <c r="G258" s="133"/>
      <c r="H258" s="76"/>
      <c r="I258" s="95" t="s">
        <v>1375</v>
      </c>
      <c r="J258" s="76" t="s">
        <v>1592</v>
      </c>
      <c r="K258" s="76"/>
      <c r="L258" s="64"/>
      <c r="N258" s="8"/>
      <c r="O258" s="8"/>
      <c r="P258" s="8"/>
    </row>
    <row r="259" spans="1:16" ht="78.75" hidden="1" customHeight="1" x14ac:dyDescent="0.35">
      <c r="A259" s="46"/>
      <c r="B259" s="46"/>
      <c r="C259" s="38" t="s">
        <v>1898</v>
      </c>
      <c r="D259" s="46"/>
      <c r="E259" s="74"/>
      <c r="F259" s="46"/>
      <c r="G259" s="133"/>
      <c r="H259" s="76"/>
      <c r="I259" s="95" t="s">
        <v>1376</v>
      </c>
      <c r="J259" s="76"/>
      <c r="K259" s="76"/>
      <c r="L259" s="65"/>
      <c r="N259" s="8"/>
      <c r="O259" s="8"/>
      <c r="P259" s="8"/>
    </row>
    <row r="260" spans="1:16" ht="60" customHeight="1" x14ac:dyDescent="0.35">
      <c r="A260" s="46" t="s">
        <v>908</v>
      </c>
      <c r="B260" s="46" t="s">
        <v>962</v>
      </c>
      <c r="C260" s="38" t="s">
        <v>1898</v>
      </c>
      <c r="D260" s="46" t="s">
        <v>975</v>
      </c>
      <c r="E260" s="74" t="s">
        <v>976</v>
      </c>
      <c r="F260" s="46" t="s">
        <v>977</v>
      </c>
      <c r="G260" s="136" t="s">
        <v>750</v>
      </c>
      <c r="H260" s="93" t="s">
        <v>1206</v>
      </c>
      <c r="I260" s="95" t="s">
        <v>1377</v>
      </c>
      <c r="J260" s="76" t="s">
        <v>1593</v>
      </c>
      <c r="K260" s="76" t="s">
        <v>1774</v>
      </c>
      <c r="L260" s="63">
        <f>IF(AND(
COUNTIFS(Cumplimiento!B:B,"*"&amp;LEFT(H260,7)&amp;"*",Cumplimiento!C:C,"Cumple")&gt;0,
COUNTIFS(Cumplimiento!B:B,"*"&amp;LEFT(H261,7)&amp;"*",Cumplimiento!C:C,"Cumple")&gt;0),
IF(AND(
COUNTIFS(Cumplimiento!B:B,"*"&amp;LEFT(I260,7)&amp;"*",Cumplimiento!C:C,"Cumple")&gt;0,
COUNTIFS(Cumplimiento!B:B,"*"&amp;LEFT(I261,7)&amp;"*",Cumplimiento!C:C,"Cumple")&gt;0),
IF(AND(
COUNTIFS(Cumplimiento!B:B,"*"&amp;LEFT(J260,7)&amp;"*",Cumplimiento!C:C,"Cumple")&gt;0,
COUNTIFS(Cumplimiento!B:B,"*"&amp;LEFT(J261,7)&amp;"*",Cumplimiento!C:C,"Cumple")&gt;0),
IF(AND(
COUNTIFS(Cumplimiento!B:B,"*"&amp;LEFT(K260,7)&amp;"*",Cumplimiento!C:C,"Cumple")&gt;0,
COUNTIFS(Cumplimiento!B:B,"*"&amp;LEFT(K261,7)&amp;"*",Cumplimiento!C:C,"Cumple")&gt;0),
4,3),2),1),0)</f>
        <v>0</v>
      </c>
      <c r="N260" s="8"/>
      <c r="O260" s="8"/>
      <c r="P260" s="8"/>
    </row>
    <row r="261" spans="1:16" ht="141.75" hidden="1" customHeight="1" x14ac:dyDescent="0.35">
      <c r="A261" s="46"/>
      <c r="B261" s="46"/>
      <c r="C261" s="38" t="s">
        <v>1898</v>
      </c>
      <c r="D261" s="46"/>
      <c r="E261" s="74"/>
      <c r="F261" s="46"/>
      <c r="G261" s="136"/>
      <c r="H261" s="93" t="s">
        <v>1207</v>
      </c>
      <c r="I261" s="95" t="s">
        <v>1378</v>
      </c>
      <c r="J261" s="76"/>
      <c r="K261" s="76" t="s">
        <v>1775</v>
      </c>
      <c r="L261" s="65"/>
      <c r="N261" s="8"/>
      <c r="O261" s="8"/>
      <c r="P261" s="8"/>
    </row>
    <row r="262" spans="1:16" ht="89.25" customHeight="1" x14ac:dyDescent="0.35">
      <c r="A262" s="46" t="s">
        <v>908</v>
      </c>
      <c r="B262" s="46" t="s">
        <v>962</v>
      </c>
      <c r="C262" s="38" t="s">
        <v>1898</v>
      </c>
      <c r="D262" s="46" t="s">
        <v>978</v>
      </c>
      <c r="E262" s="74" t="s">
        <v>979</v>
      </c>
      <c r="F262" s="38" t="s">
        <v>980</v>
      </c>
      <c r="G262" s="133" t="s">
        <v>750</v>
      </c>
      <c r="H262" s="93" t="s">
        <v>1208</v>
      </c>
      <c r="I262" s="95" t="s">
        <v>1379</v>
      </c>
      <c r="J262" s="76" t="s">
        <v>1594</v>
      </c>
      <c r="K262" s="76" t="s">
        <v>1776</v>
      </c>
      <c r="L262" s="63">
        <f>IF(AND(
COUNTIFS(Cumplimiento!B:B,"*"&amp;LEFT(H262,7)&amp;"*",Cumplimiento!C:C,"Cumple")&gt;0,
COUNTIFS(Cumplimiento!B:B,"*"&amp;LEFT(H263,7)&amp;"*",Cumplimiento!C:C,"Cumple")&gt;0,
COUNTIFS(Cumplimiento!B:B,"*"&amp;LEFT(H264,7)&amp;"*",Cumplimiento!C:C,"Cumple")&gt;0,
COUNTIFS(Cumplimiento!B:B,"*"&amp;LEFT(H265,7)&amp;"*",Cumplimiento!C:C,"Cumple")&gt;0,
COUNTIFS(Cumplimiento!B:B,"*"&amp;LEFT(H266,7)&amp;"*",Cumplimiento!C:C,"Cumple")&gt;0,
COUNTIFS(Cumplimiento!B:B,"*"&amp;LEFT(H267,7)&amp;"*",Cumplimiento!C:C,"Cumple")&gt;0,
COUNTIFS(Cumplimiento!B:B,"*"&amp;LEFT(H268,7)&amp;"*",Cumplimiento!C:C,"Cumple")&gt;0),
IF(AND(
COUNTIFS(Cumplimiento!B:B,"*"&amp;LEFT(I262,7)&amp;"*",Cumplimiento!C:C,"Cumple")&gt;0,
COUNTIFS(Cumplimiento!B:B,"*"&amp;LEFT(I263,7)&amp;"*",Cumplimiento!C:C,"Cumple")&gt;0,
COUNTIFS(Cumplimiento!B:B,"*"&amp;LEFT(I264,7)&amp;"*",Cumplimiento!C:C,"Cumple")&gt;0,
COUNTIFS(Cumplimiento!B:B,"*"&amp;LEFT(I265,7)&amp;"*",Cumplimiento!C:C,"Cumple")&gt;0,
COUNTIFS(Cumplimiento!B:B,"*"&amp;LEFT(I266,7)&amp;"*",Cumplimiento!C:C,"Cumple")&gt;0,
COUNTIFS(Cumplimiento!B:B,"*"&amp;LEFT(I267,7)&amp;"*",Cumplimiento!C:C,"Cumple")&gt;0,
COUNTIFS(Cumplimiento!B:B,"*"&amp;LEFT(I268,7)&amp;"*",Cumplimiento!C:C,"Cumple")&gt;0),
IF(AND(
COUNTIFS(Cumplimiento!B:B,"*"&amp;LEFT(J262,7)&amp;"*",Cumplimiento!C:C,"Cumple")&gt;0,
COUNTIFS(Cumplimiento!B:B,"*"&amp;LEFT(J263,7)&amp;"*",Cumplimiento!C:C,"Cumple")&gt;0,
COUNTIFS(Cumplimiento!B:B,"*"&amp;LEFT(J264,7)&amp;"*",Cumplimiento!C:C,"Cumple")&gt;0,
COUNTIFS(Cumplimiento!B:B,"*"&amp;LEFT(J265,7)&amp;"*",Cumplimiento!C:C,"Cumple")&gt;0,
COUNTIFS(Cumplimiento!B:B,"*"&amp;LEFT(J266,7)&amp;"*",Cumplimiento!C:C,"Cumple")&gt;0,
COUNTIFS(Cumplimiento!B:B,"*"&amp;LEFT(J267,7)&amp;"*",Cumplimiento!C:C,"Cumple")&gt;0,
COUNTIFS(Cumplimiento!B:B,"*"&amp;LEFT(J268,7)&amp;"*",Cumplimiento!C:C,"Cumple")&gt;0),
IF(AND(
COUNTIFS(Cumplimiento!B:B,"*"&amp;LEFT(K262,7)&amp;"*",Cumplimiento!C:C,"Cumple")&gt;0,
COUNTIFS(Cumplimiento!B:B,"*"&amp;LEFT(K263,7)&amp;"*",Cumplimiento!C:C,"Cumple")&gt;0,
COUNTIFS(Cumplimiento!B:B,"*"&amp;LEFT(K264,7)&amp;"*",Cumplimiento!C:C,"Cumple")&gt;0,
COUNTIFS(Cumplimiento!B:B,"*"&amp;LEFT(K265,7)&amp;"*",Cumplimiento!C:C,"Cumple")&gt;0,
COUNTIFS(Cumplimiento!B:B,"*"&amp;LEFT(K266,7)&amp;"*",Cumplimiento!C:C,"Cumple")&gt;0,
COUNTIFS(Cumplimiento!B:B,"*"&amp;LEFT(K267,7)&amp;"*",Cumplimiento!C:C,"Cumple")&gt;0,
COUNTIFS(Cumplimiento!B:B,"*"&amp;LEFT(K268,7)&amp;"*",Cumplimiento!C:C,"Cumple")&gt;0),
4,3),2),1),0)</f>
        <v>0</v>
      </c>
      <c r="N262" s="8"/>
      <c r="O262" s="8"/>
      <c r="P262" s="8"/>
    </row>
    <row r="263" spans="1:16" ht="78.75" hidden="1" customHeight="1" x14ac:dyDescent="0.35">
      <c r="A263" s="46"/>
      <c r="B263" s="46"/>
      <c r="C263" s="38"/>
      <c r="D263" s="46"/>
      <c r="E263" s="74"/>
      <c r="F263" s="38"/>
      <c r="G263" s="133"/>
      <c r="H263" s="93" t="s">
        <v>1209</v>
      </c>
      <c r="I263" s="95" t="s">
        <v>1380</v>
      </c>
      <c r="J263" s="76" t="s">
        <v>1595</v>
      </c>
      <c r="K263" s="76" t="s">
        <v>1777</v>
      </c>
      <c r="L263" s="64"/>
      <c r="N263" s="8"/>
      <c r="O263" s="8"/>
      <c r="P263" s="8"/>
    </row>
    <row r="264" spans="1:16" ht="141.75" hidden="1" customHeight="1" x14ac:dyDescent="0.35">
      <c r="A264" s="46"/>
      <c r="B264" s="46"/>
      <c r="C264" s="38"/>
      <c r="D264" s="46"/>
      <c r="E264" s="74"/>
      <c r="F264" s="38"/>
      <c r="G264" s="133"/>
      <c r="H264" s="38"/>
      <c r="I264" s="95" t="s">
        <v>1381</v>
      </c>
      <c r="J264" s="76" t="s">
        <v>1596</v>
      </c>
      <c r="K264" s="76" t="s">
        <v>1778</v>
      </c>
      <c r="L264" s="64"/>
      <c r="N264" s="8"/>
      <c r="O264" s="8"/>
      <c r="P264" s="8"/>
    </row>
    <row r="265" spans="1:16" ht="63" hidden="1" customHeight="1" x14ac:dyDescent="0.35">
      <c r="A265" s="46"/>
      <c r="B265" s="46"/>
      <c r="C265" s="38"/>
      <c r="D265" s="46"/>
      <c r="E265" s="74"/>
      <c r="F265" s="38"/>
      <c r="G265" s="133"/>
      <c r="H265" s="76"/>
      <c r="I265" s="95" t="s">
        <v>1382</v>
      </c>
      <c r="J265" s="76" t="s">
        <v>1597</v>
      </c>
      <c r="K265" s="76" t="s">
        <v>1779</v>
      </c>
      <c r="L265" s="64"/>
      <c r="N265" s="8"/>
      <c r="O265" s="8"/>
      <c r="P265" s="8"/>
    </row>
    <row r="266" spans="1:16" ht="110.25" hidden="1" customHeight="1" x14ac:dyDescent="0.35">
      <c r="A266" s="46"/>
      <c r="B266" s="46"/>
      <c r="C266" s="38"/>
      <c r="D266" s="46"/>
      <c r="E266" s="74"/>
      <c r="F266" s="38"/>
      <c r="G266" s="133"/>
      <c r="H266" s="76"/>
      <c r="I266" s="95" t="s">
        <v>1383</v>
      </c>
      <c r="J266" s="76" t="s">
        <v>1598</v>
      </c>
      <c r="K266" s="76" t="s">
        <v>1780</v>
      </c>
      <c r="L266" s="64"/>
      <c r="N266" s="8"/>
      <c r="O266" s="8"/>
      <c r="P266" s="8"/>
    </row>
    <row r="267" spans="1:16" ht="126" hidden="1" customHeight="1" x14ac:dyDescent="0.35">
      <c r="A267" s="46"/>
      <c r="B267" s="46"/>
      <c r="C267" s="38"/>
      <c r="D267" s="46"/>
      <c r="E267" s="74"/>
      <c r="F267" s="38"/>
      <c r="G267" s="133"/>
      <c r="H267" s="76"/>
      <c r="I267" s="95" t="s">
        <v>1384</v>
      </c>
      <c r="J267" s="76" t="s">
        <v>1599</v>
      </c>
      <c r="K267" s="38"/>
      <c r="L267" s="64"/>
      <c r="N267" s="8"/>
      <c r="O267" s="8"/>
      <c r="P267" s="8"/>
    </row>
    <row r="268" spans="1:16" ht="94.5" hidden="1" customHeight="1" x14ac:dyDescent="0.35">
      <c r="A268" s="46"/>
      <c r="B268" s="46"/>
      <c r="C268" s="38"/>
      <c r="D268" s="46"/>
      <c r="E268" s="74"/>
      <c r="F268" s="38"/>
      <c r="G268" s="133"/>
      <c r="H268" s="76"/>
      <c r="I268" s="38"/>
      <c r="J268" s="76" t="s">
        <v>1600</v>
      </c>
      <c r="K268" s="38"/>
      <c r="L268" s="65"/>
      <c r="N268" s="8"/>
      <c r="O268" s="8"/>
      <c r="P268" s="8"/>
    </row>
    <row r="269" spans="1:16" ht="75" customHeight="1" x14ac:dyDescent="0.35">
      <c r="A269" s="46" t="s">
        <v>981</v>
      </c>
      <c r="B269" s="46" t="s">
        <v>982</v>
      </c>
      <c r="C269" s="38" t="s">
        <v>983</v>
      </c>
      <c r="D269" s="38" t="s">
        <v>984</v>
      </c>
      <c r="E269" s="74" t="s">
        <v>985</v>
      </c>
      <c r="F269" s="38" t="s">
        <v>986</v>
      </c>
      <c r="G269" s="137" t="s">
        <v>750</v>
      </c>
      <c r="H269" s="93" t="s">
        <v>1210</v>
      </c>
      <c r="I269" s="95" t="s">
        <v>1385</v>
      </c>
      <c r="J269" s="76" t="s">
        <v>1601</v>
      </c>
      <c r="K269" s="76" t="s">
        <v>1781</v>
      </c>
      <c r="L269" s="63">
        <f>IF(AND(
COUNTIFS(Cumplimiento!B:B,"*"&amp;LEFT(H269,7)&amp;"*",Cumplimiento!C:C,"Cumple")&gt;0,
COUNTIFS(Cumplimiento!B:B,"*"&amp;LEFT(H270,7)&amp;"*",Cumplimiento!C:C,"Cumple")&gt;0),
IF(AND(
COUNTIFS(Cumplimiento!B:B,"*"&amp;LEFT(I269,7)&amp;"*",Cumplimiento!C:C,"Cumple")&gt;0,
COUNTIFS(Cumplimiento!B:B,"*"&amp;LEFT(I270,7)&amp;"*",Cumplimiento!C:C,"Cumple")&gt;0),
IF(AND(
COUNTIFS(Cumplimiento!B:B,"*"&amp;LEFT(J269,7)&amp;"*",Cumplimiento!C:C,"Cumple")&gt;0,
COUNTIFS(Cumplimiento!B:B,"*"&amp;LEFT(J270,7)&amp;"*",Cumplimiento!C:C,"Cumple")&gt;0),
IF(AND(
COUNTIFS(Cumplimiento!B:B,"*"&amp;LEFT(K269,7)&amp;"*",Cumplimiento!C:C,"Cumple")&gt;0,
COUNTIFS(Cumplimiento!B:B,"*"&amp;LEFT(K270,7)&amp;"*",Cumplimiento!C:C,"Cumple")&gt;0),
4,3),2),1),0)</f>
        <v>0</v>
      </c>
      <c r="M269" s="103"/>
      <c r="N269" s="8"/>
      <c r="O269" s="8"/>
      <c r="P269" s="8"/>
    </row>
    <row r="270" spans="1:16" ht="110.25" hidden="1" customHeight="1" x14ac:dyDescent="0.35">
      <c r="A270" s="46"/>
      <c r="B270" s="46"/>
      <c r="C270" s="38"/>
      <c r="D270" s="38"/>
      <c r="E270" s="74"/>
      <c r="F270" s="38"/>
      <c r="G270" s="139"/>
      <c r="H270" s="38"/>
      <c r="I270" s="95" t="s">
        <v>1386</v>
      </c>
      <c r="J270" s="76"/>
      <c r="K270" s="76"/>
      <c r="L270" s="65"/>
      <c r="N270" s="8"/>
      <c r="O270" s="8"/>
      <c r="P270" s="8"/>
    </row>
    <row r="271" spans="1:16" ht="76.5" customHeight="1" x14ac:dyDescent="0.35">
      <c r="A271" s="79" t="s">
        <v>981</v>
      </c>
      <c r="B271" s="46" t="s">
        <v>982</v>
      </c>
      <c r="C271" s="76" t="s">
        <v>983</v>
      </c>
      <c r="D271" s="76" t="s">
        <v>987</v>
      </c>
      <c r="E271" s="80" t="s">
        <v>988</v>
      </c>
      <c r="F271" s="76" t="s">
        <v>989</v>
      </c>
      <c r="G271" s="105" t="s">
        <v>764</v>
      </c>
      <c r="H271" s="93" t="s">
        <v>1211</v>
      </c>
      <c r="I271" s="95" t="s">
        <v>1387</v>
      </c>
      <c r="J271" s="76" t="s">
        <v>1602</v>
      </c>
      <c r="K271" s="76" t="s">
        <v>1742</v>
      </c>
      <c r="L271" s="66">
        <f>IF(COUNTIFS(Cumplimiento!B:B,"*"&amp;LEFT(H271,7)&amp;"*",Cumplimiento!C:C,"Cumple")&gt;0,
IF(COUNTIFS(Cumplimiento!B:B,"*"&amp;LEFT(I271,7)&amp;"*",Cumplimiento!C:C,"Cumple")&gt;0,
IF(COUNTIFS(Cumplimiento!B:B,"*"&amp;LEFT(J271,7)&amp;"*",Cumplimiento!C:C,"Cumple")&gt;0,
IF(COUNTIFS(Cumplimiento!B:B,"*"&amp;LEFT(K271,7)&amp;"*",Cumplimiento!C:C,"Cumple")&gt;0,4,3),2),1),0)</f>
        <v>0</v>
      </c>
      <c r="N271" s="8"/>
      <c r="O271" s="8"/>
      <c r="P271" s="8"/>
    </row>
    <row r="272" spans="1:16" ht="67.5" customHeight="1" x14ac:dyDescent="0.35">
      <c r="A272" s="46" t="s">
        <v>981</v>
      </c>
      <c r="B272" s="46" t="s">
        <v>982</v>
      </c>
      <c r="C272" s="38" t="s">
        <v>983</v>
      </c>
      <c r="D272" s="38" t="s">
        <v>990</v>
      </c>
      <c r="E272" s="74" t="s">
        <v>991</v>
      </c>
      <c r="F272" s="38" t="s">
        <v>992</v>
      </c>
      <c r="G272" s="133" t="s">
        <v>764</v>
      </c>
      <c r="H272" s="93" t="s">
        <v>1212</v>
      </c>
      <c r="I272" s="95" t="s">
        <v>1388</v>
      </c>
      <c r="J272" s="76" t="s">
        <v>1603</v>
      </c>
      <c r="K272" s="76" t="s">
        <v>1782</v>
      </c>
      <c r="L272" s="63">
        <f>IF(AND(
COUNTIFS(Cumplimiento!B:B,"*"&amp;LEFT(H272,7)&amp;"*",Cumplimiento!C:C,"Cumple")&gt;0,
COUNTIFS(Cumplimiento!B:B,"*"&amp;LEFT(H273,7)&amp;"*",Cumplimiento!C:C,"Cumple")&gt;0),
IF(AND(
COUNTIFS(Cumplimiento!B:B,"*"&amp;LEFT(I272,7)&amp;"*",Cumplimiento!C:C,"Cumple")&gt;0,
COUNTIFS(Cumplimiento!B:B,"*"&amp;LEFT(I273,7)&amp;"*",Cumplimiento!C:C,"Cumple")&gt;0),
IF(AND(
COUNTIFS(Cumplimiento!B:B,"*"&amp;LEFT(J272,7)&amp;"*",Cumplimiento!C:C,"Cumple")&gt;0,
COUNTIFS(Cumplimiento!B:B,"*"&amp;LEFT(J273,7)&amp;"*",Cumplimiento!C:C,"Cumple")&gt;0),
IF(AND(
COUNTIFS(Cumplimiento!B:B,"*"&amp;LEFT(K272,7)&amp;"*",Cumplimiento!C:C,"Cumple")&gt;0,
COUNTIFS(Cumplimiento!B:B,"*"&amp;LEFT(K273,7)&amp;"*",Cumplimiento!C:C,"Cumple")&gt;0),
4,3),2),1),0)</f>
        <v>0</v>
      </c>
      <c r="N272" s="8"/>
      <c r="O272" s="8"/>
      <c r="P272" s="8"/>
    </row>
    <row r="273" spans="1:16" ht="63" hidden="1" customHeight="1" x14ac:dyDescent="0.35">
      <c r="A273" s="46"/>
      <c r="B273" s="46"/>
      <c r="C273" s="38"/>
      <c r="D273" s="38"/>
      <c r="E273" s="74"/>
      <c r="F273" s="38"/>
      <c r="G273" s="133"/>
      <c r="H273" s="76"/>
      <c r="I273" s="95" t="s">
        <v>1389</v>
      </c>
      <c r="J273" s="76"/>
      <c r="K273" s="76" t="s">
        <v>1783</v>
      </c>
      <c r="L273" s="65"/>
      <c r="N273" s="8"/>
      <c r="O273" s="8"/>
      <c r="P273" s="8"/>
    </row>
    <row r="274" spans="1:16" ht="70.5" customHeight="1" x14ac:dyDescent="0.35">
      <c r="A274" s="79" t="s">
        <v>981</v>
      </c>
      <c r="B274" s="79" t="s">
        <v>982</v>
      </c>
      <c r="C274" s="76" t="s">
        <v>983</v>
      </c>
      <c r="D274" s="76" t="s">
        <v>993</v>
      </c>
      <c r="E274" s="80" t="s">
        <v>994</v>
      </c>
      <c r="F274" s="76" t="s">
        <v>974</v>
      </c>
      <c r="G274" s="105" t="s">
        <v>750</v>
      </c>
      <c r="H274" s="93" t="s">
        <v>1210</v>
      </c>
      <c r="I274" s="95" t="s">
        <v>1386</v>
      </c>
      <c r="J274" s="76" t="s">
        <v>1601</v>
      </c>
      <c r="K274" s="76" t="s">
        <v>1781</v>
      </c>
      <c r="L274" s="66">
        <f>IF(COUNTIFS(Cumplimiento!B:B,"*"&amp;LEFT(H274,7)&amp;"*",Cumplimiento!C:C,"Cumple")&gt;0,
IF(COUNTIFS(Cumplimiento!B:B,"*"&amp;LEFT(I274,7)&amp;"*",Cumplimiento!C:C,"Cumple")&gt;0,
IF(COUNTIFS(Cumplimiento!B:B,"*"&amp;LEFT(J274,7)&amp;"*",Cumplimiento!C:C,"Cumple")&gt;0,
IF(COUNTIFS(Cumplimiento!B:B,"*"&amp;LEFT(K274,7)&amp;"*",Cumplimiento!C:C,"Cumple")&gt;0,4,3),2),1),0)</f>
        <v>0</v>
      </c>
      <c r="N274" s="8"/>
      <c r="O274" s="8"/>
      <c r="P274" s="8"/>
    </row>
    <row r="275" spans="1:16" ht="76.5" customHeight="1" x14ac:dyDescent="0.35">
      <c r="A275" s="46" t="s">
        <v>981</v>
      </c>
      <c r="B275" s="46" t="s">
        <v>982</v>
      </c>
      <c r="C275" s="38" t="s">
        <v>983</v>
      </c>
      <c r="D275" s="38" t="s">
        <v>995</v>
      </c>
      <c r="E275" s="74" t="s">
        <v>996</v>
      </c>
      <c r="F275" s="38" t="s">
        <v>886</v>
      </c>
      <c r="G275" s="133" t="s">
        <v>750</v>
      </c>
      <c r="H275" s="93" t="s">
        <v>1148</v>
      </c>
      <c r="I275" s="95" t="s">
        <v>1390</v>
      </c>
      <c r="J275" s="76" t="s">
        <v>1604</v>
      </c>
      <c r="K275" s="76" t="s">
        <v>1784</v>
      </c>
      <c r="L275" s="63">
        <f>IF(
    AND(
        COUNTIFS(Cumplimiento!B:B,"*"&amp;LEFT(H275,7)&amp;"*",Cumplimiento!C:C,"Cumple")&gt;0,
        COUNTIFS(Cumplimiento!B:B,"*"&amp;LEFT(H276,7)&amp;"*",Cumplimiento!C:C,"Cumple")&gt;0,
        COUNTIFS(Cumplimiento!B:B,"*"&amp;LEFT(H277,7)&amp;"*",Cumplimiento!C:C,"Cumple")&gt;0,
        COUNTIFS(Cumplimiento!B:B,"*"&amp;LEFT(H278,7)&amp;"*",Cumplimiento!C:C,"Cumple")&gt;0
    ),
    IF(
        AND(
            COUNTIFS(Cumplimiento!B:B,"*"&amp;LEFT(I275,7)&amp;"*",Cumplimiento!C:C,"Cumple")&gt;0,
            COUNTIFS(Cumplimiento!B:B,"*"&amp;LEFT(I276,7)&amp;"*",Cumplimiento!C:C,"Cumple")&gt;0,
            COUNTIFS(Cumplimiento!B:B,"*"&amp;LEFT(I277,7)&amp;"*",Cumplimiento!C:C,"Cumple")&gt;0,
            COUNTIFS(Cumplimiento!B:B,"*"&amp;LEFT(I278,7)&amp;"*",Cumplimiento!C:C,"Cumple")&gt;0
        ),
        IF(
            AND(
                COUNTIFS(Cumplimiento!B:B,"*"&amp;LEFT(J275,7)&amp;"*",Cumplimiento!C:C,"Cumple")&gt;0,
                COUNTIFS(Cumplimiento!B:B,"*"&amp;LEFT(J276,7)&amp;"*",Cumplimiento!C:C,"Cumple")&gt;0,
                COUNTIFS(Cumplimiento!B:B,"*"&amp;LEFT(J277,7)&amp;"*",Cumplimiento!C:C,"Cumple")&gt;0,
                COUNTIFS(Cumplimiento!B:B,"*"&amp;LEFT(J278,7)&amp;"*",Cumplimiento!C:C,"Cumple")&gt;0
            ),
            IF(
                AND(
                    COUNTIFS(Cumplimiento!B:B,"*"&amp;LEFT(K275,7)&amp;"*",Cumplimiento!C:C,"Cumple")&gt;0,
                    COUNTIFS(Cumplimiento!B:B,"*"&amp;LEFT(K276,7)&amp;"*",Cumplimiento!C:C,"Cumple")&gt;0,
                    COUNTIFS(Cumplimiento!B:B,"*"&amp;LEFT(K277,7)&amp;"*",Cumplimiento!C:C,"Cumple")&gt;0,
                    COUNTIFS(Cumplimiento!B:B,"*"&amp;LEFT(K278,7)&amp;"*",Cumplimiento!C:C,"Cumple")&gt;0
                ),
                4,
                3
            ),
            2
        ),
        1
    ),
    0
)</f>
        <v>0</v>
      </c>
      <c r="N275" s="8"/>
      <c r="O275" s="8"/>
      <c r="P275" s="8"/>
    </row>
    <row r="276" spans="1:16" ht="167.25" hidden="1" customHeight="1" x14ac:dyDescent="0.35">
      <c r="A276" s="46"/>
      <c r="B276" s="46"/>
      <c r="C276" s="38"/>
      <c r="D276" s="38"/>
      <c r="E276" s="74"/>
      <c r="F276" s="38"/>
      <c r="G276" s="133"/>
      <c r="H276" s="93" t="s">
        <v>1213</v>
      </c>
      <c r="I276" s="95" t="s">
        <v>1299</v>
      </c>
      <c r="J276" s="76" t="s">
        <v>1502</v>
      </c>
      <c r="K276" s="76" t="s">
        <v>1704</v>
      </c>
      <c r="L276" s="64"/>
      <c r="N276" s="8"/>
      <c r="O276" s="8"/>
      <c r="P276" s="8"/>
    </row>
    <row r="277" spans="1:16" ht="110.25" hidden="1" customHeight="1" x14ac:dyDescent="0.35">
      <c r="A277" s="46"/>
      <c r="B277" s="46"/>
      <c r="C277" s="38"/>
      <c r="D277" s="38"/>
      <c r="E277" s="74"/>
      <c r="F277" s="38"/>
      <c r="G277" s="133"/>
      <c r="H277" s="93" t="s">
        <v>1214</v>
      </c>
      <c r="I277" s="95" t="s">
        <v>1296</v>
      </c>
      <c r="J277" s="76"/>
      <c r="K277" s="76" t="s">
        <v>1785</v>
      </c>
      <c r="L277" s="65"/>
      <c r="N277" s="8"/>
      <c r="O277" s="8"/>
      <c r="P277" s="8"/>
    </row>
    <row r="278" spans="1:16" ht="73.5" customHeight="1" x14ac:dyDescent="0.35">
      <c r="A278" s="46" t="s">
        <v>981</v>
      </c>
      <c r="B278" s="46" t="s">
        <v>982</v>
      </c>
      <c r="C278" s="38" t="s">
        <v>983</v>
      </c>
      <c r="D278" s="38" t="s">
        <v>997</v>
      </c>
      <c r="E278" s="74" t="s">
        <v>998</v>
      </c>
      <c r="F278" s="38" t="s">
        <v>999</v>
      </c>
      <c r="G278" s="134" t="s">
        <v>779</v>
      </c>
      <c r="H278" s="93" t="s">
        <v>1211</v>
      </c>
      <c r="I278" s="95" t="s">
        <v>1391</v>
      </c>
      <c r="J278" s="80" t="s">
        <v>1605</v>
      </c>
      <c r="K278" s="80" t="s">
        <v>1795</v>
      </c>
      <c r="L278" s="63">
        <f>IF(AND(COUNTIFS(Cumplimiento!B:B,"*"&amp;LEFT(H278,7)&amp;"*",Cumplimiento!C:C,"Cumple")&gt;0,COUNTIFS(Cumplimiento!B:B,"*"&amp;LEFT(H279,7)&amp;"*",Cumplimiento!C:C,"Cumple")&gt;0,COUNTIFS(Cumplimiento!B:B,"*"&amp;LEFT(H280,7)&amp;"*",Cumplimiento!C:C,"Cumple")&gt;0),
IF(AND(COUNTIFS(Cumplimiento!B:B,"*"&amp;LEFT(I278,7)&amp;"*",Cumplimiento!C:C,"Cumple")&gt;0,COUNTIFS(Cumplimiento!B:B,"*"&amp;LEFT(I279,7)&amp;"*",Cumplimiento!C:C,"Cumple")&gt;0,COUNTIFS(Cumplimiento!B:B,"*"&amp;LEFT(I280,7)&amp;"*",Cumplimiento!C:C,"Cumple")&gt;0),
IF(AND(COUNTIFS(Cumplimiento!B:B,"*"&amp;LEFT(J278,7)&amp;"*",Cumplimiento!C:C,"Cumple")&gt;0,COUNTIFS(Cumplimiento!B:B,"*"&amp;LEFT(J279,7)&amp;"*",Cumplimiento!C:C,"Cumple")&gt;0,COUNTIFS(Cumplimiento!B:B,"*"&amp;LEFT(J280,7)&amp;"*",Cumplimiento!C:C,"Cumple")&gt;0),
IF(AND(COUNTIFS(Cumplimiento!B:B,"*"&amp;LEFT(K278,7)&amp;"*",Cumplimiento!C:C,"Cumple")&gt;0,COUNTIFS(Cumplimiento!B:B,"*"&amp;LEFT(K279,7)&amp;"*",Cumplimiento!C:C,"Cumple")&gt;0,COUNTIFS(Cumplimiento!B:B,"*"&amp;LEFT(K280,7)&amp;"*",Cumplimiento!C:C,"Cumple")&gt;0),4,3),2),1),0)</f>
        <v>0</v>
      </c>
      <c r="N278" s="8"/>
      <c r="O278" s="8"/>
      <c r="P278" s="8"/>
    </row>
    <row r="279" spans="1:16" ht="110.25" hidden="1" customHeight="1" x14ac:dyDescent="0.35">
      <c r="A279" s="46"/>
      <c r="B279" s="46"/>
      <c r="C279" s="38"/>
      <c r="D279" s="38"/>
      <c r="E279" s="74"/>
      <c r="F279" s="38"/>
      <c r="G279" s="134"/>
      <c r="H279" s="101"/>
      <c r="I279" s="95" t="s">
        <v>1392</v>
      </c>
      <c r="J279" s="76"/>
      <c r="K279" s="76"/>
      <c r="L279" s="64"/>
      <c r="N279" s="8"/>
      <c r="O279" s="8"/>
      <c r="P279" s="8"/>
    </row>
    <row r="280" spans="1:16" ht="173.25" hidden="1" customHeight="1" x14ac:dyDescent="0.35">
      <c r="A280" s="46"/>
      <c r="B280" s="46"/>
      <c r="C280" s="38"/>
      <c r="D280" s="38"/>
      <c r="E280" s="74"/>
      <c r="F280" s="38"/>
      <c r="G280" s="134"/>
      <c r="H280" s="76"/>
      <c r="I280" s="95" t="s">
        <v>1393</v>
      </c>
      <c r="J280" s="76"/>
      <c r="K280" s="76"/>
      <c r="L280" s="65"/>
      <c r="N280" s="8"/>
      <c r="O280" s="8"/>
      <c r="P280" s="8"/>
    </row>
    <row r="281" spans="1:16" ht="69" customHeight="1" x14ac:dyDescent="0.35">
      <c r="A281" s="46" t="s">
        <v>981</v>
      </c>
      <c r="B281" s="46" t="s">
        <v>1000</v>
      </c>
      <c r="C281" s="38" t="s">
        <v>1001</v>
      </c>
      <c r="D281" s="46" t="s">
        <v>1002</v>
      </c>
      <c r="E281" s="74" t="s">
        <v>1003</v>
      </c>
      <c r="F281" s="38" t="s">
        <v>974</v>
      </c>
      <c r="G281" s="141" t="s">
        <v>779</v>
      </c>
      <c r="H281" s="93" t="s">
        <v>1210</v>
      </c>
      <c r="I281" s="95" t="s">
        <v>1374</v>
      </c>
      <c r="J281" s="76" t="s">
        <v>1591</v>
      </c>
      <c r="K281" s="76" t="s">
        <v>1786</v>
      </c>
      <c r="L281" s="63">
        <f>IF(
    AND(
        COUNTIFS(Cumplimiento!B:B,"*"&amp;LEFT(H281,7)&amp;"*",Cumplimiento!C:C,"Cumple")&gt;0,
        COUNTIFS(Cumplimiento!B:B,"*"&amp;LEFT(H282,7)&amp;"*",Cumplimiento!C:C,"Cumple")&gt;0,
        COUNTIFS(Cumplimiento!B:B,"*"&amp;LEFT(H283,7)&amp;"*",Cumplimiento!C:C,"Cumple")&gt;0,
        COUNTIFS(Cumplimiento!B:B,"*"&amp;LEFT(H284,7)&amp;"*",Cumplimiento!C:C,"Cumple")&gt;0
    ),
    IF(
        AND(
            COUNTIFS(Cumplimiento!B:B,"*"&amp;LEFT(I281,7)&amp;"*",Cumplimiento!C:C,"Cumple")&gt;0,
            COUNTIFS(Cumplimiento!B:B,"*"&amp;LEFT(I282,7)&amp;"*",Cumplimiento!C:C,"Cumple")&gt;0,
            COUNTIFS(Cumplimiento!B:B,"*"&amp;LEFT(I283,7)&amp;"*",Cumplimiento!C:C,"Cumple")&gt;0,
            COUNTIFS(Cumplimiento!B:B,"*"&amp;LEFT(I284,7)&amp;"*",Cumplimiento!C:C,"Cumple")&gt;0
        ),
        IF(
            AND(
                COUNTIFS(Cumplimiento!B:B,"*"&amp;LEFT(J281,7)&amp;"*",Cumplimiento!C:C,"Cumple")&gt;0,
                COUNTIFS(Cumplimiento!B:B,"*"&amp;LEFT(J282,7)&amp;"*",Cumplimiento!C:C,"Cumple")&gt;0,
                COUNTIFS(Cumplimiento!B:B,"*"&amp;LEFT(J283,7)&amp;"*",Cumplimiento!C:C,"Cumple")&gt;0,
                COUNTIFS(Cumplimiento!B:B,"*"&amp;LEFT(J284,7)&amp;"*",Cumplimiento!C:C,"Cumple")&gt;0
            ),
            IF(
                AND(
                    COUNTIFS(Cumplimiento!B:B,"*"&amp;LEFT(K281,7)&amp;"*",Cumplimiento!C:C,"Cumple")&gt;0,
                    COUNTIFS(Cumplimiento!B:B,"*"&amp;LEFT(K282,7)&amp;"*",Cumplimiento!C:C,"Cumple")&gt;0,
                    COUNTIFS(Cumplimiento!B:B,"*"&amp;LEFT(K283,7)&amp;"*",Cumplimiento!C:C,"Cumple")&gt;0,
                    COUNTIFS(Cumplimiento!B:B,"*"&amp;LEFT(K284,7)&amp;"*",Cumplimiento!C:C,"Cumple")&gt;0
                ),
                4,
                3
            ),
            2
        ),
        1
    ),
    0
)</f>
        <v>0</v>
      </c>
      <c r="N281" s="8"/>
      <c r="O281" s="8"/>
      <c r="P281" s="8"/>
    </row>
    <row r="282" spans="1:16" ht="209.25" hidden="1" customHeight="1" x14ac:dyDescent="0.35">
      <c r="A282" s="46"/>
      <c r="B282" s="46"/>
      <c r="C282" s="38"/>
      <c r="D282" s="46"/>
      <c r="E282" s="74"/>
      <c r="F282" s="38"/>
      <c r="G282" s="133"/>
      <c r="H282" s="93" t="s">
        <v>1215</v>
      </c>
      <c r="I282" s="95" t="s">
        <v>1394</v>
      </c>
      <c r="J282" s="76" t="s">
        <v>1592</v>
      </c>
      <c r="K282" s="76"/>
      <c r="L282" s="64"/>
      <c r="N282" s="8"/>
      <c r="O282" s="8"/>
      <c r="P282" s="8"/>
    </row>
    <row r="283" spans="1:16" ht="157.5" hidden="1" customHeight="1" x14ac:dyDescent="0.35">
      <c r="A283" s="46"/>
      <c r="B283" s="46"/>
      <c r="C283" s="38"/>
      <c r="D283" s="46"/>
      <c r="E283" s="74"/>
      <c r="F283" s="38"/>
      <c r="G283" s="133"/>
      <c r="H283" s="93" t="s">
        <v>1216</v>
      </c>
      <c r="I283" s="95" t="s">
        <v>1395</v>
      </c>
      <c r="J283" s="76" t="s">
        <v>1606</v>
      </c>
      <c r="K283" s="76"/>
      <c r="L283" s="64"/>
      <c r="N283" s="8"/>
      <c r="O283" s="8"/>
      <c r="P283" s="8"/>
    </row>
    <row r="284" spans="1:16" ht="78.75" hidden="1" customHeight="1" x14ac:dyDescent="0.35">
      <c r="A284" s="46"/>
      <c r="B284" s="46"/>
      <c r="C284" s="38"/>
      <c r="D284" s="46"/>
      <c r="E284" s="74"/>
      <c r="F284" s="38"/>
      <c r="G284" s="133"/>
      <c r="H284" s="76"/>
      <c r="I284" s="76"/>
      <c r="J284" s="76" t="s">
        <v>1607</v>
      </c>
      <c r="K284" s="76"/>
      <c r="L284" s="65"/>
      <c r="N284" s="8"/>
      <c r="O284" s="8"/>
      <c r="P284" s="8"/>
    </row>
    <row r="285" spans="1:16" ht="67.5" customHeight="1" x14ac:dyDescent="0.35">
      <c r="A285" s="102" t="s">
        <v>981</v>
      </c>
      <c r="B285" s="46" t="s">
        <v>1000</v>
      </c>
      <c r="C285" s="38" t="s">
        <v>1001</v>
      </c>
      <c r="D285" s="46" t="s">
        <v>1004</v>
      </c>
      <c r="E285" s="74" t="s">
        <v>1005</v>
      </c>
      <c r="F285" s="38" t="s">
        <v>1006</v>
      </c>
      <c r="G285" s="133" t="s">
        <v>750</v>
      </c>
      <c r="H285" s="93" t="s">
        <v>1163</v>
      </c>
      <c r="I285" s="95" t="s">
        <v>1321</v>
      </c>
      <c r="J285" s="76" t="s">
        <v>1528</v>
      </c>
      <c r="K285" s="76" t="s">
        <v>1721</v>
      </c>
      <c r="L285" s="63">
        <f>IF(
    AND(
        COUNTIFS(Cumplimiento!B:B,"*"&amp;LEFT(H285,7)&amp;"*",Cumplimiento!C:C,"Cumple")&gt;0,
        COUNTIFS(Cumplimiento!B:B,"*"&amp;LEFT(H286,7)&amp;"*",Cumplimiento!C:C,"Cumple")&gt;0,
        COUNTIFS(Cumplimiento!B:B,"*"&amp;LEFT(H287,7)&amp;"*",Cumplimiento!C:C,"Cumple")&gt;0,
        COUNTIFS(Cumplimiento!B:B,"*"&amp;LEFT(H288,7)&amp;"*",Cumplimiento!C:C,"Cumple")&gt;0
    ),
    IF(
        AND(
            COUNTIFS(Cumplimiento!B:B,"*"&amp;LEFT(I285,7)&amp;"*",Cumplimiento!C:C,"Cumple")&gt;0,
            COUNTIFS(Cumplimiento!B:B,"*"&amp;LEFT(I286,7)&amp;"*",Cumplimiento!C:C,"Cumple")&gt;0,
            COUNTIFS(Cumplimiento!B:B,"*"&amp;LEFT(I287,7)&amp;"*",Cumplimiento!C:C,"Cumple")&gt;0,
            COUNTIFS(Cumplimiento!B:B,"*"&amp;LEFT(I288,7)&amp;"*",Cumplimiento!C:C,"Cumple")&gt;0
        ),
        IF(
            AND(
                COUNTIFS(Cumplimiento!B:B,"*"&amp;LEFT(J285,7)&amp;"*",Cumplimiento!C:C,"Cumple")&gt;0,
                COUNTIFS(Cumplimiento!B:B,"*"&amp;LEFT(J286,7)&amp;"*",Cumplimiento!C:C,"Cumple")&gt;0,
                COUNTIFS(Cumplimiento!B:B,"*"&amp;LEFT(J287,7)&amp;"*",Cumplimiento!C:C,"Cumple")&gt;0,
                COUNTIFS(Cumplimiento!B:B,"*"&amp;LEFT(J288,7)&amp;"*",Cumplimiento!C:C,"Cumple")&gt;0
            ),
            IF(
                AND(
                    COUNTIFS(Cumplimiento!B:B,"*"&amp;LEFT(K285,7)&amp;"*",Cumplimiento!C:C,"Cumple")&gt;0,
                    COUNTIFS(Cumplimiento!B:B,"*"&amp;LEFT(K286,7)&amp;"*",Cumplimiento!C:C,"Cumple")&gt;0,
                    COUNTIFS(Cumplimiento!B:B,"*"&amp;LEFT(K287,7)&amp;"*",Cumplimiento!C:C,"Cumple")&gt;0,
                    COUNTIFS(Cumplimiento!B:B,"*"&amp;LEFT(K288,7)&amp;"*",Cumplimiento!C:C,"Cumple")&gt;0
                ),
                4,
                3
            ),
            2
        ),
        1
    ),
    0
)</f>
        <v>0</v>
      </c>
      <c r="N285" s="8"/>
      <c r="O285" s="8"/>
      <c r="P285" s="8"/>
    </row>
    <row r="286" spans="1:16" ht="94.5" hidden="1" customHeight="1" x14ac:dyDescent="0.35">
      <c r="A286" s="102"/>
      <c r="B286" s="46"/>
      <c r="C286" s="38"/>
      <c r="D286" s="46"/>
      <c r="E286" s="74"/>
      <c r="F286" s="38"/>
      <c r="G286" s="133"/>
      <c r="H286" s="93" t="s">
        <v>1164</v>
      </c>
      <c r="I286" s="95" t="s">
        <v>1322</v>
      </c>
      <c r="J286" s="76" t="s">
        <v>1529</v>
      </c>
      <c r="K286" s="76" t="s">
        <v>1722</v>
      </c>
      <c r="L286" s="64"/>
      <c r="N286" s="8"/>
      <c r="O286" s="8"/>
      <c r="P286" s="8"/>
    </row>
    <row r="287" spans="1:16" ht="173.25" hidden="1" customHeight="1" x14ac:dyDescent="0.35">
      <c r="A287" s="102"/>
      <c r="B287" s="46"/>
      <c r="C287" s="38"/>
      <c r="D287" s="46"/>
      <c r="E287" s="74"/>
      <c r="F287" s="38"/>
      <c r="G287" s="133"/>
      <c r="H287" s="93" t="s">
        <v>1165</v>
      </c>
      <c r="I287" s="95" t="s">
        <v>1323</v>
      </c>
      <c r="J287" s="76" t="s">
        <v>1530</v>
      </c>
      <c r="K287" s="76" t="s">
        <v>1723</v>
      </c>
      <c r="L287" s="64"/>
      <c r="N287" s="8"/>
      <c r="O287" s="8"/>
      <c r="P287" s="8"/>
    </row>
    <row r="288" spans="1:16" ht="94.5" hidden="1" customHeight="1" x14ac:dyDescent="0.35">
      <c r="A288" s="102"/>
      <c r="B288" s="46"/>
      <c r="C288" s="38"/>
      <c r="D288" s="46"/>
      <c r="E288" s="74"/>
      <c r="F288" s="38"/>
      <c r="G288" s="133"/>
      <c r="H288" s="76"/>
      <c r="I288" s="95" t="s">
        <v>1324</v>
      </c>
      <c r="J288" s="76"/>
      <c r="K288" s="76"/>
      <c r="L288" s="65"/>
      <c r="N288" s="8"/>
      <c r="O288" s="8"/>
      <c r="P288" s="8"/>
    </row>
    <row r="289" spans="1:16" ht="81.75" customHeight="1" x14ac:dyDescent="0.35">
      <c r="A289" s="46" t="s">
        <v>981</v>
      </c>
      <c r="B289" s="46" t="s">
        <v>1000</v>
      </c>
      <c r="C289" s="38" t="s">
        <v>1001</v>
      </c>
      <c r="D289" s="46" t="s">
        <v>1007</v>
      </c>
      <c r="E289" s="74" t="s">
        <v>1008</v>
      </c>
      <c r="F289" s="38" t="s">
        <v>1009</v>
      </c>
      <c r="G289" s="133" t="s">
        <v>764</v>
      </c>
      <c r="H289" s="93" t="s">
        <v>1183</v>
      </c>
      <c r="I289" s="95" t="s">
        <v>1391</v>
      </c>
      <c r="J289" s="76" t="s">
        <v>1556</v>
      </c>
      <c r="K289" s="76" t="s">
        <v>1742</v>
      </c>
      <c r="L289" s="63">
        <f>IF(AND(COUNTIFS(Cumplimiento!B:B,"*"&amp;LEFT(H289,7)&amp;"*",Cumplimiento!C:C,"Cumple")&gt;0,COUNTIFS(Cumplimiento!B:B,"*"&amp;LEFT(H290,7)&amp;"*",Cumplimiento!C:C,"Cumple")&gt;0,COUNTIFS(Cumplimiento!B:B,"*"&amp;LEFT(H291,7)&amp;"*",Cumplimiento!C:C,"Cumple")&gt;0),
IF(AND(COUNTIFS(Cumplimiento!B:B,"*"&amp;LEFT(I289,7)&amp;"*",Cumplimiento!C:C,"Cumple")&gt;0,COUNTIFS(Cumplimiento!B:B,"*"&amp;LEFT(I290,7)&amp;"*",Cumplimiento!C:C,"Cumple")&gt;0,COUNTIFS(Cumplimiento!B:B,"*"&amp;LEFT(I291,7)&amp;"*",Cumplimiento!C:C,"Cumple")&gt;0),
IF(AND(COUNTIFS(Cumplimiento!B:B,"*"&amp;LEFT(J289,7)&amp;"*",Cumplimiento!C:C,"Cumple")&gt;0,COUNTIFS(Cumplimiento!B:B,"*"&amp;LEFT(J290,7)&amp;"*",Cumplimiento!C:C,"Cumple")&gt;0,COUNTIFS(Cumplimiento!B:B,"*"&amp;LEFT(J291,7)&amp;"*",Cumplimiento!C:C,"Cumple")&gt;0),
IF(AND(COUNTIFS(Cumplimiento!B:B,"*"&amp;LEFT(K289,7)&amp;"*",Cumplimiento!C:C,"Cumple")&gt;0,COUNTIFS(Cumplimiento!B:B,"*"&amp;LEFT(K290,7)&amp;"*",Cumplimiento!C:C,"Cumple")&gt;0,COUNTIFS(Cumplimiento!B:B,"*"&amp;LEFT(K291,7)&amp;"*",Cumplimiento!C:C,"Cumple")&gt;0),4,3),2),1),0)</f>
        <v>0</v>
      </c>
      <c r="N289" s="8"/>
      <c r="O289" s="8"/>
      <c r="P289" s="8"/>
    </row>
    <row r="290" spans="1:16" ht="141.75" hidden="1" customHeight="1" x14ac:dyDescent="0.35">
      <c r="A290" s="46"/>
      <c r="B290" s="46"/>
      <c r="C290" s="38"/>
      <c r="D290" s="46"/>
      <c r="E290" s="74"/>
      <c r="F290" s="38"/>
      <c r="G290" s="133"/>
      <c r="H290" s="93" t="s">
        <v>1184</v>
      </c>
      <c r="I290" s="95" t="s">
        <v>1392</v>
      </c>
      <c r="J290" s="76" t="s">
        <v>1608</v>
      </c>
      <c r="K290" s="76" t="s">
        <v>1743</v>
      </c>
      <c r="L290" s="64"/>
      <c r="N290" s="8"/>
      <c r="O290" s="8"/>
      <c r="P290" s="8"/>
    </row>
    <row r="291" spans="1:16" ht="78.75" hidden="1" customHeight="1" x14ac:dyDescent="0.35">
      <c r="A291" s="46"/>
      <c r="B291" s="46"/>
      <c r="C291" s="38"/>
      <c r="D291" s="46"/>
      <c r="E291" s="74"/>
      <c r="F291" s="38"/>
      <c r="G291" s="134"/>
      <c r="H291" s="93" t="s">
        <v>1211</v>
      </c>
      <c r="I291" s="38"/>
      <c r="J291" s="76" t="s">
        <v>1609</v>
      </c>
      <c r="K291" s="76"/>
      <c r="L291" s="65"/>
      <c r="N291" s="8"/>
      <c r="O291" s="8"/>
      <c r="P291" s="8"/>
    </row>
    <row r="292" spans="1:16" ht="87.75" customHeight="1" x14ac:dyDescent="0.35">
      <c r="A292" s="46" t="s">
        <v>981</v>
      </c>
      <c r="B292" s="46" t="s">
        <v>1000</v>
      </c>
      <c r="C292" s="38" t="s">
        <v>1001</v>
      </c>
      <c r="D292" s="46" t="s">
        <v>1010</v>
      </c>
      <c r="E292" s="74" t="s">
        <v>1011</v>
      </c>
      <c r="F292" s="38" t="s">
        <v>1012</v>
      </c>
      <c r="G292" s="141" t="s">
        <v>764</v>
      </c>
      <c r="H292" s="93" t="s">
        <v>1211</v>
      </c>
      <c r="I292" s="95" t="s">
        <v>1391</v>
      </c>
      <c r="J292" s="76" t="s">
        <v>1610</v>
      </c>
      <c r="K292" s="76" t="s">
        <v>1677</v>
      </c>
      <c r="L292" s="63">
        <f>IF(AND(
COUNTIFS(Cumplimiento!B:B,"*"&amp;LEFT(H292,7)&amp;"*",Cumplimiento!C:C,"Cumple")&gt;0,
COUNTIFS(Cumplimiento!B:B,"*"&amp;LEFT(H293,7)&amp;"*",Cumplimiento!C:C,"Cumple")&gt;0),
IF(AND(
COUNTIFS(Cumplimiento!B:B,"*"&amp;LEFT(I292,7)&amp;"*",Cumplimiento!C:C,"Cumple")&gt;0,
COUNTIFS(Cumplimiento!B:B,"*"&amp;LEFT(I293,7)&amp;"*",Cumplimiento!C:C,"Cumple")&gt;0),
IF(AND(
COUNTIFS(Cumplimiento!B:B,"*"&amp;LEFT(J292,7)&amp;"*",Cumplimiento!C:C,"Cumple")&gt;0,
COUNTIFS(Cumplimiento!B:B,"*"&amp;LEFT(J293,7)&amp;"*",Cumplimiento!C:C,"Cumple")&gt;0),
IF(AND(
COUNTIFS(Cumplimiento!B:B,"*"&amp;LEFT(K292,7)&amp;"*",Cumplimiento!C:C,"Cumple")&gt;0,
COUNTIFS(Cumplimiento!B:B,"*"&amp;LEFT(K293,7)&amp;"*",Cumplimiento!C:C,"Cumple")&gt;0),
4,3),2),1),0)</f>
        <v>0</v>
      </c>
      <c r="N292" s="8"/>
      <c r="O292" s="8"/>
      <c r="P292" s="8"/>
    </row>
    <row r="293" spans="1:16" ht="94.5" hidden="1" customHeight="1" x14ac:dyDescent="0.35">
      <c r="A293" s="46"/>
      <c r="B293" s="46"/>
      <c r="C293" s="38"/>
      <c r="D293" s="46"/>
      <c r="E293" s="74"/>
      <c r="F293" s="38"/>
      <c r="G293" s="133"/>
      <c r="H293" s="93" t="s">
        <v>1120</v>
      </c>
      <c r="I293" s="95" t="s">
        <v>1392</v>
      </c>
      <c r="J293" s="38"/>
      <c r="K293" s="76"/>
      <c r="L293" s="65"/>
      <c r="N293" s="8"/>
      <c r="O293" s="8"/>
      <c r="P293" s="8"/>
    </row>
    <row r="294" spans="1:16" ht="93" x14ac:dyDescent="0.35">
      <c r="A294" s="46" t="s">
        <v>981</v>
      </c>
      <c r="B294" s="46" t="s">
        <v>1000</v>
      </c>
      <c r="C294" s="38" t="s">
        <v>1001</v>
      </c>
      <c r="D294" s="46" t="s">
        <v>1013</v>
      </c>
      <c r="E294" s="74" t="s">
        <v>1014</v>
      </c>
      <c r="F294" s="38" t="s">
        <v>1015</v>
      </c>
      <c r="G294" s="137" t="s">
        <v>750</v>
      </c>
      <c r="H294" s="93" t="s">
        <v>1217</v>
      </c>
      <c r="I294" s="95" t="s">
        <v>1396</v>
      </c>
      <c r="J294" s="76" t="s">
        <v>1611</v>
      </c>
      <c r="K294" s="76" t="s">
        <v>1787</v>
      </c>
      <c r="L294" s="63">
        <f>IF(
  AND(
    COUNTIFS(Cumplimiento!B:B,"*"&amp;LEFT(H294,7)&amp;"*",Cumplimiento!C:C,"Cumple")&gt;0,
    COUNTIFS(Cumplimiento!B:B,"*"&amp;LEFT(H295,7)&amp;"*",Cumplimiento!C:C,"Cumple")&gt;0,
    COUNTIFS(Cumplimiento!B:B,"*"&amp;LEFT(H296,7)&amp;"*",Cumplimiento!C:C,"Cumple")&gt;0,
    COUNTIFS(Cumplimiento!B:B,"*"&amp;LEFT(H297,7)&amp;"*",Cumplimiento!C:C,"Cumple")&gt;0,
    COUNTIFS(Cumplimiento!B:B,"*"&amp;LEFT(H298,7)&amp;"*",Cumplimiento!C:C,"Cumple")&gt;0,
    COUNTIFS(Cumplimiento!B:B,"*"&amp;LEFT(H299,7)&amp;"*",Cumplimiento!C:C,"Cumple")&gt;0,
    COUNTIFS(Cumplimiento!B:B,"*"&amp;LEFT(H300,7)&amp;"*",Cumplimiento!C:C,"Cumple")&gt;0,
    COUNTIFS(Cumplimiento!B:B,"*"&amp;LEFT(H301,7)&amp;"*",Cumplimiento!C:C,"Cumple")&gt;0,
    COUNTIFS(Cumplimiento!B:B,"*"&amp;LEFT(H302,7)&amp;"*",Cumplimiento!C:C,"Cumple")&gt;0,
    COUNTIFS(Cumplimiento!B:B,"*"&amp;LEFT(H303,7)&amp;"*",Cumplimiento!C:C,"Cumple")&gt;0
  ),
  IF(
    AND(
      COUNTIFS(Cumplimiento!B:B,"*"&amp;LEFT(I294,7)&amp;"*",Cumplimiento!C:C,"Cumple")&gt;0,
      COUNTIFS(Cumplimiento!B:B,"*"&amp;LEFT(I295,7)&amp;"*",Cumplimiento!C:C,"Cumple")&gt;0,
      COUNTIFS(Cumplimiento!B:B,"*"&amp;LEFT(I296,7)&amp;"*",Cumplimiento!C:C,"Cumple")&gt;0,
      COUNTIFS(Cumplimiento!B:B,"*"&amp;LEFT(I297,7)&amp;"*",Cumplimiento!C:C,"Cumple")&gt;0,
      COUNTIFS(Cumplimiento!B:B,"*"&amp;LEFT(I298,7)&amp;"*",Cumplimiento!C:C,"Cumple")&gt;0,
      COUNTIFS(Cumplimiento!B:B,"*"&amp;LEFT(I299,7)&amp;"*",Cumplimiento!C:C,"Cumple")&gt;0,
      COUNTIFS(Cumplimiento!B:B,"*"&amp;LEFT(I300,7)&amp;"*",Cumplimiento!C:C,"Cumple")&gt;0,
      COUNTIFS(Cumplimiento!B:B,"*"&amp;LEFT(I301,7)&amp;"*",Cumplimiento!C:C,"Cumple")&gt;0,
      COUNTIFS(Cumplimiento!B:B,"*"&amp;LEFT(I302,7)&amp;"*",Cumplimiento!C:C,"Cumple")&gt;0,
      COUNTIFS(Cumplimiento!B:B,"*"&amp;LEFT(I303,7)&amp;"*",Cumplimiento!C:C,"Cumple")&gt;0
    ),
    IF(
      AND(
        COUNTIFS(Cumplimiento!B:B,"*"&amp;LEFT(J294,7)&amp;"*",Cumplimiento!C:C,"Cumple")&gt;0,
        COUNTIFS(Cumplimiento!B:B,"*"&amp;LEFT(J295,7)&amp;"*",Cumplimiento!C:C,"Cumple")&gt;0,
        COUNTIFS(Cumplimiento!B:B,"*"&amp;LEFT(J296,7)&amp;"*",Cumplimiento!C:C,"Cumple")&gt;0,
        COUNTIFS(Cumplimiento!B:B,"*"&amp;LEFT(J297,7)&amp;"*",Cumplimiento!C:C,"Cumple")&gt;0,
        COUNTIFS(Cumplimiento!B:B,"*"&amp;LEFT(J298,7)&amp;"*",Cumplimiento!C:C,"Cumple")&gt;0,
        COUNTIFS(Cumplimiento!B:B,"*"&amp;LEFT(J299,7)&amp;"*",Cumplimiento!C:C,"Cumple")&gt;0,
        COUNTIFS(Cumplimiento!B:B,"*"&amp;LEFT(J300,7)&amp;"*",Cumplimiento!C:C,"Cumple")&gt;0,
        COUNTIFS(Cumplimiento!B:B,"*"&amp;LEFT(J301,7)&amp;"*",Cumplimiento!C:C,"Cumple")&gt;0,
        COUNTIFS(Cumplimiento!B:B,"*"&amp;LEFT(J302,7)&amp;"*",Cumplimiento!C:C,"Cumple")&gt;0,
        COUNTIFS(Cumplimiento!B:B,"*"&amp;LEFT(J303,7)&amp;"*",Cumplimiento!C:C,"Cumple")&gt;0
      ),
      IF(
        AND(
          COUNTIFS(Cumplimiento!B:B,"*"&amp;LEFT(K294,7)&amp;"*",Cumplimiento!C:C,"Cumple")&gt;0,
          COUNTIFS(Cumplimiento!B:B,"*"&amp;LEFT(K295,7)&amp;"*",Cumplimiento!C:C,"Cumple")&gt;0,
          COUNTIFS(Cumplimiento!B:B,"*"&amp;LEFT(K296,7)&amp;"*",Cumplimiento!C:C,"Cumple")&gt;0,
          COUNTIFS(Cumplimiento!B:B,"*"&amp;LEFT(K297,7)&amp;"*",Cumplimiento!C:C,"Cumple")&gt;0,
          COUNTIFS(Cumplimiento!B:B,"*"&amp;LEFT(K298,7)&amp;"*",Cumplimiento!C:C,"Cumple")&gt;0,
          COUNTIFS(Cumplimiento!B:B,"*"&amp;LEFT(K299,7)&amp;"*",Cumplimiento!C:C,"Cumple")&gt;0,
          COUNTIFS(Cumplimiento!B:B,"*"&amp;LEFT(K300,7)&amp;"*",Cumplimiento!C:C,"Cumple")&gt;0,
          COUNTIFS(Cumplimiento!B:B,"*"&amp;LEFT(K301,7)&amp;"*",Cumplimiento!C:C,"Cumple")&gt;0,
          COUNTIFS(Cumplimiento!B:B,"*"&amp;LEFT(K302,7)&amp;"*",Cumplimiento!C:C,"Cumple")&gt;0,
          COUNTIFS(Cumplimiento!B:B,"*"&amp;LEFT(K303,7)&amp;"*",Cumplimiento!C:C,"Cumple")&gt;0
        ),
        4,
        3
      ),
      2
    ),
    1
  ),
  0
)</f>
        <v>0</v>
      </c>
      <c r="N294" s="8"/>
      <c r="O294" s="8"/>
      <c r="P294" s="8"/>
    </row>
    <row r="295" spans="1:16" ht="157.5" hidden="1" customHeight="1" x14ac:dyDescent="0.35">
      <c r="A295" s="46"/>
      <c r="B295" s="46"/>
      <c r="C295" s="38"/>
      <c r="D295" s="46"/>
      <c r="E295" s="74"/>
      <c r="F295" s="38"/>
      <c r="G295" s="138"/>
      <c r="H295" s="93" t="s">
        <v>1218</v>
      </c>
      <c r="I295" s="95" t="s">
        <v>1397</v>
      </c>
      <c r="J295" s="76" t="s">
        <v>1612</v>
      </c>
      <c r="K295" s="76" t="s">
        <v>1788</v>
      </c>
      <c r="L295" s="64"/>
      <c r="N295" s="8"/>
      <c r="O295" s="8"/>
      <c r="P295" s="8"/>
    </row>
    <row r="296" spans="1:16" ht="172.5" hidden="1" customHeight="1" x14ac:dyDescent="0.35">
      <c r="A296" s="46"/>
      <c r="B296" s="46"/>
      <c r="C296" s="38"/>
      <c r="D296" s="46"/>
      <c r="E296" s="74"/>
      <c r="F296" s="38"/>
      <c r="G296" s="138"/>
      <c r="H296" s="93" t="s">
        <v>1219</v>
      </c>
      <c r="I296" s="95" t="s">
        <v>1398</v>
      </c>
      <c r="J296" s="76" t="s">
        <v>1613</v>
      </c>
      <c r="K296" s="76" t="s">
        <v>1789</v>
      </c>
      <c r="L296" s="64"/>
      <c r="N296" s="8"/>
      <c r="O296" s="8"/>
      <c r="P296" s="8"/>
    </row>
    <row r="297" spans="1:16" ht="173.25" hidden="1" customHeight="1" x14ac:dyDescent="0.35">
      <c r="A297" s="46"/>
      <c r="B297" s="46"/>
      <c r="C297" s="38"/>
      <c r="D297" s="46"/>
      <c r="E297" s="74"/>
      <c r="F297" s="38"/>
      <c r="G297" s="138"/>
      <c r="H297" s="93" t="s">
        <v>1220</v>
      </c>
      <c r="I297" s="95" t="s">
        <v>1399</v>
      </c>
      <c r="J297" s="76" t="s">
        <v>1614</v>
      </c>
      <c r="K297" s="76" t="s">
        <v>1790</v>
      </c>
      <c r="L297" s="64"/>
      <c r="N297" s="8"/>
      <c r="O297" s="8"/>
      <c r="P297" s="8"/>
    </row>
    <row r="298" spans="1:16" ht="78.75" hidden="1" customHeight="1" x14ac:dyDescent="0.35">
      <c r="A298" s="46"/>
      <c r="B298" s="46"/>
      <c r="C298" s="38"/>
      <c r="D298" s="46"/>
      <c r="E298" s="74"/>
      <c r="F298" s="38"/>
      <c r="G298" s="138"/>
      <c r="H298" s="93" t="s">
        <v>1221</v>
      </c>
      <c r="I298" s="95" t="s">
        <v>1400</v>
      </c>
      <c r="J298" s="76" t="s">
        <v>1615</v>
      </c>
      <c r="K298" s="76" t="s">
        <v>1791</v>
      </c>
      <c r="L298" s="64"/>
      <c r="N298" s="8"/>
      <c r="O298" s="8"/>
      <c r="P298" s="8"/>
    </row>
    <row r="299" spans="1:16" ht="110.25" hidden="1" customHeight="1" x14ac:dyDescent="0.35">
      <c r="A299" s="46"/>
      <c r="B299" s="46"/>
      <c r="C299" s="38"/>
      <c r="D299" s="46"/>
      <c r="E299" s="74"/>
      <c r="F299" s="38"/>
      <c r="G299" s="138"/>
      <c r="H299" s="38"/>
      <c r="I299" s="95" t="s">
        <v>1401</v>
      </c>
      <c r="J299" s="76" t="s">
        <v>1616</v>
      </c>
      <c r="K299" s="76" t="s">
        <v>1792</v>
      </c>
      <c r="L299" s="64"/>
      <c r="N299" s="8"/>
      <c r="O299" s="8"/>
      <c r="P299" s="8"/>
    </row>
    <row r="300" spans="1:16" ht="159.75" hidden="1" customHeight="1" x14ac:dyDescent="0.35">
      <c r="A300" s="46"/>
      <c r="B300" s="46"/>
      <c r="C300" s="38"/>
      <c r="D300" s="46"/>
      <c r="E300" s="74"/>
      <c r="F300" s="38"/>
      <c r="G300" s="138"/>
      <c r="H300" s="76"/>
      <c r="I300" s="95" t="s">
        <v>1393</v>
      </c>
      <c r="J300" s="83" t="s">
        <v>1617</v>
      </c>
      <c r="K300" s="83" t="s">
        <v>1793</v>
      </c>
      <c r="L300" s="64"/>
      <c r="N300" s="8"/>
      <c r="O300" s="8"/>
      <c r="P300" s="8"/>
    </row>
    <row r="301" spans="1:16" ht="126" hidden="1" customHeight="1" x14ac:dyDescent="0.35">
      <c r="A301" s="46"/>
      <c r="B301" s="46"/>
      <c r="C301" s="38"/>
      <c r="D301" s="46"/>
      <c r="E301" s="74"/>
      <c r="F301" s="38"/>
      <c r="G301" s="138"/>
      <c r="H301" s="76"/>
      <c r="I301" s="76"/>
      <c r="J301" s="83" t="s">
        <v>1618</v>
      </c>
      <c r="K301" s="83" t="s">
        <v>1794</v>
      </c>
      <c r="L301" s="64"/>
      <c r="N301" s="8"/>
      <c r="O301" s="8"/>
      <c r="P301" s="8"/>
    </row>
    <row r="302" spans="1:16" ht="94.5" hidden="1" customHeight="1" x14ac:dyDescent="0.35">
      <c r="A302" s="46"/>
      <c r="B302" s="46"/>
      <c r="C302" s="38"/>
      <c r="D302" s="46"/>
      <c r="E302" s="74"/>
      <c r="F302" s="38"/>
      <c r="G302" s="138"/>
      <c r="H302" s="76"/>
      <c r="I302" s="76"/>
      <c r="J302" s="83" t="s">
        <v>1606</v>
      </c>
      <c r="K302" s="83" t="s">
        <v>1772</v>
      </c>
      <c r="L302" s="64"/>
      <c r="N302" s="8"/>
      <c r="O302" s="8"/>
      <c r="P302" s="8"/>
    </row>
    <row r="303" spans="1:16" ht="63" hidden="1" customHeight="1" x14ac:dyDescent="0.35">
      <c r="A303" s="46"/>
      <c r="B303" s="46"/>
      <c r="C303" s="38"/>
      <c r="D303" s="46"/>
      <c r="E303" s="74"/>
      <c r="F303" s="38"/>
      <c r="G303" s="139"/>
      <c r="H303" s="76"/>
      <c r="I303" s="76"/>
      <c r="J303" s="83" t="s">
        <v>1607</v>
      </c>
      <c r="K303" s="83" t="s">
        <v>1773</v>
      </c>
      <c r="L303" s="65"/>
      <c r="N303" s="8"/>
      <c r="O303" s="8"/>
      <c r="P303" s="8"/>
    </row>
    <row r="304" spans="1:16" ht="79.5" customHeight="1" x14ac:dyDescent="0.35">
      <c r="A304" s="46" t="s">
        <v>1016</v>
      </c>
      <c r="B304" s="46" t="s">
        <v>1017</v>
      </c>
      <c r="C304" s="38" t="s">
        <v>1018</v>
      </c>
      <c r="D304" s="46" t="s">
        <v>1019</v>
      </c>
      <c r="E304" s="74" t="s">
        <v>1020</v>
      </c>
      <c r="F304" s="38" t="s">
        <v>1021</v>
      </c>
      <c r="G304" s="131" t="s">
        <v>764</v>
      </c>
      <c r="H304" s="93" t="s">
        <v>1211</v>
      </c>
      <c r="I304" s="95" t="s">
        <v>1391</v>
      </c>
      <c r="J304" s="76" t="s">
        <v>1603</v>
      </c>
      <c r="K304" s="76" t="s">
        <v>1782</v>
      </c>
      <c r="L304" s="63">
        <f>IF(AND(
COUNTIFS(Cumplimiento!B:B,"*"&amp;LEFT(H304,7)&amp;"*",Cumplimiento!C:C,"Cumple")&gt;0,
COUNTIFS(Cumplimiento!B:B,"*"&amp;LEFT(H305,7)&amp;"*",Cumplimiento!C:C,"Cumple")&gt;0,
COUNTIFS(Cumplimiento!B:B,"*"&amp;LEFT(H306,7)&amp;"*",Cumplimiento!C:C,"Cumple")&gt;0,
COUNTIFS(Cumplimiento!B:B,"*"&amp;LEFT(H307,7)&amp;"*",Cumplimiento!C:C,"Cumple")&gt;0,
COUNTIFS(Cumplimiento!B:B,"*"&amp;LEFT(H308,7)&amp;"*",Cumplimiento!C:C,"Cumple")&gt;0),
IF(AND(
COUNTIFS(Cumplimiento!B:B,"*"&amp;LEFT(I304,7)&amp;"*",Cumplimiento!C:C,"Cumple")&gt;0,
COUNTIFS(Cumplimiento!B:B,"*"&amp;LEFT(I305,7)&amp;"*",Cumplimiento!C:C,"Cumple")&gt;0,
COUNTIFS(Cumplimiento!B:B,"*"&amp;LEFT(I306,7)&amp;"*",Cumplimiento!C:C,"Cumple")&gt;0,
COUNTIFS(Cumplimiento!B:B,"*"&amp;LEFT(I307,7)&amp;"*",Cumplimiento!C:C,"Cumple")&gt;0,
COUNTIFS(Cumplimiento!B:B,"*"&amp;LEFT(I308,7)&amp;"*",Cumplimiento!C:C,"Cumple")&gt;0),
IF(AND(
COUNTIFS(Cumplimiento!B:B,"*"&amp;LEFT(J304,7)&amp;"*",Cumplimiento!C:C,"Cumple")&gt;0,
COUNTIFS(Cumplimiento!B:B,"*"&amp;LEFT(J305,7)&amp;"*",Cumplimiento!C:C,"Cumple")&gt;0,
COUNTIFS(Cumplimiento!B:B,"*"&amp;LEFT(J306,7)&amp;"*",Cumplimiento!C:C,"Cumple")&gt;0,
COUNTIFS(Cumplimiento!B:B,"*"&amp;LEFT(J307,7)&amp;"*",Cumplimiento!C:C,"Cumple")&gt;0,
COUNTIFS(Cumplimiento!B:B,"*"&amp;LEFT(J308,7)&amp;"*",Cumplimiento!C:C,"Cumple")&gt;0),
IF(AND(
COUNTIFS(Cumplimiento!B:B,"*"&amp;LEFT(K304,7)&amp;"*",Cumplimiento!C:C,"Cumple")&gt;0,
COUNTIFS(Cumplimiento!B:B,"*"&amp;LEFT(K305,7)&amp;"*",Cumplimiento!C:C,"Cumple")&gt;0,
COUNTIFS(Cumplimiento!B:B,"*"&amp;LEFT(K306,7)&amp;"*",Cumplimiento!C:C,"Cumple")&gt;0,
COUNTIFS(Cumplimiento!B:B,"*"&amp;LEFT(K307,7)&amp;"*",Cumplimiento!C:C,"Cumple")&gt;0,
COUNTIFS(Cumplimiento!B:B,"*"&amp;LEFT(K308,7)&amp;"*",Cumplimiento!C:C,"Cumple")&gt;0),
4,3),2),1),0)</f>
        <v>0</v>
      </c>
      <c r="N304" s="8"/>
      <c r="O304" s="8"/>
      <c r="P304" s="8"/>
    </row>
    <row r="305" spans="1:16" ht="125.25" hidden="1" customHeight="1" x14ac:dyDescent="0.35">
      <c r="A305" s="46"/>
      <c r="B305" s="46"/>
      <c r="C305" s="38"/>
      <c r="D305" s="46"/>
      <c r="E305" s="74"/>
      <c r="F305" s="38"/>
      <c r="G305" s="146"/>
      <c r="H305" s="93" t="s">
        <v>1212</v>
      </c>
      <c r="I305" s="95" t="s">
        <v>1392</v>
      </c>
      <c r="J305" s="76" t="s">
        <v>1619</v>
      </c>
      <c r="K305" s="76" t="s">
        <v>1795</v>
      </c>
      <c r="L305" s="64"/>
      <c r="N305" s="8"/>
      <c r="O305" s="8"/>
      <c r="P305" s="8"/>
    </row>
    <row r="306" spans="1:16" ht="141.75" hidden="1" customHeight="1" x14ac:dyDescent="0.35">
      <c r="A306" s="46"/>
      <c r="B306" s="46"/>
      <c r="C306" s="38"/>
      <c r="D306" s="46"/>
      <c r="E306" s="74"/>
      <c r="F306" s="38"/>
      <c r="G306" s="146"/>
      <c r="H306" s="76"/>
      <c r="I306" s="95" t="s">
        <v>1388</v>
      </c>
      <c r="J306" s="76" t="s">
        <v>1620</v>
      </c>
      <c r="K306" s="76" t="s">
        <v>1783</v>
      </c>
      <c r="L306" s="64"/>
      <c r="N306" s="8"/>
      <c r="O306" s="8"/>
      <c r="P306" s="8"/>
    </row>
    <row r="307" spans="1:16" ht="94.5" hidden="1" customHeight="1" x14ac:dyDescent="0.35">
      <c r="A307" s="46"/>
      <c r="B307" s="46"/>
      <c r="C307" s="38"/>
      <c r="D307" s="46"/>
      <c r="E307" s="74"/>
      <c r="F307" s="38"/>
      <c r="G307" s="146"/>
      <c r="H307" s="76"/>
      <c r="I307" s="95" t="s">
        <v>1389</v>
      </c>
      <c r="J307" s="76" t="s">
        <v>1880</v>
      </c>
      <c r="K307" s="76"/>
      <c r="L307" s="64"/>
      <c r="N307" s="8"/>
      <c r="O307" s="8"/>
      <c r="P307" s="8"/>
    </row>
    <row r="308" spans="1:16" ht="110.25" hidden="1" customHeight="1" x14ac:dyDescent="0.35">
      <c r="A308" s="46"/>
      <c r="B308" s="46"/>
      <c r="C308" s="38"/>
      <c r="D308" s="46"/>
      <c r="E308" s="74"/>
      <c r="F308" s="38"/>
      <c r="G308" s="132"/>
      <c r="H308" s="76"/>
      <c r="I308" s="95" t="s">
        <v>1402</v>
      </c>
      <c r="J308" s="76" t="s">
        <v>1621</v>
      </c>
      <c r="K308" s="76"/>
      <c r="L308" s="65"/>
      <c r="N308" s="8"/>
      <c r="O308" s="8"/>
      <c r="P308" s="8"/>
    </row>
    <row r="309" spans="1:16" ht="94.5" customHeight="1" x14ac:dyDescent="0.35">
      <c r="A309" s="46" t="s">
        <v>1016</v>
      </c>
      <c r="B309" s="46" t="s">
        <v>1017</v>
      </c>
      <c r="C309" s="38" t="s">
        <v>1018</v>
      </c>
      <c r="D309" s="46" t="s">
        <v>1022</v>
      </c>
      <c r="E309" s="74" t="s">
        <v>1023</v>
      </c>
      <c r="F309" s="46" t="s">
        <v>1024</v>
      </c>
      <c r="G309" s="131" t="s">
        <v>764</v>
      </c>
      <c r="H309" s="93" t="s">
        <v>1111</v>
      </c>
      <c r="I309" s="95" t="s">
        <v>1256</v>
      </c>
      <c r="J309" s="76" t="s">
        <v>1622</v>
      </c>
      <c r="K309" s="76" t="s">
        <v>1796</v>
      </c>
      <c r="L309" s="63">
        <f>IF(AND(COUNTIFS(Cumplimiento!B:B,"*"&amp;LEFT(H309,7)&amp;"*",Cumplimiento!C:C,"Cumple")&gt;0,COUNTIFS(Cumplimiento!B:B,"*"&amp;LEFT(H310,7)&amp;"*",Cumplimiento!C:C,"Cumple")&gt;0,COUNTIFS(Cumplimiento!B:B,"*"&amp;LEFT(H311,7)&amp;"*",Cumplimiento!C:C,"Cumple")&gt;0),
IF(AND(COUNTIFS(Cumplimiento!B:B,"*"&amp;LEFT(I309,7)&amp;"*",Cumplimiento!C:C,"Cumple")&gt;0,COUNTIFS(Cumplimiento!B:B,"*"&amp;LEFT(I310,7)&amp;"*",Cumplimiento!C:C,"Cumple")&gt;0,COUNTIFS(Cumplimiento!B:B,"*"&amp;LEFT(I311,7)&amp;"*",Cumplimiento!C:C,"Cumple")&gt;0),
IF(AND(COUNTIFS(Cumplimiento!B:B,"*"&amp;LEFT(J309,7)&amp;"*",Cumplimiento!C:C,"Cumple")&gt;0,COUNTIFS(Cumplimiento!B:B,"*"&amp;LEFT(J310,7)&amp;"*",Cumplimiento!C:C,"Cumple")&gt;0,COUNTIFS(Cumplimiento!B:B,"*"&amp;LEFT(J311,7)&amp;"*",Cumplimiento!C:C,"Cumple")&gt;0),
IF(AND(COUNTIFS(Cumplimiento!B:B,"*"&amp;LEFT(K309,7)&amp;"*",Cumplimiento!C:C,"Cumple")&gt;0,COUNTIFS(Cumplimiento!B:B,"*"&amp;LEFT(K310,7)&amp;"*",Cumplimiento!C:C,"Cumple")&gt;0,COUNTIFS(Cumplimiento!B:B,"*"&amp;LEFT(K311,7)&amp;"*",Cumplimiento!C:C,"Cumple")&gt;0),4,3),2),1),0)</f>
        <v>0</v>
      </c>
      <c r="N309" s="8"/>
      <c r="O309" s="8"/>
      <c r="P309" s="8"/>
    </row>
    <row r="310" spans="1:16" ht="63" hidden="1" customHeight="1" x14ac:dyDescent="0.35">
      <c r="A310" s="46"/>
      <c r="B310" s="46"/>
      <c r="C310" s="38"/>
      <c r="D310" s="46"/>
      <c r="E310" s="74"/>
      <c r="F310" s="46"/>
      <c r="G310" s="146"/>
      <c r="H310" s="93" t="s">
        <v>1112</v>
      </c>
      <c r="I310" s="76"/>
      <c r="J310" s="76" t="s">
        <v>1623</v>
      </c>
      <c r="K310" s="76" t="s">
        <v>1797</v>
      </c>
      <c r="L310" s="64"/>
      <c r="N310" s="8"/>
      <c r="O310" s="8"/>
      <c r="P310" s="8"/>
    </row>
    <row r="311" spans="1:16" ht="41.25" hidden="1" customHeight="1" x14ac:dyDescent="0.35">
      <c r="A311" s="46"/>
      <c r="B311" s="46"/>
      <c r="C311" s="38"/>
      <c r="D311" s="46"/>
      <c r="E311" s="74"/>
      <c r="F311" s="46"/>
      <c r="G311" s="132"/>
      <c r="H311" s="93" t="s">
        <v>1222</v>
      </c>
      <c r="I311" s="76"/>
      <c r="J311" s="76"/>
      <c r="K311" s="76"/>
      <c r="L311" s="65"/>
      <c r="N311" s="8"/>
      <c r="O311" s="8"/>
      <c r="P311" s="8"/>
    </row>
    <row r="312" spans="1:16" ht="108.5" x14ac:dyDescent="0.35">
      <c r="A312" s="46" t="s">
        <v>1016</v>
      </c>
      <c r="B312" s="46" t="s">
        <v>1017</v>
      </c>
      <c r="C312" s="38" t="s">
        <v>1018</v>
      </c>
      <c r="D312" s="46" t="s">
        <v>1025</v>
      </c>
      <c r="E312" s="74" t="s">
        <v>1026</v>
      </c>
      <c r="F312" s="38" t="s">
        <v>1027</v>
      </c>
      <c r="G312" s="131" t="s">
        <v>764</v>
      </c>
      <c r="H312" s="93" t="s">
        <v>1128</v>
      </c>
      <c r="I312" s="95" t="s">
        <v>1275</v>
      </c>
      <c r="J312" s="76" t="s">
        <v>1624</v>
      </c>
      <c r="K312" s="76" t="s">
        <v>1685</v>
      </c>
      <c r="L312" s="63">
        <f>IF(AND(COUNTIFS(Cumplimiento!B:B,"*"&amp;LEFT(H312,7)&amp;"*",Cumplimiento!C:C,"Cumple")&gt;0,COUNTIFS(Cumplimiento!B:B,"*"&amp;LEFT(H313,7)&amp;"*",Cumplimiento!C:C,"Cumple")&gt;0,COUNTIFS(Cumplimiento!B:B,"*"&amp;LEFT(H314,7)&amp;"*",Cumplimiento!C:C,"Cumple")&gt;0),
IF(AND(COUNTIFS(Cumplimiento!B:B,"*"&amp;LEFT(I312,7)&amp;"*",Cumplimiento!C:C,"Cumple")&gt;0,COUNTIFS(Cumplimiento!B:B,"*"&amp;LEFT(I313,7)&amp;"*",Cumplimiento!C:C,"Cumple")&gt;0,COUNTIFS(Cumplimiento!B:B,"*"&amp;LEFT(I314,7)&amp;"*",Cumplimiento!C:C,"Cumple")&gt;0),
IF(AND(COUNTIFS(Cumplimiento!B:B,"*"&amp;LEFT(J312,7)&amp;"*",Cumplimiento!C:C,"Cumple")&gt;0,COUNTIFS(Cumplimiento!B:B,"*"&amp;LEFT(J313,7)&amp;"*",Cumplimiento!C:C,"Cumple")&gt;0,COUNTIFS(Cumplimiento!B:B,"*"&amp;LEFT(J314,7)&amp;"*",Cumplimiento!C:C,"Cumple")&gt;0),
IF(AND(COUNTIFS(Cumplimiento!B:B,"*"&amp;LEFT(K312,7)&amp;"*",Cumplimiento!C:C,"Cumple")&gt;0,COUNTIFS(Cumplimiento!B:B,"*"&amp;LEFT(K313,7)&amp;"*",Cumplimiento!C:C,"Cumple")&gt;0,COUNTIFS(Cumplimiento!B:B,"*"&amp;LEFT(K314,7)&amp;"*",Cumplimiento!C:C,"Cumple")&gt;0),4,3),2),1),0)</f>
        <v>0</v>
      </c>
      <c r="N312" s="8"/>
      <c r="O312" s="8"/>
      <c r="P312" s="8"/>
    </row>
    <row r="313" spans="1:16" ht="77.5" hidden="1" x14ac:dyDescent="0.35">
      <c r="A313" s="46"/>
      <c r="B313" s="46"/>
      <c r="C313" s="38"/>
      <c r="D313" s="46"/>
      <c r="E313" s="74"/>
      <c r="F313" s="38"/>
      <c r="G313" s="146"/>
      <c r="H313" s="76"/>
      <c r="I313" s="95" t="s">
        <v>1403</v>
      </c>
      <c r="J313" s="76" t="s">
        <v>1625</v>
      </c>
      <c r="K313" s="76" t="s">
        <v>1798</v>
      </c>
      <c r="L313" s="64"/>
      <c r="N313" s="8"/>
      <c r="O313" s="8"/>
      <c r="P313" s="8"/>
    </row>
    <row r="314" spans="1:16" ht="62" hidden="1" x14ac:dyDescent="0.35">
      <c r="A314" s="46"/>
      <c r="B314" s="46"/>
      <c r="C314" s="38"/>
      <c r="D314" s="46"/>
      <c r="E314" s="74"/>
      <c r="F314" s="38"/>
      <c r="G314" s="132"/>
      <c r="H314" s="76"/>
      <c r="I314" s="95" t="s">
        <v>1404</v>
      </c>
      <c r="J314" s="76" t="s">
        <v>1469</v>
      </c>
      <c r="K314" s="76"/>
      <c r="L314" s="65"/>
      <c r="N314" s="8"/>
      <c r="O314" s="8"/>
      <c r="P314" s="8"/>
    </row>
    <row r="315" spans="1:16" ht="51.75" customHeight="1" x14ac:dyDescent="0.35">
      <c r="A315" s="46" t="s">
        <v>1016</v>
      </c>
      <c r="B315" s="46" t="s">
        <v>1017</v>
      </c>
      <c r="C315" s="38" t="s">
        <v>1018</v>
      </c>
      <c r="D315" s="46" t="s">
        <v>1028</v>
      </c>
      <c r="E315" s="74" t="s">
        <v>1029</v>
      </c>
      <c r="F315" s="38" t="s">
        <v>992</v>
      </c>
      <c r="G315" s="136" t="s">
        <v>764</v>
      </c>
      <c r="H315" s="93" t="s">
        <v>1212</v>
      </c>
      <c r="I315" s="95" t="s">
        <v>1388</v>
      </c>
      <c r="J315" s="76" t="s">
        <v>1619</v>
      </c>
      <c r="K315" s="76" t="s">
        <v>1783</v>
      </c>
      <c r="L315" s="63">
        <f>IF(AND(
COUNTIFS(Cumplimiento!B:B,"*"&amp;LEFT(H315,7)&amp;"*",Cumplimiento!C:C,"Cumple")&gt;0,
COUNTIFS(Cumplimiento!B:B,"*"&amp;LEFT(H316,7)&amp;"*",Cumplimiento!C:C,"Cumple")&gt;0),
IF(AND(
COUNTIFS(Cumplimiento!B:B,"*"&amp;LEFT(I315,7)&amp;"*",Cumplimiento!C:C,"Cumple")&gt;0,
COUNTIFS(Cumplimiento!B:B,"*"&amp;LEFT(I316,7)&amp;"*",Cumplimiento!C:C,"Cumple")&gt;0),
IF(AND(
COUNTIFS(Cumplimiento!B:B,"*"&amp;LEFT(J315,7)&amp;"*",Cumplimiento!C:C,"Cumple")&gt;0,
COUNTIFS(Cumplimiento!B:B,"*"&amp;LEFT(J316,7)&amp;"*",Cumplimiento!C:C,"Cumple")&gt;0),
IF(AND(
COUNTIFS(Cumplimiento!B:B,"*"&amp;LEFT(K315,7)&amp;"*",Cumplimiento!C:C,"Cumple")&gt;0,
COUNTIFS(Cumplimiento!B:B,"*"&amp;LEFT(K316,7)&amp;"*",Cumplimiento!C:C,"Cumple")&gt;0),
4,3),2),1),0)</f>
        <v>0</v>
      </c>
      <c r="N315" s="8"/>
      <c r="O315" s="8"/>
      <c r="P315" s="8"/>
    </row>
    <row r="316" spans="1:16" ht="126" hidden="1" customHeight="1" x14ac:dyDescent="0.35">
      <c r="A316" s="46"/>
      <c r="B316" s="46"/>
      <c r="C316" s="38"/>
      <c r="D316" s="46"/>
      <c r="E316" s="74"/>
      <c r="F316" s="38"/>
      <c r="G316" s="140"/>
      <c r="H316" s="76"/>
      <c r="I316" s="95" t="s">
        <v>1389</v>
      </c>
      <c r="J316" s="76" t="s">
        <v>1620</v>
      </c>
      <c r="K316" s="76"/>
      <c r="L316" s="65"/>
      <c r="N316" s="8"/>
      <c r="O316" s="8"/>
      <c r="P316" s="8"/>
    </row>
    <row r="317" spans="1:16" ht="73.5" customHeight="1" x14ac:dyDescent="0.35">
      <c r="A317" s="46" t="s">
        <v>1016</v>
      </c>
      <c r="B317" s="46" t="s">
        <v>1030</v>
      </c>
      <c r="C317" s="38" t="s">
        <v>1031</v>
      </c>
      <c r="D317" s="46" t="s">
        <v>1032</v>
      </c>
      <c r="E317" s="74" t="s">
        <v>1033</v>
      </c>
      <c r="F317" s="38" t="s">
        <v>1034</v>
      </c>
      <c r="G317" s="137" t="s">
        <v>779</v>
      </c>
      <c r="H317" s="98" t="s">
        <v>1223</v>
      </c>
      <c r="I317" s="100" t="s">
        <v>1405</v>
      </c>
      <c r="J317" s="83" t="s">
        <v>1626</v>
      </c>
      <c r="K317" s="83" t="s">
        <v>1799</v>
      </c>
      <c r="L317" s="63">
        <f>IF(
    AND(
        COUNTIFS(Cumplimiento!B:B,"*"&amp;LEFT(H317,7)&amp;"*",Cumplimiento!C:C,"Cumple")&gt;0,
        COUNTIFS(Cumplimiento!B:B,"*"&amp;LEFT(H318,7)&amp;"*",Cumplimiento!C:C,"Cumple")&gt;0,
        COUNTIFS(Cumplimiento!B:B,"*"&amp;LEFT(H319,7)&amp;"*",Cumplimiento!C:C,"Cumple")&gt;0,
        COUNTIFS(Cumplimiento!B:B,"*"&amp;LEFT(H320,7)&amp;"*",Cumplimiento!C:C,"Cumple")&gt;0
    ),
    IF(
        AND(
            COUNTIFS(Cumplimiento!B:B,"*"&amp;LEFT(I317,7)&amp;"*",Cumplimiento!C:C,"Cumple")&gt;0,
            COUNTIFS(Cumplimiento!B:B,"*"&amp;LEFT(I318,7)&amp;"*",Cumplimiento!C:C,"Cumple")&gt;0,
            COUNTIFS(Cumplimiento!B:B,"*"&amp;LEFT(I319,7)&amp;"*",Cumplimiento!C:C,"Cumple")&gt;0,
            COUNTIFS(Cumplimiento!B:B,"*"&amp;LEFT(I320,7)&amp;"*",Cumplimiento!C:C,"Cumple")&gt;0
        ),
        IF(
            AND(
                COUNTIFS(Cumplimiento!B:B,"*"&amp;LEFT(J317,7)&amp;"*",Cumplimiento!C:C,"Cumple")&gt;0,
                COUNTIFS(Cumplimiento!B:B,"*"&amp;LEFT(J318,7)&amp;"*",Cumplimiento!C:C,"Cumple")&gt;0,
                COUNTIFS(Cumplimiento!B:B,"*"&amp;LEFT(J319,7)&amp;"*",Cumplimiento!C:C,"Cumple")&gt;0,
                COUNTIFS(Cumplimiento!B:B,"*"&amp;LEFT(J320,7)&amp;"*",Cumplimiento!C:C,"Cumple")&gt;0
            ),
            IF(
                AND(
                    COUNTIFS(Cumplimiento!B:B,"*"&amp;LEFT(K317,7)&amp;"*",Cumplimiento!C:C,"Cumple")&gt;0,
                    COUNTIFS(Cumplimiento!B:B,"*"&amp;LEFT(K318,7)&amp;"*",Cumplimiento!C:C,"Cumple")&gt;0,
                    COUNTIFS(Cumplimiento!B:B,"*"&amp;LEFT(K319,7)&amp;"*",Cumplimiento!C:C,"Cumple")&gt;0,
                    COUNTIFS(Cumplimiento!B:B,"*"&amp;LEFT(K320,7)&amp;"*",Cumplimiento!C:C,"Cumple")&gt;0
                ),
                4,
                3
            ),
            2
        ),
        1
    ),
    0
)</f>
        <v>0</v>
      </c>
      <c r="N317" s="8"/>
      <c r="O317" s="8"/>
      <c r="P317" s="8"/>
    </row>
    <row r="318" spans="1:16" ht="171.75" hidden="1" customHeight="1" x14ac:dyDescent="0.35">
      <c r="A318" s="46"/>
      <c r="B318" s="46"/>
      <c r="C318" s="38"/>
      <c r="D318" s="46"/>
      <c r="E318" s="74"/>
      <c r="F318" s="38"/>
      <c r="G318" s="138"/>
      <c r="H318" s="98" t="s">
        <v>1224</v>
      </c>
      <c r="I318" s="100" t="s">
        <v>1406</v>
      </c>
      <c r="J318" s="83" t="s">
        <v>1627</v>
      </c>
      <c r="K318" s="83" t="s">
        <v>1800</v>
      </c>
      <c r="L318" s="64"/>
      <c r="N318" s="8"/>
      <c r="O318" s="8"/>
      <c r="P318" s="8"/>
    </row>
    <row r="319" spans="1:16" ht="159.75" hidden="1" customHeight="1" x14ac:dyDescent="0.35">
      <c r="A319" s="46"/>
      <c r="B319" s="46"/>
      <c r="C319" s="38"/>
      <c r="D319" s="46"/>
      <c r="E319" s="74"/>
      <c r="F319" s="38"/>
      <c r="G319" s="138"/>
      <c r="H319" s="98" t="s">
        <v>1225</v>
      </c>
      <c r="I319" s="83"/>
      <c r="J319" s="83" t="s">
        <v>1628</v>
      </c>
      <c r="K319" s="83" t="s">
        <v>1801</v>
      </c>
      <c r="L319" s="64"/>
      <c r="N319" s="8"/>
      <c r="O319" s="8"/>
      <c r="P319" s="8"/>
    </row>
    <row r="320" spans="1:16" ht="126" hidden="1" customHeight="1" x14ac:dyDescent="0.35">
      <c r="A320" s="46"/>
      <c r="B320" s="46"/>
      <c r="C320" s="38"/>
      <c r="D320" s="46"/>
      <c r="E320" s="74"/>
      <c r="F320" s="38"/>
      <c r="G320" s="139"/>
      <c r="H320" s="83"/>
      <c r="I320" s="38"/>
      <c r="J320" s="83" t="s">
        <v>1629</v>
      </c>
      <c r="K320" s="83"/>
      <c r="L320" s="65"/>
      <c r="N320" s="8"/>
      <c r="O320" s="8"/>
      <c r="P320" s="8"/>
    </row>
    <row r="321" spans="1:16" ht="82.5" customHeight="1" x14ac:dyDescent="0.35">
      <c r="A321" s="46" t="s">
        <v>1016</v>
      </c>
      <c r="B321" s="46" t="s">
        <v>1030</v>
      </c>
      <c r="C321" s="38" t="s">
        <v>1031</v>
      </c>
      <c r="D321" s="46" t="s">
        <v>1035</v>
      </c>
      <c r="E321" s="74" t="s">
        <v>1036</v>
      </c>
      <c r="F321" s="38" t="s">
        <v>1037</v>
      </c>
      <c r="G321" s="133" t="s">
        <v>779</v>
      </c>
      <c r="H321" s="98" t="s">
        <v>1223</v>
      </c>
      <c r="I321" s="100" t="s">
        <v>1405</v>
      </c>
      <c r="J321" s="83" t="s">
        <v>1626</v>
      </c>
      <c r="K321" s="83" t="s">
        <v>1799</v>
      </c>
      <c r="L321" s="63">
        <f>IF(AND(COUNTIFS(Cumplimiento!B:B,"*"&amp;LEFT(H321,7)&amp;"*",Cumplimiento!C:C,"Cumple")&gt;0,COUNTIFS(Cumplimiento!B:B,"*"&amp;LEFT(H322,7)&amp;"*",Cumplimiento!C:C,"Cumple")&gt;0,COUNTIFS(Cumplimiento!B:B,"*"&amp;LEFT(H323,7)&amp;"*",Cumplimiento!C:C,"Cumple")&gt;0),
IF(AND(COUNTIFS(Cumplimiento!B:B,"*"&amp;LEFT(I321,7)&amp;"*",Cumplimiento!C:C,"Cumple")&gt;0,COUNTIFS(Cumplimiento!B:B,"*"&amp;LEFT(I322,7)&amp;"*",Cumplimiento!C:C,"Cumple")&gt;0,COUNTIFS(Cumplimiento!B:B,"*"&amp;LEFT(I323,7)&amp;"*",Cumplimiento!C:C,"Cumple")&gt;0),
IF(AND(COUNTIFS(Cumplimiento!B:B,"*"&amp;LEFT(J321,7)&amp;"*",Cumplimiento!C:C,"Cumple")&gt;0,COUNTIFS(Cumplimiento!B:B,"*"&amp;LEFT(J322,7)&amp;"*",Cumplimiento!C:C,"Cumple")&gt;0,COUNTIFS(Cumplimiento!B:B,"*"&amp;LEFT(J323,7)&amp;"*",Cumplimiento!C:C,"Cumple")&gt;0),
IF(AND(COUNTIFS(Cumplimiento!B:B,"*"&amp;LEFT(K321,7)&amp;"*",Cumplimiento!C:C,"Cumple")&gt;0,COUNTIFS(Cumplimiento!B:B,"*"&amp;LEFT(K322,7)&amp;"*",Cumplimiento!C:C,"Cumple")&gt;0,COUNTIFS(Cumplimiento!B:B,"*"&amp;LEFT(K323,7)&amp;"*",Cumplimiento!C:C,"Cumple")&gt;0),4,3),2),1),0)</f>
        <v>0</v>
      </c>
      <c r="N321" s="8"/>
      <c r="O321" s="8"/>
      <c r="P321" s="8"/>
    </row>
    <row r="322" spans="1:16" ht="189" hidden="1" customHeight="1" x14ac:dyDescent="0.35">
      <c r="A322" s="46"/>
      <c r="B322" s="46"/>
      <c r="C322" s="38"/>
      <c r="D322" s="46"/>
      <c r="E322" s="74"/>
      <c r="F322" s="38"/>
      <c r="G322" s="133"/>
      <c r="H322" s="98" t="s">
        <v>1224</v>
      </c>
      <c r="I322" s="83"/>
      <c r="J322" s="83" t="s">
        <v>1628</v>
      </c>
      <c r="K322" s="83" t="s">
        <v>1800</v>
      </c>
      <c r="L322" s="64"/>
      <c r="N322" s="8"/>
      <c r="O322" s="8"/>
      <c r="P322" s="8"/>
    </row>
    <row r="323" spans="1:16" ht="132.75" hidden="1" customHeight="1" x14ac:dyDescent="0.35">
      <c r="A323" s="46"/>
      <c r="B323" s="46"/>
      <c r="C323" s="38"/>
      <c r="D323" s="46"/>
      <c r="E323" s="74"/>
      <c r="F323" s="38"/>
      <c r="G323" s="134"/>
      <c r="H323" s="98" t="s">
        <v>1225</v>
      </c>
      <c r="I323" s="83"/>
      <c r="J323" s="83" t="s">
        <v>1629</v>
      </c>
      <c r="K323" s="83" t="s">
        <v>1801</v>
      </c>
      <c r="L323" s="65"/>
      <c r="N323" s="8"/>
      <c r="O323" s="8"/>
      <c r="P323" s="8"/>
    </row>
    <row r="324" spans="1:16" ht="69.75" customHeight="1" x14ac:dyDescent="0.35">
      <c r="A324" s="46" t="s">
        <v>1016</v>
      </c>
      <c r="B324" s="46" t="s">
        <v>1038</v>
      </c>
      <c r="C324" s="38" t="s">
        <v>1039</v>
      </c>
      <c r="D324" s="46" t="s">
        <v>1040</v>
      </c>
      <c r="E324" s="74" t="s">
        <v>1041</v>
      </c>
      <c r="F324" s="38" t="s">
        <v>1027</v>
      </c>
      <c r="G324" s="137" t="s">
        <v>764</v>
      </c>
      <c r="H324" s="93" t="s">
        <v>1128</v>
      </c>
      <c r="I324" s="95" t="s">
        <v>1275</v>
      </c>
      <c r="J324" s="76" t="s">
        <v>1624</v>
      </c>
      <c r="K324" s="76" t="s">
        <v>1685</v>
      </c>
      <c r="L324" s="63">
        <f>IF(AND(
COUNTIFS(Cumplimiento!B:B,"*"&amp;LEFT(H324,7)&amp;"*",Cumplimiento!C:C,"Cumple")&gt;0,
COUNTIFS(Cumplimiento!B:B,"*"&amp;LEFT(H325,7)&amp;"*",Cumplimiento!C:C,"Cumple")&gt;0,
COUNTIFS(Cumplimiento!B:B,"*"&amp;LEFT(H326,7)&amp;"*",Cumplimiento!C:C,"Cumple")&gt;0,
COUNTIFS(Cumplimiento!B:B,"*"&amp;LEFT(H327,7)&amp;"*",Cumplimiento!C:C,"Cumple")&gt;0,
COUNTIFS(Cumplimiento!B:B,"*"&amp;LEFT(H328,7)&amp;"*",Cumplimiento!C:C,"Cumple")&gt;0),
IF(AND(
COUNTIFS(Cumplimiento!B:B,"*"&amp;LEFT(I324,7)&amp;"*",Cumplimiento!C:C,"Cumple")&gt;0,
COUNTIFS(Cumplimiento!B:B,"*"&amp;LEFT(I325,7)&amp;"*",Cumplimiento!C:C,"Cumple")&gt;0,
COUNTIFS(Cumplimiento!B:B,"*"&amp;LEFT(I326,7)&amp;"*",Cumplimiento!C:C,"Cumple")&gt;0,
COUNTIFS(Cumplimiento!B:B,"*"&amp;LEFT(I327,7)&amp;"*",Cumplimiento!C:C,"Cumple")&gt;0,
COUNTIFS(Cumplimiento!B:B,"*"&amp;LEFT(I328,7)&amp;"*",Cumplimiento!C:C,"Cumple")&gt;0),
IF(AND(
COUNTIFS(Cumplimiento!B:B,"*"&amp;LEFT(J324,7)&amp;"*",Cumplimiento!C:C,"Cumple")&gt;0,
COUNTIFS(Cumplimiento!B:B,"*"&amp;LEFT(J325,7)&amp;"*",Cumplimiento!C:C,"Cumple")&gt;0,
COUNTIFS(Cumplimiento!B:B,"*"&amp;LEFT(J326,7)&amp;"*",Cumplimiento!C:C,"Cumple")&gt;0,
COUNTIFS(Cumplimiento!B:B,"*"&amp;LEFT(J327,7)&amp;"*",Cumplimiento!C:C,"Cumple")&gt;0,
COUNTIFS(Cumplimiento!B:B,"*"&amp;LEFT(J328,7)&amp;"*",Cumplimiento!C:C,"Cumple")&gt;0),
IF(AND(
COUNTIFS(Cumplimiento!B:B,"*"&amp;LEFT(K324,7)&amp;"*",Cumplimiento!C:C,"Cumple")&gt;0,
COUNTIFS(Cumplimiento!B:B,"*"&amp;LEFT(K325,7)&amp;"*",Cumplimiento!C:C,"Cumple")&gt;0,
COUNTIFS(Cumplimiento!B:B,"*"&amp;LEFT(K326,7)&amp;"*",Cumplimiento!C:C,"Cumple")&gt;0,
COUNTIFS(Cumplimiento!B:B,"*"&amp;LEFT(K327,7)&amp;"*",Cumplimiento!C:C,"Cumple")&gt;0,
COUNTIFS(Cumplimiento!B:B,"*"&amp;LEFT(K328,7)&amp;"*",Cumplimiento!C:C,"Cumple")&gt;0),
4,3),2),1),0)</f>
        <v>0</v>
      </c>
      <c r="N324" s="8"/>
      <c r="O324" s="8"/>
      <c r="P324" s="8"/>
    </row>
    <row r="325" spans="1:16" ht="124.5" hidden="1" customHeight="1" x14ac:dyDescent="0.35">
      <c r="A325" s="46"/>
      <c r="B325" s="46"/>
      <c r="C325" s="38"/>
      <c r="D325" s="46"/>
      <c r="E325" s="74"/>
      <c r="F325" s="38"/>
      <c r="G325" s="138"/>
      <c r="H325" s="76"/>
      <c r="I325" s="95" t="s">
        <v>1403</v>
      </c>
      <c r="J325" s="76" t="s">
        <v>1625</v>
      </c>
      <c r="K325" s="76" t="s">
        <v>1798</v>
      </c>
      <c r="L325" s="64"/>
      <c r="N325" s="8"/>
      <c r="O325" s="8"/>
      <c r="P325" s="8"/>
    </row>
    <row r="326" spans="1:16" ht="109.5" hidden="1" customHeight="1" x14ac:dyDescent="0.35">
      <c r="A326" s="46"/>
      <c r="B326" s="46"/>
      <c r="C326" s="38"/>
      <c r="D326" s="46"/>
      <c r="E326" s="74"/>
      <c r="F326" s="38"/>
      <c r="G326" s="138"/>
      <c r="H326" s="76"/>
      <c r="I326" s="95" t="s">
        <v>1404</v>
      </c>
      <c r="J326" s="76" t="s">
        <v>1469</v>
      </c>
      <c r="K326" s="76" t="s">
        <v>1802</v>
      </c>
      <c r="L326" s="64"/>
      <c r="N326" s="8"/>
      <c r="O326" s="8"/>
      <c r="P326" s="8"/>
    </row>
    <row r="327" spans="1:16" ht="119.25" hidden="1" customHeight="1" x14ac:dyDescent="0.35">
      <c r="A327" s="46"/>
      <c r="B327" s="46"/>
      <c r="C327" s="38"/>
      <c r="D327" s="46"/>
      <c r="E327" s="74"/>
      <c r="F327" s="38"/>
      <c r="G327" s="138"/>
      <c r="H327" s="76"/>
      <c r="I327" s="76"/>
      <c r="J327" s="76" t="s">
        <v>1630</v>
      </c>
      <c r="K327" s="76" t="s">
        <v>1803</v>
      </c>
      <c r="L327" s="64"/>
      <c r="N327" s="8"/>
      <c r="O327" s="8"/>
      <c r="P327" s="8"/>
    </row>
    <row r="328" spans="1:16" ht="141.75" hidden="1" customHeight="1" x14ac:dyDescent="0.35">
      <c r="A328" s="46"/>
      <c r="B328" s="46"/>
      <c r="C328" s="38"/>
      <c r="D328" s="46"/>
      <c r="E328" s="74"/>
      <c r="F328" s="38"/>
      <c r="G328" s="139"/>
      <c r="H328" s="76"/>
      <c r="I328" s="76"/>
      <c r="J328" s="76" t="s">
        <v>1631</v>
      </c>
      <c r="K328" s="76" t="s">
        <v>1804</v>
      </c>
      <c r="L328" s="65"/>
      <c r="N328" s="8"/>
      <c r="O328" s="8"/>
      <c r="P328" s="8"/>
    </row>
    <row r="329" spans="1:16" ht="52.5" customHeight="1" x14ac:dyDescent="0.35">
      <c r="A329" s="46" t="s">
        <v>1016</v>
      </c>
      <c r="B329" s="46" t="s">
        <v>1038</v>
      </c>
      <c r="C329" s="38" t="s">
        <v>1039</v>
      </c>
      <c r="D329" s="46" t="s">
        <v>1042</v>
      </c>
      <c r="E329" s="74" t="s">
        <v>1043</v>
      </c>
      <c r="F329" s="38" t="s">
        <v>1021</v>
      </c>
      <c r="G329" s="137" t="s">
        <v>764</v>
      </c>
      <c r="H329" s="93" t="s">
        <v>1211</v>
      </c>
      <c r="I329" s="95" t="s">
        <v>1391</v>
      </c>
      <c r="J329" s="76" t="s">
        <v>1620</v>
      </c>
      <c r="K329" s="76" t="s">
        <v>1782</v>
      </c>
      <c r="L329" s="63">
        <f>IF(AND(COUNTIFS(Cumplimiento!B:B,"*"&amp;LEFT(H329,7)&amp;"*",Cumplimiento!C:C,"Cumple")&gt;0,COUNTIFS(Cumplimiento!B:B,"*"&amp;LEFT(H330,7)&amp;"*",Cumplimiento!C:C,"Cumple")&gt;0,COUNTIFS(Cumplimiento!B:B,"*"&amp;LEFT(H331,7)&amp;"*",Cumplimiento!C:C,"Cumple")&gt;0),
IF(AND(COUNTIFS(Cumplimiento!B:B,"*"&amp;LEFT(I329,7)&amp;"*",Cumplimiento!C:C,"Cumple")&gt;0,COUNTIFS(Cumplimiento!B:B,"*"&amp;LEFT(I330,7)&amp;"*",Cumplimiento!C:C,"Cumple")&gt;0,COUNTIFS(Cumplimiento!B:B,"*"&amp;LEFT(I331,7)&amp;"*",Cumplimiento!C:C,"Cumple")&gt;0),
IF(AND(COUNTIFS(Cumplimiento!B:B,"*"&amp;LEFT(J329,7)&amp;"*",Cumplimiento!C:C,"Cumple")&gt;0,COUNTIFS(Cumplimiento!B:B,"*"&amp;LEFT(J330,7)&amp;"*",Cumplimiento!C:C,"Cumple")&gt;0,COUNTIFS(Cumplimiento!B:B,"*"&amp;LEFT(J331,7)&amp;"*",Cumplimiento!C:C,"Cumple")&gt;0),
IF(AND(COUNTIFS(Cumplimiento!B:B,"*"&amp;LEFT(K329,7)&amp;"*",Cumplimiento!C:C,"Cumple")&gt;0,COUNTIFS(Cumplimiento!B:B,"*"&amp;LEFT(K330,7)&amp;"*",Cumplimiento!C:C,"Cumple")&gt;0,COUNTIFS(Cumplimiento!B:B,"*"&amp;LEFT(K331,7)&amp;"*",Cumplimiento!C:C,"Cumple")&gt;0),4,3),2),1),0)</f>
        <v>0</v>
      </c>
      <c r="N329" s="8"/>
      <c r="O329" s="8"/>
      <c r="P329" s="8"/>
    </row>
    <row r="330" spans="1:16" ht="126" hidden="1" customHeight="1" x14ac:dyDescent="0.35">
      <c r="A330" s="46"/>
      <c r="B330" s="46"/>
      <c r="C330" s="38"/>
      <c r="D330" s="46"/>
      <c r="E330" s="74"/>
      <c r="F330" s="38"/>
      <c r="G330" s="138"/>
      <c r="H330" s="93" t="s">
        <v>1212</v>
      </c>
      <c r="I330" s="95" t="s">
        <v>1392</v>
      </c>
      <c r="J330" s="76" t="s">
        <v>1627</v>
      </c>
      <c r="K330" s="76"/>
      <c r="L330" s="64"/>
      <c r="N330" s="8"/>
      <c r="O330" s="8"/>
      <c r="P330" s="8"/>
    </row>
    <row r="331" spans="1:16" ht="90.75" hidden="1" customHeight="1" x14ac:dyDescent="0.35">
      <c r="A331" s="46"/>
      <c r="B331" s="46"/>
      <c r="C331" s="38"/>
      <c r="D331" s="46"/>
      <c r="E331" s="74"/>
      <c r="F331" s="38"/>
      <c r="G331" s="139"/>
      <c r="H331" s="76"/>
      <c r="I331" s="95" t="s">
        <v>1388</v>
      </c>
      <c r="J331" s="38"/>
      <c r="K331" s="76"/>
      <c r="L331" s="65"/>
      <c r="N331" s="8"/>
      <c r="O331" s="8"/>
      <c r="P331" s="8"/>
    </row>
    <row r="332" spans="1:16" ht="44.25" customHeight="1" x14ac:dyDescent="0.35">
      <c r="A332" s="46" t="s">
        <v>1016</v>
      </c>
      <c r="B332" s="46" t="s">
        <v>1038</v>
      </c>
      <c r="C332" s="38" t="s">
        <v>1039</v>
      </c>
      <c r="D332" s="46" t="s">
        <v>1044</v>
      </c>
      <c r="E332" s="74" t="s">
        <v>1045</v>
      </c>
      <c r="F332" s="38" t="s">
        <v>992</v>
      </c>
      <c r="G332" s="137" t="s">
        <v>764</v>
      </c>
      <c r="H332" s="93" t="s">
        <v>1211</v>
      </c>
      <c r="I332" s="95" t="s">
        <v>1391</v>
      </c>
      <c r="J332" s="76" t="s">
        <v>1603</v>
      </c>
      <c r="K332" s="76" t="s">
        <v>1782</v>
      </c>
      <c r="L332" s="63">
        <f>IF(
    AND(
        COUNTIFS(Cumplimiento!B:B,"*"&amp;LEFT(H332,7)&amp;"*",Cumplimiento!C:C,"Cumple")&gt;0,
        COUNTIFS(Cumplimiento!B:B,"*"&amp;LEFT(H333,7)&amp;"*",Cumplimiento!C:C,"Cumple")&gt;0,
        COUNTIFS(Cumplimiento!B:B,"*"&amp;LEFT(H334,7)&amp;"*",Cumplimiento!C:C,"Cumple")&gt;0,
        COUNTIFS(Cumplimiento!B:B,"*"&amp;LEFT(H335,7)&amp;"*",Cumplimiento!C:C,"Cumple")&gt;0
    ),
    IF(
        AND(
            COUNTIFS(Cumplimiento!B:B,"*"&amp;LEFT(I332,7)&amp;"*",Cumplimiento!C:C,"Cumple")&gt;0,
            COUNTIFS(Cumplimiento!B:B,"*"&amp;LEFT(I333,7)&amp;"*",Cumplimiento!C:C,"Cumple")&gt;0,
            COUNTIFS(Cumplimiento!B:B,"*"&amp;LEFT(I334,7)&amp;"*",Cumplimiento!C:C,"Cumple")&gt;0,
            COUNTIFS(Cumplimiento!B:B,"*"&amp;LEFT(I335,7)&amp;"*",Cumplimiento!C:C,"Cumple")&gt;0
        ),
        IF(
            AND(
                COUNTIFS(Cumplimiento!B:B,"*"&amp;LEFT(J332,7)&amp;"*",Cumplimiento!C:C,"Cumple")&gt;0,
                COUNTIFS(Cumplimiento!B:B,"*"&amp;LEFT(J333,7)&amp;"*",Cumplimiento!C:C,"Cumple")&gt;0,
                COUNTIFS(Cumplimiento!B:B,"*"&amp;LEFT(J334,7)&amp;"*",Cumplimiento!C:C,"Cumple")&gt;0,
                COUNTIFS(Cumplimiento!B:B,"*"&amp;LEFT(J335,7)&amp;"*",Cumplimiento!C:C,"Cumple")&gt;0
            ),
            IF(
                AND(
                    COUNTIFS(Cumplimiento!B:B,"*"&amp;LEFT(K332,7)&amp;"*",Cumplimiento!C:C,"Cumple")&gt;0,
                    COUNTIFS(Cumplimiento!B:B,"*"&amp;LEFT(K333,7)&amp;"*",Cumplimiento!C:C,"Cumple")&gt;0,
                    COUNTIFS(Cumplimiento!B:B,"*"&amp;LEFT(K334,7)&amp;"*",Cumplimiento!C:C,"Cumple")&gt;0,
                    COUNTIFS(Cumplimiento!B:B,"*"&amp;LEFT(K335,7)&amp;"*",Cumplimiento!C:C,"Cumple")&gt;0
                ),
                4,
                3
            ),
            2
        ),
        1
    ),
    0
)</f>
        <v>0</v>
      </c>
      <c r="N332" s="8"/>
      <c r="O332" s="8"/>
      <c r="P332" s="8"/>
    </row>
    <row r="333" spans="1:16" ht="128.25" hidden="1" customHeight="1" x14ac:dyDescent="0.35">
      <c r="A333" s="46"/>
      <c r="B333" s="46"/>
      <c r="C333" s="38"/>
      <c r="D333" s="46"/>
      <c r="E333" s="74"/>
      <c r="F333" s="38"/>
      <c r="G333" s="138"/>
      <c r="H333" s="93" t="s">
        <v>1212</v>
      </c>
      <c r="I333" s="95" t="s">
        <v>1392</v>
      </c>
      <c r="J333" s="76" t="s">
        <v>1619</v>
      </c>
      <c r="K333" s="76" t="s">
        <v>1795</v>
      </c>
      <c r="L333" s="64"/>
      <c r="N333" s="8"/>
      <c r="O333" s="8"/>
      <c r="P333" s="8"/>
    </row>
    <row r="334" spans="1:16" ht="124.5" hidden="1" customHeight="1" x14ac:dyDescent="0.35">
      <c r="A334" s="46"/>
      <c r="B334" s="46"/>
      <c r="C334" s="38"/>
      <c r="D334" s="46"/>
      <c r="E334" s="74"/>
      <c r="F334" s="38"/>
      <c r="G334" s="138"/>
      <c r="H334" s="76"/>
      <c r="I334" s="95" t="s">
        <v>1388</v>
      </c>
      <c r="J334" s="76" t="s">
        <v>1620</v>
      </c>
      <c r="K334" s="76" t="s">
        <v>1783</v>
      </c>
      <c r="L334" s="64"/>
      <c r="N334" s="8"/>
      <c r="O334" s="8"/>
      <c r="P334" s="8"/>
    </row>
    <row r="335" spans="1:16" ht="94.5" hidden="1" customHeight="1" x14ac:dyDescent="0.35">
      <c r="A335" s="46"/>
      <c r="B335" s="46"/>
      <c r="C335" s="38"/>
      <c r="D335" s="46"/>
      <c r="E335" s="74"/>
      <c r="F335" s="38"/>
      <c r="G335" s="139"/>
      <c r="H335" s="76"/>
      <c r="I335" s="95" t="s">
        <v>1389</v>
      </c>
      <c r="J335" s="76" t="s">
        <v>1880</v>
      </c>
      <c r="K335" s="76"/>
      <c r="L335" s="65"/>
      <c r="N335" s="8"/>
      <c r="O335" s="8"/>
      <c r="P335" s="8"/>
    </row>
    <row r="336" spans="1:16" ht="66.75" customHeight="1" x14ac:dyDescent="0.35">
      <c r="A336" s="46" t="s">
        <v>1016</v>
      </c>
      <c r="B336" s="46" t="s">
        <v>1038</v>
      </c>
      <c r="C336" s="38" t="s">
        <v>1039</v>
      </c>
      <c r="D336" s="46" t="s">
        <v>1046</v>
      </c>
      <c r="E336" s="74" t="s">
        <v>1047</v>
      </c>
      <c r="F336" s="38" t="s">
        <v>1034</v>
      </c>
      <c r="G336" s="143" t="s">
        <v>779</v>
      </c>
      <c r="H336" s="98" t="s">
        <v>1223</v>
      </c>
      <c r="I336" s="100" t="s">
        <v>1405</v>
      </c>
      <c r="J336" s="83" t="s">
        <v>1626</v>
      </c>
      <c r="K336" s="83" t="s">
        <v>1799</v>
      </c>
      <c r="L336" s="63">
        <f>IF(
    AND(
        COUNTIFS(Cumplimiento!B:B,"*"&amp;LEFT(H336,7)&amp;"*",Cumplimiento!C:C,"Cumple")&gt;0,
        COUNTIFS(Cumplimiento!B:B,"*"&amp;LEFT(H337,7)&amp;"*",Cumplimiento!C:C,"Cumple")&gt;0,
        COUNTIFS(Cumplimiento!B:B,"*"&amp;LEFT(H338,7)&amp;"*",Cumplimiento!C:C,"Cumple")&gt;0,
        COUNTIFS(Cumplimiento!B:B,"*"&amp;LEFT(H339,7)&amp;"*",Cumplimiento!C:C,"Cumple")&gt;0
    ),
    IF(
        AND(
            COUNTIFS(Cumplimiento!B:B,"*"&amp;LEFT(I336,7)&amp;"*",Cumplimiento!C:C,"Cumple")&gt;0,
            COUNTIFS(Cumplimiento!B:B,"*"&amp;LEFT(I337,7)&amp;"*",Cumplimiento!C:C,"Cumple")&gt;0,
            COUNTIFS(Cumplimiento!B:B,"*"&amp;LEFT(I338,7)&amp;"*",Cumplimiento!C:C,"Cumple")&gt;0,
            COUNTIFS(Cumplimiento!B:B,"*"&amp;LEFT(I339,7)&amp;"*",Cumplimiento!C:C,"Cumple")&gt;0
        ),
        IF(
            AND(
                COUNTIFS(Cumplimiento!B:B,"*"&amp;LEFT(J336,7)&amp;"*",Cumplimiento!C:C,"Cumple")&gt;0,
                COUNTIFS(Cumplimiento!B:B,"*"&amp;LEFT(J337,7)&amp;"*",Cumplimiento!C:C,"Cumple")&gt;0,
                COUNTIFS(Cumplimiento!B:B,"*"&amp;LEFT(J338,7)&amp;"*",Cumplimiento!C:C,"Cumple")&gt;0,
                COUNTIFS(Cumplimiento!B:B,"*"&amp;LEFT(J339,7)&amp;"*",Cumplimiento!C:C,"Cumple")&gt;0
            ),
            IF(
                AND(
                    COUNTIFS(Cumplimiento!B:B,"*"&amp;LEFT(K336,7)&amp;"*",Cumplimiento!C:C,"Cumple")&gt;0,
                    COUNTIFS(Cumplimiento!B:B,"*"&amp;LEFT(K337,7)&amp;"*",Cumplimiento!C:C,"Cumple")&gt;0,
                    COUNTIFS(Cumplimiento!B:B,"*"&amp;LEFT(K338,7)&amp;"*",Cumplimiento!C:C,"Cumple")&gt;0,
                    COUNTIFS(Cumplimiento!B:B,"*"&amp;LEFT(K339,7)&amp;"*",Cumplimiento!C:C,"Cumple")&gt;0
                ),
                4,
                3
            ),
            2
        ),
        1
    ),
    0
)</f>
        <v>0</v>
      </c>
      <c r="N336" s="8"/>
      <c r="O336" s="8"/>
      <c r="P336" s="8"/>
    </row>
    <row r="337" spans="1:16" ht="172.5" hidden="1" customHeight="1" x14ac:dyDescent="0.35">
      <c r="A337" s="46"/>
      <c r="B337" s="46"/>
      <c r="C337" s="38"/>
      <c r="D337" s="46"/>
      <c r="E337" s="74"/>
      <c r="F337" s="38"/>
      <c r="G337" s="143"/>
      <c r="H337" s="98" t="s">
        <v>1224</v>
      </c>
      <c r="I337" s="38"/>
      <c r="J337" s="76" t="s">
        <v>1627</v>
      </c>
      <c r="K337" s="83" t="s">
        <v>1800</v>
      </c>
      <c r="L337" s="64"/>
      <c r="N337" s="8"/>
      <c r="O337" s="8"/>
      <c r="P337" s="8"/>
    </row>
    <row r="338" spans="1:16" ht="161.25" hidden="1" customHeight="1" x14ac:dyDescent="0.35">
      <c r="A338" s="46"/>
      <c r="B338" s="46"/>
      <c r="C338" s="38"/>
      <c r="D338" s="46"/>
      <c r="E338" s="74"/>
      <c r="F338" s="38"/>
      <c r="G338" s="133"/>
      <c r="H338" s="98" t="s">
        <v>1225</v>
      </c>
      <c r="I338" s="83"/>
      <c r="J338" s="83" t="s">
        <v>1628</v>
      </c>
      <c r="K338" s="83" t="s">
        <v>1801</v>
      </c>
      <c r="L338" s="64"/>
      <c r="N338" s="8"/>
      <c r="O338" s="8"/>
      <c r="P338" s="8"/>
    </row>
    <row r="339" spans="1:16" ht="111" hidden="1" customHeight="1" x14ac:dyDescent="0.35">
      <c r="A339" s="46"/>
      <c r="B339" s="46"/>
      <c r="C339" s="38"/>
      <c r="D339" s="46"/>
      <c r="E339" s="74"/>
      <c r="F339" s="38"/>
      <c r="G339" s="135"/>
      <c r="H339" s="76"/>
      <c r="I339" s="76"/>
      <c r="J339" s="83" t="s">
        <v>1629</v>
      </c>
      <c r="K339" s="76" t="s">
        <v>1805</v>
      </c>
      <c r="L339" s="65"/>
      <c r="N339" s="8"/>
      <c r="O339" s="8"/>
      <c r="P339" s="8"/>
    </row>
    <row r="340" spans="1:16" ht="60" customHeight="1" x14ac:dyDescent="0.35">
      <c r="A340" s="46" t="s">
        <v>1016</v>
      </c>
      <c r="B340" s="46" t="s">
        <v>1038</v>
      </c>
      <c r="C340" s="38" t="s">
        <v>1039</v>
      </c>
      <c r="D340" s="46" t="s">
        <v>1048</v>
      </c>
      <c r="E340" s="74" t="s">
        <v>1049</v>
      </c>
      <c r="F340" s="38" t="s">
        <v>1050</v>
      </c>
      <c r="G340" s="136" t="s">
        <v>750</v>
      </c>
      <c r="H340" s="93" t="s">
        <v>1226</v>
      </c>
      <c r="I340" s="95" t="s">
        <v>1407</v>
      </c>
      <c r="J340" s="76" t="s">
        <v>1632</v>
      </c>
      <c r="K340" s="76" t="s">
        <v>1806</v>
      </c>
      <c r="L340" s="63">
        <f>IF(AND(
COUNTIFS(Cumplimiento!B:B,"*"&amp;LEFT(H340,7)&amp;"*",Cumplimiento!C:C,"Cumple")&gt;0,
COUNTIFS(Cumplimiento!B:B,"*"&amp;LEFT(H341,7)&amp;"*",Cumplimiento!C:C,"Cumple")&gt;0),
IF(AND(
COUNTIFS(Cumplimiento!B:B,"*"&amp;LEFT(I340,7)&amp;"*",Cumplimiento!C:C,"Cumple")&gt;0,
COUNTIFS(Cumplimiento!B:B,"*"&amp;LEFT(I341,7)&amp;"*",Cumplimiento!C:C,"Cumple")&gt;0),
IF(AND(
COUNTIFS(Cumplimiento!B:B,"*"&amp;LEFT(J340,7)&amp;"*",Cumplimiento!C:C,"Cumple")&gt;0,
COUNTIFS(Cumplimiento!B:B,"*"&amp;LEFT(J341,7)&amp;"*",Cumplimiento!C:C,"Cumple")&gt;0),
IF(AND(
COUNTIFS(Cumplimiento!B:B,"*"&amp;LEFT(K340,7)&amp;"*",Cumplimiento!C:C,"Cumple")&gt;0,
COUNTIFS(Cumplimiento!B:B,"*"&amp;LEFT(K341,7)&amp;"*",Cumplimiento!C:C,"Cumple")&gt;0),
4,3),2),1),0)</f>
        <v>0</v>
      </c>
      <c r="N340" s="8"/>
      <c r="O340" s="8"/>
      <c r="P340" s="8"/>
    </row>
    <row r="341" spans="1:16" ht="94.5" hidden="1" customHeight="1" x14ac:dyDescent="0.35">
      <c r="A341" s="46"/>
      <c r="B341" s="46"/>
      <c r="C341" s="38"/>
      <c r="D341" s="46"/>
      <c r="E341" s="74"/>
      <c r="F341" s="38"/>
      <c r="G341" s="142"/>
      <c r="H341" s="76"/>
      <c r="I341" s="76"/>
      <c r="J341" s="76" t="s">
        <v>1633</v>
      </c>
      <c r="K341" s="76" t="s">
        <v>1807</v>
      </c>
      <c r="L341" s="65"/>
      <c r="N341" s="8"/>
      <c r="O341" s="8"/>
      <c r="P341" s="8"/>
    </row>
    <row r="342" spans="1:16" ht="42" customHeight="1" x14ac:dyDescent="0.35">
      <c r="A342" s="46" t="s">
        <v>1016</v>
      </c>
      <c r="B342" s="46" t="s">
        <v>1051</v>
      </c>
      <c r="C342" s="38" t="s">
        <v>1052</v>
      </c>
      <c r="D342" s="46" t="s">
        <v>1053</v>
      </c>
      <c r="E342" s="74" t="s">
        <v>1054</v>
      </c>
      <c r="F342" s="38" t="s">
        <v>1055</v>
      </c>
      <c r="G342" s="136" t="s">
        <v>779</v>
      </c>
      <c r="H342" s="93" t="s">
        <v>1227</v>
      </c>
      <c r="I342" s="95" t="s">
        <v>1408</v>
      </c>
      <c r="J342" s="76" t="s">
        <v>1634</v>
      </c>
      <c r="K342" s="76" t="s">
        <v>1808</v>
      </c>
      <c r="L342" s="63">
        <f>IF(AND(
COUNTIFS(Cumplimiento!B:B,"*"&amp;LEFT(H342,7)&amp;"*",Cumplimiento!C:C,"Cumple")&gt;0,
COUNTIFS(Cumplimiento!B:B,"*"&amp;LEFT(H343,7)&amp;"*",Cumplimiento!C:C,"Cumple")&gt;0),
IF(AND(
COUNTIFS(Cumplimiento!B:B,"*"&amp;LEFT(I342,7)&amp;"*",Cumplimiento!C:C,"Cumple")&gt;0,
COUNTIFS(Cumplimiento!B:B,"*"&amp;LEFT(I343,7)&amp;"*",Cumplimiento!C:C,"Cumple")&gt;0),
IF(AND(
COUNTIFS(Cumplimiento!B:B,"*"&amp;LEFT(J342,7)&amp;"*",Cumplimiento!C:C,"Cumple")&gt;0,
COUNTIFS(Cumplimiento!B:B,"*"&amp;LEFT(J343,7)&amp;"*",Cumplimiento!C:C,"Cumple")&gt;0),
IF(AND(
COUNTIFS(Cumplimiento!B:B,"*"&amp;LEFT(K342,7)&amp;"*",Cumplimiento!C:C,"Cumple")&gt;0,
COUNTIFS(Cumplimiento!B:B,"*"&amp;LEFT(K343,7)&amp;"*",Cumplimiento!C:C,"Cumple")&gt;0),
4,3),2),1),0)</f>
        <v>0</v>
      </c>
      <c r="N342" s="8"/>
      <c r="O342" s="8"/>
      <c r="P342" s="8"/>
    </row>
    <row r="343" spans="1:16" ht="47.25" hidden="1" customHeight="1" x14ac:dyDescent="0.35">
      <c r="A343" s="46"/>
      <c r="B343" s="46"/>
      <c r="C343" s="38"/>
      <c r="D343" s="46"/>
      <c r="E343" s="74"/>
      <c r="F343" s="38"/>
      <c r="G343" s="142"/>
      <c r="H343" s="93" t="s">
        <v>1228</v>
      </c>
      <c r="I343" s="76"/>
      <c r="J343" s="76" t="s">
        <v>1635</v>
      </c>
      <c r="K343" s="76"/>
      <c r="L343" s="65"/>
      <c r="N343" s="8"/>
      <c r="O343" s="8"/>
      <c r="P343" s="8"/>
    </row>
    <row r="344" spans="1:16" ht="38.25" customHeight="1" x14ac:dyDescent="0.35">
      <c r="A344" s="46" t="s">
        <v>1016</v>
      </c>
      <c r="B344" s="46" t="s">
        <v>1051</v>
      </c>
      <c r="C344" s="38" t="s">
        <v>1052</v>
      </c>
      <c r="D344" s="46" t="s">
        <v>1056</v>
      </c>
      <c r="E344" s="74" t="s">
        <v>1057</v>
      </c>
      <c r="F344" s="38" t="s">
        <v>1055</v>
      </c>
      <c r="G344" s="133" t="s">
        <v>779</v>
      </c>
      <c r="H344" s="93" t="s">
        <v>1227</v>
      </c>
      <c r="I344" s="95" t="s">
        <v>1825</v>
      </c>
      <c r="J344" s="76" t="s">
        <v>1634</v>
      </c>
      <c r="K344" s="76" t="s">
        <v>1808</v>
      </c>
      <c r="L344" s="63">
        <f>IF(AND(
COUNTIFS(Cumplimiento!B:B,"*"&amp;LEFT(H344,7)&amp;"*",Cumplimiento!C:C,"Cumple")&gt;0,
COUNTIFS(Cumplimiento!B:B,"*"&amp;LEFT(H345,7)&amp;"*",Cumplimiento!C:C,"Cumple")&gt;0),
IF(AND(
COUNTIFS(Cumplimiento!B:B,"*"&amp;LEFT(I344,7)&amp;"*",Cumplimiento!C:C,"Cumple")&gt;0,
COUNTIFS(Cumplimiento!B:B,"*"&amp;LEFT(I345,7)&amp;"*",Cumplimiento!C:C,"Cumple")&gt;0),
IF(AND(
COUNTIFS(Cumplimiento!B:B,"*"&amp;LEFT(J344,7)&amp;"*",Cumplimiento!C:C,"Cumple")&gt;0,
COUNTIFS(Cumplimiento!B:B,"*"&amp;LEFT(J345,7)&amp;"*",Cumplimiento!C:C,"Cumple")&gt;0),
IF(AND(
COUNTIFS(Cumplimiento!B:B,"*"&amp;LEFT(K344,7)&amp;"*",Cumplimiento!C:C,"Cumple")&gt;0,
COUNTIFS(Cumplimiento!B:B,"*"&amp;LEFT(K345,7)&amp;"*",Cumplimiento!C:C,"Cumple")&gt;0),
4,3),2),1),0)</f>
        <v>0</v>
      </c>
      <c r="N344" s="8"/>
      <c r="O344" s="8"/>
      <c r="P344" s="8"/>
    </row>
    <row r="345" spans="1:16" ht="47.25" hidden="1" customHeight="1" x14ac:dyDescent="0.35">
      <c r="A345" s="46"/>
      <c r="B345" s="46"/>
      <c r="C345" s="38"/>
      <c r="D345" s="46"/>
      <c r="E345" s="74"/>
      <c r="F345" s="38"/>
      <c r="G345" s="135"/>
      <c r="H345" s="93" t="s">
        <v>1228</v>
      </c>
      <c r="I345" s="76"/>
      <c r="J345" s="76" t="s">
        <v>1635</v>
      </c>
      <c r="K345" s="76"/>
      <c r="L345" s="65"/>
      <c r="N345" s="8"/>
      <c r="O345" s="8"/>
      <c r="P345" s="8"/>
    </row>
    <row r="346" spans="1:16" ht="126.75" customHeight="1" x14ac:dyDescent="0.35">
      <c r="A346" s="46" t="s">
        <v>1058</v>
      </c>
      <c r="B346" s="46" t="s">
        <v>1059</v>
      </c>
      <c r="C346" s="38" t="s">
        <v>1060</v>
      </c>
      <c r="D346" s="46" t="s">
        <v>1061</v>
      </c>
      <c r="E346" s="74" t="s">
        <v>1062</v>
      </c>
      <c r="F346" s="46" t="s">
        <v>1063</v>
      </c>
      <c r="G346" s="136" t="s">
        <v>764</v>
      </c>
      <c r="H346" s="93" t="s">
        <v>1229</v>
      </c>
      <c r="I346" s="95" t="s">
        <v>1409</v>
      </c>
      <c r="J346" s="76" t="s">
        <v>1636</v>
      </c>
      <c r="K346" s="76" t="s">
        <v>1809</v>
      </c>
      <c r="L346" s="63">
        <f>IF(
    AND(
        COUNTIFS(Cumplimiento!B:B,"*"&amp;LEFT(H346,7)&amp;"*",Cumplimiento!C:C,"Cumple")&gt;0,
        COUNTIFS(Cumplimiento!B:B,"*"&amp;LEFT(H347,7)&amp;"*",Cumplimiento!C:C,"Cumple")&gt;0,
        COUNTIFS(Cumplimiento!B:B,"*"&amp;LEFT(H348,7)&amp;"*",Cumplimiento!C:C,"Cumple")&gt;0,
        COUNTIFS(Cumplimiento!B:B,"*"&amp;LEFT(H349,7)&amp;"*",Cumplimiento!C:C,"Cumple")&gt;0
    ),
    IF(
        AND(
            COUNTIFS(Cumplimiento!B:B,"*"&amp;LEFT(I346,7)&amp;"*",Cumplimiento!C:C,"Cumple")&gt;0,
            COUNTIFS(Cumplimiento!B:B,"*"&amp;LEFT(I347,7)&amp;"*",Cumplimiento!C:C,"Cumple")&gt;0,
            COUNTIFS(Cumplimiento!B:B,"*"&amp;LEFT(I348,7)&amp;"*",Cumplimiento!C:C,"Cumple")&gt;0,
            COUNTIFS(Cumplimiento!B:B,"*"&amp;LEFT(I349,7)&amp;"*",Cumplimiento!C:C,"Cumple")&gt;0
        ),
        IF(
            AND(
                COUNTIFS(Cumplimiento!B:B,"*"&amp;LEFT(J346,7)&amp;"*",Cumplimiento!C:C,"Cumple")&gt;0,
                COUNTIFS(Cumplimiento!B:B,"*"&amp;LEFT(J347,7)&amp;"*",Cumplimiento!C:C,"Cumple")&gt;0,
                COUNTIFS(Cumplimiento!B:B,"*"&amp;LEFT(J348,7)&amp;"*",Cumplimiento!C:C,"Cumple")&gt;0,
                COUNTIFS(Cumplimiento!B:B,"*"&amp;LEFT(J349,7)&amp;"*",Cumplimiento!C:C,"Cumple")&gt;0
            ),
            IF(
                AND(
                    COUNTIFS(Cumplimiento!B:B,"*"&amp;LEFT(K346,7)&amp;"*",Cumplimiento!C:C,"Cumple")&gt;0,
                    COUNTIFS(Cumplimiento!B:B,"*"&amp;LEFT(K347,7)&amp;"*",Cumplimiento!C:C,"Cumple")&gt;0,
                    COUNTIFS(Cumplimiento!B:B,"*"&amp;LEFT(K348,7)&amp;"*",Cumplimiento!C:C,"Cumple")&gt;0,
                    COUNTIFS(Cumplimiento!B:B,"*"&amp;LEFT(K349,7)&amp;"*",Cumplimiento!C:C,"Cumple")&gt;0
                ),
                4,
                3
            ),
            2
        ),
        1
    ),
    0
)</f>
        <v>0</v>
      </c>
      <c r="N346" s="8"/>
      <c r="O346" s="8"/>
      <c r="P346" s="8"/>
    </row>
    <row r="347" spans="1:16" ht="141.75" hidden="1" customHeight="1" x14ac:dyDescent="0.35">
      <c r="A347" s="46"/>
      <c r="B347" s="46"/>
      <c r="C347" s="38"/>
      <c r="D347" s="46"/>
      <c r="E347" s="74"/>
      <c r="F347" s="46"/>
      <c r="G347" s="142"/>
      <c r="H347" s="93" t="s">
        <v>1230</v>
      </c>
      <c r="I347" s="76"/>
      <c r="J347" s="76" t="s">
        <v>1637</v>
      </c>
      <c r="K347" s="76" t="s">
        <v>1810</v>
      </c>
      <c r="L347" s="64"/>
      <c r="N347" s="8"/>
      <c r="O347" s="8"/>
      <c r="P347" s="8"/>
    </row>
    <row r="348" spans="1:16" ht="126" hidden="1" customHeight="1" x14ac:dyDescent="0.35">
      <c r="A348" s="46"/>
      <c r="B348" s="46"/>
      <c r="C348" s="38"/>
      <c r="D348" s="46"/>
      <c r="E348" s="74"/>
      <c r="F348" s="46"/>
      <c r="G348" s="142"/>
      <c r="H348" s="76"/>
      <c r="I348" s="76"/>
      <c r="J348" s="76"/>
      <c r="K348" s="76" t="s">
        <v>1811</v>
      </c>
      <c r="L348" s="64"/>
      <c r="N348" s="8"/>
      <c r="O348" s="8"/>
      <c r="P348" s="8"/>
    </row>
    <row r="349" spans="1:16" ht="128.25" hidden="1" customHeight="1" x14ac:dyDescent="0.35">
      <c r="A349" s="46"/>
      <c r="B349" s="46"/>
      <c r="C349" s="38"/>
      <c r="D349" s="46"/>
      <c r="E349" s="74"/>
      <c r="F349" s="46"/>
      <c r="G349" s="150"/>
      <c r="H349" s="76"/>
      <c r="I349" s="76"/>
      <c r="J349" s="76"/>
      <c r="K349" s="76" t="s">
        <v>1812</v>
      </c>
      <c r="L349" s="65"/>
      <c r="N349" s="8"/>
      <c r="O349" s="8"/>
      <c r="P349" s="8"/>
    </row>
    <row r="350" spans="1:16" ht="97.5" customHeight="1" x14ac:dyDescent="0.35">
      <c r="A350" s="46" t="s">
        <v>1058</v>
      </c>
      <c r="B350" s="46" t="s">
        <v>1059</v>
      </c>
      <c r="C350" s="38" t="s">
        <v>1060</v>
      </c>
      <c r="D350" s="46" t="s">
        <v>1064</v>
      </c>
      <c r="E350" s="74" t="s">
        <v>1065</v>
      </c>
      <c r="F350" s="38" t="s">
        <v>1063</v>
      </c>
      <c r="G350" s="133" t="s">
        <v>764</v>
      </c>
      <c r="H350" s="93" t="s">
        <v>1231</v>
      </c>
      <c r="I350" s="95" t="s">
        <v>1409</v>
      </c>
      <c r="J350" s="76" t="s">
        <v>1636</v>
      </c>
      <c r="K350" s="76" t="s">
        <v>1813</v>
      </c>
      <c r="L350" s="63">
        <f>IF(AND(
COUNTIFS(Cumplimiento!B:B,"*"&amp;LEFT(H350,7)&amp;"*",Cumplimiento!C:C,"Cumple")&gt;0,
COUNTIFS(Cumplimiento!B:B,"*"&amp;LEFT(H351,7)&amp;"*",Cumplimiento!C:C,"Cumple")&gt;0),
IF(AND(
COUNTIFS(Cumplimiento!B:B,"*"&amp;LEFT(I350,7)&amp;"*",Cumplimiento!C:C,"Cumple")&gt;0,
COUNTIFS(Cumplimiento!B:B,"*"&amp;LEFT(I351,7)&amp;"*",Cumplimiento!C:C,"Cumple")&gt;0),
IF(AND(
COUNTIFS(Cumplimiento!B:B,"*"&amp;LEFT(J350,7)&amp;"*",Cumplimiento!C:C,"Cumple")&gt;0,
COUNTIFS(Cumplimiento!B:B,"*"&amp;LEFT(J351,7)&amp;"*",Cumplimiento!C:C,"Cumple")&gt;0),
IF(AND(
COUNTIFS(Cumplimiento!B:B,"*"&amp;LEFT(K350,7)&amp;"*",Cumplimiento!C:C,"Cumple")&gt;0,
COUNTIFS(Cumplimiento!B:B,"*"&amp;LEFT(K351,7)&amp;"*",Cumplimiento!C:C,"Cumple")&gt;0),
4,3),2),1),0)</f>
        <v>0</v>
      </c>
      <c r="N350" s="8"/>
      <c r="O350" s="8"/>
      <c r="P350" s="8"/>
    </row>
    <row r="351" spans="1:16" ht="141.75" hidden="1" customHeight="1" x14ac:dyDescent="0.35">
      <c r="A351" s="46"/>
      <c r="B351" s="46"/>
      <c r="C351" s="38"/>
      <c r="D351" s="46"/>
      <c r="E351" s="74"/>
      <c r="F351" s="38"/>
      <c r="G351" s="135"/>
      <c r="H351" s="93" t="s">
        <v>1230</v>
      </c>
      <c r="I351" s="76"/>
      <c r="J351" s="76" t="s">
        <v>1638</v>
      </c>
      <c r="K351" s="76"/>
      <c r="L351" s="65"/>
      <c r="N351" s="8"/>
      <c r="O351" s="8"/>
      <c r="P351" s="8"/>
    </row>
    <row r="352" spans="1:16" ht="87" customHeight="1" x14ac:dyDescent="0.35">
      <c r="A352" s="46" t="s">
        <v>1058</v>
      </c>
      <c r="B352" s="46" t="s">
        <v>1066</v>
      </c>
      <c r="C352" s="38" t="s">
        <v>1067</v>
      </c>
      <c r="D352" s="46" t="s">
        <v>1068</v>
      </c>
      <c r="E352" s="74" t="s">
        <v>1069</v>
      </c>
      <c r="F352" s="38" t="s">
        <v>1070</v>
      </c>
      <c r="G352" s="133" t="s">
        <v>779</v>
      </c>
      <c r="H352" s="93" t="s">
        <v>1232</v>
      </c>
      <c r="I352" s="95" t="s">
        <v>1410</v>
      </c>
      <c r="J352" s="76" t="s">
        <v>1634</v>
      </c>
      <c r="K352" s="76" t="s">
        <v>1814</v>
      </c>
      <c r="L352" s="63">
        <f>IF(AND(COUNTIFS(Cumplimiento!B:B,"*"&amp;LEFT(H352,7)&amp;"*",Cumplimiento!C:C,"Cumple")&gt;0,COUNTIFS(Cumplimiento!B:B,"*"&amp;LEFT(H353,7)&amp;"*",Cumplimiento!C:C,"Cumple")&gt;0,COUNTIFS(Cumplimiento!B:B,"*"&amp;LEFT(H354,7)&amp;"*",Cumplimiento!C:C,"Cumple")&gt;0),
IF(AND(COUNTIFS(Cumplimiento!B:B,"*"&amp;LEFT(I352,7)&amp;"*",Cumplimiento!C:C,"Cumple")&gt;0,COUNTIFS(Cumplimiento!B:B,"*"&amp;LEFT(I353,7)&amp;"*",Cumplimiento!C:C,"Cumple")&gt;0,COUNTIFS(Cumplimiento!B:B,"*"&amp;LEFT(I354,7)&amp;"*",Cumplimiento!C:C,"Cumple")&gt;0),
IF(AND(COUNTIFS(Cumplimiento!B:B,"*"&amp;LEFT(J352,7)&amp;"*",Cumplimiento!C:C,"Cumple")&gt;0,COUNTIFS(Cumplimiento!B:B,"*"&amp;LEFT(J353,7)&amp;"*",Cumplimiento!C:C,"Cumple")&gt;0,COUNTIFS(Cumplimiento!B:B,"*"&amp;LEFT(J354,7)&amp;"*",Cumplimiento!C:C,"Cumple")&gt;0),
IF(AND(COUNTIFS(Cumplimiento!B:B,"*"&amp;LEFT(K352,7)&amp;"*",Cumplimiento!C:C,"Cumple")&gt;0,COUNTIFS(Cumplimiento!B:B,"*"&amp;LEFT(K353,7)&amp;"*",Cumplimiento!C:C,"Cumple")&gt;0,COUNTIFS(Cumplimiento!B:B,"*"&amp;LEFT(K354,7)&amp;"*",Cumplimiento!C:C,"Cumple")&gt;0),4,3),2),1),0)</f>
        <v>0</v>
      </c>
      <c r="N352" s="8"/>
      <c r="O352" s="8"/>
      <c r="P352" s="8"/>
    </row>
    <row r="353" spans="1:16" ht="229.5" hidden="1" customHeight="1" x14ac:dyDescent="0.35">
      <c r="A353" s="46"/>
      <c r="B353" s="46"/>
      <c r="C353" s="38"/>
      <c r="D353" s="46"/>
      <c r="E353" s="74"/>
      <c r="F353" s="38"/>
      <c r="G353" s="141"/>
      <c r="H353" s="93" t="s">
        <v>1233</v>
      </c>
      <c r="I353" s="76"/>
      <c r="J353" s="76"/>
      <c r="K353" s="76" t="s">
        <v>1815</v>
      </c>
      <c r="L353" s="64"/>
      <c r="N353" s="8"/>
      <c r="O353" s="8"/>
      <c r="P353" s="8"/>
    </row>
    <row r="354" spans="1:16" ht="69.75" hidden="1" customHeight="1" x14ac:dyDescent="0.35">
      <c r="A354" s="46"/>
      <c r="B354" s="46"/>
      <c r="C354" s="38"/>
      <c r="D354" s="46"/>
      <c r="E354" s="74"/>
      <c r="F354" s="38"/>
      <c r="G354" s="135"/>
      <c r="H354" s="93" t="s">
        <v>1227</v>
      </c>
      <c r="I354" s="76"/>
      <c r="J354" s="76"/>
      <c r="K354" s="76" t="s">
        <v>1808</v>
      </c>
      <c r="L354" s="65"/>
      <c r="N354" s="8"/>
      <c r="O354" s="8"/>
      <c r="P354" s="8"/>
    </row>
    <row r="355" spans="1:16" ht="72.75" customHeight="1" x14ac:dyDescent="0.35">
      <c r="A355" s="46" t="s">
        <v>1058</v>
      </c>
      <c r="B355" s="46" t="s">
        <v>1066</v>
      </c>
      <c r="C355" s="38" t="s">
        <v>1067</v>
      </c>
      <c r="D355" s="46" t="s">
        <v>1071</v>
      </c>
      <c r="E355" s="74" t="s">
        <v>1072</v>
      </c>
      <c r="F355" s="46" t="s">
        <v>1050</v>
      </c>
      <c r="G355" s="133" t="s">
        <v>750</v>
      </c>
      <c r="H355" s="93" t="s">
        <v>1226</v>
      </c>
      <c r="I355" s="95" t="s">
        <v>1407</v>
      </c>
      <c r="J355" s="76" t="s">
        <v>1639</v>
      </c>
      <c r="K355" s="76" t="s">
        <v>1806</v>
      </c>
      <c r="L355" s="63">
        <f>IF(AND(
COUNTIFS(Cumplimiento!B:B,"*"&amp;LEFT(H355,7)&amp;"*",Cumplimiento!C:C,"Cumple")&gt;0,
COUNTIFS(Cumplimiento!B:B,"*"&amp;LEFT(H356,7)&amp;"*",Cumplimiento!C:C,"Cumple")&gt;0),
IF(AND(
COUNTIFS(Cumplimiento!B:B,"*"&amp;LEFT(I355,7)&amp;"*",Cumplimiento!C:C,"Cumple")&gt;0,
COUNTIFS(Cumplimiento!B:B,"*"&amp;LEFT(I356,7)&amp;"*",Cumplimiento!C:C,"Cumple")&gt;0),
IF(AND(
COUNTIFS(Cumplimiento!B:B,"*"&amp;LEFT(J355,7)&amp;"*",Cumplimiento!C:C,"Cumple")&gt;0,
COUNTIFS(Cumplimiento!B:B,"*"&amp;LEFT(J356,7)&amp;"*",Cumplimiento!C:C,"Cumple")&gt;0),
IF(AND(
COUNTIFS(Cumplimiento!B:B,"*"&amp;LEFT(K355,7)&amp;"*",Cumplimiento!C:C,"Cumple")&gt;0,
COUNTIFS(Cumplimiento!B:B,"*"&amp;LEFT(K356,7)&amp;"*",Cumplimiento!C:C,"Cumple")&gt;0),
4,3),2),1),0)</f>
        <v>0</v>
      </c>
      <c r="N355" s="8"/>
      <c r="O355" s="8"/>
      <c r="P355" s="8"/>
    </row>
    <row r="356" spans="1:16" ht="78.75" hidden="1" customHeight="1" x14ac:dyDescent="0.35">
      <c r="A356" s="46"/>
      <c r="B356" s="46"/>
      <c r="C356" s="38"/>
      <c r="D356" s="46"/>
      <c r="E356" s="74"/>
      <c r="F356" s="46"/>
      <c r="G356" s="141"/>
      <c r="H356" s="76"/>
      <c r="I356" s="76"/>
      <c r="J356" s="76" t="s">
        <v>1633</v>
      </c>
      <c r="K356" s="76"/>
      <c r="L356" s="65"/>
      <c r="N356" s="8"/>
      <c r="O356" s="8"/>
      <c r="P356" s="8"/>
    </row>
    <row r="357" spans="1:16" ht="78" customHeight="1" x14ac:dyDescent="0.35">
      <c r="A357" s="46" t="s">
        <v>1058</v>
      </c>
      <c r="B357" s="46" t="s">
        <v>1066</v>
      </c>
      <c r="C357" s="38" t="s">
        <v>1067</v>
      </c>
      <c r="D357" s="46" t="s">
        <v>1073</v>
      </c>
      <c r="E357" s="74" t="s">
        <v>1074</v>
      </c>
      <c r="F357" s="46" t="s">
        <v>1075</v>
      </c>
      <c r="G357" s="136" t="s">
        <v>779</v>
      </c>
      <c r="H357" s="93" t="s">
        <v>1186</v>
      </c>
      <c r="I357" s="95" t="s">
        <v>1826</v>
      </c>
      <c r="J357" s="76" t="s">
        <v>1559</v>
      </c>
      <c r="K357" s="76" t="s">
        <v>1746</v>
      </c>
      <c r="L357" s="63">
        <f>IF(AND(COUNTIFS(Cumplimiento!B:B,"*"&amp;LEFT(H357,7)&amp;"*",Cumplimiento!C:C,"Cumple")&gt;0,COUNTIFS(Cumplimiento!B:B,"*"&amp;LEFT(H358,7)&amp;"*",Cumplimiento!C:C,"Cumple")&gt;0,COUNTIFS(Cumplimiento!B:B,"*"&amp;LEFT(H359,7)&amp;"*",Cumplimiento!C:C,"Cumple")&gt;0),
IF(AND(COUNTIFS(Cumplimiento!B:B,"*"&amp;LEFT(I357,7)&amp;"*",Cumplimiento!C:C,"Cumple")&gt;0,COUNTIFS(Cumplimiento!B:B,"*"&amp;LEFT(I358,7)&amp;"*",Cumplimiento!C:C,"Cumple")&gt;0,COUNTIFS(Cumplimiento!B:B,"*"&amp;LEFT(I359,7)&amp;"*",Cumplimiento!C:C,"Cumple")&gt;0),
IF(AND(COUNTIFS(Cumplimiento!B:B,"*"&amp;LEFT(J357,7)&amp;"*",Cumplimiento!C:C,"Cumple")&gt;0,COUNTIFS(Cumplimiento!B:B,"*"&amp;LEFT(J358,7)&amp;"*",Cumplimiento!C:C,"Cumple")&gt;0,COUNTIFS(Cumplimiento!B:B,"*"&amp;LEFT(J359,7)&amp;"*",Cumplimiento!C:C,"Cumple")&gt;0),
IF(AND(COUNTIFS(Cumplimiento!B:B,"*"&amp;LEFT(K357,7)&amp;"*",Cumplimiento!C:C,"Cumple")&gt;0,COUNTIFS(Cumplimiento!B:B,"*"&amp;LEFT(K358,7)&amp;"*",Cumplimiento!C:C,"Cumple")&gt;0,COUNTIFS(Cumplimiento!B:B,"*"&amp;LEFT(K359,7)&amp;"*",Cumplimiento!C:C,"Cumple")&gt;0),4,3),2),1),0)</f>
        <v>0</v>
      </c>
      <c r="N357" s="8"/>
      <c r="O357" s="8"/>
      <c r="P357" s="8"/>
    </row>
    <row r="358" spans="1:16" ht="73.5" hidden="1" customHeight="1" x14ac:dyDescent="0.35">
      <c r="A358" s="46"/>
      <c r="B358" s="46"/>
      <c r="C358" s="38"/>
      <c r="D358" s="46"/>
      <c r="E358" s="74"/>
      <c r="F358" s="46"/>
      <c r="G358" s="142"/>
      <c r="H358" s="76"/>
      <c r="I358" s="76"/>
      <c r="J358" s="76" t="s">
        <v>1640</v>
      </c>
      <c r="K358" s="76" t="s">
        <v>1747</v>
      </c>
      <c r="L358" s="64"/>
      <c r="N358" s="8"/>
      <c r="O358" s="8"/>
      <c r="P358" s="8"/>
    </row>
    <row r="359" spans="1:16" ht="110.25" hidden="1" customHeight="1" x14ac:dyDescent="0.35">
      <c r="A359" s="46"/>
      <c r="B359" s="46"/>
      <c r="C359" s="38"/>
      <c r="D359" s="46"/>
      <c r="E359" s="74"/>
      <c r="F359" s="46"/>
      <c r="G359" s="150"/>
      <c r="H359" s="76"/>
      <c r="I359" s="76"/>
      <c r="J359" s="76" t="s">
        <v>1641</v>
      </c>
      <c r="K359" s="76"/>
      <c r="L359" s="65"/>
      <c r="N359" s="8"/>
      <c r="O359" s="8"/>
      <c r="P359" s="8"/>
    </row>
    <row r="360" spans="1:16" ht="109.5" customHeight="1" x14ac:dyDescent="0.35">
      <c r="A360" s="46" t="s">
        <v>1058</v>
      </c>
      <c r="B360" s="46" t="s">
        <v>1066</v>
      </c>
      <c r="C360" s="38" t="s">
        <v>1067</v>
      </c>
      <c r="D360" s="46" t="s">
        <v>1076</v>
      </c>
      <c r="E360" s="74" t="s">
        <v>1077</v>
      </c>
      <c r="F360" s="38" t="s">
        <v>1078</v>
      </c>
      <c r="G360" s="136" t="s">
        <v>764</v>
      </c>
      <c r="H360" s="93" t="s">
        <v>1145</v>
      </c>
      <c r="I360" s="95" t="s">
        <v>1411</v>
      </c>
      <c r="J360" s="76" t="s">
        <v>1642</v>
      </c>
      <c r="K360" s="76" t="s">
        <v>1816</v>
      </c>
      <c r="L360" s="63">
        <f>IF(
    AND(
        COUNTIFS(Cumplimiento!B:B,"*"&amp;LEFT(H360,7)&amp;"*",Cumplimiento!C:C,"Cumple")&gt;0,
        COUNTIFS(Cumplimiento!B:B,"*"&amp;LEFT(H361,7)&amp;"*",Cumplimiento!C:C,"Cumple")&gt;0,
        COUNTIFS(Cumplimiento!B:B,"*"&amp;LEFT(H362,7)&amp;"*",Cumplimiento!C:C,"Cumple")&gt;0,
        COUNTIFS(Cumplimiento!B:B,"*"&amp;LEFT(H363,7)&amp;"*",Cumplimiento!C:C,"Cumple")&gt;0
    ),
    IF(
        AND(
            COUNTIFS(Cumplimiento!B:B,"*"&amp;LEFT(I360,7)&amp;"*",Cumplimiento!C:C,"Cumple")&gt;0,
            COUNTIFS(Cumplimiento!B:B,"*"&amp;LEFT(I361,7)&amp;"*",Cumplimiento!C:C,"Cumple")&gt;0,
            COUNTIFS(Cumplimiento!B:B,"*"&amp;LEFT(I362,7)&amp;"*",Cumplimiento!C:C,"Cumple")&gt;0,
            COUNTIFS(Cumplimiento!B:B,"*"&amp;LEFT(I363,7)&amp;"*",Cumplimiento!C:C,"Cumple")&gt;0
        ),
        IF(
            AND(
                COUNTIFS(Cumplimiento!B:B,"*"&amp;LEFT(J360,7)&amp;"*",Cumplimiento!C:C,"Cumple")&gt;0,
                COUNTIFS(Cumplimiento!B:B,"*"&amp;LEFT(J361,7)&amp;"*",Cumplimiento!C:C,"Cumple")&gt;0,
                COUNTIFS(Cumplimiento!B:B,"*"&amp;LEFT(J362,7)&amp;"*",Cumplimiento!C:C,"Cumple")&gt;0,
                COUNTIFS(Cumplimiento!B:B,"*"&amp;LEFT(J363,7)&amp;"*",Cumplimiento!C:C,"Cumple")&gt;0
            ),
            IF(
                AND(
                    COUNTIFS(Cumplimiento!B:B,"*"&amp;LEFT(K360,7)&amp;"*",Cumplimiento!C:C,"Cumple")&gt;0,
                    COUNTIFS(Cumplimiento!B:B,"*"&amp;LEFT(K361,7)&amp;"*",Cumplimiento!C:C,"Cumple")&gt;0,
                    COUNTIFS(Cumplimiento!B:B,"*"&amp;LEFT(K362,7)&amp;"*",Cumplimiento!C:C,"Cumple")&gt;0,
                    COUNTIFS(Cumplimiento!B:B,"*"&amp;LEFT(K363,7)&amp;"*",Cumplimiento!C:C,"Cumple")&gt;0
                ),
                4,
                3
            ),
            2
        ),
        1
    ),
    0
)</f>
        <v>0</v>
      </c>
      <c r="N360" s="8"/>
      <c r="O360" s="8"/>
      <c r="P360" s="8"/>
    </row>
    <row r="361" spans="1:16" ht="94.5" hidden="1" customHeight="1" x14ac:dyDescent="0.35">
      <c r="A361" s="46"/>
      <c r="B361" s="46"/>
      <c r="C361" s="38"/>
      <c r="D361" s="46"/>
      <c r="E361" s="74"/>
      <c r="F361" s="38"/>
      <c r="G361" s="142"/>
      <c r="H361" s="76"/>
      <c r="I361" s="76"/>
      <c r="J361" s="76" t="s">
        <v>1643</v>
      </c>
      <c r="K361" s="76" t="s">
        <v>1817</v>
      </c>
      <c r="L361" s="64"/>
      <c r="N361" s="8"/>
      <c r="O361" s="8"/>
      <c r="P361" s="8"/>
    </row>
    <row r="362" spans="1:16" ht="110.25" hidden="1" customHeight="1" x14ac:dyDescent="0.35">
      <c r="A362" s="46"/>
      <c r="B362" s="46"/>
      <c r="C362" s="38"/>
      <c r="D362" s="46"/>
      <c r="E362" s="74"/>
      <c r="F362" s="38"/>
      <c r="G362" s="142"/>
      <c r="H362" s="76"/>
      <c r="I362" s="76"/>
      <c r="J362" s="76" t="s">
        <v>1495</v>
      </c>
      <c r="K362" s="76" t="s">
        <v>1818</v>
      </c>
      <c r="L362" s="64"/>
      <c r="N362" s="8"/>
      <c r="O362" s="8"/>
      <c r="P362" s="8"/>
    </row>
    <row r="363" spans="1:16" ht="161.25" hidden="1" customHeight="1" x14ac:dyDescent="0.35">
      <c r="A363" s="46"/>
      <c r="B363" s="46"/>
      <c r="C363" s="38"/>
      <c r="D363" s="46"/>
      <c r="E363" s="74"/>
      <c r="F363" s="38"/>
      <c r="G363" s="150"/>
      <c r="H363" s="76"/>
      <c r="I363" s="76"/>
      <c r="J363" s="76" t="s">
        <v>1644</v>
      </c>
      <c r="K363" s="76"/>
      <c r="L363" s="65"/>
      <c r="N363" s="8"/>
      <c r="O363" s="8"/>
      <c r="P363" s="8"/>
    </row>
    <row r="364" spans="1:16" ht="96" customHeight="1" x14ac:dyDescent="0.35">
      <c r="A364" s="46" t="s">
        <v>1058</v>
      </c>
      <c r="B364" s="46" t="s">
        <v>1066</v>
      </c>
      <c r="C364" s="38" t="s">
        <v>1067</v>
      </c>
      <c r="D364" s="46" t="s">
        <v>1079</v>
      </c>
      <c r="E364" s="74" t="s">
        <v>1080</v>
      </c>
      <c r="F364" s="38" t="s">
        <v>1081</v>
      </c>
      <c r="G364" s="136" t="s">
        <v>750</v>
      </c>
      <c r="H364" s="93" t="s">
        <v>1102</v>
      </c>
      <c r="I364" s="95" t="s">
        <v>1252</v>
      </c>
      <c r="J364" s="76" t="s">
        <v>1645</v>
      </c>
      <c r="K364" s="76" t="s">
        <v>1819</v>
      </c>
      <c r="L364" s="63">
        <f>IF(AND(
COUNTIFS(Cumplimiento!B:B,"*"&amp;LEFT(H364,7)&amp;"*",Cumplimiento!C:C,"Cumple")&gt;0,
COUNTIFS(Cumplimiento!B:B,"*"&amp;LEFT(H365,7)&amp;"*",Cumplimiento!C:C,"Cumple")&gt;0),
IF(AND(
COUNTIFS(Cumplimiento!B:B,"*"&amp;LEFT(I364,7)&amp;"*",Cumplimiento!C:C,"Cumple")&gt;0,
COUNTIFS(Cumplimiento!B:B,"*"&amp;LEFT(I365,7)&amp;"*",Cumplimiento!C:C,"Cumple")&gt;0),
IF(AND(
COUNTIFS(Cumplimiento!B:B,"*"&amp;LEFT(J364,7)&amp;"*",Cumplimiento!C:C,"Cumple")&gt;0,
COUNTIFS(Cumplimiento!B:B,"*"&amp;LEFT(J365,7)&amp;"*",Cumplimiento!C:C,"Cumple")&gt;0),
IF(AND(
COUNTIFS(Cumplimiento!B:B,"*"&amp;LEFT(K364,7)&amp;"*",Cumplimiento!C:C,"Cumple")&gt;0,
COUNTIFS(Cumplimiento!B:B,"*"&amp;LEFT(K365,7)&amp;"*",Cumplimiento!C:C,"Cumple")&gt;0),
4,3),2),1),0)</f>
        <v>0</v>
      </c>
      <c r="N364" s="8"/>
      <c r="O364" s="8"/>
      <c r="P364" s="8"/>
    </row>
    <row r="365" spans="1:16" ht="157.5" hidden="1" customHeight="1" x14ac:dyDescent="0.35">
      <c r="A365" s="46"/>
      <c r="B365" s="46"/>
      <c r="C365" s="38"/>
      <c r="D365" s="46"/>
      <c r="E365" s="74"/>
      <c r="F365" s="46"/>
      <c r="G365" s="150"/>
      <c r="H365" s="76"/>
      <c r="I365" s="95" t="s">
        <v>1246</v>
      </c>
      <c r="J365" s="76" t="s">
        <v>1646</v>
      </c>
      <c r="K365" s="76" t="s">
        <v>1820</v>
      </c>
      <c r="L365" s="65"/>
      <c r="N365" s="8"/>
      <c r="O365" s="8"/>
      <c r="P365" s="8"/>
    </row>
    <row r="366" spans="1:16" ht="96" customHeight="1" x14ac:dyDescent="0.35">
      <c r="A366" s="46" t="s">
        <v>1058</v>
      </c>
      <c r="B366" s="46" t="s">
        <v>1066</v>
      </c>
      <c r="C366" s="38" t="s">
        <v>1067</v>
      </c>
      <c r="D366" s="46" t="s">
        <v>1082</v>
      </c>
      <c r="E366" s="74" t="s">
        <v>1083</v>
      </c>
      <c r="F366" s="38" t="s">
        <v>1078</v>
      </c>
      <c r="G366" s="147" t="s">
        <v>764</v>
      </c>
      <c r="H366" s="93" t="s">
        <v>1145</v>
      </c>
      <c r="I366" s="95" t="s">
        <v>1411</v>
      </c>
      <c r="J366" s="76" t="s">
        <v>1642</v>
      </c>
      <c r="K366" s="76" t="s">
        <v>1816</v>
      </c>
      <c r="L366" s="63">
        <f>IF(AND(COUNTIFS(Cumplimiento!B:B,"*"&amp;LEFT(H366,7)&amp;"*",Cumplimiento!C:C,"Cumple")&gt;0,COUNTIFS(Cumplimiento!B:B,"*"&amp;LEFT(H367,7)&amp;"*",Cumplimiento!C:C,"Cumple")&gt;0,COUNTIFS(Cumplimiento!B:B,"*"&amp;LEFT(H368,7)&amp;"*",Cumplimiento!C:C,"Cumple")&gt;0),
IF(AND(COUNTIFS(Cumplimiento!B:B,"*"&amp;LEFT(I366,7)&amp;"*",Cumplimiento!C:C,"Cumple")&gt;0,COUNTIFS(Cumplimiento!B:B,"*"&amp;LEFT(I367,7)&amp;"*",Cumplimiento!C:C,"Cumple")&gt;0,COUNTIFS(Cumplimiento!B:B,"*"&amp;LEFT(I368,7)&amp;"*",Cumplimiento!C:C,"Cumple")&gt;0),
IF(AND(COUNTIFS(Cumplimiento!B:B,"*"&amp;LEFT(J366,7)&amp;"*",Cumplimiento!C:C,"Cumple")&gt;0,COUNTIFS(Cumplimiento!B:B,"*"&amp;LEFT(J367,7)&amp;"*",Cumplimiento!C:C,"Cumple")&gt;0,COUNTIFS(Cumplimiento!B:B,"*"&amp;LEFT(J368,7)&amp;"*",Cumplimiento!C:C,"Cumple")&gt;0),
IF(AND(COUNTIFS(Cumplimiento!B:B,"*"&amp;LEFT(K366,7)&amp;"*",Cumplimiento!C:C,"Cumple")&gt;0,COUNTIFS(Cumplimiento!B:B,"*"&amp;LEFT(K367,7)&amp;"*",Cumplimiento!C:C,"Cumple")&gt;0,COUNTIFS(Cumplimiento!B:B,"*"&amp;LEFT(K368,7)&amp;"*",Cumplimiento!C:C,"Cumple")&gt;0),4,3),2),1),0)</f>
        <v>0</v>
      </c>
      <c r="N366" s="8"/>
      <c r="O366" s="8"/>
      <c r="P366" s="8"/>
    </row>
    <row r="367" spans="1:16" ht="110.25" hidden="1" customHeight="1" x14ac:dyDescent="0.35">
      <c r="C367" s="31"/>
      <c r="D367" s="7"/>
      <c r="E367" s="33"/>
      <c r="F367" s="31"/>
      <c r="G367" s="148"/>
      <c r="H367" s="32"/>
      <c r="I367" s="32"/>
      <c r="J367" s="32" t="s">
        <v>1495</v>
      </c>
      <c r="K367" s="2"/>
      <c r="L367" s="64"/>
      <c r="N367" s="8"/>
      <c r="O367" s="8"/>
      <c r="P367" s="8"/>
    </row>
    <row r="368" spans="1:16" ht="164.25" hidden="1" customHeight="1" x14ac:dyDescent="0.35">
      <c r="C368" s="31"/>
      <c r="D368" s="7"/>
      <c r="E368" s="33"/>
      <c r="F368" s="31"/>
      <c r="G368" s="149"/>
      <c r="H368" s="32"/>
      <c r="I368" s="32"/>
      <c r="J368" s="32" t="s">
        <v>1644</v>
      </c>
      <c r="K368" s="2"/>
      <c r="L368" s="65"/>
      <c r="N368" s="8"/>
      <c r="O368" s="8"/>
      <c r="P368" s="8"/>
    </row>
    <row r="369" spans="1:16" ht="15.75" customHeight="1" x14ac:dyDescent="0.35">
      <c r="A369" s="34"/>
      <c r="B369" s="35"/>
      <c r="C369" s="35"/>
      <c r="D369" s="35"/>
      <c r="E369" s="35"/>
      <c r="F369" s="35"/>
      <c r="G369" s="35"/>
      <c r="H369" s="35"/>
      <c r="I369" s="35"/>
      <c r="J369" s="35"/>
      <c r="K369" s="35"/>
      <c r="L369" s="69"/>
      <c r="N369" s="8"/>
      <c r="O369" s="8"/>
      <c r="P369" s="8"/>
    </row>
    <row r="370" spans="1:16" ht="15.75" customHeight="1" x14ac:dyDescent="0.35">
      <c r="A370" s="36"/>
      <c r="B370" s="37"/>
      <c r="C370" s="37"/>
      <c r="D370" s="37"/>
      <c r="E370" s="37"/>
      <c r="F370" s="37"/>
      <c r="G370" s="37"/>
      <c r="H370" s="37"/>
      <c r="I370" s="37"/>
      <c r="J370" s="37"/>
      <c r="K370" s="37"/>
      <c r="L370" s="60"/>
      <c r="N370" s="8"/>
      <c r="O370" s="8"/>
      <c r="P370" s="8"/>
    </row>
    <row r="371" spans="1:16" ht="15.75" customHeight="1" x14ac:dyDescent="0.35">
      <c r="A371" s="36"/>
      <c r="B371" s="37"/>
      <c r="C371" s="37"/>
      <c r="D371" s="37"/>
      <c r="E371" s="37"/>
      <c r="F371" s="37"/>
      <c r="G371" s="37"/>
      <c r="H371" s="37"/>
      <c r="I371" s="37"/>
      <c r="J371" s="37"/>
      <c r="K371" s="37"/>
      <c r="L371" s="60"/>
      <c r="N371" s="8"/>
      <c r="O371" s="8"/>
      <c r="P371" s="8"/>
    </row>
    <row r="372" spans="1:16" ht="15.75" customHeight="1" x14ac:dyDescent="0.35">
      <c r="A372" s="36"/>
      <c r="B372" s="37"/>
      <c r="C372" s="37"/>
      <c r="D372" s="37"/>
      <c r="E372" s="37"/>
      <c r="F372" s="37"/>
      <c r="G372" s="37"/>
      <c r="H372" s="37"/>
      <c r="I372" s="37"/>
      <c r="J372" s="37"/>
      <c r="K372" s="37"/>
      <c r="L372" s="60"/>
      <c r="N372" s="8"/>
      <c r="O372" s="8"/>
      <c r="P372" s="8"/>
    </row>
    <row r="373" spans="1:16" ht="15.75" customHeight="1" x14ac:dyDescent="0.35">
      <c r="A373" s="36"/>
      <c r="B373" s="37"/>
      <c r="C373" s="37"/>
      <c r="D373" s="37"/>
      <c r="E373" s="37"/>
      <c r="F373" s="37"/>
      <c r="G373" s="37"/>
      <c r="H373" s="37"/>
      <c r="I373" s="37"/>
      <c r="J373" s="37"/>
      <c r="K373" s="37"/>
      <c r="L373" s="60"/>
      <c r="N373" s="8"/>
      <c r="O373" s="8"/>
      <c r="P373" s="8"/>
    </row>
    <row r="374" spans="1:16" ht="15.75" customHeight="1" x14ac:dyDescent="0.35">
      <c r="A374" s="36"/>
      <c r="B374" s="37"/>
      <c r="C374" s="37"/>
      <c r="D374" s="37"/>
      <c r="E374" s="37"/>
      <c r="F374" s="37"/>
      <c r="G374" s="37"/>
      <c r="H374" s="37"/>
      <c r="I374" s="37"/>
      <c r="J374" s="37"/>
      <c r="K374" s="37"/>
      <c r="L374" s="60"/>
      <c r="N374" s="8"/>
      <c r="O374" s="8"/>
      <c r="P374" s="8"/>
    </row>
    <row r="375" spans="1:16" ht="15.75" customHeight="1" x14ac:dyDescent="0.35">
      <c r="A375" s="36"/>
      <c r="B375" s="37"/>
      <c r="C375" s="37"/>
      <c r="D375" s="37"/>
      <c r="E375" s="37"/>
      <c r="F375" s="37"/>
      <c r="G375" s="37"/>
      <c r="H375" s="37"/>
      <c r="I375" s="37"/>
      <c r="J375" s="37"/>
      <c r="K375" s="37"/>
      <c r="L375" s="60"/>
      <c r="N375" s="8"/>
      <c r="O375" s="8"/>
      <c r="P375" s="8"/>
    </row>
    <row r="376" spans="1:16" ht="15.75" customHeight="1" x14ac:dyDescent="0.35">
      <c r="A376" s="36"/>
      <c r="B376" s="37"/>
      <c r="C376" s="37"/>
      <c r="D376" s="37"/>
      <c r="E376" s="37"/>
      <c r="F376" s="37"/>
      <c r="G376" s="37"/>
      <c r="H376" s="37"/>
      <c r="I376" s="37"/>
      <c r="J376" s="37"/>
      <c r="K376" s="37"/>
      <c r="L376" s="60"/>
      <c r="N376" s="8"/>
      <c r="O376" s="8"/>
      <c r="P376" s="8"/>
    </row>
    <row r="377" spans="1:16" ht="15.75" customHeight="1" x14ac:dyDescent="0.35">
      <c r="A377" s="36"/>
      <c r="B377" s="37"/>
      <c r="C377" s="37"/>
      <c r="D377" s="37"/>
      <c r="E377" s="37"/>
      <c r="F377" s="37"/>
      <c r="G377" s="37"/>
      <c r="H377" s="37"/>
      <c r="I377" s="37"/>
      <c r="J377" s="37"/>
      <c r="K377" s="37"/>
      <c r="L377" s="60"/>
      <c r="N377" s="8"/>
      <c r="O377" s="8"/>
      <c r="P377" s="8"/>
    </row>
    <row r="378" spans="1:16" ht="15.75" customHeight="1" x14ac:dyDescent="0.35">
      <c r="A378" s="36"/>
      <c r="B378" s="37"/>
      <c r="C378" s="37"/>
      <c r="D378" s="37"/>
      <c r="E378" s="37"/>
      <c r="F378" s="37"/>
      <c r="G378" s="37"/>
      <c r="H378" s="37"/>
      <c r="I378" s="37"/>
      <c r="J378" s="37"/>
      <c r="K378" s="37"/>
      <c r="L378" s="60"/>
      <c r="N378" s="8"/>
      <c r="O378" s="8"/>
      <c r="P378" s="8"/>
    </row>
    <row r="379" spans="1:16" ht="15.75" customHeight="1" x14ac:dyDescent="0.35">
      <c r="A379" s="36"/>
      <c r="B379" s="37"/>
      <c r="C379" s="37"/>
      <c r="D379" s="37"/>
      <c r="E379" s="37"/>
      <c r="F379" s="37"/>
      <c r="G379" s="37"/>
      <c r="H379" s="37"/>
      <c r="I379" s="37"/>
      <c r="J379" s="37"/>
      <c r="K379" s="37"/>
      <c r="L379" s="60"/>
      <c r="N379" s="8"/>
      <c r="O379" s="8"/>
      <c r="P379" s="8"/>
    </row>
    <row r="380" spans="1:16" ht="15.75" customHeight="1" x14ac:dyDescent="0.35">
      <c r="A380" s="36"/>
      <c r="B380" s="37"/>
      <c r="C380" s="37"/>
      <c r="D380" s="37"/>
      <c r="E380" s="37"/>
      <c r="F380" s="37"/>
      <c r="G380" s="37"/>
      <c r="H380" s="37"/>
      <c r="I380" s="37"/>
      <c r="J380" s="37"/>
      <c r="K380" s="37"/>
      <c r="L380" s="60"/>
      <c r="N380" s="8"/>
      <c r="O380" s="8"/>
      <c r="P380" s="8"/>
    </row>
    <row r="381" spans="1:16" ht="15.75" customHeight="1" x14ac:dyDescent="0.35">
      <c r="A381" s="36"/>
      <c r="B381" s="37"/>
      <c r="C381" s="37"/>
      <c r="D381" s="37"/>
      <c r="E381" s="37"/>
      <c r="F381" s="37"/>
      <c r="G381" s="37"/>
      <c r="H381" s="37"/>
      <c r="I381" s="37"/>
      <c r="J381" s="37"/>
      <c r="K381" s="37"/>
      <c r="L381" s="60"/>
      <c r="N381" s="8"/>
      <c r="O381" s="8"/>
      <c r="P381" s="8"/>
    </row>
    <row r="382" spans="1:16" ht="15.75" customHeight="1" x14ac:dyDescent="0.35">
      <c r="A382" s="36"/>
      <c r="B382" s="37"/>
      <c r="C382" s="37"/>
      <c r="D382" s="37"/>
      <c r="E382" s="37"/>
      <c r="F382" s="37"/>
      <c r="G382" s="37"/>
      <c r="H382" s="37"/>
      <c r="I382" s="37"/>
      <c r="J382" s="37"/>
      <c r="K382" s="37"/>
      <c r="L382" s="60"/>
      <c r="N382" s="8"/>
      <c r="O382" s="8"/>
      <c r="P382" s="8"/>
    </row>
    <row r="383" spans="1:16" ht="15.75" customHeight="1" x14ac:dyDescent="0.35">
      <c r="A383" s="36"/>
      <c r="B383" s="37"/>
      <c r="C383" s="37"/>
      <c r="D383" s="37"/>
      <c r="E383" s="37"/>
      <c r="F383" s="37"/>
      <c r="G383" s="37"/>
      <c r="H383" s="37"/>
      <c r="I383" s="37"/>
      <c r="J383" s="37"/>
      <c r="K383" s="37"/>
      <c r="L383" s="60"/>
      <c r="N383" s="8"/>
      <c r="O383" s="8"/>
      <c r="P383" s="8"/>
    </row>
    <row r="384" spans="1:16" ht="15.75" customHeight="1" x14ac:dyDescent="0.35">
      <c r="A384" s="36"/>
      <c r="B384" s="37"/>
      <c r="C384" s="37"/>
      <c r="D384" s="37"/>
      <c r="E384" s="37"/>
      <c r="F384" s="37"/>
      <c r="G384" s="37"/>
      <c r="H384" s="37"/>
      <c r="I384" s="37"/>
      <c r="J384" s="37"/>
      <c r="K384" s="37"/>
      <c r="L384" s="60"/>
      <c r="N384" s="8"/>
      <c r="O384" s="8"/>
      <c r="P384" s="8"/>
    </row>
    <row r="385" spans="1:16" ht="15.75" customHeight="1" x14ac:dyDescent="0.35">
      <c r="A385" s="36"/>
      <c r="B385" s="37"/>
      <c r="C385" s="37"/>
      <c r="D385" s="37"/>
      <c r="E385" s="37"/>
      <c r="F385" s="37"/>
      <c r="G385" s="37"/>
      <c r="H385" s="37"/>
      <c r="I385" s="37"/>
      <c r="J385" s="37"/>
      <c r="K385" s="37"/>
      <c r="L385" s="60"/>
      <c r="N385" s="8"/>
      <c r="O385" s="8"/>
      <c r="P385" s="8"/>
    </row>
    <row r="386" spans="1:16" ht="15.75" customHeight="1" x14ac:dyDescent="0.35">
      <c r="A386" s="36"/>
      <c r="B386" s="37"/>
      <c r="C386" s="37"/>
      <c r="D386" s="37"/>
      <c r="E386" s="37"/>
      <c r="F386" s="37"/>
      <c r="G386" s="37"/>
      <c r="H386" s="37"/>
      <c r="I386" s="37"/>
      <c r="J386" s="37"/>
      <c r="K386" s="37"/>
      <c r="L386" s="60"/>
      <c r="N386" s="8"/>
      <c r="O386" s="8"/>
      <c r="P386" s="8"/>
    </row>
    <row r="387" spans="1:16" ht="15.75" customHeight="1" x14ac:dyDescent="0.35">
      <c r="A387" s="36"/>
      <c r="B387" s="37"/>
      <c r="C387" s="37"/>
      <c r="D387" s="37"/>
      <c r="E387" s="37"/>
      <c r="F387" s="37"/>
      <c r="G387" s="37"/>
      <c r="H387" s="37"/>
      <c r="I387" s="37"/>
      <c r="J387" s="37"/>
      <c r="K387" s="37"/>
      <c r="L387" s="60"/>
      <c r="N387" s="8"/>
      <c r="O387" s="8"/>
      <c r="P387" s="8"/>
    </row>
    <row r="388" spans="1:16" ht="15.75" customHeight="1" x14ac:dyDescent="0.35">
      <c r="A388" s="36"/>
      <c r="B388" s="37"/>
      <c r="C388" s="37"/>
      <c r="D388" s="37"/>
      <c r="E388" s="37"/>
      <c r="F388" s="37"/>
      <c r="G388" s="37"/>
      <c r="H388" s="37"/>
      <c r="I388" s="37"/>
      <c r="J388" s="37"/>
      <c r="K388" s="37"/>
      <c r="L388" s="60"/>
      <c r="N388" s="8"/>
      <c r="O388" s="8"/>
      <c r="P388" s="8"/>
    </row>
    <row r="389" spans="1:16" ht="15.75" customHeight="1" x14ac:dyDescent="0.35">
      <c r="A389" s="36"/>
      <c r="B389" s="37"/>
      <c r="C389" s="37"/>
      <c r="D389" s="37"/>
      <c r="E389" s="37"/>
      <c r="F389" s="37"/>
      <c r="G389" s="37"/>
      <c r="H389" s="37"/>
      <c r="I389" s="37"/>
      <c r="J389" s="37"/>
      <c r="K389" s="37"/>
      <c r="L389" s="60"/>
      <c r="N389" s="8"/>
      <c r="O389" s="8"/>
      <c r="P389" s="8"/>
    </row>
    <row r="390" spans="1:16" ht="15.75" customHeight="1" x14ac:dyDescent="0.35">
      <c r="A390" s="36"/>
      <c r="B390" s="37"/>
      <c r="C390" s="37"/>
      <c r="D390" s="37"/>
      <c r="E390" s="37"/>
      <c r="F390" s="37"/>
      <c r="G390" s="37"/>
      <c r="H390" s="37"/>
      <c r="I390" s="37"/>
      <c r="J390" s="37"/>
      <c r="K390" s="37"/>
      <c r="L390" s="60"/>
      <c r="N390" s="8"/>
      <c r="O390" s="8"/>
      <c r="P390" s="8"/>
    </row>
    <row r="391" spans="1:16" ht="15.75" customHeight="1" x14ac:dyDescent="0.35">
      <c r="A391" s="36"/>
      <c r="B391" s="37"/>
      <c r="C391" s="37"/>
      <c r="D391" s="37"/>
      <c r="E391" s="37"/>
      <c r="F391" s="37"/>
      <c r="G391" s="37"/>
      <c r="H391" s="37"/>
      <c r="I391" s="37"/>
      <c r="J391" s="37"/>
      <c r="K391" s="37"/>
      <c r="L391" s="60"/>
      <c r="N391" s="8"/>
      <c r="O391" s="8"/>
      <c r="P391" s="8"/>
    </row>
    <row r="392" spans="1:16" ht="15.75" customHeight="1" x14ac:dyDescent="0.35">
      <c r="A392" s="36"/>
      <c r="B392" s="37"/>
      <c r="C392" s="37"/>
      <c r="D392" s="37"/>
      <c r="E392" s="37"/>
      <c r="F392" s="37"/>
      <c r="G392" s="37"/>
      <c r="H392" s="37"/>
      <c r="I392" s="37"/>
      <c r="J392" s="37"/>
      <c r="K392" s="37"/>
      <c r="L392" s="60"/>
      <c r="N392" s="8"/>
      <c r="O392" s="8"/>
      <c r="P392" s="8"/>
    </row>
    <row r="393" spans="1:16" ht="15.75" customHeight="1" x14ac:dyDescent="0.35">
      <c r="A393" s="36"/>
      <c r="B393" s="37"/>
      <c r="C393" s="37"/>
      <c r="D393" s="37"/>
      <c r="E393" s="37"/>
      <c r="F393" s="37"/>
      <c r="G393" s="37"/>
      <c r="H393" s="37"/>
      <c r="I393" s="37"/>
      <c r="J393" s="37"/>
      <c r="K393" s="37"/>
      <c r="L393" s="60"/>
      <c r="N393" s="8"/>
      <c r="O393" s="8"/>
      <c r="P393" s="8"/>
    </row>
    <row r="394" spans="1:16" ht="15.75" customHeight="1" x14ac:dyDescent="0.35">
      <c r="A394" s="36"/>
      <c r="B394" s="37"/>
      <c r="C394" s="37"/>
      <c r="D394" s="37"/>
      <c r="E394" s="37"/>
      <c r="F394" s="37"/>
      <c r="G394" s="37"/>
      <c r="H394" s="37"/>
      <c r="I394" s="37"/>
      <c r="J394" s="37"/>
      <c r="K394" s="37"/>
      <c r="L394" s="60"/>
      <c r="N394" s="8"/>
      <c r="O394" s="8"/>
      <c r="P394" s="8"/>
    </row>
    <row r="395" spans="1:16" ht="15.75" customHeight="1" x14ac:dyDescent="0.35">
      <c r="A395" s="36"/>
      <c r="B395" s="37"/>
      <c r="C395" s="37"/>
      <c r="D395" s="37"/>
      <c r="E395" s="37"/>
      <c r="F395" s="37"/>
      <c r="G395" s="37"/>
      <c r="H395" s="37"/>
      <c r="I395" s="37"/>
      <c r="J395" s="37"/>
      <c r="K395" s="37"/>
      <c r="L395" s="60"/>
      <c r="N395" s="8"/>
      <c r="O395" s="8"/>
      <c r="P395" s="8"/>
    </row>
    <row r="396" spans="1:16" ht="15.75" customHeight="1" x14ac:dyDescent="0.35">
      <c r="A396" s="36"/>
      <c r="B396" s="37"/>
      <c r="C396" s="37"/>
      <c r="D396" s="37"/>
      <c r="E396" s="37"/>
      <c r="F396" s="37"/>
      <c r="G396" s="37"/>
      <c r="H396" s="37"/>
      <c r="I396" s="37"/>
      <c r="J396" s="37"/>
      <c r="K396" s="37"/>
      <c r="L396" s="60"/>
      <c r="N396" s="8"/>
      <c r="O396" s="8"/>
      <c r="P396" s="8"/>
    </row>
    <row r="397" spans="1:16" ht="15.75" customHeight="1" x14ac:dyDescent="0.35">
      <c r="A397" s="36"/>
      <c r="B397" s="37"/>
      <c r="C397" s="37"/>
      <c r="D397" s="37"/>
      <c r="E397" s="37"/>
      <c r="F397" s="37"/>
      <c r="G397" s="37"/>
      <c r="H397" s="37"/>
      <c r="I397" s="37"/>
      <c r="J397" s="37"/>
      <c r="K397" s="37"/>
      <c r="L397" s="60"/>
      <c r="N397" s="8"/>
      <c r="O397" s="8"/>
      <c r="P397" s="8"/>
    </row>
    <row r="398" spans="1:16" ht="15.75" customHeight="1" x14ac:dyDescent="0.35">
      <c r="A398" s="36"/>
      <c r="B398" s="37"/>
      <c r="C398" s="37"/>
      <c r="D398" s="37"/>
      <c r="E398" s="37"/>
      <c r="F398" s="37"/>
      <c r="G398" s="37"/>
      <c r="H398" s="37"/>
      <c r="I398" s="37"/>
      <c r="J398" s="37"/>
      <c r="K398" s="37"/>
      <c r="L398" s="60"/>
      <c r="N398" s="8"/>
      <c r="O398" s="8"/>
      <c r="P398" s="8"/>
    </row>
    <row r="399" spans="1:16" ht="15.75" customHeight="1" x14ac:dyDescent="0.35">
      <c r="A399" s="36"/>
      <c r="B399" s="37"/>
      <c r="C399" s="37"/>
      <c r="D399" s="37"/>
      <c r="E399" s="37"/>
      <c r="F399" s="37"/>
      <c r="G399" s="37"/>
      <c r="H399" s="37"/>
      <c r="I399" s="37"/>
      <c r="J399" s="37"/>
      <c r="K399" s="37"/>
      <c r="L399" s="60"/>
      <c r="N399" s="8"/>
      <c r="O399" s="8"/>
      <c r="P399" s="8"/>
    </row>
    <row r="400" spans="1:16" ht="15.75" customHeight="1" x14ac:dyDescent="0.35">
      <c r="A400" s="36"/>
      <c r="B400" s="37"/>
      <c r="C400" s="37"/>
      <c r="D400" s="37"/>
      <c r="E400" s="37"/>
      <c r="F400" s="37"/>
      <c r="G400" s="37"/>
      <c r="H400" s="37"/>
      <c r="I400" s="37"/>
      <c r="J400" s="37"/>
      <c r="K400" s="37"/>
      <c r="L400" s="60"/>
      <c r="N400" s="8"/>
      <c r="O400" s="8"/>
      <c r="P400" s="8"/>
    </row>
    <row r="401" spans="1:16" ht="15.75" customHeight="1" x14ac:dyDescent="0.35">
      <c r="A401" s="36"/>
      <c r="B401" s="37"/>
      <c r="C401" s="37"/>
      <c r="D401" s="37"/>
      <c r="E401" s="37"/>
      <c r="F401" s="37"/>
      <c r="G401" s="37"/>
      <c r="H401" s="37"/>
      <c r="I401" s="37"/>
      <c r="J401" s="37"/>
      <c r="K401" s="37"/>
      <c r="L401" s="60"/>
      <c r="N401" s="8"/>
      <c r="O401" s="8"/>
      <c r="P401" s="8"/>
    </row>
    <row r="402" spans="1:16" ht="15.75" customHeight="1" x14ac:dyDescent="0.35">
      <c r="A402" s="36"/>
      <c r="B402" s="37"/>
      <c r="C402" s="37"/>
      <c r="D402" s="37"/>
      <c r="E402" s="37"/>
      <c r="F402" s="37"/>
      <c r="G402" s="37"/>
      <c r="H402" s="37"/>
      <c r="I402" s="37"/>
      <c r="J402" s="37"/>
      <c r="K402" s="37"/>
      <c r="L402" s="60"/>
      <c r="N402" s="8"/>
      <c r="O402" s="8"/>
      <c r="P402" s="8"/>
    </row>
    <row r="403" spans="1:16" ht="15.75" customHeight="1" x14ac:dyDescent="0.35">
      <c r="A403" s="36"/>
      <c r="B403" s="37"/>
      <c r="C403" s="37"/>
      <c r="D403" s="37"/>
      <c r="E403" s="37"/>
      <c r="F403" s="37"/>
      <c r="G403" s="37"/>
      <c r="H403" s="37"/>
      <c r="I403" s="37"/>
      <c r="J403" s="37"/>
      <c r="K403" s="37"/>
      <c r="L403" s="60"/>
      <c r="N403" s="8"/>
      <c r="O403" s="8"/>
      <c r="P403" s="8"/>
    </row>
    <row r="404" spans="1:16" ht="15.75" customHeight="1" x14ac:dyDescent="0.35">
      <c r="A404" s="36"/>
      <c r="B404" s="37"/>
      <c r="C404" s="37"/>
      <c r="D404" s="37"/>
      <c r="E404" s="37"/>
      <c r="F404" s="37"/>
      <c r="G404" s="37"/>
      <c r="H404" s="37"/>
      <c r="I404" s="37"/>
      <c r="J404" s="37"/>
      <c r="K404" s="37"/>
      <c r="L404" s="60"/>
      <c r="N404" s="8"/>
      <c r="O404" s="8"/>
      <c r="P404" s="8"/>
    </row>
    <row r="405" spans="1:16" ht="15.75" customHeight="1" x14ac:dyDescent="0.35">
      <c r="A405" s="36"/>
      <c r="B405" s="37"/>
      <c r="C405" s="37"/>
      <c r="D405" s="37"/>
      <c r="E405" s="37"/>
      <c r="F405" s="37"/>
      <c r="G405" s="37"/>
      <c r="H405" s="37"/>
      <c r="I405" s="37"/>
      <c r="J405" s="37"/>
      <c r="K405" s="37"/>
      <c r="L405" s="60"/>
      <c r="N405" s="8"/>
      <c r="O405" s="8"/>
      <c r="P405" s="8"/>
    </row>
    <row r="406" spans="1:16" ht="15.75" customHeight="1" x14ac:dyDescent="0.35">
      <c r="A406" s="36"/>
      <c r="B406" s="37"/>
      <c r="C406" s="37"/>
      <c r="D406" s="37"/>
      <c r="E406" s="37"/>
      <c r="F406" s="37"/>
      <c r="G406" s="37"/>
      <c r="H406" s="37"/>
      <c r="I406" s="37"/>
      <c r="J406" s="37"/>
      <c r="K406" s="37"/>
      <c r="L406" s="60"/>
      <c r="N406" s="8"/>
      <c r="O406" s="8"/>
      <c r="P406" s="8"/>
    </row>
    <row r="407" spans="1:16" ht="15.75" customHeight="1" x14ac:dyDescent="0.35">
      <c r="A407" s="36"/>
      <c r="B407" s="37"/>
      <c r="C407" s="37"/>
      <c r="D407" s="37"/>
      <c r="E407" s="37"/>
      <c r="F407" s="37"/>
      <c r="G407" s="37"/>
      <c r="H407" s="37"/>
      <c r="I407" s="37"/>
      <c r="J407" s="37"/>
      <c r="K407" s="37"/>
      <c r="L407" s="60"/>
      <c r="N407" s="8"/>
      <c r="O407" s="8"/>
      <c r="P407" s="8"/>
    </row>
    <row r="408" spans="1:16" ht="15.75" customHeight="1" x14ac:dyDescent="0.35">
      <c r="A408" s="36"/>
      <c r="B408" s="37"/>
      <c r="C408" s="37"/>
      <c r="D408" s="37"/>
      <c r="E408" s="37"/>
      <c r="F408" s="37"/>
      <c r="G408" s="37"/>
      <c r="H408" s="37"/>
      <c r="I408" s="37"/>
      <c r="J408" s="37"/>
      <c r="K408" s="37"/>
      <c r="L408" s="60"/>
      <c r="N408" s="8"/>
      <c r="O408" s="8"/>
      <c r="P408" s="8"/>
    </row>
    <row r="409" spans="1:16" ht="15.75" customHeight="1" x14ac:dyDescent="0.35">
      <c r="A409" s="36"/>
      <c r="B409" s="37"/>
      <c r="C409" s="37"/>
      <c r="D409" s="37"/>
      <c r="E409" s="37"/>
      <c r="F409" s="37"/>
      <c r="G409" s="37"/>
      <c r="H409" s="37"/>
      <c r="I409" s="37"/>
      <c r="J409" s="37"/>
      <c r="K409" s="37"/>
      <c r="L409" s="60"/>
      <c r="N409" s="8"/>
      <c r="O409" s="8"/>
      <c r="P409" s="8"/>
    </row>
    <row r="410" spans="1:16" ht="15.75" customHeight="1" x14ac:dyDescent="0.35">
      <c r="A410" s="36"/>
      <c r="B410" s="37"/>
      <c r="C410" s="37"/>
      <c r="D410" s="37"/>
      <c r="E410" s="37"/>
      <c r="F410" s="37"/>
      <c r="G410" s="37"/>
      <c r="H410" s="37"/>
      <c r="I410" s="37"/>
      <c r="J410" s="37"/>
      <c r="K410" s="37"/>
      <c r="L410" s="60"/>
      <c r="N410" s="8"/>
      <c r="O410" s="8"/>
      <c r="P410" s="8"/>
    </row>
    <row r="411" spans="1:16" ht="15.75" customHeight="1" x14ac:dyDescent="0.35">
      <c r="A411" s="36"/>
      <c r="B411" s="37"/>
      <c r="C411" s="37"/>
      <c r="D411" s="37"/>
      <c r="E411" s="37"/>
      <c r="F411" s="37"/>
      <c r="G411" s="37"/>
      <c r="H411" s="37"/>
      <c r="I411" s="37"/>
      <c r="J411" s="37"/>
      <c r="K411" s="37"/>
      <c r="L411" s="60"/>
      <c r="N411" s="8"/>
      <c r="O411" s="8"/>
      <c r="P411" s="8"/>
    </row>
    <row r="412" spans="1:16" ht="15.75" customHeight="1" x14ac:dyDescent="0.35">
      <c r="A412" s="36"/>
      <c r="B412" s="37"/>
      <c r="C412" s="37"/>
      <c r="D412" s="37"/>
      <c r="E412" s="37"/>
      <c r="F412" s="37"/>
      <c r="G412" s="37"/>
      <c r="H412" s="37"/>
      <c r="I412" s="37"/>
      <c r="J412" s="37"/>
      <c r="K412" s="37"/>
      <c r="L412" s="60"/>
      <c r="N412" s="8"/>
      <c r="O412" s="8"/>
      <c r="P412" s="8"/>
    </row>
    <row r="413" spans="1:16" ht="15.75" customHeight="1" x14ac:dyDescent="0.35">
      <c r="A413" s="36"/>
      <c r="B413" s="37"/>
      <c r="C413" s="37"/>
      <c r="D413" s="37"/>
      <c r="E413" s="37"/>
      <c r="F413" s="37"/>
      <c r="G413" s="37"/>
      <c r="H413" s="37"/>
      <c r="I413" s="37"/>
      <c r="J413" s="37"/>
      <c r="K413" s="37"/>
      <c r="L413" s="60"/>
    </row>
  </sheetData>
  <sheetProtection algorithmName="SHA-512" hashValue="QcCaLOBgWBmQpIDvLTshUkUj96U6IDcp7oleW+p1vFEYvbefyXTjsWV1+HGYqK6RCNzSL/WIeYd5/H7X9JjWMg==" saltValue="gHlPOjINiFYmw5EGf2CpuA==" spinCount="100000" sheet="1" objects="1" scenarios="1"/>
  <autoFilter ref="A8:L8" xr:uid="{00000000-0009-0000-0000-000002000000}"/>
  <mergeCells count="96">
    <mergeCell ref="G366:G368"/>
    <mergeCell ref="G336:G339"/>
    <mergeCell ref="G340:G341"/>
    <mergeCell ref="G342:G343"/>
    <mergeCell ref="G344:G345"/>
    <mergeCell ref="G346:G349"/>
    <mergeCell ref="G350:G351"/>
    <mergeCell ref="G352:G354"/>
    <mergeCell ref="G355:G356"/>
    <mergeCell ref="G357:G359"/>
    <mergeCell ref="G360:G363"/>
    <mergeCell ref="G364:G365"/>
    <mergeCell ref="G332:G335"/>
    <mergeCell ref="G289:G291"/>
    <mergeCell ref="G292:G293"/>
    <mergeCell ref="G294:G303"/>
    <mergeCell ref="G304:G308"/>
    <mergeCell ref="G309:G311"/>
    <mergeCell ref="G312:G314"/>
    <mergeCell ref="G315:G316"/>
    <mergeCell ref="G317:G320"/>
    <mergeCell ref="G321:G323"/>
    <mergeCell ref="G324:G328"/>
    <mergeCell ref="G329:G331"/>
    <mergeCell ref="G285:G288"/>
    <mergeCell ref="G243:G246"/>
    <mergeCell ref="G247:G249"/>
    <mergeCell ref="G250:G255"/>
    <mergeCell ref="G256:G259"/>
    <mergeCell ref="G260:G261"/>
    <mergeCell ref="G262:G268"/>
    <mergeCell ref="G269:G270"/>
    <mergeCell ref="G272:G273"/>
    <mergeCell ref="G275:G277"/>
    <mergeCell ref="G278:G280"/>
    <mergeCell ref="G281:G284"/>
    <mergeCell ref="G239:G242"/>
    <mergeCell ref="G172:G178"/>
    <mergeCell ref="G179:G183"/>
    <mergeCell ref="G184:G188"/>
    <mergeCell ref="G189:G192"/>
    <mergeCell ref="G193:G199"/>
    <mergeCell ref="G200:G211"/>
    <mergeCell ref="G212:G215"/>
    <mergeCell ref="G216:G220"/>
    <mergeCell ref="G221:G230"/>
    <mergeCell ref="G231:G233"/>
    <mergeCell ref="G234:G238"/>
    <mergeCell ref="G170:G171"/>
    <mergeCell ref="G134:G136"/>
    <mergeCell ref="G137:G139"/>
    <mergeCell ref="G140:G141"/>
    <mergeCell ref="G142:G145"/>
    <mergeCell ref="G146:G150"/>
    <mergeCell ref="G151:G153"/>
    <mergeCell ref="G154:G155"/>
    <mergeCell ref="G156:G157"/>
    <mergeCell ref="G158:G163"/>
    <mergeCell ref="G164:G166"/>
    <mergeCell ref="G167:G169"/>
    <mergeCell ref="G128:G132"/>
    <mergeCell ref="G92:G94"/>
    <mergeCell ref="G95:G99"/>
    <mergeCell ref="G100:G101"/>
    <mergeCell ref="G102:G103"/>
    <mergeCell ref="G104:G108"/>
    <mergeCell ref="G109:G110"/>
    <mergeCell ref="G111:G114"/>
    <mergeCell ref="G115:G118"/>
    <mergeCell ref="G119:G121"/>
    <mergeCell ref="G122:G124"/>
    <mergeCell ref="G125:G127"/>
    <mergeCell ref="G90:G91"/>
    <mergeCell ref="G56:G58"/>
    <mergeCell ref="G59:G63"/>
    <mergeCell ref="G64:G65"/>
    <mergeCell ref="G66:G70"/>
    <mergeCell ref="G71:G72"/>
    <mergeCell ref="G73:G74"/>
    <mergeCell ref="G75:G76"/>
    <mergeCell ref="G77:G79"/>
    <mergeCell ref="G80:G82"/>
    <mergeCell ref="G84:G85"/>
    <mergeCell ref="G87:G89"/>
    <mergeCell ref="G54:G55"/>
    <mergeCell ref="G9:G11"/>
    <mergeCell ref="G13:G23"/>
    <mergeCell ref="G24:G28"/>
    <mergeCell ref="G29:G30"/>
    <mergeCell ref="G35:G36"/>
    <mergeCell ref="G37:G39"/>
    <mergeCell ref="G40:G42"/>
    <mergeCell ref="G43:G44"/>
    <mergeCell ref="G45:G48"/>
    <mergeCell ref="G49:G51"/>
    <mergeCell ref="G52:G53"/>
  </mergeCells>
  <conditionalFormatting sqref="O12:O14">
    <cfRule type="dataBar" priority="4">
      <dataBar>
        <cfvo type="num" val="0"/>
        <cfvo type="num" val="1"/>
        <color theme="0" tint="-0.14999847407452621"/>
      </dataBar>
      <extLst>
        <ext xmlns:x14="http://schemas.microsoft.com/office/spreadsheetml/2009/9/main" uri="{B025F937-C7B1-47D3-B67F-A62EFF666E3E}">
          <x14:id>{D282B31F-7756-4F38-A980-D840565BBCFE}</x14:id>
        </ext>
      </extLst>
    </cfRule>
  </conditionalFormatting>
  <conditionalFormatting sqref="P12:P14">
    <cfRule type="dataBar" priority="5">
      <dataBar>
        <cfvo type="num" val="0"/>
        <cfvo type="num" val="1"/>
        <color theme="9"/>
      </dataBar>
      <extLst>
        <ext xmlns:x14="http://schemas.microsoft.com/office/spreadsheetml/2009/9/main" uri="{B025F937-C7B1-47D3-B67F-A62EFF666E3E}">
          <x14:id>{66C68527-4B41-4E43-B7D9-58679D4BDDB9}</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282B31F-7756-4F38-A980-D840565BBCFE}">
            <x14:dataBar minLength="0" maxLength="100" gradient="0" direction="rightToLeft">
              <x14:cfvo type="num">
                <xm:f>0</xm:f>
              </x14:cfvo>
              <x14:cfvo type="num">
                <xm:f>1</xm:f>
              </x14:cfvo>
              <x14:negativeFillColor rgb="FFFF0000"/>
              <x14:axisColor rgb="FF000000"/>
            </x14:dataBar>
          </x14:cfRule>
          <xm:sqref>O12:O14</xm:sqref>
        </x14:conditionalFormatting>
        <x14:conditionalFormatting xmlns:xm="http://schemas.microsoft.com/office/excel/2006/main">
          <x14:cfRule type="dataBar" id="{66C68527-4B41-4E43-B7D9-58679D4BDDB9}">
            <x14:dataBar minLength="0" maxLength="100" gradient="0" direction="leftToRight">
              <x14:cfvo type="num">
                <xm:f>0</xm:f>
              </x14:cfvo>
              <x14:cfvo type="num">
                <xm:f>1</xm:f>
              </x14:cfvo>
              <x14:negativeFillColor rgb="FFFF0000"/>
              <x14:axisColor rgb="FF000000"/>
            </x14:dataBar>
          </x14:cfRule>
          <xm:sqref>P12:P14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8:F679"/>
  <sheetViews>
    <sheetView zoomScale="90" zoomScaleNormal="90" workbookViewId="0">
      <pane ySplit="8" topLeftCell="A9" activePane="bottomLeft" state="frozen"/>
      <selection pane="bottomLeft" activeCell="B262" sqref="B262"/>
    </sheetView>
  </sheetViews>
  <sheetFormatPr baseColWidth="10" defaultColWidth="11.453125" defaultRowHeight="15.5" x14ac:dyDescent="0.35"/>
  <cols>
    <col min="1" max="1" width="99.54296875" style="39" customWidth="1"/>
    <col min="2" max="3" width="20.453125" style="39" customWidth="1"/>
    <col min="4" max="4" width="43.26953125" style="39" customWidth="1"/>
    <col min="5" max="5" width="23.1796875" style="8" customWidth="1"/>
    <col min="6" max="6" width="19" style="8" customWidth="1"/>
    <col min="7" max="16384" width="11.453125" style="8"/>
  </cols>
  <sheetData>
    <row r="8" spans="1:6" ht="35" x14ac:dyDescent="0.35">
      <c r="A8" s="9" t="s">
        <v>0</v>
      </c>
      <c r="B8" s="9" t="s">
        <v>1889</v>
      </c>
      <c r="C8" s="109">
        <v>46296</v>
      </c>
      <c r="D8" s="9" t="s">
        <v>1886</v>
      </c>
      <c r="E8" s="9" t="s">
        <v>1828</v>
      </c>
      <c r="F8" s="9" t="s">
        <v>1888</v>
      </c>
    </row>
    <row r="9" spans="1:6" x14ac:dyDescent="0.35">
      <c r="A9" s="72" t="s">
        <v>1827</v>
      </c>
      <c r="B9" s="72" t="str">
        <f>IF(Cumplimiento!C9="No Cumple","Si","")</f>
        <v/>
      </c>
      <c r="C9" s="72"/>
      <c r="D9" s="72"/>
      <c r="E9" s="73"/>
      <c r="F9" s="73"/>
    </row>
    <row r="10" spans="1:6" x14ac:dyDescent="0.35">
      <c r="A10" s="72" t="s">
        <v>74</v>
      </c>
      <c r="B10" s="72" t="str">
        <f>IF(Cumplimiento!C10="No Cumple","Si","")</f>
        <v/>
      </c>
      <c r="C10" s="72"/>
      <c r="D10" s="72"/>
      <c r="E10" s="73"/>
      <c r="F10" s="73"/>
    </row>
    <row r="11" spans="1:6" x14ac:dyDescent="0.35">
      <c r="A11" s="72" t="s">
        <v>75</v>
      </c>
      <c r="B11" s="72" t="str">
        <f>IF(Cumplimiento!C11="No Cumple","Si","")</f>
        <v/>
      </c>
      <c r="C11" s="72"/>
      <c r="D11" s="72"/>
      <c r="E11" s="73"/>
      <c r="F11" s="73"/>
    </row>
    <row r="12" spans="1:6" x14ac:dyDescent="0.35">
      <c r="A12" s="72" t="s">
        <v>76</v>
      </c>
      <c r="B12" s="72" t="str">
        <f>IF(Cumplimiento!C12="No Cumple","Si","")</f>
        <v/>
      </c>
      <c r="C12" s="72"/>
      <c r="D12" s="72"/>
      <c r="E12" s="73"/>
      <c r="F12" s="73"/>
    </row>
    <row r="13" spans="1:6" ht="31" x14ac:dyDescent="0.35">
      <c r="A13" s="72" t="s">
        <v>77</v>
      </c>
      <c r="B13" s="72" t="str">
        <f>IF(Cumplimiento!C13="No Cumple","Si","")</f>
        <v/>
      </c>
      <c r="C13" s="72"/>
      <c r="D13" s="72"/>
      <c r="E13" s="73"/>
      <c r="F13" s="73"/>
    </row>
    <row r="14" spans="1:6" ht="18" customHeight="1" x14ac:dyDescent="0.35">
      <c r="A14" s="72" t="s">
        <v>78</v>
      </c>
      <c r="B14" s="72" t="str">
        <f>IF(Cumplimiento!C14="No Cumple","Si","")</f>
        <v/>
      </c>
      <c r="C14" s="72"/>
      <c r="D14" s="72"/>
      <c r="E14" s="73"/>
      <c r="F14" s="73"/>
    </row>
    <row r="15" spans="1:6" x14ac:dyDescent="0.35">
      <c r="A15" s="72" t="s">
        <v>79</v>
      </c>
      <c r="B15" s="72" t="str">
        <f>IF(Cumplimiento!C15="No Cumple","Si","")</f>
        <v/>
      </c>
      <c r="C15" s="72"/>
      <c r="D15" s="72"/>
      <c r="E15" s="73"/>
      <c r="F15" s="73"/>
    </row>
    <row r="16" spans="1:6" x14ac:dyDescent="0.35">
      <c r="A16" s="72" t="s">
        <v>80</v>
      </c>
      <c r="B16" s="72" t="str">
        <f>IF(Cumplimiento!C16="No Cumple","Si","")</f>
        <v/>
      </c>
      <c r="C16" s="72"/>
      <c r="D16" s="72"/>
      <c r="E16" s="73"/>
      <c r="F16" s="73"/>
    </row>
    <row r="17" spans="1:6" x14ac:dyDescent="0.35">
      <c r="A17" s="72" t="s">
        <v>81</v>
      </c>
      <c r="B17" s="72" t="str">
        <f>IF(Cumplimiento!C17="No Cumple","Si","")</f>
        <v/>
      </c>
      <c r="C17" s="72"/>
      <c r="D17" s="72"/>
      <c r="E17" s="73"/>
      <c r="F17" s="73"/>
    </row>
    <row r="18" spans="1:6" x14ac:dyDescent="0.35">
      <c r="A18" s="72" t="s">
        <v>82</v>
      </c>
      <c r="B18" s="72" t="str">
        <f>IF(Cumplimiento!C18="No Cumple","Si","")</f>
        <v/>
      </c>
      <c r="C18" s="72" t="s">
        <v>1890</v>
      </c>
      <c r="D18" s="72"/>
      <c r="E18" s="73"/>
      <c r="F18" s="73"/>
    </row>
    <row r="19" spans="1:6" x14ac:dyDescent="0.35">
      <c r="A19" s="72" t="s">
        <v>83</v>
      </c>
      <c r="B19" s="72" t="str">
        <f>IF(Cumplimiento!C19="No Cumple","Si","")</f>
        <v/>
      </c>
      <c r="C19" s="72" t="s">
        <v>1890</v>
      </c>
      <c r="D19" s="72"/>
      <c r="E19" s="73"/>
      <c r="F19" s="73"/>
    </row>
    <row r="20" spans="1:6" x14ac:dyDescent="0.35">
      <c r="A20" s="72" t="s">
        <v>84</v>
      </c>
      <c r="B20" s="72" t="str">
        <f>IF(Cumplimiento!C20="No Cumple","Si","")</f>
        <v/>
      </c>
      <c r="C20" s="72"/>
      <c r="D20" s="72"/>
      <c r="E20" s="73"/>
      <c r="F20" s="73"/>
    </row>
    <row r="21" spans="1:6" ht="31" x14ac:dyDescent="0.35">
      <c r="A21" s="72" t="s">
        <v>85</v>
      </c>
      <c r="B21" s="72" t="str">
        <f>IF(Cumplimiento!C21="No Cumple","Si","")</f>
        <v/>
      </c>
      <c r="C21" s="72"/>
      <c r="D21" s="72"/>
      <c r="E21" s="73"/>
      <c r="F21" s="73"/>
    </row>
    <row r="22" spans="1:6" ht="31" x14ac:dyDescent="0.35">
      <c r="A22" s="72" t="s">
        <v>86</v>
      </c>
      <c r="B22" s="72" t="str">
        <f>IF(Cumplimiento!C22="No Cumple","Si","")</f>
        <v/>
      </c>
      <c r="C22" s="72"/>
      <c r="D22" s="72"/>
      <c r="E22" s="73"/>
      <c r="F22" s="73"/>
    </row>
    <row r="23" spans="1:6" x14ac:dyDescent="0.35">
      <c r="A23" s="72" t="s">
        <v>87</v>
      </c>
      <c r="B23" s="72" t="str">
        <f>IF(Cumplimiento!C23="No Cumple","Si","")</f>
        <v/>
      </c>
      <c r="C23" s="72"/>
      <c r="D23" s="72"/>
      <c r="E23" s="73"/>
      <c r="F23" s="73"/>
    </row>
    <row r="24" spans="1:6" ht="31" x14ac:dyDescent="0.35">
      <c r="A24" s="72" t="s">
        <v>88</v>
      </c>
      <c r="B24" s="72" t="str">
        <f>IF(Cumplimiento!C24="No Cumple","Si","")</f>
        <v/>
      </c>
      <c r="C24" s="72"/>
      <c r="D24" s="72"/>
      <c r="E24" s="73"/>
      <c r="F24" s="73"/>
    </row>
    <row r="25" spans="1:6" x14ac:dyDescent="0.35">
      <c r="A25" s="72" t="s">
        <v>89</v>
      </c>
      <c r="B25" s="72" t="str">
        <f>IF(Cumplimiento!C25="No Cumple","Si","")</f>
        <v/>
      </c>
      <c r="C25" s="72"/>
      <c r="D25" s="72"/>
      <c r="E25" s="73"/>
      <c r="F25" s="73"/>
    </row>
    <row r="26" spans="1:6" x14ac:dyDescent="0.35">
      <c r="A26" s="72" t="s">
        <v>90</v>
      </c>
      <c r="B26" s="72" t="str">
        <f>IF(Cumplimiento!C26="No Cumple","Si","")</f>
        <v/>
      </c>
      <c r="C26" s="72"/>
      <c r="D26" s="72"/>
      <c r="E26" s="73"/>
      <c r="F26" s="73"/>
    </row>
    <row r="27" spans="1:6" x14ac:dyDescent="0.35">
      <c r="A27" s="72" t="s">
        <v>91</v>
      </c>
      <c r="B27" s="72" t="str">
        <f>IF(Cumplimiento!C27="No Cumple","Si","")</f>
        <v/>
      </c>
      <c r="C27" s="72"/>
      <c r="D27" s="72"/>
      <c r="E27" s="73"/>
      <c r="F27" s="73"/>
    </row>
    <row r="28" spans="1:6" ht="31" x14ac:dyDescent="0.35">
      <c r="A28" s="72" t="s">
        <v>92</v>
      </c>
      <c r="B28" s="72" t="str">
        <f>IF(Cumplimiento!C28="No Cumple","Si","")</f>
        <v/>
      </c>
      <c r="C28" s="72"/>
      <c r="D28" s="72"/>
      <c r="E28" s="73"/>
      <c r="F28" s="73"/>
    </row>
    <row r="29" spans="1:6" x14ac:dyDescent="0.35">
      <c r="A29" s="72" t="s">
        <v>93</v>
      </c>
      <c r="B29" s="72" t="str">
        <f>IF(Cumplimiento!C29="No Cumple","Si","")</f>
        <v/>
      </c>
      <c r="C29" s="72"/>
      <c r="D29" s="72"/>
      <c r="E29" s="73"/>
      <c r="F29" s="73"/>
    </row>
    <row r="30" spans="1:6" ht="31" x14ac:dyDescent="0.35">
      <c r="A30" s="72" t="s">
        <v>94</v>
      </c>
      <c r="B30" s="72" t="str">
        <f>IF(Cumplimiento!C30="No Cumple","Si","")</f>
        <v/>
      </c>
      <c r="C30" s="72"/>
      <c r="D30" s="72"/>
      <c r="E30" s="73"/>
      <c r="F30" s="73"/>
    </row>
    <row r="31" spans="1:6" x14ac:dyDescent="0.35">
      <c r="A31" s="72" t="s">
        <v>95</v>
      </c>
      <c r="B31" s="72" t="str">
        <f>IF(Cumplimiento!C31="No Cumple","Si","")</f>
        <v/>
      </c>
      <c r="C31" s="72"/>
      <c r="D31" s="72"/>
      <c r="E31" s="73"/>
      <c r="F31" s="73"/>
    </row>
    <row r="32" spans="1:6" x14ac:dyDescent="0.35">
      <c r="A32" s="72" t="s">
        <v>96</v>
      </c>
      <c r="B32" s="72" t="str">
        <f>IF(Cumplimiento!C32="No Cumple","Si","")</f>
        <v/>
      </c>
      <c r="C32" s="72"/>
      <c r="D32" s="72"/>
      <c r="E32" s="73"/>
      <c r="F32" s="73"/>
    </row>
    <row r="33" spans="1:6" ht="31" x14ac:dyDescent="0.35">
      <c r="A33" s="72" t="s">
        <v>97</v>
      </c>
      <c r="B33" s="72" t="str">
        <f>IF(Cumplimiento!C33="No Cumple","Si","")</f>
        <v/>
      </c>
      <c r="C33" s="72"/>
      <c r="D33" s="72"/>
      <c r="E33" s="73"/>
      <c r="F33" s="73"/>
    </row>
    <row r="34" spans="1:6" x14ac:dyDescent="0.35">
      <c r="A34" s="72" t="s">
        <v>98</v>
      </c>
      <c r="B34" s="72" t="str">
        <f>IF(Cumplimiento!C34="No Cumple","Si","")</f>
        <v/>
      </c>
      <c r="C34" s="72"/>
      <c r="D34" s="72"/>
      <c r="E34" s="73"/>
      <c r="F34" s="73"/>
    </row>
    <row r="35" spans="1:6" x14ac:dyDescent="0.35">
      <c r="A35" s="72" t="s">
        <v>99</v>
      </c>
      <c r="B35" s="72" t="str">
        <f>IF(Cumplimiento!C35="No Cumple","Si","")</f>
        <v/>
      </c>
      <c r="C35" s="72"/>
      <c r="D35" s="72"/>
      <c r="E35" s="73"/>
      <c r="F35" s="73"/>
    </row>
    <row r="36" spans="1:6" x14ac:dyDescent="0.35">
      <c r="A36" s="72" t="s">
        <v>100</v>
      </c>
      <c r="B36" s="72" t="str">
        <f>IF(Cumplimiento!C36="No Cumple","Si","")</f>
        <v/>
      </c>
      <c r="C36" s="72"/>
      <c r="D36" s="72"/>
      <c r="E36" s="73"/>
      <c r="F36" s="73"/>
    </row>
    <row r="37" spans="1:6" ht="31" x14ac:dyDescent="0.35">
      <c r="A37" s="72" t="s">
        <v>101</v>
      </c>
      <c r="B37" s="72" t="str">
        <f>IF(Cumplimiento!C37="No Cumple","Si","")</f>
        <v/>
      </c>
      <c r="C37" s="72"/>
      <c r="D37" s="72"/>
      <c r="E37" s="73"/>
      <c r="F37" s="73"/>
    </row>
    <row r="38" spans="1:6" x14ac:dyDescent="0.35">
      <c r="A38" s="72" t="s">
        <v>102</v>
      </c>
      <c r="B38" s="72" t="str">
        <f>IF(Cumplimiento!C38="No Cumple","Si","")</f>
        <v/>
      </c>
      <c r="C38" s="72"/>
      <c r="D38" s="72"/>
      <c r="E38" s="73"/>
      <c r="F38" s="73"/>
    </row>
    <row r="39" spans="1:6" ht="31" x14ac:dyDescent="0.35">
      <c r="A39" s="72" t="s">
        <v>103</v>
      </c>
      <c r="B39" s="72" t="str">
        <f>IF(Cumplimiento!C39="No Cumple","Si","")</f>
        <v/>
      </c>
      <c r="C39" s="72"/>
      <c r="D39" s="72"/>
      <c r="E39" s="73"/>
      <c r="F39" s="73"/>
    </row>
    <row r="40" spans="1:6" ht="31" x14ac:dyDescent="0.35">
      <c r="A40" s="72" t="s">
        <v>104</v>
      </c>
      <c r="B40" s="72" t="str">
        <f>IF(Cumplimiento!C40="No Cumple","Si","")</f>
        <v/>
      </c>
      <c r="C40" s="72"/>
      <c r="D40" s="72"/>
      <c r="E40" s="73"/>
      <c r="F40" s="73"/>
    </row>
    <row r="41" spans="1:6" x14ac:dyDescent="0.35">
      <c r="A41" s="72" t="s">
        <v>105</v>
      </c>
      <c r="B41" s="72" t="str">
        <f>IF(Cumplimiento!C41="No Cumple","Si","")</f>
        <v/>
      </c>
      <c r="C41" s="72"/>
      <c r="D41" s="72"/>
      <c r="E41" s="73"/>
      <c r="F41" s="73"/>
    </row>
    <row r="42" spans="1:6" x14ac:dyDescent="0.35">
      <c r="A42" s="72" t="s">
        <v>106</v>
      </c>
      <c r="B42" s="72" t="str">
        <f>IF(Cumplimiento!C42="No Cumple","Si","")</f>
        <v/>
      </c>
      <c r="C42" s="72"/>
      <c r="D42" s="72"/>
      <c r="E42" s="73"/>
      <c r="F42" s="73"/>
    </row>
    <row r="43" spans="1:6" x14ac:dyDescent="0.35">
      <c r="A43" s="72" t="s">
        <v>107</v>
      </c>
      <c r="B43" s="72" t="str">
        <f>IF(Cumplimiento!C43="No Cumple","Si","")</f>
        <v/>
      </c>
      <c r="C43" s="72"/>
      <c r="D43" s="72"/>
      <c r="E43" s="73"/>
      <c r="F43" s="73"/>
    </row>
    <row r="44" spans="1:6" ht="31" x14ac:dyDescent="0.35">
      <c r="A44" s="72" t="s">
        <v>108</v>
      </c>
      <c r="B44" s="72" t="str">
        <f>IF(Cumplimiento!C44="No Cumple","Si","")</f>
        <v/>
      </c>
      <c r="C44" s="72"/>
      <c r="D44" s="72"/>
      <c r="E44" s="73"/>
      <c r="F44" s="73"/>
    </row>
    <row r="45" spans="1:6" x14ac:dyDescent="0.35">
      <c r="A45" s="72" t="s">
        <v>109</v>
      </c>
      <c r="B45" s="72" t="str">
        <f>IF(Cumplimiento!C45="No Cumple","Si","")</f>
        <v/>
      </c>
      <c r="C45" s="72"/>
      <c r="D45" s="72"/>
      <c r="E45" s="73"/>
      <c r="F45" s="73"/>
    </row>
    <row r="46" spans="1:6" ht="31" x14ac:dyDescent="0.35">
      <c r="A46" s="72" t="s">
        <v>110</v>
      </c>
      <c r="B46" s="72" t="str">
        <f>IF(Cumplimiento!C46="No Cumple","Si","")</f>
        <v/>
      </c>
      <c r="C46" s="72"/>
      <c r="D46" s="72"/>
      <c r="E46" s="73"/>
      <c r="F46" s="73"/>
    </row>
    <row r="47" spans="1:6" x14ac:dyDescent="0.35">
      <c r="A47" s="72" t="s">
        <v>111</v>
      </c>
      <c r="B47" s="72" t="str">
        <f>IF(Cumplimiento!C47="No Cumple","Si","")</f>
        <v/>
      </c>
      <c r="C47" s="72"/>
      <c r="D47" s="72"/>
      <c r="E47" s="73"/>
      <c r="F47" s="73"/>
    </row>
    <row r="48" spans="1:6" ht="31" x14ac:dyDescent="0.35">
      <c r="A48" s="72" t="s">
        <v>112</v>
      </c>
      <c r="B48" s="72" t="str">
        <f>IF(Cumplimiento!C48="No Cumple","Si","")</f>
        <v/>
      </c>
      <c r="C48" s="72"/>
      <c r="D48" s="72"/>
      <c r="E48" s="73"/>
      <c r="F48" s="73"/>
    </row>
    <row r="49" spans="1:6" x14ac:dyDescent="0.35">
      <c r="A49" s="72" t="s">
        <v>113</v>
      </c>
      <c r="B49" s="72" t="str">
        <f>IF(Cumplimiento!C49="No Cumple","Si","")</f>
        <v/>
      </c>
      <c r="C49" s="72"/>
      <c r="D49" s="72"/>
      <c r="E49" s="73"/>
      <c r="F49" s="73"/>
    </row>
    <row r="50" spans="1:6" x14ac:dyDescent="0.35">
      <c r="A50" s="72" t="s">
        <v>1824</v>
      </c>
      <c r="B50" s="72" t="str">
        <f>IF(Cumplimiento!C50="No Cumple","Si","")</f>
        <v/>
      </c>
      <c r="C50" s="72"/>
      <c r="D50" s="72"/>
      <c r="E50" s="73"/>
      <c r="F50" s="73"/>
    </row>
    <row r="51" spans="1:6" ht="31" x14ac:dyDescent="0.35">
      <c r="A51" s="72" t="s">
        <v>114</v>
      </c>
      <c r="B51" s="72" t="str">
        <f>IF(Cumplimiento!C51="No Cumple","Si","")</f>
        <v/>
      </c>
      <c r="C51" s="72"/>
      <c r="D51" s="72"/>
      <c r="E51" s="73"/>
      <c r="F51" s="73"/>
    </row>
    <row r="52" spans="1:6" ht="31" x14ac:dyDescent="0.35">
      <c r="A52" s="72" t="s">
        <v>115</v>
      </c>
      <c r="B52" s="72" t="str">
        <f>IF(Cumplimiento!C52="No Cumple","Si","")</f>
        <v/>
      </c>
      <c r="C52" s="72"/>
      <c r="D52" s="72"/>
      <c r="E52" s="73"/>
      <c r="F52" s="73"/>
    </row>
    <row r="53" spans="1:6" ht="31" x14ac:dyDescent="0.35">
      <c r="A53" s="72" t="s">
        <v>116</v>
      </c>
      <c r="B53" s="72" t="str">
        <f>IF(Cumplimiento!C53="No Cumple","Si","")</f>
        <v/>
      </c>
      <c r="C53" s="72"/>
      <c r="D53" s="72"/>
      <c r="E53" s="73"/>
      <c r="F53" s="73"/>
    </row>
    <row r="54" spans="1:6" x14ac:dyDescent="0.35">
      <c r="A54" s="72" t="s">
        <v>117</v>
      </c>
      <c r="B54" s="72" t="str">
        <f>IF(Cumplimiento!C54="No Cumple","Si","")</f>
        <v/>
      </c>
      <c r="C54" s="72"/>
      <c r="D54" s="72"/>
      <c r="E54" s="73"/>
      <c r="F54" s="73"/>
    </row>
    <row r="55" spans="1:6" ht="31" x14ac:dyDescent="0.35">
      <c r="A55" s="72" t="s">
        <v>118</v>
      </c>
      <c r="B55" s="72" t="str">
        <f>IF(Cumplimiento!C55="No Cumple","Si","")</f>
        <v/>
      </c>
      <c r="C55" s="72"/>
      <c r="D55" s="72"/>
      <c r="E55" s="73"/>
      <c r="F55" s="73"/>
    </row>
    <row r="56" spans="1:6" ht="31" x14ac:dyDescent="0.35">
      <c r="A56" s="72" t="s">
        <v>119</v>
      </c>
      <c r="B56" s="72" t="str">
        <f>IF(Cumplimiento!C56="No Cumple","Si","")</f>
        <v/>
      </c>
      <c r="C56" s="72"/>
      <c r="D56" s="72"/>
      <c r="E56" s="73"/>
      <c r="F56" s="73"/>
    </row>
    <row r="57" spans="1:6" ht="31" x14ac:dyDescent="0.35">
      <c r="A57" s="72" t="s">
        <v>120</v>
      </c>
      <c r="B57" s="72" t="str">
        <f>IF(Cumplimiento!C57="No Cumple","Si","")</f>
        <v/>
      </c>
      <c r="C57" s="72" t="s">
        <v>1890</v>
      </c>
      <c r="D57" s="72"/>
      <c r="E57" s="73"/>
      <c r="F57" s="73"/>
    </row>
    <row r="58" spans="1:6" x14ac:dyDescent="0.35">
      <c r="A58" s="72" t="s">
        <v>121</v>
      </c>
      <c r="B58" s="72" t="str">
        <f>IF(Cumplimiento!C58="No Cumple","Si","")</f>
        <v/>
      </c>
      <c r="C58" s="72"/>
      <c r="D58" s="72"/>
      <c r="E58" s="73"/>
      <c r="F58" s="73"/>
    </row>
    <row r="59" spans="1:6" ht="31" x14ac:dyDescent="0.35">
      <c r="A59" s="72" t="s">
        <v>122</v>
      </c>
      <c r="B59" s="72" t="str">
        <f>IF(Cumplimiento!C59="No Cumple","Si","")</f>
        <v/>
      </c>
      <c r="C59" s="72"/>
      <c r="D59" s="72"/>
      <c r="E59" s="73"/>
      <c r="F59" s="73"/>
    </row>
    <row r="60" spans="1:6" x14ac:dyDescent="0.35">
      <c r="A60" s="72" t="s">
        <v>123</v>
      </c>
      <c r="B60" s="72" t="str">
        <f>IF(Cumplimiento!C60="No Cumple","Si","")</f>
        <v/>
      </c>
      <c r="C60" s="72" t="s">
        <v>1890</v>
      </c>
      <c r="D60" s="72"/>
      <c r="E60" s="73"/>
      <c r="F60" s="73"/>
    </row>
    <row r="61" spans="1:6" ht="31" x14ac:dyDescent="0.35">
      <c r="A61" s="72" t="s">
        <v>124</v>
      </c>
      <c r="B61" s="72" t="str">
        <f>IF(Cumplimiento!C61="No Cumple","Si","")</f>
        <v/>
      </c>
      <c r="C61" s="72"/>
      <c r="D61" s="72"/>
      <c r="E61" s="73"/>
      <c r="F61" s="73"/>
    </row>
    <row r="62" spans="1:6" x14ac:dyDescent="0.35">
      <c r="A62" s="72" t="s">
        <v>125</v>
      </c>
      <c r="B62" s="72" t="str">
        <f>IF(Cumplimiento!C62="No Cumple","Si","")</f>
        <v/>
      </c>
      <c r="C62" s="72"/>
      <c r="D62" s="72"/>
      <c r="E62" s="73"/>
      <c r="F62" s="73"/>
    </row>
    <row r="63" spans="1:6" x14ac:dyDescent="0.35">
      <c r="A63" s="72" t="s">
        <v>126</v>
      </c>
      <c r="B63" s="72" t="str">
        <f>IF(Cumplimiento!C63="No Cumple","Si","")</f>
        <v/>
      </c>
      <c r="C63" s="72"/>
      <c r="D63" s="72"/>
      <c r="E63" s="73"/>
      <c r="F63" s="73"/>
    </row>
    <row r="64" spans="1:6" x14ac:dyDescent="0.35">
      <c r="A64" s="72" t="s">
        <v>127</v>
      </c>
      <c r="B64" s="72" t="str">
        <f>IF(Cumplimiento!C64="No Cumple","Si","")</f>
        <v/>
      </c>
      <c r="C64" s="72"/>
      <c r="D64" s="72"/>
      <c r="E64" s="73"/>
      <c r="F64" s="73"/>
    </row>
    <row r="65" spans="1:6" ht="31" x14ac:dyDescent="0.35">
      <c r="A65" s="72" t="s">
        <v>128</v>
      </c>
      <c r="B65" s="72" t="str">
        <f>IF(Cumplimiento!C65="No Cumple","Si","")</f>
        <v/>
      </c>
      <c r="C65" s="72"/>
      <c r="D65" s="72"/>
      <c r="E65" s="73"/>
      <c r="F65" s="73"/>
    </row>
    <row r="66" spans="1:6" x14ac:dyDescent="0.35">
      <c r="A66" s="72" t="s">
        <v>129</v>
      </c>
      <c r="B66" s="72" t="str">
        <f>IF(Cumplimiento!C66="No Cumple","Si","")</f>
        <v/>
      </c>
      <c r="C66" s="72"/>
      <c r="D66" s="72"/>
      <c r="E66" s="73"/>
      <c r="F66" s="73"/>
    </row>
    <row r="67" spans="1:6" x14ac:dyDescent="0.35">
      <c r="A67" s="72" t="s">
        <v>130</v>
      </c>
      <c r="B67" s="72" t="str">
        <f>IF(Cumplimiento!C67="No Cumple","Si","")</f>
        <v/>
      </c>
      <c r="C67" s="72"/>
      <c r="D67" s="72"/>
      <c r="E67" s="73"/>
      <c r="F67" s="73"/>
    </row>
    <row r="68" spans="1:6" ht="31" x14ac:dyDescent="0.35">
      <c r="A68" s="72" t="s">
        <v>131</v>
      </c>
      <c r="B68" s="72" t="str">
        <f>IF(Cumplimiento!C68="No Cumple","Si","")</f>
        <v/>
      </c>
      <c r="C68" s="72"/>
      <c r="D68" s="72"/>
      <c r="E68" s="73"/>
      <c r="F68" s="73"/>
    </row>
    <row r="69" spans="1:6" ht="31" x14ac:dyDescent="0.35">
      <c r="A69" s="72" t="s">
        <v>132</v>
      </c>
      <c r="B69" s="72" t="str">
        <f>IF(Cumplimiento!C69="No Cumple","Si","")</f>
        <v/>
      </c>
      <c r="C69" s="72"/>
      <c r="D69" s="72"/>
      <c r="E69" s="73"/>
      <c r="F69" s="73"/>
    </row>
    <row r="70" spans="1:6" x14ac:dyDescent="0.35">
      <c r="A70" s="72" t="s">
        <v>133</v>
      </c>
      <c r="B70" s="72" t="str">
        <f>IF(Cumplimiento!C70="No Cumple","Si","")</f>
        <v/>
      </c>
      <c r="C70" s="72"/>
      <c r="D70" s="72"/>
      <c r="E70" s="73"/>
      <c r="F70" s="73"/>
    </row>
    <row r="71" spans="1:6" ht="31" x14ac:dyDescent="0.35">
      <c r="A71" s="72" t="s">
        <v>134</v>
      </c>
      <c r="B71" s="72" t="str">
        <f>IF(Cumplimiento!C71="No Cumple","Si","")</f>
        <v/>
      </c>
      <c r="C71" s="72"/>
      <c r="D71" s="72"/>
      <c r="E71" s="73"/>
      <c r="F71" s="73"/>
    </row>
    <row r="72" spans="1:6" x14ac:dyDescent="0.35">
      <c r="A72" s="72" t="s">
        <v>135</v>
      </c>
      <c r="B72" s="72" t="str">
        <f>IF(Cumplimiento!C72="No Cumple","Si","")</f>
        <v/>
      </c>
      <c r="C72" s="72"/>
      <c r="D72" s="72"/>
      <c r="E72" s="73"/>
      <c r="F72" s="73"/>
    </row>
    <row r="73" spans="1:6" ht="46.5" x14ac:dyDescent="0.35">
      <c r="A73" s="72" t="s">
        <v>136</v>
      </c>
      <c r="B73" s="72" t="str">
        <f>IF(Cumplimiento!C73="No Cumple","Si","")</f>
        <v/>
      </c>
      <c r="C73" s="72"/>
      <c r="D73" s="72"/>
      <c r="E73" s="73"/>
      <c r="F73" s="73"/>
    </row>
    <row r="74" spans="1:6" ht="31" x14ac:dyDescent="0.35">
      <c r="A74" s="72" t="s">
        <v>137</v>
      </c>
      <c r="B74" s="72" t="str">
        <f>IF(Cumplimiento!C74="No Cumple","Si","")</f>
        <v/>
      </c>
      <c r="C74" s="72"/>
      <c r="D74" s="72"/>
      <c r="E74" s="73"/>
      <c r="F74" s="73"/>
    </row>
    <row r="75" spans="1:6" ht="31" x14ac:dyDescent="0.35">
      <c r="A75" s="72" t="s">
        <v>138</v>
      </c>
      <c r="B75" s="72" t="str">
        <f>IF(Cumplimiento!C75="No Cumple","Si","")</f>
        <v/>
      </c>
      <c r="C75" s="72"/>
      <c r="D75" s="72"/>
      <c r="E75" s="73"/>
      <c r="F75" s="73"/>
    </row>
    <row r="76" spans="1:6" x14ac:dyDescent="0.35">
      <c r="A76" s="72" t="s">
        <v>139</v>
      </c>
      <c r="B76" s="72" t="str">
        <f>IF(Cumplimiento!C76="No Cumple","Si","")</f>
        <v/>
      </c>
      <c r="C76" s="72"/>
      <c r="D76" s="72"/>
      <c r="E76" s="73"/>
      <c r="F76" s="73"/>
    </row>
    <row r="77" spans="1:6" x14ac:dyDescent="0.35">
      <c r="A77" s="72" t="s">
        <v>140</v>
      </c>
      <c r="B77" s="72" t="str">
        <f>IF(Cumplimiento!C77="No Cumple","Si","")</f>
        <v/>
      </c>
      <c r="C77" s="72"/>
      <c r="D77" s="72"/>
      <c r="E77" s="73"/>
      <c r="F77" s="73"/>
    </row>
    <row r="78" spans="1:6" x14ac:dyDescent="0.35">
      <c r="A78" s="72" t="s">
        <v>141</v>
      </c>
      <c r="B78" s="72" t="str">
        <f>IF(Cumplimiento!C78="No Cumple","Si","")</f>
        <v/>
      </c>
      <c r="C78" s="72"/>
      <c r="D78" s="72"/>
      <c r="E78" s="73"/>
      <c r="F78" s="73"/>
    </row>
    <row r="79" spans="1:6" x14ac:dyDescent="0.35">
      <c r="A79" s="72" t="s">
        <v>142</v>
      </c>
      <c r="B79" s="72" t="str">
        <f>IF(Cumplimiento!C79="No Cumple","Si","")</f>
        <v/>
      </c>
      <c r="C79" s="72"/>
      <c r="D79" s="72"/>
      <c r="E79" s="73"/>
      <c r="F79" s="73"/>
    </row>
    <row r="80" spans="1:6" ht="31" x14ac:dyDescent="0.35">
      <c r="A80" s="72" t="s">
        <v>143</v>
      </c>
      <c r="B80" s="72" t="str">
        <f>IF(Cumplimiento!C80="No Cumple","Si","")</f>
        <v/>
      </c>
      <c r="C80" s="72"/>
      <c r="D80" s="72"/>
      <c r="E80" s="73"/>
      <c r="F80" s="73"/>
    </row>
    <row r="81" spans="1:6" ht="31" x14ac:dyDescent="0.35">
      <c r="A81" s="72" t="s">
        <v>144</v>
      </c>
      <c r="B81" s="72" t="str">
        <f>IF(Cumplimiento!C81="No Cumple","Si","")</f>
        <v/>
      </c>
      <c r="C81" s="72"/>
      <c r="D81" s="72"/>
      <c r="E81" s="73"/>
      <c r="F81" s="73"/>
    </row>
    <row r="82" spans="1:6" x14ac:dyDescent="0.35">
      <c r="A82" s="72" t="s">
        <v>145</v>
      </c>
      <c r="B82" s="72" t="str">
        <f>IF(Cumplimiento!C82="No Cumple","Si","")</f>
        <v/>
      </c>
      <c r="C82" s="72"/>
      <c r="D82" s="72"/>
      <c r="E82" s="73"/>
      <c r="F82" s="73"/>
    </row>
    <row r="83" spans="1:6" x14ac:dyDescent="0.35">
      <c r="A83" s="72" t="s">
        <v>146</v>
      </c>
      <c r="B83" s="72" t="str">
        <f>IF(Cumplimiento!C83="No Cumple","Si","")</f>
        <v/>
      </c>
      <c r="C83" s="72"/>
      <c r="D83" s="72"/>
      <c r="E83" s="73"/>
      <c r="F83" s="73"/>
    </row>
    <row r="84" spans="1:6" x14ac:dyDescent="0.35">
      <c r="A84" s="72" t="s">
        <v>147</v>
      </c>
      <c r="B84" s="72" t="str">
        <f>IF(Cumplimiento!C84="No Cumple","Si","")</f>
        <v/>
      </c>
      <c r="C84" s="72"/>
      <c r="D84" s="72"/>
      <c r="E84" s="73"/>
      <c r="F84" s="73"/>
    </row>
    <row r="85" spans="1:6" ht="46.5" x14ac:dyDescent="0.35">
      <c r="A85" s="72" t="s">
        <v>148</v>
      </c>
      <c r="B85" s="72" t="str">
        <f>IF(Cumplimiento!C85="No Cumple","Si","")</f>
        <v/>
      </c>
      <c r="C85" s="72"/>
      <c r="D85" s="72"/>
      <c r="E85" s="73"/>
      <c r="F85" s="73"/>
    </row>
    <row r="86" spans="1:6" ht="31" x14ac:dyDescent="0.35">
      <c r="A86" s="72" t="s">
        <v>149</v>
      </c>
      <c r="B86" s="72" t="str">
        <f>IF(Cumplimiento!C86="No Cumple","Si","")</f>
        <v/>
      </c>
      <c r="C86" s="72"/>
      <c r="D86" s="72"/>
      <c r="E86" s="73"/>
      <c r="F86" s="73"/>
    </row>
    <row r="87" spans="1:6" x14ac:dyDescent="0.35">
      <c r="A87" s="72" t="s">
        <v>150</v>
      </c>
      <c r="B87" s="72" t="str">
        <f>IF(Cumplimiento!C87="No Cumple","Si","")</f>
        <v/>
      </c>
      <c r="C87" s="72"/>
      <c r="D87" s="72"/>
      <c r="E87" s="73"/>
      <c r="F87" s="73"/>
    </row>
    <row r="88" spans="1:6" ht="31" x14ac:dyDescent="0.35">
      <c r="A88" s="72" t="s">
        <v>151</v>
      </c>
      <c r="B88" s="72" t="str">
        <f>IF(Cumplimiento!C88="No Cumple","Si","")</f>
        <v/>
      </c>
      <c r="C88" s="72"/>
      <c r="D88" s="72"/>
      <c r="E88" s="73"/>
      <c r="F88" s="73"/>
    </row>
    <row r="89" spans="1:6" ht="46.5" x14ac:dyDescent="0.35">
      <c r="A89" s="72" t="s">
        <v>152</v>
      </c>
      <c r="B89" s="72" t="str">
        <f>IF(Cumplimiento!C89="No Cumple","Si","")</f>
        <v/>
      </c>
      <c r="C89" s="72"/>
      <c r="D89" s="72"/>
      <c r="E89" s="73"/>
      <c r="F89" s="73"/>
    </row>
    <row r="90" spans="1:6" ht="31" x14ac:dyDescent="0.35">
      <c r="A90" s="72" t="s">
        <v>153</v>
      </c>
      <c r="B90" s="72" t="str">
        <f>IF(Cumplimiento!C90="No Cumple","Si","")</f>
        <v/>
      </c>
      <c r="C90" s="72"/>
      <c r="D90" s="72"/>
      <c r="E90" s="73"/>
      <c r="F90" s="73"/>
    </row>
    <row r="91" spans="1:6" ht="31" x14ac:dyDescent="0.35">
      <c r="A91" s="72" t="s">
        <v>154</v>
      </c>
      <c r="B91" s="72" t="str">
        <f>IF(Cumplimiento!C91="No Cumple","Si","")</f>
        <v/>
      </c>
      <c r="C91" s="72"/>
      <c r="D91" s="72"/>
      <c r="E91" s="73"/>
      <c r="F91" s="73"/>
    </row>
    <row r="92" spans="1:6" ht="31" x14ac:dyDescent="0.35">
      <c r="A92" s="72" t="s">
        <v>155</v>
      </c>
      <c r="B92" s="72" t="str">
        <f>IF(Cumplimiento!C92="No Cumple","Si","")</f>
        <v/>
      </c>
      <c r="C92" s="72"/>
      <c r="D92" s="72"/>
      <c r="E92" s="73"/>
      <c r="F92" s="73"/>
    </row>
    <row r="93" spans="1:6" x14ac:dyDescent="0.35">
      <c r="A93" s="72" t="s">
        <v>156</v>
      </c>
      <c r="B93" s="72" t="str">
        <f>IF(Cumplimiento!C93="No Cumple","Si","")</f>
        <v/>
      </c>
      <c r="C93" s="72"/>
      <c r="D93" s="72"/>
      <c r="E93" s="73"/>
      <c r="F93" s="73"/>
    </row>
    <row r="94" spans="1:6" x14ac:dyDescent="0.35">
      <c r="A94" s="72" t="s">
        <v>157</v>
      </c>
      <c r="B94" s="72" t="str">
        <f>IF(Cumplimiento!C94="No Cumple","Si","")</f>
        <v/>
      </c>
      <c r="C94" s="72"/>
      <c r="D94" s="72"/>
      <c r="E94" s="73"/>
      <c r="F94" s="73"/>
    </row>
    <row r="95" spans="1:6" ht="31" x14ac:dyDescent="0.35">
      <c r="A95" s="72" t="s">
        <v>158</v>
      </c>
      <c r="B95" s="72" t="str">
        <f>IF(Cumplimiento!C95="No Cumple","Si","")</f>
        <v/>
      </c>
      <c r="C95" s="72"/>
      <c r="D95" s="72"/>
      <c r="E95" s="73"/>
      <c r="F95" s="73"/>
    </row>
    <row r="96" spans="1:6" ht="31" x14ac:dyDescent="0.35">
      <c r="A96" s="72" t="s">
        <v>159</v>
      </c>
      <c r="B96" s="72" t="str">
        <f>IF(Cumplimiento!C96="No Cumple","Si","")</f>
        <v/>
      </c>
      <c r="C96" s="72"/>
      <c r="D96" s="72"/>
      <c r="E96" s="73"/>
      <c r="F96" s="73"/>
    </row>
    <row r="97" spans="1:6" x14ac:dyDescent="0.35">
      <c r="A97" s="72" t="s">
        <v>160</v>
      </c>
      <c r="B97" s="72" t="str">
        <f>IF(Cumplimiento!C97="No Cumple","Si","")</f>
        <v/>
      </c>
      <c r="C97" s="72"/>
      <c r="D97" s="72"/>
      <c r="E97" s="73"/>
      <c r="F97" s="73"/>
    </row>
    <row r="98" spans="1:6" ht="31" x14ac:dyDescent="0.35">
      <c r="A98" s="72" t="s">
        <v>161</v>
      </c>
      <c r="B98" s="72" t="str">
        <f>IF(Cumplimiento!C98="No Cumple","Si","")</f>
        <v/>
      </c>
      <c r="C98" s="72"/>
      <c r="D98" s="72"/>
      <c r="E98" s="73"/>
      <c r="F98" s="73"/>
    </row>
    <row r="99" spans="1:6" ht="31" x14ac:dyDescent="0.35">
      <c r="A99" s="72" t="s">
        <v>162</v>
      </c>
      <c r="B99" s="72" t="str">
        <f>IF(Cumplimiento!C99="No Cumple","Si","")</f>
        <v/>
      </c>
      <c r="C99" s="72"/>
      <c r="D99" s="72"/>
      <c r="E99" s="73"/>
      <c r="F99" s="73"/>
    </row>
    <row r="100" spans="1:6" ht="31" x14ac:dyDescent="0.35">
      <c r="A100" s="72" t="s">
        <v>163</v>
      </c>
      <c r="B100" s="72" t="str">
        <f>IF(Cumplimiento!C100="No Cumple","Si","")</f>
        <v/>
      </c>
      <c r="C100" s="72"/>
      <c r="D100" s="72"/>
      <c r="E100" s="73"/>
      <c r="F100" s="73"/>
    </row>
    <row r="101" spans="1:6" ht="31" x14ac:dyDescent="0.35">
      <c r="A101" s="72" t="s">
        <v>164</v>
      </c>
      <c r="B101" s="72" t="str">
        <f>IF(Cumplimiento!C101="No Cumple","Si","")</f>
        <v/>
      </c>
      <c r="C101" s="72"/>
      <c r="D101" s="72"/>
      <c r="E101" s="73"/>
      <c r="F101" s="73"/>
    </row>
    <row r="102" spans="1:6" ht="31" x14ac:dyDescent="0.35">
      <c r="A102" s="72" t="s">
        <v>165</v>
      </c>
      <c r="B102" s="72" t="str">
        <f>IF(Cumplimiento!C102="No Cumple","Si","")</f>
        <v/>
      </c>
      <c r="C102" s="72"/>
      <c r="D102" s="72"/>
      <c r="E102" s="73"/>
      <c r="F102" s="73"/>
    </row>
    <row r="103" spans="1:6" ht="31" x14ac:dyDescent="0.35">
      <c r="A103" s="72" t="s">
        <v>166</v>
      </c>
      <c r="B103" s="72" t="str">
        <f>IF(Cumplimiento!C103="No Cumple","Si","")</f>
        <v/>
      </c>
      <c r="C103" s="72"/>
      <c r="D103" s="72"/>
      <c r="E103" s="73"/>
      <c r="F103" s="73"/>
    </row>
    <row r="104" spans="1:6" ht="31" x14ac:dyDescent="0.35">
      <c r="A104" s="72" t="s">
        <v>167</v>
      </c>
      <c r="B104" s="72" t="str">
        <f>IF(Cumplimiento!C104="No Cumple","Si","")</f>
        <v/>
      </c>
      <c r="C104" s="72"/>
      <c r="D104" s="72"/>
      <c r="E104" s="73"/>
      <c r="F104" s="73"/>
    </row>
    <row r="105" spans="1:6" x14ac:dyDescent="0.35">
      <c r="A105" s="72" t="s">
        <v>168</v>
      </c>
      <c r="B105" s="72" t="str">
        <f>IF(Cumplimiento!C105="No Cumple","Si","")</f>
        <v/>
      </c>
      <c r="C105" s="72"/>
      <c r="D105" s="72"/>
      <c r="E105" s="73"/>
      <c r="F105" s="73"/>
    </row>
    <row r="106" spans="1:6" ht="31" x14ac:dyDescent="0.35">
      <c r="A106" s="72" t="s">
        <v>169</v>
      </c>
      <c r="B106" s="72" t="str">
        <f>IF(Cumplimiento!C106="No Cumple","Si","")</f>
        <v/>
      </c>
      <c r="C106" s="72"/>
      <c r="D106" s="72"/>
      <c r="E106" s="73"/>
      <c r="F106" s="73"/>
    </row>
    <row r="107" spans="1:6" ht="31" x14ac:dyDescent="0.35">
      <c r="A107" s="72" t="s">
        <v>170</v>
      </c>
      <c r="B107" s="72" t="str">
        <f>IF(Cumplimiento!C107="No Cumple","Si","")</f>
        <v/>
      </c>
      <c r="C107" s="72"/>
      <c r="D107" s="72"/>
      <c r="E107" s="73"/>
      <c r="F107" s="73"/>
    </row>
    <row r="108" spans="1:6" ht="31" x14ac:dyDescent="0.35">
      <c r="A108" s="72" t="s">
        <v>171</v>
      </c>
      <c r="B108" s="72" t="str">
        <f>IF(Cumplimiento!C108="No Cumple","Si","")</f>
        <v/>
      </c>
      <c r="C108" s="72"/>
      <c r="D108" s="72"/>
      <c r="E108" s="73"/>
      <c r="F108" s="73"/>
    </row>
    <row r="109" spans="1:6" x14ac:dyDescent="0.35">
      <c r="A109" s="72" t="s">
        <v>172</v>
      </c>
      <c r="B109" s="72" t="str">
        <f>IF(Cumplimiento!C109="No Cumple","Si","")</f>
        <v/>
      </c>
      <c r="C109" s="72"/>
      <c r="D109" s="72"/>
      <c r="E109" s="73"/>
      <c r="F109" s="73"/>
    </row>
    <row r="110" spans="1:6" ht="31" x14ac:dyDescent="0.35">
      <c r="A110" s="72" t="s">
        <v>173</v>
      </c>
      <c r="B110" s="72" t="str">
        <f>IF(Cumplimiento!C110="No Cumple","Si","")</f>
        <v/>
      </c>
      <c r="C110" s="72"/>
      <c r="D110" s="72"/>
      <c r="E110" s="73"/>
      <c r="F110" s="73"/>
    </row>
    <row r="111" spans="1:6" x14ac:dyDescent="0.35">
      <c r="A111" s="72" t="s">
        <v>174</v>
      </c>
      <c r="B111" s="72" t="str">
        <f>IF(Cumplimiento!C111="No Cumple","Si","")</f>
        <v/>
      </c>
      <c r="C111" s="72"/>
      <c r="D111" s="72"/>
      <c r="E111" s="73"/>
      <c r="F111" s="73"/>
    </row>
    <row r="112" spans="1:6" ht="31" x14ac:dyDescent="0.35">
      <c r="A112" s="72" t="s">
        <v>175</v>
      </c>
      <c r="B112" s="72" t="str">
        <f>IF(Cumplimiento!C112="No Cumple","Si","")</f>
        <v/>
      </c>
      <c r="C112" s="72"/>
      <c r="D112" s="72"/>
      <c r="E112" s="73"/>
      <c r="F112" s="73"/>
    </row>
    <row r="113" spans="1:6" ht="31" x14ac:dyDescent="0.35">
      <c r="A113" s="72" t="s">
        <v>176</v>
      </c>
      <c r="B113" s="72" t="str">
        <f>IF(Cumplimiento!C113="No Cumple","Si","")</f>
        <v/>
      </c>
      <c r="C113" s="72"/>
      <c r="D113" s="72"/>
      <c r="E113" s="73"/>
      <c r="F113" s="73"/>
    </row>
    <row r="114" spans="1:6" ht="31" x14ac:dyDescent="0.35">
      <c r="A114" s="72" t="s">
        <v>177</v>
      </c>
      <c r="B114" s="72" t="str">
        <f>IF(Cumplimiento!C114="No Cumple","Si","")</f>
        <v/>
      </c>
      <c r="C114" s="72"/>
      <c r="D114" s="72"/>
      <c r="E114" s="73"/>
      <c r="F114" s="73"/>
    </row>
    <row r="115" spans="1:6" ht="31" x14ac:dyDescent="0.35">
      <c r="A115" s="72" t="s">
        <v>178</v>
      </c>
      <c r="B115" s="72" t="str">
        <f>IF(Cumplimiento!C115="No Cumple","Si","")</f>
        <v/>
      </c>
      <c r="C115" s="72"/>
      <c r="D115" s="72"/>
      <c r="E115" s="73"/>
      <c r="F115" s="73"/>
    </row>
    <row r="116" spans="1:6" ht="31" x14ac:dyDescent="0.35">
      <c r="A116" s="72" t="s">
        <v>179</v>
      </c>
      <c r="B116" s="72" t="str">
        <f>IF(Cumplimiento!C116="No Cumple","Si","")</f>
        <v/>
      </c>
      <c r="C116" s="72"/>
      <c r="D116" s="72"/>
      <c r="E116" s="73"/>
      <c r="F116" s="73"/>
    </row>
    <row r="117" spans="1:6" ht="31" x14ac:dyDescent="0.35">
      <c r="A117" s="72" t="s">
        <v>180</v>
      </c>
      <c r="B117" s="72" t="str">
        <f>IF(Cumplimiento!C117="No Cumple","Si","")</f>
        <v/>
      </c>
      <c r="C117" s="72"/>
      <c r="D117" s="72"/>
      <c r="E117" s="73"/>
      <c r="F117" s="73"/>
    </row>
    <row r="118" spans="1:6" ht="31" x14ac:dyDescent="0.35">
      <c r="A118" s="72" t="s">
        <v>181</v>
      </c>
      <c r="B118" s="72" t="str">
        <f>IF(Cumplimiento!C118="No Cumple","Si","")</f>
        <v/>
      </c>
      <c r="C118" s="72"/>
      <c r="D118" s="72"/>
      <c r="E118" s="73"/>
      <c r="F118" s="73"/>
    </row>
    <row r="119" spans="1:6" ht="46.5" x14ac:dyDescent="0.35">
      <c r="A119" s="72" t="s">
        <v>182</v>
      </c>
      <c r="B119" s="72" t="str">
        <f>IF(Cumplimiento!C119="No Cumple","Si","")</f>
        <v/>
      </c>
      <c r="C119" s="72"/>
      <c r="D119" s="72"/>
      <c r="E119" s="73"/>
      <c r="F119" s="73"/>
    </row>
    <row r="120" spans="1:6" ht="31" x14ac:dyDescent="0.35">
      <c r="A120" s="72" t="s">
        <v>183</v>
      </c>
      <c r="B120" s="72" t="str">
        <f>IF(Cumplimiento!C120="No Cumple","Si","")</f>
        <v/>
      </c>
      <c r="C120" s="72"/>
      <c r="D120" s="72"/>
      <c r="E120" s="73"/>
      <c r="F120" s="73"/>
    </row>
    <row r="121" spans="1:6" ht="31" x14ac:dyDescent="0.35">
      <c r="A121" s="72" t="s">
        <v>184</v>
      </c>
      <c r="B121" s="72" t="str">
        <f>IF(Cumplimiento!C121="No Cumple","Si","")</f>
        <v/>
      </c>
      <c r="C121" s="72"/>
      <c r="D121" s="72"/>
      <c r="E121" s="73"/>
      <c r="F121" s="73"/>
    </row>
    <row r="122" spans="1:6" ht="31" x14ac:dyDescent="0.35">
      <c r="A122" s="72" t="s">
        <v>185</v>
      </c>
      <c r="B122" s="72" t="str">
        <f>IF(Cumplimiento!C122="No Cumple","Si","")</f>
        <v/>
      </c>
      <c r="C122" s="72"/>
      <c r="D122" s="72"/>
      <c r="E122" s="73"/>
      <c r="F122" s="73"/>
    </row>
    <row r="123" spans="1:6" ht="46.5" x14ac:dyDescent="0.35">
      <c r="A123" s="72" t="s">
        <v>186</v>
      </c>
      <c r="B123" s="72" t="str">
        <f>IF(Cumplimiento!C123="No Cumple","Si","")</f>
        <v/>
      </c>
      <c r="C123" s="72"/>
      <c r="D123" s="72"/>
      <c r="E123" s="73"/>
      <c r="F123" s="73"/>
    </row>
    <row r="124" spans="1:6" ht="31" x14ac:dyDescent="0.35">
      <c r="A124" s="72" t="s">
        <v>187</v>
      </c>
      <c r="B124" s="72" t="str">
        <f>IF(Cumplimiento!C124="No Cumple","Si","")</f>
        <v/>
      </c>
      <c r="C124" s="72"/>
      <c r="D124" s="72"/>
      <c r="E124" s="73"/>
      <c r="F124" s="73"/>
    </row>
    <row r="125" spans="1:6" ht="31" x14ac:dyDescent="0.35">
      <c r="A125" s="72" t="s">
        <v>188</v>
      </c>
      <c r="B125" s="72" t="str">
        <f>IF(Cumplimiento!C125="No Cumple","Si","")</f>
        <v/>
      </c>
      <c r="C125" s="72"/>
      <c r="D125" s="72"/>
      <c r="E125" s="73"/>
      <c r="F125" s="73"/>
    </row>
    <row r="126" spans="1:6" ht="31" x14ac:dyDescent="0.35">
      <c r="A126" s="72" t="s">
        <v>189</v>
      </c>
      <c r="B126" s="72" t="str">
        <f>IF(Cumplimiento!C126="No Cumple","Si","")</f>
        <v/>
      </c>
      <c r="C126" s="72" t="s">
        <v>1890</v>
      </c>
      <c r="D126" s="72"/>
      <c r="E126" s="73"/>
      <c r="F126" s="73"/>
    </row>
    <row r="127" spans="1:6" ht="31" x14ac:dyDescent="0.35">
      <c r="A127" s="72" t="s">
        <v>190</v>
      </c>
      <c r="B127" s="72" t="str">
        <f>IF(Cumplimiento!C127="No Cumple","Si","")</f>
        <v/>
      </c>
      <c r="C127" s="72"/>
      <c r="D127" s="72"/>
      <c r="E127" s="73"/>
      <c r="F127" s="73"/>
    </row>
    <row r="128" spans="1:6" x14ac:dyDescent="0.35">
      <c r="A128" s="72" t="s">
        <v>191</v>
      </c>
      <c r="B128" s="72" t="str">
        <f>IF(Cumplimiento!C128="No Cumple","Si","")</f>
        <v/>
      </c>
      <c r="C128" s="72"/>
      <c r="D128" s="72"/>
      <c r="E128" s="73"/>
      <c r="F128" s="73"/>
    </row>
    <row r="129" spans="1:6" x14ac:dyDescent="0.35">
      <c r="A129" s="72" t="s">
        <v>192</v>
      </c>
      <c r="B129" s="72" t="str">
        <f>IF(Cumplimiento!C129="No Cumple","Si","")</f>
        <v/>
      </c>
      <c r="C129" s="72"/>
      <c r="D129" s="72"/>
      <c r="E129" s="73"/>
      <c r="F129" s="73"/>
    </row>
    <row r="130" spans="1:6" ht="31" x14ac:dyDescent="0.35">
      <c r="A130" s="72" t="s">
        <v>193</v>
      </c>
      <c r="B130" s="72" t="str">
        <f>IF(Cumplimiento!C130="No Cumple","Si","")</f>
        <v/>
      </c>
      <c r="C130" s="72"/>
      <c r="D130" s="72"/>
      <c r="E130" s="73"/>
      <c r="F130" s="73"/>
    </row>
    <row r="131" spans="1:6" ht="31" x14ac:dyDescent="0.35">
      <c r="A131" s="72" t="s">
        <v>194</v>
      </c>
      <c r="B131" s="72" t="str">
        <f>IF(Cumplimiento!C131="No Cumple","Si","")</f>
        <v/>
      </c>
      <c r="C131" s="72"/>
      <c r="D131" s="72"/>
      <c r="E131" s="73"/>
      <c r="F131" s="73"/>
    </row>
    <row r="132" spans="1:6" ht="31" x14ac:dyDescent="0.35">
      <c r="A132" s="72" t="s">
        <v>195</v>
      </c>
      <c r="B132" s="72" t="str">
        <f>IF(Cumplimiento!C132="No Cumple","Si","")</f>
        <v/>
      </c>
      <c r="C132" s="72"/>
      <c r="D132" s="72"/>
      <c r="E132" s="73"/>
      <c r="F132" s="73"/>
    </row>
    <row r="133" spans="1:6" ht="31" x14ac:dyDescent="0.35">
      <c r="A133" s="72" t="s">
        <v>196</v>
      </c>
      <c r="B133" s="72" t="str">
        <f>IF(Cumplimiento!C133="No Cumple","Si","")</f>
        <v/>
      </c>
      <c r="C133" s="72"/>
      <c r="D133" s="72"/>
      <c r="E133" s="73"/>
      <c r="F133" s="73"/>
    </row>
    <row r="134" spans="1:6" x14ac:dyDescent="0.35">
      <c r="A134" s="72" t="s">
        <v>197</v>
      </c>
      <c r="B134" s="72" t="str">
        <f>IF(Cumplimiento!C134="No Cumple","Si","")</f>
        <v/>
      </c>
      <c r="C134" s="72"/>
      <c r="D134" s="72"/>
      <c r="E134" s="73"/>
      <c r="F134" s="73"/>
    </row>
    <row r="135" spans="1:6" x14ac:dyDescent="0.35">
      <c r="A135" s="72" t="s">
        <v>198</v>
      </c>
      <c r="B135" s="72" t="str">
        <f>IF(Cumplimiento!C135="No Cumple","Si","")</f>
        <v/>
      </c>
      <c r="C135" s="72"/>
      <c r="D135" s="72"/>
      <c r="E135" s="73"/>
      <c r="F135" s="73"/>
    </row>
    <row r="136" spans="1:6" x14ac:dyDescent="0.35">
      <c r="A136" s="72" t="s">
        <v>199</v>
      </c>
      <c r="B136" s="72" t="str">
        <f>IF(Cumplimiento!C136="No Cumple","Si","")</f>
        <v/>
      </c>
      <c r="C136" s="72"/>
      <c r="D136" s="72"/>
      <c r="E136" s="73"/>
      <c r="F136" s="73"/>
    </row>
    <row r="137" spans="1:6" ht="31" x14ac:dyDescent="0.35">
      <c r="A137" s="72" t="s">
        <v>200</v>
      </c>
      <c r="B137" s="72" t="str">
        <f>IF(Cumplimiento!C137="No Cumple","Si","")</f>
        <v/>
      </c>
      <c r="C137" s="72"/>
      <c r="D137" s="72"/>
      <c r="E137" s="73"/>
      <c r="F137" s="73"/>
    </row>
    <row r="138" spans="1:6" ht="31" x14ac:dyDescent="0.35">
      <c r="A138" s="72" t="s">
        <v>201</v>
      </c>
      <c r="B138" s="72" t="str">
        <f>IF(Cumplimiento!C138="No Cumple","Si","")</f>
        <v/>
      </c>
      <c r="C138" s="72"/>
      <c r="D138" s="72"/>
      <c r="E138" s="73"/>
      <c r="F138" s="73"/>
    </row>
    <row r="139" spans="1:6" x14ac:dyDescent="0.35">
      <c r="A139" s="72" t="s">
        <v>202</v>
      </c>
      <c r="B139" s="72" t="str">
        <f>IF(Cumplimiento!C139="No Cumple","Si","")</f>
        <v/>
      </c>
      <c r="C139" s="72"/>
      <c r="D139" s="72"/>
      <c r="E139" s="73"/>
      <c r="F139" s="73"/>
    </row>
    <row r="140" spans="1:6" ht="31" x14ac:dyDescent="0.35">
      <c r="A140" s="72" t="s">
        <v>203</v>
      </c>
      <c r="B140" s="72" t="str">
        <f>IF(Cumplimiento!C140="No Cumple","Si","")</f>
        <v/>
      </c>
      <c r="C140" s="72"/>
      <c r="D140" s="72"/>
      <c r="E140" s="73"/>
      <c r="F140" s="73"/>
    </row>
    <row r="141" spans="1:6" ht="31" x14ac:dyDescent="0.35">
      <c r="A141" s="72" t="s">
        <v>204</v>
      </c>
      <c r="B141" s="72" t="str">
        <f>IF(Cumplimiento!C141="No Cumple","Si","")</f>
        <v/>
      </c>
      <c r="C141" s="72"/>
      <c r="D141" s="72"/>
      <c r="E141" s="73"/>
      <c r="F141" s="73"/>
    </row>
    <row r="142" spans="1:6" x14ac:dyDescent="0.35">
      <c r="A142" s="72" t="s">
        <v>205</v>
      </c>
      <c r="B142" s="72" t="str">
        <f>IF(Cumplimiento!C142="No Cumple","Si","")</f>
        <v/>
      </c>
      <c r="C142" s="72"/>
      <c r="D142" s="72"/>
      <c r="E142" s="73"/>
      <c r="F142" s="73"/>
    </row>
    <row r="143" spans="1:6" x14ac:dyDescent="0.35">
      <c r="A143" s="72" t="s">
        <v>206</v>
      </c>
      <c r="B143" s="72" t="str">
        <f>IF(Cumplimiento!C143="No Cumple","Si","")</f>
        <v/>
      </c>
      <c r="C143" s="72"/>
      <c r="D143" s="72"/>
      <c r="E143" s="73"/>
      <c r="F143" s="73"/>
    </row>
    <row r="144" spans="1:6" ht="31" x14ac:dyDescent="0.35">
      <c r="A144" s="72" t="s">
        <v>207</v>
      </c>
      <c r="B144" s="72" t="str">
        <f>IF(Cumplimiento!C144="No Cumple","Si","")</f>
        <v/>
      </c>
      <c r="C144" s="72"/>
      <c r="D144" s="72"/>
      <c r="E144" s="73"/>
      <c r="F144" s="73"/>
    </row>
    <row r="145" spans="1:6" ht="31" x14ac:dyDescent="0.35">
      <c r="A145" s="72" t="s">
        <v>208</v>
      </c>
      <c r="B145" s="72" t="str">
        <f>IF(Cumplimiento!C145="No Cumple","Si","")</f>
        <v/>
      </c>
      <c r="C145" s="72"/>
      <c r="D145" s="72"/>
      <c r="E145" s="73"/>
      <c r="F145" s="73"/>
    </row>
    <row r="146" spans="1:6" ht="31" x14ac:dyDescent="0.35">
      <c r="A146" s="72" t="s">
        <v>209</v>
      </c>
      <c r="B146" s="72" t="str">
        <f>IF(Cumplimiento!C146="No Cumple","Si","")</f>
        <v/>
      </c>
      <c r="C146" s="72"/>
      <c r="D146" s="72"/>
      <c r="E146" s="73"/>
      <c r="F146" s="73"/>
    </row>
    <row r="147" spans="1:6" ht="31" x14ac:dyDescent="0.35">
      <c r="A147" s="72" t="s">
        <v>210</v>
      </c>
      <c r="B147" s="72" t="str">
        <f>IF(Cumplimiento!C147="No Cumple","Si","")</f>
        <v/>
      </c>
      <c r="C147" s="72"/>
      <c r="D147" s="72"/>
      <c r="E147" s="73"/>
      <c r="F147" s="73"/>
    </row>
    <row r="148" spans="1:6" ht="31" x14ac:dyDescent="0.35">
      <c r="A148" s="72" t="s">
        <v>211</v>
      </c>
      <c r="B148" s="72" t="str">
        <f>IF(Cumplimiento!C148="No Cumple","Si","")</f>
        <v/>
      </c>
      <c r="C148" s="72"/>
      <c r="D148" s="72"/>
      <c r="E148" s="73"/>
      <c r="F148" s="73"/>
    </row>
    <row r="149" spans="1:6" ht="46.5" x14ac:dyDescent="0.35">
      <c r="A149" s="72" t="s">
        <v>212</v>
      </c>
      <c r="B149" s="72" t="str">
        <f>IF(Cumplimiento!C149="No Cumple","Si","")</f>
        <v/>
      </c>
      <c r="C149" s="72"/>
      <c r="D149" s="72"/>
      <c r="E149" s="73"/>
      <c r="F149" s="73"/>
    </row>
    <row r="150" spans="1:6" ht="31" x14ac:dyDescent="0.35">
      <c r="A150" s="72" t="s">
        <v>213</v>
      </c>
      <c r="B150" s="72" t="str">
        <f>IF(Cumplimiento!C150="No Cumple","Si","")</f>
        <v/>
      </c>
      <c r="C150" s="72"/>
      <c r="D150" s="72"/>
      <c r="E150" s="73"/>
      <c r="F150" s="73"/>
    </row>
    <row r="151" spans="1:6" ht="46.5" x14ac:dyDescent="0.35">
      <c r="A151" s="72" t="s">
        <v>214</v>
      </c>
      <c r="B151" s="72" t="str">
        <f>IF(Cumplimiento!C151="No Cumple","Si","")</f>
        <v/>
      </c>
      <c r="C151" s="72"/>
      <c r="D151" s="72"/>
      <c r="E151" s="73"/>
      <c r="F151" s="73"/>
    </row>
    <row r="152" spans="1:6" ht="31" x14ac:dyDescent="0.35">
      <c r="A152" s="72" t="s">
        <v>215</v>
      </c>
      <c r="B152" s="72" t="str">
        <f>IF(Cumplimiento!C152="No Cumple","Si","")</f>
        <v/>
      </c>
      <c r="C152" s="72"/>
      <c r="D152" s="72"/>
      <c r="E152" s="73"/>
      <c r="F152" s="73"/>
    </row>
    <row r="153" spans="1:6" ht="31" x14ac:dyDescent="0.35">
      <c r="A153" s="72" t="s">
        <v>216</v>
      </c>
      <c r="B153" s="72" t="str">
        <f>IF(Cumplimiento!C153="No Cumple","Si","")</f>
        <v/>
      </c>
      <c r="C153" s="72"/>
      <c r="D153" s="72"/>
      <c r="E153" s="73"/>
      <c r="F153" s="73"/>
    </row>
    <row r="154" spans="1:6" ht="31" x14ac:dyDescent="0.35">
      <c r="A154" s="72" t="s">
        <v>217</v>
      </c>
      <c r="B154" s="72" t="str">
        <f>IF(Cumplimiento!C154="No Cumple","Si","")</f>
        <v/>
      </c>
      <c r="C154" s="72"/>
      <c r="D154" s="72"/>
      <c r="E154" s="73"/>
      <c r="F154" s="73"/>
    </row>
    <row r="155" spans="1:6" ht="31" x14ac:dyDescent="0.35">
      <c r="A155" s="72" t="s">
        <v>218</v>
      </c>
      <c r="B155" s="72" t="str">
        <f>IF(Cumplimiento!C155="No Cumple","Si","")</f>
        <v/>
      </c>
      <c r="C155" s="72"/>
      <c r="D155" s="72"/>
      <c r="E155" s="73"/>
      <c r="F155" s="73"/>
    </row>
    <row r="156" spans="1:6" ht="31" x14ac:dyDescent="0.35">
      <c r="A156" s="72" t="s">
        <v>219</v>
      </c>
      <c r="B156" s="72" t="str">
        <f>IF(Cumplimiento!C156="No Cumple","Si","")</f>
        <v/>
      </c>
      <c r="C156" s="72"/>
      <c r="D156" s="72"/>
      <c r="E156" s="73"/>
      <c r="F156" s="73"/>
    </row>
    <row r="157" spans="1:6" ht="31" x14ac:dyDescent="0.35">
      <c r="A157" s="72" t="s">
        <v>220</v>
      </c>
      <c r="B157" s="72" t="str">
        <f>IF(Cumplimiento!C157="No Cumple","Si","")</f>
        <v/>
      </c>
      <c r="C157" s="72"/>
      <c r="D157" s="72"/>
      <c r="E157" s="73"/>
      <c r="F157" s="73"/>
    </row>
    <row r="158" spans="1:6" ht="31" x14ac:dyDescent="0.35">
      <c r="A158" s="72" t="s">
        <v>221</v>
      </c>
      <c r="B158" s="72" t="str">
        <f>IF(Cumplimiento!C158="No Cumple","Si","")</f>
        <v/>
      </c>
      <c r="C158" s="72"/>
      <c r="D158" s="72"/>
      <c r="E158" s="73"/>
      <c r="F158" s="73"/>
    </row>
    <row r="159" spans="1:6" ht="31" x14ac:dyDescent="0.35">
      <c r="A159" s="72" t="s">
        <v>222</v>
      </c>
      <c r="B159" s="72" t="str">
        <f>IF(Cumplimiento!C159="No Cumple","Si","")</f>
        <v/>
      </c>
      <c r="C159" s="72"/>
      <c r="D159" s="72"/>
      <c r="E159" s="73"/>
      <c r="F159" s="73"/>
    </row>
    <row r="160" spans="1:6" ht="31" x14ac:dyDescent="0.35">
      <c r="A160" s="72" t="s">
        <v>223</v>
      </c>
      <c r="B160" s="72" t="str">
        <f>IF(Cumplimiento!C160="No Cumple","Si","")</f>
        <v/>
      </c>
      <c r="C160" s="72"/>
      <c r="D160" s="72"/>
      <c r="E160" s="73"/>
      <c r="F160" s="73"/>
    </row>
    <row r="161" spans="1:6" ht="46.5" x14ac:dyDescent="0.35">
      <c r="A161" s="72" t="s">
        <v>224</v>
      </c>
      <c r="B161" s="72" t="str">
        <f>IF(Cumplimiento!C161="No Cumple","Si","")</f>
        <v/>
      </c>
      <c r="C161" s="72"/>
      <c r="D161" s="72"/>
      <c r="E161" s="73"/>
      <c r="F161" s="73"/>
    </row>
    <row r="162" spans="1:6" ht="31" x14ac:dyDescent="0.35">
      <c r="A162" s="72" t="s">
        <v>225</v>
      </c>
      <c r="B162" s="72" t="str">
        <f>IF(Cumplimiento!C162="No Cumple","Si","")</f>
        <v/>
      </c>
      <c r="C162" s="72"/>
      <c r="D162" s="72"/>
      <c r="E162" s="73"/>
      <c r="F162" s="73"/>
    </row>
    <row r="163" spans="1:6" ht="31" x14ac:dyDescent="0.35">
      <c r="A163" s="72" t="s">
        <v>226</v>
      </c>
      <c r="B163" s="72" t="str">
        <f>IF(Cumplimiento!C163="No Cumple","Si","")</f>
        <v/>
      </c>
      <c r="C163" s="72"/>
      <c r="D163" s="72"/>
      <c r="E163" s="73"/>
      <c r="F163" s="73"/>
    </row>
    <row r="164" spans="1:6" ht="31" x14ac:dyDescent="0.35">
      <c r="A164" s="72" t="s">
        <v>227</v>
      </c>
      <c r="B164" s="72" t="str">
        <f>IF(Cumplimiento!C164="No Cumple","Si","")</f>
        <v/>
      </c>
      <c r="C164" s="72"/>
      <c r="D164" s="72"/>
      <c r="E164" s="73"/>
      <c r="F164" s="73"/>
    </row>
    <row r="165" spans="1:6" ht="31" x14ac:dyDescent="0.35">
      <c r="A165" s="72" t="s">
        <v>228</v>
      </c>
      <c r="B165" s="72" t="str">
        <f>IF(Cumplimiento!C165="No Cumple","Si","")</f>
        <v/>
      </c>
      <c r="C165" s="72"/>
      <c r="D165" s="72"/>
      <c r="E165" s="73"/>
      <c r="F165" s="73"/>
    </row>
    <row r="166" spans="1:6" ht="31" x14ac:dyDescent="0.35">
      <c r="A166" s="72" t="s">
        <v>229</v>
      </c>
      <c r="B166" s="72" t="str">
        <f>IF(Cumplimiento!C166="No Cumple","Si","")</f>
        <v/>
      </c>
      <c r="C166" s="72"/>
      <c r="D166" s="72"/>
      <c r="E166" s="73"/>
      <c r="F166" s="73"/>
    </row>
    <row r="167" spans="1:6" ht="31" x14ac:dyDescent="0.35">
      <c r="A167" s="72" t="s">
        <v>230</v>
      </c>
      <c r="B167" s="72" t="str">
        <f>IF(Cumplimiento!C167="No Cumple","Si","")</f>
        <v/>
      </c>
      <c r="C167" s="72"/>
      <c r="D167" s="72"/>
      <c r="E167" s="73"/>
      <c r="F167" s="73"/>
    </row>
    <row r="168" spans="1:6" ht="31" x14ac:dyDescent="0.35">
      <c r="A168" s="72" t="s">
        <v>231</v>
      </c>
      <c r="B168" s="72" t="str">
        <f>IF(Cumplimiento!C168="No Cumple","Si","")</f>
        <v/>
      </c>
      <c r="C168" s="72"/>
      <c r="D168" s="72"/>
      <c r="E168" s="73"/>
      <c r="F168" s="73"/>
    </row>
    <row r="169" spans="1:6" ht="31" x14ac:dyDescent="0.35">
      <c r="A169" s="72" t="s">
        <v>232</v>
      </c>
      <c r="B169" s="72" t="str">
        <f>IF(Cumplimiento!C169="No Cumple","Si","")</f>
        <v/>
      </c>
      <c r="C169" s="72"/>
      <c r="D169" s="72"/>
      <c r="E169" s="73"/>
      <c r="F169" s="73"/>
    </row>
    <row r="170" spans="1:6" x14ac:dyDescent="0.35">
      <c r="A170" s="72" t="s">
        <v>233</v>
      </c>
      <c r="B170" s="72" t="str">
        <f>IF(Cumplimiento!C170="No Cumple","Si","")</f>
        <v/>
      </c>
      <c r="C170" s="72"/>
      <c r="D170" s="72"/>
      <c r="E170" s="73"/>
      <c r="F170" s="73"/>
    </row>
    <row r="171" spans="1:6" ht="31" x14ac:dyDescent="0.35">
      <c r="A171" s="72" t="s">
        <v>234</v>
      </c>
      <c r="B171" s="72" t="str">
        <f>IF(Cumplimiento!C171="No Cumple","Si","")</f>
        <v/>
      </c>
      <c r="C171" s="72"/>
      <c r="D171" s="72"/>
      <c r="E171" s="73"/>
      <c r="F171" s="73"/>
    </row>
    <row r="172" spans="1:6" ht="46.5" x14ac:dyDescent="0.35">
      <c r="A172" s="72" t="s">
        <v>235</v>
      </c>
      <c r="B172" s="72" t="str">
        <f>IF(Cumplimiento!C172="No Cumple","Si","")</f>
        <v/>
      </c>
      <c r="C172" s="72"/>
      <c r="D172" s="72"/>
      <c r="E172" s="73"/>
      <c r="F172" s="73"/>
    </row>
    <row r="173" spans="1:6" ht="46.5" x14ac:dyDescent="0.35">
      <c r="A173" s="72" t="s">
        <v>236</v>
      </c>
      <c r="B173" s="72" t="str">
        <f>IF(Cumplimiento!C173="No Cumple","Si","")</f>
        <v/>
      </c>
      <c r="C173" s="72"/>
      <c r="D173" s="72"/>
      <c r="E173" s="73"/>
      <c r="F173" s="73"/>
    </row>
    <row r="174" spans="1:6" ht="31" x14ac:dyDescent="0.35">
      <c r="A174" s="72" t="s">
        <v>237</v>
      </c>
      <c r="B174" s="72" t="str">
        <f>IF(Cumplimiento!C174="No Cumple","Si","")</f>
        <v/>
      </c>
      <c r="C174" s="72"/>
      <c r="D174" s="72"/>
      <c r="E174" s="73"/>
      <c r="F174" s="73"/>
    </row>
    <row r="175" spans="1:6" ht="31" x14ac:dyDescent="0.35">
      <c r="A175" s="72" t="s">
        <v>238</v>
      </c>
      <c r="B175" s="72" t="str">
        <f>IF(Cumplimiento!C175="No Cumple","Si","")</f>
        <v/>
      </c>
      <c r="C175" s="72"/>
      <c r="D175" s="72"/>
      <c r="E175" s="73"/>
      <c r="F175" s="73"/>
    </row>
    <row r="176" spans="1:6" ht="31" x14ac:dyDescent="0.35">
      <c r="A176" s="72" t="s">
        <v>239</v>
      </c>
      <c r="B176" s="72" t="str">
        <f>IF(Cumplimiento!C176="No Cumple","Si","")</f>
        <v/>
      </c>
      <c r="C176" s="72"/>
      <c r="D176" s="72"/>
      <c r="E176" s="73"/>
      <c r="F176" s="73"/>
    </row>
    <row r="177" spans="1:6" x14ac:dyDescent="0.35">
      <c r="A177" s="72" t="s">
        <v>240</v>
      </c>
      <c r="B177" s="72" t="str">
        <f>IF(Cumplimiento!C177="No Cumple","Si","")</f>
        <v/>
      </c>
      <c r="C177" s="72"/>
      <c r="D177" s="72"/>
      <c r="E177" s="73"/>
      <c r="F177" s="73"/>
    </row>
    <row r="178" spans="1:6" ht="31" x14ac:dyDescent="0.35">
      <c r="A178" s="72" t="s">
        <v>241</v>
      </c>
      <c r="B178" s="72" t="str">
        <f>IF(Cumplimiento!C178="No Cumple","Si","")</f>
        <v/>
      </c>
      <c r="C178" s="72"/>
      <c r="D178" s="72"/>
      <c r="E178" s="73"/>
      <c r="F178" s="73"/>
    </row>
    <row r="179" spans="1:6" ht="31" x14ac:dyDescent="0.35">
      <c r="A179" s="72" t="s">
        <v>242</v>
      </c>
      <c r="B179" s="72" t="str">
        <f>IF(Cumplimiento!C179="No Cumple","Si","")</f>
        <v/>
      </c>
      <c r="C179" s="72"/>
      <c r="D179" s="72"/>
      <c r="E179" s="73"/>
      <c r="F179" s="73"/>
    </row>
    <row r="180" spans="1:6" ht="31" x14ac:dyDescent="0.35">
      <c r="A180" s="72" t="s">
        <v>243</v>
      </c>
      <c r="B180" s="72" t="str">
        <f>IF(Cumplimiento!C180="No Cumple","Si","")</f>
        <v/>
      </c>
      <c r="C180" s="72"/>
      <c r="D180" s="72"/>
      <c r="E180" s="73"/>
      <c r="F180" s="73"/>
    </row>
    <row r="181" spans="1:6" ht="31" x14ac:dyDescent="0.35">
      <c r="A181" s="72" t="s">
        <v>244</v>
      </c>
      <c r="B181" s="72" t="str">
        <f>IF(Cumplimiento!C181="No Cumple","Si","")</f>
        <v/>
      </c>
      <c r="C181" s="72"/>
      <c r="D181" s="72"/>
      <c r="E181" s="73"/>
      <c r="F181" s="73"/>
    </row>
    <row r="182" spans="1:6" ht="31" x14ac:dyDescent="0.35">
      <c r="A182" s="72" t="s">
        <v>245</v>
      </c>
      <c r="B182" s="72" t="str">
        <f>IF(Cumplimiento!C182="No Cumple","Si","")</f>
        <v/>
      </c>
      <c r="C182" s="72"/>
      <c r="D182" s="72"/>
      <c r="E182" s="73"/>
      <c r="F182" s="73"/>
    </row>
    <row r="183" spans="1:6" ht="31" x14ac:dyDescent="0.35">
      <c r="A183" s="72" t="s">
        <v>246</v>
      </c>
      <c r="B183" s="72" t="str">
        <f>IF(Cumplimiento!C183="No Cumple","Si","")</f>
        <v/>
      </c>
      <c r="C183" s="72"/>
      <c r="D183" s="72"/>
      <c r="E183" s="73"/>
      <c r="F183" s="73"/>
    </row>
    <row r="184" spans="1:6" ht="31" x14ac:dyDescent="0.35">
      <c r="A184" s="72" t="s">
        <v>247</v>
      </c>
      <c r="B184" s="72" t="str">
        <f>IF(Cumplimiento!C184="No Cumple","Si","")</f>
        <v/>
      </c>
      <c r="C184" s="72"/>
      <c r="D184" s="72"/>
      <c r="E184" s="73"/>
      <c r="F184" s="73"/>
    </row>
    <row r="185" spans="1:6" ht="31" x14ac:dyDescent="0.35">
      <c r="A185" s="72" t="s">
        <v>248</v>
      </c>
      <c r="B185" s="72" t="str">
        <f>IF(Cumplimiento!C185="No Cumple","Si","")</f>
        <v/>
      </c>
      <c r="C185" s="72"/>
      <c r="D185" s="72"/>
      <c r="E185" s="73"/>
      <c r="F185" s="73"/>
    </row>
    <row r="186" spans="1:6" ht="31" x14ac:dyDescent="0.35">
      <c r="A186" s="72" t="s">
        <v>249</v>
      </c>
      <c r="B186" s="72" t="str">
        <f>IF(Cumplimiento!C186="No Cumple","Si","")</f>
        <v/>
      </c>
      <c r="C186" s="72"/>
      <c r="D186" s="72"/>
      <c r="E186" s="73"/>
      <c r="F186" s="73"/>
    </row>
    <row r="187" spans="1:6" ht="31" x14ac:dyDescent="0.35">
      <c r="A187" s="72" t="s">
        <v>250</v>
      </c>
      <c r="B187" s="72" t="str">
        <f>IF(Cumplimiento!C187="No Cumple","Si","")</f>
        <v/>
      </c>
      <c r="C187" s="72"/>
      <c r="D187" s="72"/>
      <c r="E187" s="73"/>
      <c r="F187" s="73"/>
    </row>
    <row r="188" spans="1:6" ht="31" x14ac:dyDescent="0.35">
      <c r="A188" s="72" t="s">
        <v>251</v>
      </c>
      <c r="B188" s="72" t="str">
        <f>IF(Cumplimiento!C188="No Cumple","Si","")</f>
        <v/>
      </c>
      <c r="C188" s="72"/>
      <c r="D188" s="72"/>
      <c r="E188" s="73"/>
      <c r="F188" s="73"/>
    </row>
    <row r="189" spans="1:6" ht="31" x14ac:dyDescent="0.35">
      <c r="A189" s="72" t="s">
        <v>252</v>
      </c>
      <c r="B189" s="72" t="str">
        <f>IF(Cumplimiento!C189="No Cumple","Si","")</f>
        <v/>
      </c>
      <c r="C189" s="72"/>
      <c r="D189" s="72"/>
      <c r="E189" s="73"/>
      <c r="F189" s="73"/>
    </row>
    <row r="190" spans="1:6" ht="31" x14ac:dyDescent="0.35">
      <c r="A190" s="72" t="s">
        <v>253</v>
      </c>
      <c r="B190" s="72" t="str">
        <f>IF(Cumplimiento!C190="No Cumple","Si","")</f>
        <v/>
      </c>
      <c r="C190" s="72"/>
      <c r="D190" s="72"/>
      <c r="E190" s="73"/>
      <c r="F190" s="73"/>
    </row>
    <row r="191" spans="1:6" ht="31" x14ac:dyDescent="0.35">
      <c r="A191" s="72" t="s">
        <v>254</v>
      </c>
      <c r="B191" s="72" t="str">
        <f>IF(Cumplimiento!C191="No Cumple","Si","")</f>
        <v/>
      </c>
      <c r="C191" s="72"/>
      <c r="D191" s="72"/>
      <c r="E191" s="73"/>
      <c r="F191" s="73"/>
    </row>
    <row r="192" spans="1:6" x14ac:dyDescent="0.35">
      <c r="A192" s="72" t="s">
        <v>255</v>
      </c>
      <c r="B192" s="72" t="str">
        <f>IF(Cumplimiento!C192="No Cumple","Si","")</f>
        <v/>
      </c>
      <c r="C192" s="72"/>
      <c r="D192" s="72"/>
      <c r="E192" s="73"/>
      <c r="F192" s="73"/>
    </row>
    <row r="193" spans="1:6" x14ac:dyDescent="0.35">
      <c r="A193" s="72" t="s">
        <v>256</v>
      </c>
      <c r="B193" s="72" t="str">
        <f>IF(Cumplimiento!C193="No Cumple","Si","")</f>
        <v/>
      </c>
      <c r="C193" s="72"/>
      <c r="D193" s="72"/>
      <c r="E193" s="73"/>
      <c r="F193" s="73"/>
    </row>
    <row r="194" spans="1:6" ht="31" x14ac:dyDescent="0.35">
      <c r="A194" s="72" t="s">
        <v>257</v>
      </c>
      <c r="B194" s="72" t="str">
        <f>IF(Cumplimiento!C194="No Cumple","Si","")</f>
        <v/>
      </c>
      <c r="C194" s="72"/>
      <c r="D194" s="72"/>
      <c r="E194" s="73"/>
      <c r="F194" s="73"/>
    </row>
    <row r="195" spans="1:6" x14ac:dyDescent="0.35">
      <c r="A195" s="72" t="s">
        <v>258</v>
      </c>
      <c r="B195" s="72" t="str">
        <f>IF(Cumplimiento!C195="No Cumple","Si","")</f>
        <v/>
      </c>
      <c r="C195" s="72"/>
      <c r="D195" s="72"/>
      <c r="E195" s="73"/>
      <c r="F195" s="73"/>
    </row>
    <row r="196" spans="1:6" ht="31" x14ac:dyDescent="0.35">
      <c r="A196" s="72" t="s">
        <v>259</v>
      </c>
      <c r="B196" s="72" t="str">
        <f>IF(Cumplimiento!C196="No Cumple","Si","")</f>
        <v/>
      </c>
      <c r="C196" s="72"/>
      <c r="D196" s="72"/>
      <c r="E196" s="73"/>
      <c r="F196" s="73"/>
    </row>
    <row r="197" spans="1:6" x14ac:dyDescent="0.35">
      <c r="A197" s="72" t="s">
        <v>1823</v>
      </c>
      <c r="B197" s="72" t="str">
        <f>IF(Cumplimiento!C197="No Cumple","Si","")</f>
        <v/>
      </c>
      <c r="C197" s="72" t="s">
        <v>1890</v>
      </c>
      <c r="D197" s="72"/>
      <c r="E197" s="73"/>
      <c r="F197" s="73"/>
    </row>
    <row r="198" spans="1:6" x14ac:dyDescent="0.35">
      <c r="A198" s="72" t="s">
        <v>260</v>
      </c>
      <c r="B198" s="72" t="str">
        <f>IF(Cumplimiento!C198="No Cumple","Si","")</f>
        <v/>
      </c>
      <c r="C198" s="72"/>
      <c r="D198" s="72"/>
      <c r="E198" s="73"/>
      <c r="F198" s="73"/>
    </row>
    <row r="199" spans="1:6" x14ac:dyDescent="0.35">
      <c r="A199" s="72" t="s">
        <v>261</v>
      </c>
      <c r="B199" s="72" t="str">
        <f>IF(Cumplimiento!C199="No Cumple","Si","")</f>
        <v/>
      </c>
      <c r="C199" s="72"/>
      <c r="D199" s="72"/>
      <c r="E199" s="73"/>
      <c r="F199" s="73"/>
    </row>
    <row r="200" spans="1:6" x14ac:dyDescent="0.35">
      <c r="A200" s="72" t="s">
        <v>262</v>
      </c>
      <c r="B200" s="72" t="str">
        <f>IF(Cumplimiento!C200="No Cumple","Si","")</f>
        <v/>
      </c>
      <c r="C200" s="72" t="s">
        <v>1890</v>
      </c>
      <c r="D200" s="72"/>
      <c r="E200" s="73"/>
      <c r="F200" s="73"/>
    </row>
    <row r="201" spans="1:6" x14ac:dyDescent="0.35">
      <c r="A201" s="72" t="s">
        <v>263</v>
      </c>
      <c r="B201" s="72" t="str">
        <f>IF(Cumplimiento!C201="No Cumple","Si","")</f>
        <v/>
      </c>
      <c r="C201" s="72"/>
      <c r="D201" s="72"/>
      <c r="E201" s="73"/>
      <c r="F201" s="73"/>
    </row>
    <row r="202" spans="1:6" ht="31" x14ac:dyDescent="0.35">
      <c r="A202" s="72" t="s">
        <v>264</v>
      </c>
      <c r="B202" s="72" t="str">
        <f>IF(Cumplimiento!C202="No Cumple","Si","")</f>
        <v/>
      </c>
      <c r="C202" s="72"/>
      <c r="D202" s="72"/>
      <c r="E202" s="73"/>
      <c r="F202" s="73"/>
    </row>
    <row r="203" spans="1:6" ht="31" x14ac:dyDescent="0.35">
      <c r="A203" s="72" t="s">
        <v>265</v>
      </c>
      <c r="B203" s="72" t="str">
        <f>IF(Cumplimiento!C203="No Cumple","Si","")</f>
        <v/>
      </c>
      <c r="C203" s="72" t="s">
        <v>1890</v>
      </c>
      <c r="D203" s="72"/>
      <c r="E203" s="73"/>
      <c r="F203" s="73"/>
    </row>
    <row r="204" spans="1:6" ht="31" x14ac:dyDescent="0.35">
      <c r="A204" s="72" t="s">
        <v>266</v>
      </c>
      <c r="B204" s="72" t="str">
        <f>IF(Cumplimiento!C204="No Cumple","Si","")</f>
        <v/>
      </c>
      <c r="C204" s="72" t="s">
        <v>1890</v>
      </c>
      <c r="D204" s="72"/>
      <c r="E204" s="73"/>
      <c r="F204" s="73"/>
    </row>
    <row r="205" spans="1:6" ht="31" x14ac:dyDescent="0.35">
      <c r="A205" s="72" t="s">
        <v>267</v>
      </c>
      <c r="B205" s="72" t="str">
        <f>IF(Cumplimiento!C205="No Cumple","Si","")</f>
        <v/>
      </c>
      <c r="C205" s="72"/>
      <c r="D205" s="72"/>
      <c r="E205" s="73"/>
      <c r="F205" s="73"/>
    </row>
    <row r="206" spans="1:6" x14ac:dyDescent="0.35">
      <c r="A206" s="72" t="s">
        <v>268</v>
      </c>
      <c r="B206" s="72" t="str">
        <f>IF(Cumplimiento!C206="No Cumple","Si","")</f>
        <v/>
      </c>
      <c r="C206" s="72"/>
      <c r="D206" s="72"/>
      <c r="E206" s="73"/>
      <c r="F206" s="73"/>
    </row>
    <row r="207" spans="1:6" ht="31" x14ac:dyDescent="0.35">
      <c r="A207" s="72" t="s">
        <v>269</v>
      </c>
      <c r="B207" s="72" t="str">
        <f>IF(Cumplimiento!C207="No Cumple","Si","")</f>
        <v/>
      </c>
      <c r="C207" s="72"/>
      <c r="D207" s="72"/>
      <c r="E207" s="73"/>
      <c r="F207" s="73"/>
    </row>
    <row r="208" spans="1:6" ht="31" x14ac:dyDescent="0.35">
      <c r="A208" s="72" t="s">
        <v>270</v>
      </c>
      <c r="B208" s="72" t="str">
        <f>IF(Cumplimiento!C208="No Cumple","Si","")</f>
        <v/>
      </c>
      <c r="C208" s="72"/>
      <c r="D208" s="72"/>
      <c r="E208" s="73"/>
      <c r="F208" s="73"/>
    </row>
    <row r="209" spans="1:6" ht="46.5" x14ac:dyDescent="0.35">
      <c r="A209" s="72" t="s">
        <v>271</v>
      </c>
      <c r="B209" s="72" t="str">
        <f>IF(Cumplimiento!C209="No Cumple","Si","")</f>
        <v/>
      </c>
      <c r="C209" s="72"/>
      <c r="D209" s="72"/>
      <c r="E209" s="73"/>
      <c r="F209" s="73"/>
    </row>
    <row r="210" spans="1:6" x14ac:dyDescent="0.35">
      <c r="A210" s="72" t="s">
        <v>272</v>
      </c>
      <c r="B210" s="72" t="str">
        <f>IF(Cumplimiento!C210="No Cumple","Si","")</f>
        <v/>
      </c>
      <c r="C210" s="72"/>
      <c r="D210" s="72"/>
      <c r="E210" s="73"/>
      <c r="F210" s="73"/>
    </row>
    <row r="211" spans="1:6" ht="31" x14ac:dyDescent="0.35">
      <c r="A211" s="72" t="s">
        <v>273</v>
      </c>
      <c r="B211" s="72" t="str">
        <f>IF(Cumplimiento!C211="No Cumple","Si","")</f>
        <v/>
      </c>
      <c r="C211" s="72" t="s">
        <v>1890</v>
      </c>
      <c r="D211" s="72"/>
      <c r="E211" s="73"/>
      <c r="F211" s="73"/>
    </row>
    <row r="212" spans="1:6" ht="31" x14ac:dyDescent="0.35">
      <c r="A212" s="72" t="s">
        <v>274</v>
      </c>
      <c r="B212" s="72" t="str">
        <f>IF(Cumplimiento!C212="No Cumple","Si","")</f>
        <v/>
      </c>
      <c r="C212" s="72"/>
      <c r="D212" s="72"/>
      <c r="E212" s="73"/>
      <c r="F212" s="73"/>
    </row>
    <row r="213" spans="1:6" ht="31" x14ac:dyDescent="0.35">
      <c r="A213" s="72" t="s">
        <v>275</v>
      </c>
      <c r="B213" s="72" t="str">
        <f>IF(Cumplimiento!C213="No Cumple","Si","")</f>
        <v/>
      </c>
      <c r="C213" s="72"/>
      <c r="D213" s="72"/>
      <c r="E213" s="73"/>
      <c r="F213" s="73"/>
    </row>
    <row r="214" spans="1:6" ht="31" x14ac:dyDescent="0.35">
      <c r="A214" s="72" t="s">
        <v>276</v>
      </c>
      <c r="B214" s="72" t="str">
        <f>IF(Cumplimiento!C214="No Cumple","Si","")</f>
        <v/>
      </c>
      <c r="C214" s="72"/>
      <c r="D214" s="72"/>
      <c r="E214" s="73"/>
      <c r="F214" s="73"/>
    </row>
    <row r="215" spans="1:6" ht="31" x14ac:dyDescent="0.35">
      <c r="A215" s="72" t="s">
        <v>277</v>
      </c>
      <c r="B215" s="72" t="str">
        <f>IF(Cumplimiento!C215="No Cumple","Si","")</f>
        <v/>
      </c>
      <c r="C215" s="72"/>
      <c r="D215" s="72"/>
      <c r="E215" s="73"/>
      <c r="F215" s="73"/>
    </row>
    <row r="216" spans="1:6" ht="31" x14ac:dyDescent="0.35">
      <c r="A216" s="72" t="s">
        <v>278</v>
      </c>
      <c r="B216" s="72" t="str">
        <f>IF(Cumplimiento!C216="No Cumple","Si","")</f>
        <v/>
      </c>
      <c r="C216" s="72"/>
      <c r="D216" s="72"/>
      <c r="E216" s="73"/>
      <c r="F216" s="73"/>
    </row>
    <row r="217" spans="1:6" ht="31" x14ac:dyDescent="0.35">
      <c r="A217" s="72" t="s">
        <v>279</v>
      </c>
      <c r="B217" s="72" t="str">
        <f>IF(Cumplimiento!C217="No Cumple","Si","")</f>
        <v/>
      </c>
      <c r="C217" s="72"/>
      <c r="D217" s="72"/>
      <c r="E217" s="73"/>
      <c r="F217" s="73"/>
    </row>
    <row r="218" spans="1:6" ht="31" x14ac:dyDescent="0.35">
      <c r="A218" s="72" t="s">
        <v>280</v>
      </c>
      <c r="B218" s="72" t="str">
        <f>IF(Cumplimiento!C218="No Cumple","Si","")</f>
        <v/>
      </c>
      <c r="C218" s="72"/>
      <c r="D218" s="72"/>
      <c r="E218" s="73"/>
      <c r="F218" s="73"/>
    </row>
    <row r="219" spans="1:6" ht="31" x14ac:dyDescent="0.35">
      <c r="A219" s="72" t="s">
        <v>281</v>
      </c>
      <c r="B219" s="72" t="str">
        <f>IF(Cumplimiento!C219="No Cumple","Si","")</f>
        <v/>
      </c>
      <c r="C219" s="72"/>
      <c r="D219" s="72"/>
      <c r="E219" s="73"/>
      <c r="F219" s="73"/>
    </row>
    <row r="220" spans="1:6" ht="46.5" x14ac:dyDescent="0.35">
      <c r="A220" s="72" t="s">
        <v>282</v>
      </c>
      <c r="B220" s="72" t="str">
        <f>IF(Cumplimiento!C220="No Cumple","Si","")</f>
        <v/>
      </c>
      <c r="C220" s="72"/>
      <c r="D220" s="72"/>
      <c r="E220" s="73"/>
      <c r="F220" s="73"/>
    </row>
    <row r="221" spans="1:6" ht="31" x14ac:dyDescent="0.35">
      <c r="A221" s="72" t="s">
        <v>283</v>
      </c>
      <c r="B221" s="72" t="str">
        <f>IF(Cumplimiento!C221="No Cumple","Si","")</f>
        <v/>
      </c>
      <c r="C221" s="72"/>
      <c r="D221" s="72"/>
      <c r="E221" s="73"/>
      <c r="F221" s="73"/>
    </row>
    <row r="222" spans="1:6" x14ac:dyDescent="0.35">
      <c r="A222" s="72" t="s">
        <v>284</v>
      </c>
      <c r="B222" s="72" t="str">
        <f>IF(Cumplimiento!C222="No Cumple","Si","")</f>
        <v/>
      </c>
      <c r="C222" s="72"/>
      <c r="D222" s="72"/>
      <c r="E222" s="73"/>
      <c r="F222" s="73"/>
    </row>
    <row r="223" spans="1:6" x14ac:dyDescent="0.35">
      <c r="A223" s="72" t="s">
        <v>285</v>
      </c>
      <c r="B223" s="72" t="str">
        <f>IF(Cumplimiento!C223="No Cumple","Si","")</f>
        <v/>
      </c>
      <c r="C223" s="72"/>
      <c r="D223" s="72"/>
      <c r="E223" s="73"/>
      <c r="F223" s="73"/>
    </row>
    <row r="224" spans="1:6" x14ac:dyDescent="0.35">
      <c r="A224" s="72" t="s">
        <v>286</v>
      </c>
      <c r="B224" s="72" t="str">
        <f>IF(Cumplimiento!C224="No Cumple","Si","")</f>
        <v/>
      </c>
      <c r="C224" s="72"/>
      <c r="D224" s="72"/>
      <c r="E224" s="73"/>
      <c r="F224" s="73"/>
    </row>
    <row r="225" spans="1:6" ht="31" x14ac:dyDescent="0.35">
      <c r="A225" s="72" t="s">
        <v>287</v>
      </c>
      <c r="B225" s="72" t="str">
        <f>IF(Cumplimiento!C225="No Cumple","Si","")</f>
        <v/>
      </c>
      <c r="C225" s="72"/>
      <c r="D225" s="72"/>
      <c r="E225" s="73"/>
      <c r="F225" s="73"/>
    </row>
    <row r="226" spans="1:6" ht="31" x14ac:dyDescent="0.35">
      <c r="A226" s="72" t="s">
        <v>288</v>
      </c>
      <c r="B226" s="72" t="str">
        <f>IF(Cumplimiento!C226="No Cumple","Si","")</f>
        <v/>
      </c>
      <c r="C226" s="72"/>
      <c r="D226" s="72"/>
      <c r="E226" s="73"/>
      <c r="F226" s="73"/>
    </row>
    <row r="227" spans="1:6" x14ac:dyDescent="0.35">
      <c r="A227" s="72" t="s">
        <v>289</v>
      </c>
      <c r="B227" s="72" t="str">
        <f>IF(Cumplimiento!C227="No Cumple","Si","")</f>
        <v/>
      </c>
      <c r="C227" s="72"/>
      <c r="D227" s="72"/>
      <c r="E227" s="73"/>
      <c r="F227" s="73"/>
    </row>
    <row r="228" spans="1:6" ht="31" x14ac:dyDescent="0.35">
      <c r="A228" s="72" t="s">
        <v>290</v>
      </c>
      <c r="B228" s="72" t="str">
        <f>IF(Cumplimiento!C228="No Cumple","Si","")</f>
        <v/>
      </c>
      <c r="C228" s="72"/>
      <c r="D228" s="72"/>
      <c r="E228" s="73"/>
      <c r="F228" s="73"/>
    </row>
    <row r="229" spans="1:6" ht="31" x14ac:dyDescent="0.35">
      <c r="A229" s="72" t="s">
        <v>291</v>
      </c>
      <c r="B229" s="72" t="str">
        <f>IF(Cumplimiento!C229="No Cumple","Si","")</f>
        <v/>
      </c>
      <c r="C229" s="72"/>
      <c r="D229" s="72"/>
      <c r="E229" s="73"/>
      <c r="F229" s="73"/>
    </row>
    <row r="230" spans="1:6" ht="31" x14ac:dyDescent="0.35">
      <c r="A230" s="72" t="s">
        <v>292</v>
      </c>
      <c r="B230" s="72" t="str">
        <f>IF(Cumplimiento!C230="No Cumple","Si","")</f>
        <v/>
      </c>
      <c r="C230" s="72"/>
      <c r="D230" s="72"/>
      <c r="E230" s="73"/>
      <c r="F230" s="73"/>
    </row>
    <row r="231" spans="1:6" ht="31" x14ac:dyDescent="0.35">
      <c r="A231" s="72" t="s">
        <v>293</v>
      </c>
      <c r="B231" s="72" t="str">
        <f>IF(Cumplimiento!C231="No Cumple","Si","")</f>
        <v/>
      </c>
      <c r="C231" s="72"/>
      <c r="D231" s="72"/>
      <c r="E231" s="73"/>
      <c r="F231" s="73"/>
    </row>
    <row r="232" spans="1:6" ht="31" x14ac:dyDescent="0.35">
      <c r="A232" s="72" t="s">
        <v>294</v>
      </c>
      <c r="B232" s="72" t="str">
        <f>IF(Cumplimiento!C232="No Cumple","Si","")</f>
        <v/>
      </c>
      <c r="C232" s="72"/>
      <c r="D232" s="72"/>
      <c r="E232" s="73"/>
      <c r="F232" s="73"/>
    </row>
    <row r="233" spans="1:6" ht="31" x14ac:dyDescent="0.35">
      <c r="A233" s="72" t="s">
        <v>295</v>
      </c>
      <c r="B233" s="72" t="str">
        <f>IF(Cumplimiento!C233="No Cumple","Si","")</f>
        <v/>
      </c>
      <c r="C233" s="72"/>
      <c r="D233" s="72"/>
      <c r="E233" s="73"/>
      <c r="F233" s="73"/>
    </row>
    <row r="234" spans="1:6" ht="31" x14ac:dyDescent="0.35">
      <c r="A234" s="72" t="s">
        <v>296</v>
      </c>
      <c r="B234" s="72" t="str">
        <f>IF(Cumplimiento!C234="No Cumple","Si","")</f>
        <v/>
      </c>
      <c r="C234" s="72"/>
      <c r="D234" s="72"/>
      <c r="E234" s="73"/>
      <c r="F234" s="73"/>
    </row>
    <row r="235" spans="1:6" ht="31" x14ac:dyDescent="0.35">
      <c r="A235" s="72" t="s">
        <v>297</v>
      </c>
      <c r="B235" s="72" t="str">
        <f>IF(Cumplimiento!C235="No Cumple","Si","")</f>
        <v/>
      </c>
      <c r="C235" s="72"/>
      <c r="D235" s="72"/>
      <c r="E235" s="73"/>
      <c r="F235" s="73"/>
    </row>
    <row r="236" spans="1:6" ht="31" x14ac:dyDescent="0.35">
      <c r="A236" s="72" t="s">
        <v>298</v>
      </c>
      <c r="B236" s="72" t="str">
        <f>IF(Cumplimiento!C236="No Cumple","Si","")</f>
        <v/>
      </c>
      <c r="C236" s="72"/>
      <c r="D236" s="72"/>
      <c r="E236" s="73"/>
      <c r="F236" s="73"/>
    </row>
    <row r="237" spans="1:6" x14ac:dyDescent="0.35">
      <c r="A237" s="72" t="s">
        <v>299</v>
      </c>
      <c r="B237" s="72" t="str">
        <f>IF(Cumplimiento!C237="No Cumple","Si","")</f>
        <v/>
      </c>
      <c r="C237" s="72"/>
      <c r="D237" s="72"/>
      <c r="E237" s="73"/>
      <c r="F237" s="73"/>
    </row>
    <row r="238" spans="1:6" ht="31" x14ac:dyDescent="0.35">
      <c r="A238" s="72" t="s">
        <v>300</v>
      </c>
      <c r="B238" s="72" t="str">
        <f>IF(Cumplimiento!C238="No Cumple","Si","")</f>
        <v/>
      </c>
      <c r="C238" s="72"/>
      <c r="D238" s="72"/>
      <c r="E238" s="73"/>
      <c r="F238" s="73"/>
    </row>
    <row r="239" spans="1:6" ht="31" x14ac:dyDescent="0.35">
      <c r="A239" s="72" t="s">
        <v>301</v>
      </c>
      <c r="B239" s="72" t="str">
        <f>IF(Cumplimiento!C239="No Cumple","Si","")</f>
        <v/>
      </c>
      <c r="C239" s="72"/>
      <c r="D239" s="72"/>
      <c r="E239" s="73"/>
      <c r="F239" s="73"/>
    </row>
    <row r="240" spans="1:6" ht="31" x14ac:dyDescent="0.35">
      <c r="A240" s="72" t="s">
        <v>302</v>
      </c>
      <c r="B240" s="72" t="str">
        <f>IF(Cumplimiento!C240="No Cumple","Si","")</f>
        <v/>
      </c>
      <c r="C240" s="72"/>
      <c r="D240" s="72"/>
      <c r="E240" s="73"/>
      <c r="F240" s="73"/>
    </row>
    <row r="241" spans="1:6" x14ac:dyDescent="0.35">
      <c r="A241" s="72" t="s">
        <v>303</v>
      </c>
      <c r="B241" s="72" t="str">
        <f>IF(Cumplimiento!C241="No Cumple","Si","")</f>
        <v/>
      </c>
      <c r="C241" s="72"/>
      <c r="D241" s="72"/>
      <c r="E241" s="73"/>
      <c r="F241" s="73"/>
    </row>
    <row r="242" spans="1:6" ht="31" x14ac:dyDescent="0.35">
      <c r="A242" s="72" t="s">
        <v>304</v>
      </c>
      <c r="B242" s="72" t="str">
        <f>IF(Cumplimiento!C242="No Cumple","Si","")</f>
        <v/>
      </c>
      <c r="C242" s="72"/>
      <c r="D242" s="72"/>
      <c r="E242" s="73"/>
      <c r="F242" s="73"/>
    </row>
    <row r="243" spans="1:6" ht="31" x14ac:dyDescent="0.35">
      <c r="A243" s="72" t="s">
        <v>305</v>
      </c>
      <c r="B243" s="72" t="str">
        <f>IF(Cumplimiento!C243="No Cumple","Si","")</f>
        <v/>
      </c>
      <c r="C243" s="72"/>
      <c r="D243" s="72"/>
      <c r="E243" s="73"/>
      <c r="F243" s="73"/>
    </row>
    <row r="244" spans="1:6" ht="46.5" x14ac:dyDescent="0.35">
      <c r="A244" s="72" t="s">
        <v>306</v>
      </c>
      <c r="B244" s="72" t="str">
        <f>IF(Cumplimiento!C244="No Cumple","Si","")</f>
        <v/>
      </c>
      <c r="C244" s="72"/>
      <c r="D244" s="72"/>
      <c r="E244" s="73"/>
      <c r="F244" s="73"/>
    </row>
    <row r="245" spans="1:6" ht="31" x14ac:dyDescent="0.35">
      <c r="A245" s="72" t="s">
        <v>307</v>
      </c>
      <c r="B245" s="72" t="str">
        <f>IF(Cumplimiento!C245="No Cumple","Si","")</f>
        <v/>
      </c>
      <c r="C245" s="72"/>
      <c r="D245" s="72"/>
      <c r="E245" s="73"/>
      <c r="F245" s="73"/>
    </row>
    <row r="246" spans="1:6" ht="31" x14ac:dyDescent="0.35">
      <c r="A246" s="72" t="s">
        <v>308</v>
      </c>
      <c r="B246" s="72" t="str">
        <f>IF(Cumplimiento!C246="No Cumple","Si","")</f>
        <v/>
      </c>
      <c r="C246" s="72"/>
      <c r="D246" s="72"/>
      <c r="E246" s="73"/>
      <c r="F246" s="73"/>
    </row>
    <row r="247" spans="1:6" x14ac:dyDescent="0.35">
      <c r="A247" s="72" t="s">
        <v>309</v>
      </c>
      <c r="B247" s="72" t="str">
        <f>IF(Cumplimiento!C247="No Cumple","Si","")</f>
        <v/>
      </c>
      <c r="C247" s="72"/>
      <c r="D247" s="72"/>
      <c r="E247" s="73"/>
      <c r="F247" s="73"/>
    </row>
    <row r="248" spans="1:6" ht="31" x14ac:dyDescent="0.35">
      <c r="A248" s="72" t="s">
        <v>310</v>
      </c>
      <c r="B248" s="72" t="str">
        <f>IF(Cumplimiento!C248="No Cumple","Si","")</f>
        <v/>
      </c>
      <c r="C248" s="72"/>
      <c r="D248" s="72"/>
      <c r="E248" s="73"/>
      <c r="F248" s="73"/>
    </row>
    <row r="249" spans="1:6" ht="31" x14ac:dyDescent="0.35">
      <c r="A249" s="72" t="s">
        <v>311</v>
      </c>
      <c r="B249" s="72" t="str">
        <f>IF(Cumplimiento!C249="No Cumple","Si","")</f>
        <v/>
      </c>
      <c r="C249" s="72"/>
      <c r="D249" s="72"/>
      <c r="E249" s="73"/>
      <c r="F249" s="73"/>
    </row>
    <row r="250" spans="1:6" ht="31" x14ac:dyDescent="0.35">
      <c r="A250" s="72" t="s">
        <v>312</v>
      </c>
      <c r="B250" s="72" t="str">
        <f>IF(Cumplimiento!C250="No Cumple","Si","")</f>
        <v/>
      </c>
      <c r="C250" s="72"/>
      <c r="D250" s="72"/>
      <c r="E250" s="73"/>
      <c r="F250" s="73"/>
    </row>
    <row r="251" spans="1:6" ht="31" x14ac:dyDescent="0.35">
      <c r="A251" s="72" t="s">
        <v>313</v>
      </c>
      <c r="B251" s="72" t="str">
        <f>IF(Cumplimiento!C251="No Cumple","Si","")</f>
        <v/>
      </c>
      <c r="C251" s="72"/>
      <c r="D251" s="72"/>
      <c r="E251" s="73"/>
      <c r="F251" s="73"/>
    </row>
    <row r="252" spans="1:6" x14ac:dyDescent="0.35">
      <c r="A252" s="72" t="s">
        <v>314</v>
      </c>
      <c r="B252" s="72" t="str">
        <f>IF(Cumplimiento!C252="No Cumple","Si","")</f>
        <v/>
      </c>
      <c r="C252" s="72" t="s">
        <v>1890</v>
      </c>
      <c r="D252" s="72"/>
      <c r="E252" s="73"/>
      <c r="F252" s="73"/>
    </row>
    <row r="253" spans="1:6" ht="31" x14ac:dyDescent="0.35">
      <c r="A253" s="72" t="s">
        <v>315</v>
      </c>
      <c r="B253" s="72" t="str">
        <f>IF(Cumplimiento!C253="No Cumple","Si","")</f>
        <v/>
      </c>
      <c r="C253" s="72"/>
      <c r="D253" s="72"/>
      <c r="E253" s="73"/>
      <c r="F253" s="73"/>
    </row>
    <row r="254" spans="1:6" x14ac:dyDescent="0.35">
      <c r="A254" s="72" t="s">
        <v>316</v>
      </c>
      <c r="B254" s="72" t="str">
        <f>IF(Cumplimiento!C254="No Cumple","Si","")</f>
        <v/>
      </c>
      <c r="C254" s="72"/>
      <c r="D254" s="72"/>
      <c r="E254" s="73"/>
      <c r="F254" s="73"/>
    </row>
    <row r="255" spans="1:6" ht="31" x14ac:dyDescent="0.35">
      <c r="A255" s="72" t="s">
        <v>317</v>
      </c>
      <c r="B255" s="72" t="str">
        <f>IF(Cumplimiento!C255="No Cumple","Si","")</f>
        <v/>
      </c>
      <c r="C255" s="72"/>
      <c r="D255" s="72"/>
      <c r="E255" s="73"/>
      <c r="F255" s="73"/>
    </row>
    <row r="256" spans="1:6" x14ac:dyDescent="0.35">
      <c r="A256" s="72" t="s">
        <v>318</v>
      </c>
      <c r="B256" s="72" t="str">
        <f>IF(Cumplimiento!C256="No Cumple","Si","")</f>
        <v/>
      </c>
      <c r="C256" s="72"/>
      <c r="D256" s="72"/>
      <c r="E256" s="73"/>
      <c r="F256" s="73"/>
    </row>
    <row r="257" spans="1:6" x14ac:dyDescent="0.35">
      <c r="A257" s="72" t="s">
        <v>319</v>
      </c>
      <c r="B257" s="72" t="str">
        <f>IF(Cumplimiento!C257="No Cumple","Si","")</f>
        <v/>
      </c>
      <c r="C257" s="72"/>
      <c r="D257" s="72"/>
      <c r="E257" s="73"/>
      <c r="F257" s="73"/>
    </row>
    <row r="258" spans="1:6" x14ac:dyDescent="0.35">
      <c r="A258" s="72" t="s">
        <v>320</v>
      </c>
      <c r="B258" s="72" t="str">
        <f>IF(Cumplimiento!C258="No Cumple","Si","")</f>
        <v/>
      </c>
      <c r="C258" s="72"/>
      <c r="D258" s="72"/>
      <c r="E258" s="73"/>
      <c r="F258" s="73"/>
    </row>
    <row r="259" spans="1:6" ht="31" x14ac:dyDescent="0.35">
      <c r="A259" s="72" t="s">
        <v>321</v>
      </c>
      <c r="B259" s="72" t="str">
        <f>IF(Cumplimiento!C259="No Cumple","Si","")</f>
        <v/>
      </c>
      <c r="C259" s="72"/>
      <c r="D259" s="72"/>
      <c r="E259" s="73"/>
      <c r="F259" s="73"/>
    </row>
    <row r="260" spans="1:6" x14ac:dyDescent="0.35">
      <c r="A260" s="72" t="s">
        <v>322</v>
      </c>
      <c r="B260" s="72" t="str">
        <f>IF(Cumplimiento!C260="No Cumple","Si","")</f>
        <v/>
      </c>
      <c r="C260" s="72"/>
      <c r="D260" s="72"/>
      <c r="E260" s="73"/>
      <c r="F260" s="73"/>
    </row>
    <row r="261" spans="1:6" ht="46.5" x14ac:dyDescent="0.35">
      <c r="A261" s="72" t="s">
        <v>1896</v>
      </c>
      <c r="B261" s="72" t="str">
        <f>IF(Cumplimiento!C261="No Cumple","Si","")</f>
        <v/>
      </c>
      <c r="C261" s="72"/>
      <c r="D261" s="72"/>
      <c r="E261" s="73"/>
      <c r="F261" s="73"/>
    </row>
    <row r="262" spans="1:6" x14ac:dyDescent="0.35">
      <c r="A262" s="72" t="s">
        <v>323</v>
      </c>
      <c r="B262" s="72" t="str">
        <f>IF(Cumplimiento!C262="No Cumple","Si","")</f>
        <v/>
      </c>
      <c r="C262" s="72"/>
      <c r="D262" s="72"/>
      <c r="E262" s="73"/>
      <c r="F262" s="73"/>
    </row>
    <row r="263" spans="1:6" ht="31" x14ac:dyDescent="0.35">
      <c r="A263" s="72" t="s">
        <v>324</v>
      </c>
      <c r="B263" s="72" t="str">
        <f>IF(Cumplimiento!C263="No Cumple","Si","")</f>
        <v/>
      </c>
      <c r="C263" s="72"/>
      <c r="D263" s="72"/>
      <c r="E263" s="73"/>
      <c r="F263" s="73"/>
    </row>
    <row r="264" spans="1:6" ht="31" x14ac:dyDescent="0.35">
      <c r="A264" s="72" t="s">
        <v>325</v>
      </c>
      <c r="B264" s="72" t="str">
        <f>IF(Cumplimiento!C264="No Cumple","Si","")</f>
        <v/>
      </c>
      <c r="C264" s="72"/>
      <c r="D264" s="72"/>
      <c r="E264" s="73"/>
      <c r="F264" s="73"/>
    </row>
    <row r="265" spans="1:6" ht="31" x14ac:dyDescent="0.35">
      <c r="A265" s="72" t="s">
        <v>326</v>
      </c>
      <c r="B265" s="72" t="str">
        <f>IF(Cumplimiento!C265="No Cumple","Si","")</f>
        <v/>
      </c>
      <c r="C265" s="72"/>
      <c r="D265" s="72"/>
      <c r="E265" s="73"/>
      <c r="F265" s="73"/>
    </row>
    <row r="266" spans="1:6" x14ac:dyDescent="0.35">
      <c r="A266" s="72" t="s">
        <v>327</v>
      </c>
      <c r="B266" s="72" t="str">
        <f>IF(Cumplimiento!C266="No Cumple","Si","")</f>
        <v/>
      </c>
      <c r="C266" s="72"/>
      <c r="D266" s="72"/>
      <c r="E266" s="73"/>
      <c r="F266" s="73"/>
    </row>
    <row r="267" spans="1:6" ht="31" x14ac:dyDescent="0.35">
      <c r="A267" s="72" t="s">
        <v>328</v>
      </c>
      <c r="B267" s="72" t="str">
        <f>IF(Cumplimiento!C267="No Cumple","Si","")</f>
        <v/>
      </c>
      <c r="C267" s="72"/>
      <c r="D267" s="72"/>
      <c r="E267" s="73"/>
      <c r="F267" s="73"/>
    </row>
    <row r="268" spans="1:6" ht="31" x14ac:dyDescent="0.35">
      <c r="A268" s="72" t="s">
        <v>329</v>
      </c>
      <c r="B268" s="72" t="str">
        <f>IF(Cumplimiento!C268="No Cumple","Si","")</f>
        <v/>
      </c>
      <c r="C268" s="72"/>
      <c r="D268" s="72"/>
      <c r="E268" s="73"/>
      <c r="F268" s="73"/>
    </row>
    <row r="269" spans="1:6" x14ac:dyDescent="0.35">
      <c r="A269" s="72" t="s">
        <v>330</v>
      </c>
      <c r="B269" s="72" t="str">
        <f>IF(Cumplimiento!C269="No Cumple","Si","")</f>
        <v/>
      </c>
      <c r="C269" s="72"/>
      <c r="D269" s="72"/>
      <c r="E269" s="73"/>
      <c r="F269" s="73"/>
    </row>
    <row r="270" spans="1:6" x14ac:dyDescent="0.35">
      <c r="A270" s="72" t="s">
        <v>331</v>
      </c>
      <c r="B270" s="72" t="str">
        <f>IF(Cumplimiento!C270="No Cumple","Si","")</f>
        <v/>
      </c>
      <c r="C270" s="72"/>
      <c r="D270" s="72"/>
      <c r="E270" s="73"/>
      <c r="F270" s="73"/>
    </row>
    <row r="271" spans="1:6" ht="31" x14ac:dyDescent="0.35">
      <c r="A271" s="72" t="s">
        <v>332</v>
      </c>
      <c r="B271" s="72" t="str">
        <f>IF(Cumplimiento!C271="No Cumple","Si","")</f>
        <v/>
      </c>
      <c r="C271" s="72"/>
      <c r="D271" s="72"/>
      <c r="E271" s="73"/>
      <c r="F271" s="73"/>
    </row>
    <row r="272" spans="1:6" ht="31" x14ac:dyDescent="0.35">
      <c r="A272" s="72" t="s">
        <v>333</v>
      </c>
      <c r="B272" s="72" t="str">
        <f>IF(Cumplimiento!C272="No Cumple","Si","")</f>
        <v/>
      </c>
      <c r="C272" s="72"/>
      <c r="D272" s="72"/>
      <c r="E272" s="73"/>
      <c r="F272" s="73"/>
    </row>
    <row r="273" spans="1:6" ht="31" x14ac:dyDescent="0.35">
      <c r="A273" s="72" t="s">
        <v>334</v>
      </c>
      <c r="B273" s="72" t="str">
        <f>IF(Cumplimiento!C273="No Cumple","Si","")</f>
        <v/>
      </c>
      <c r="C273" s="72"/>
      <c r="D273" s="72"/>
      <c r="E273" s="73"/>
      <c r="F273" s="73"/>
    </row>
    <row r="274" spans="1:6" ht="31" x14ac:dyDescent="0.35">
      <c r="A274" s="72" t="s">
        <v>335</v>
      </c>
      <c r="B274" s="72" t="str">
        <f>IF(Cumplimiento!C274="No Cumple","Si","")</f>
        <v/>
      </c>
      <c r="C274" s="72"/>
      <c r="D274" s="72"/>
      <c r="E274" s="73"/>
      <c r="F274" s="73"/>
    </row>
    <row r="275" spans="1:6" ht="31" x14ac:dyDescent="0.35">
      <c r="A275" s="72" t="s">
        <v>336</v>
      </c>
      <c r="B275" s="72" t="str">
        <f>IF(Cumplimiento!C275="No Cumple","Si","")</f>
        <v/>
      </c>
      <c r="C275" s="72"/>
      <c r="D275" s="72"/>
      <c r="E275" s="73"/>
      <c r="F275" s="73"/>
    </row>
    <row r="276" spans="1:6" ht="31" x14ac:dyDescent="0.35">
      <c r="A276" s="72" t="s">
        <v>337</v>
      </c>
      <c r="B276" s="72" t="str">
        <f>IF(Cumplimiento!C276="No Cumple","Si","")</f>
        <v/>
      </c>
      <c r="C276" s="72"/>
      <c r="D276" s="72"/>
      <c r="E276" s="73"/>
      <c r="F276" s="73"/>
    </row>
    <row r="277" spans="1:6" ht="31" x14ac:dyDescent="0.35">
      <c r="A277" s="72" t="s">
        <v>338</v>
      </c>
      <c r="B277" s="72" t="str">
        <f>IF(Cumplimiento!C277="No Cumple","Si","")</f>
        <v/>
      </c>
      <c r="C277" s="72"/>
      <c r="D277" s="72"/>
      <c r="E277" s="73"/>
      <c r="F277" s="73"/>
    </row>
    <row r="278" spans="1:6" ht="31" x14ac:dyDescent="0.35">
      <c r="A278" s="72" t="s">
        <v>339</v>
      </c>
      <c r="B278" s="72" t="str">
        <f>IF(Cumplimiento!C278="No Cumple","Si","")</f>
        <v/>
      </c>
      <c r="C278" s="72"/>
      <c r="D278" s="72"/>
      <c r="E278" s="73"/>
      <c r="F278" s="73"/>
    </row>
    <row r="279" spans="1:6" x14ac:dyDescent="0.35">
      <c r="A279" s="72" t="s">
        <v>340</v>
      </c>
      <c r="B279" s="72" t="str">
        <f>IF(Cumplimiento!C279="No Cumple","Si","")</f>
        <v/>
      </c>
      <c r="C279" s="72"/>
      <c r="D279" s="72"/>
      <c r="E279" s="73"/>
      <c r="F279" s="73"/>
    </row>
    <row r="280" spans="1:6" x14ac:dyDescent="0.35">
      <c r="A280" s="72" t="s">
        <v>341</v>
      </c>
      <c r="B280" s="72" t="str">
        <f>IF(Cumplimiento!C280="No Cumple","Si","")</f>
        <v/>
      </c>
      <c r="C280" s="72"/>
      <c r="D280" s="72"/>
      <c r="E280" s="73"/>
      <c r="F280" s="73"/>
    </row>
    <row r="281" spans="1:6" ht="31" x14ac:dyDescent="0.35">
      <c r="A281" s="72" t="s">
        <v>342</v>
      </c>
      <c r="B281" s="72" t="str">
        <f>IF(Cumplimiento!C281="No Cumple","Si","")</f>
        <v/>
      </c>
      <c r="C281" s="72"/>
      <c r="D281" s="72"/>
      <c r="E281" s="73"/>
      <c r="F281" s="73"/>
    </row>
    <row r="282" spans="1:6" ht="31" x14ac:dyDescent="0.35">
      <c r="A282" s="72" t="s">
        <v>343</v>
      </c>
      <c r="B282" s="72" t="str">
        <f>IF(Cumplimiento!C282="No Cumple","Si","")</f>
        <v/>
      </c>
      <c r="C282" s="72"/>
      <c r="D282" s="72"/>
      <c r="E282" s="73"/>
      <c r="F282" s="73"/>
    </row>
    <row r="283" spans="1:6" ht="31" x14ac:dyDescent="0.35">
      <c r="A283" s="72" t="s">
        <v>344</v>
      </c>
      <c r="B283" s="72" t="str">
        <f>IF(Cumplimiento!C283="No Cumple","Si","")</f>
        <v/>
      </c>
      <c r="C283" s="72"/>
      <c r="D283" s="72"/>
      <c r="E283" s="73"/>
      <c r="F283" s="73"/>
    </row>
    <row r="284" spans="1:6" ht="31" x14ac:dyDescent="0.35">
      <c r="A284" s="72" t="s">
        <v>345</v>
      </c>
      <c r="B284" s="72" t="str">
        <f>IF(Cumplimiento!C284="No Cumple","Si","")</f>
        <v/>
      </c>
      <c r="C284" s="72"/>
      <c r="D284" s="72"/>
      <c r="E284" s="73"/>
      <c r="F284" s="73"/>
    </row>
    <row r="285" spans="1:6" x14ac:dyDescent="0.35">
      <c r="A285" s="72" t="s">
        <v>346</v>
      </c>
      <c r="B285" s="72" t="str">
        <f>IF(Cumplimiento!C285="No Cumple","Si","")</f>
        <v/>
      </c>
      <c r="C285" s="72"/>
      <c r="D285" s="72"/>
      <c r="E285" s="73"/>
      <c r="F285" s="73"/>
    </row>
    <row r="286" spans="1:6" x14ac:dyDescent="0.35">
      <c r="A286" s="72" t="s">
        <v>347</v>
      </c>
      <c r="B286" s="72" t="str">
        <f>IF(Cumplimiento!C286="No Cumple","Si","")</f>
        <v/>
      </c>
      <c r="C286" s="72"/>
      <c r="D286" s="72"/>
      <c r="E286" s="73"/>
      <c r="F286" s="73"/>
    </row>
    <row r="287" spans="1:6" ht="31" x14ac:dyDescent="0.35">
      <c r="A287" s="72" t="s">
        <v>348</v>
      </c>
      <c r="B287" s="72" t="str">
        <f>IF(Cumplimiento!C287="No Cumple","Si","")</f>
        <v/>
      </c>
      <c r="C287" s="72"/>
      <c r="D287" s="72"/>
      <c r="E287" s="73"/>
      <c r="F287" s="73"/>
    </row>
    <row r="288" spans="1:6" ht="31" x14ac:dyDescent="0.35">
      <c r="A288" s="72" t="s">
        <v>349</v>
      </c>
      <c r="B288" s="72" t="str">
        <f>IF(Cumplimiento!C288="No Cumple","Si","")</f>
        <v/>
      </c>
      <c r="C288" s="72"/>
      <c r="D288" s="72"/>
      <c r="E288" s="73"/>
      <c r="F288" s="73"/>
    </row>
    <row r="289" spans="1:6" x14ac:dyDescent="0.35">
      <c r="A289" s="72" t="s">
        <v>350</v>
      </c>
      <c r="B289" s="72" t="str">
        <f>IF(Cumplimiento!C289="No Cumple","Si","")</f>
        <v/>
      </c>
      <c r="C289" s="72"/>
      <c r="D289" s="72"/>
      <c r="E289" s="73"/>
      <c r="F289" s="73"/>
    </row>
    <row r="290" spans="1:6" ht="31" x14ac:dyDescent="0.35">
      <c r="A290" s="72" t="s">
        <v>351</v>
      </c>
      <c r="B290" s="72" t="str">
        <f>IF(Cumplimiento!C290="No Cumple","Si","")</f>
        <v/>
      </c>
      <c r="C290" s="72"/>
      <c r="D290" s="72"/>
      <c r="E290" s="73"/>
      <c r="F290" s="73"/>
    </row>
    <row r="291" spans="1:6" ht="31" x14ac:dyDescent="0.35">
      <c r="A291" s="72" t="s">
        <v>352</v>
      </c>
      <c r="B291" s="72" t="str">
        <f>IF(Cumplimiento!C291="No Cumple","Si","")</f>
        <v/>
      </c>
      <c r="C291" s="72"/>
      <c r="D291" s="72"/>
      <c r="E291" s="73"/>
      <c r="F291" s="73"/>
    </row>
    <row r="292" spans="1:6" ht="31" x14ac:dyDescent="0.35">
      <c r="A292" s="72" t="s">
        <v>353</v>
      </c>
      <c r="B292" s="72" t="str">
        <f>IF(Cumplimiento!C292="No Cumple","Si","")</f>
        <v/>
      </c>
      <c r="C292" s="72"/>
      <c r="D292" s="72"/>
      <c r="E292" s="73"/>
      <c r="F292" s="73"/>
    </row>
    <row r="293" spans="1:6" ht="31" x14ac:dyDescent="0.35">
      <c r="A293" s="72" t="s">
        <v>354</v>
      </c>
      <c r="B293" s="72" t="str">
        <f>IF(Cumplimiento!C293="No Cumple","Si","")</f>
        <v/>
      </c>
      <c r="C293" s="72"/>
      <c r="D293" s="72"/>
      <c r="E293" s="73"/>
      <c r="F293" s="73"/>
    </row>
    <row r="294" spans="1:6" ht="46.5" x14ac:dyDescent="0.35">
      <c r="A294" s="72" t="s">
        <v>355</v>
      </c>
      <c r="B294" s="72" t="str">
        <f>IF(Cumplimiento!C294="No Cumple","Si","")</f>
        <v/>
      </c>
      <c r="C294" s="72"/>
      <c r="D294" s="72"/>
      <c r="E294" s="73"/>
      <c r="F294" s="73"/>
    </row>
    <row r="295" spans="1:6" ht="31" x14ac:dyDescent="0.35">
      <c r="A295" s="72" t="s">
        <v>356</v>
      </c>
      <c r="B295" s="72" t="str">
        <f>IF(Cumplimiento!C295="No Cumple","Si","")</f>
        <v/>
      </c>
      <c r="C295" s="72"/>
      <c r="D295" s="72"/>
      <c r="E295" s="73"/>
      <c r="F295" s="73"/>
    </row>
    <row r="296" spans="1:6" ht="46.5" x14ac:dyDescent="0.35">
      <c r="A296" s="72" t="s">
        <v>357</v>
      </c>
      <c r="B296" s="72" t="str">
        <f>IF(Cumplimiento!C296="No Cumple","Si","")</f>
        <v/>
      </c>
      <c r="C296" s="72"/>
      <c r="D296" s="72"/>
      <c r="E296" s="73"/>
      <c r="F296" s="73"/>
    </row>
    <row r="297" spans="1:6" ht="31" x14ac:dyDescent="0.35">
      <c r="A297" s="72" t="s">
        <v>358</v>
      </c>
      <c r="B297" s="72" t="str">
        <f>IF(Cumplimiento!C297="No Cumple","Si","")</f>
        <v/>
      </c>
      <c r="C297" s="72"/>
      <c r="D297" s="72"/>
      <c r="E297" s="73"/>
      <c r="F297" s="73"/>
    </row>
    <row r="298" spans="1:6" ht="31" x14ac:dyDescent="0.35">
      <c r="A298" s="72" t="s">
        <v>359</v>
      </c>
      <c r="B298" s="72" t="str">
        <f>IF(Cumplimiento!C298="No Cumple","Si","")</f>
        <v/>
      </c>
      <c r="C298" s="72"/>
      <c r="D298" s="72"/>
      <c r="E298" s="73"/>
      <c r="F298" s="73"/>
    </row>
    <row r="299" spans="1:6" ht="31" x14ac:dyDescent="0.35">
      <c r="A299" s="72" t="s">
        <v>360</v>
      </c>
      <c r="B299" s="72" t="str">
        <f>IF(Cumplimiento!C299="No Cumple","Si","")</f>
        <v/>
      </c>
      <c r="C299" s="72"/>
      <c r="D299" s="72"/>
      <c r="E299" s="73"/>
      <c r="F299" s="73"/>
    </row>
    <row r="300" spans="1:6" ht="31" x14ac:dyDescent="0.35">
      <c r="A300" s="72" t="s">
        <v>361</v>
      </c>
      <c r="B300" s="72" t="str">
        <f>IF(Cumplimiento!C300="No Cumple","Si","")</f>
        <v/>
      </c>
      <c r="C300" s="72"/>
      <c r="D300" s="72"/>
      <c r="E300" s="73"/>
      <c r="F300" s="73"/>
    </row>
    <row r="301" spans="1:6" ht="31" x14ac:dyDescent="0.35">
      <c r="A301" s="72" t="s">
        <v>362</v>
      </c>
      <c r="B301" s="72" t="str">
        <f>IF(Cumplimiento!C301="No Cumple","Si","")</f>
        <v/>
      </c>
      <c r="C301" s="72"/>
      <c r="D301" s="72"/>
      <c r="E301" s="73"/>
      <c r="F301" s="73"/>
    </row>
    <row r="302" spans="1:6" ht="46.5" x14ac:dyDescent="0.35">
      <c r="A302" s="72" t="s">
        <v>363</v>
      </c>
      <c r="B302" s="72" t="str">
        <f>IF(Cumplimiento!C302="No Cumple","Si","")</f>
        <v/>
      </c>
      <c r="C302" s="72"/>
      <c r="D302" s="72"/>
      <c r="E302" s="73"/>
      <c r="F302" s="73"/>
    </row>
    <row r="303" spans="1:6" ht="31" x14ac:dyDescent="0.35">
      <c r="A303" s="72" t="s">
        <v>364</v>
      </c>
      <c r="B303" s="72" t="str">
        <f>IF(Cumplimiento!C303="No Cumple","Si","")</f>
        <v/>
      </c>
      <c r="C303" s="72"/>
      <c r="D303" s="72"/>
      <c r="E303" s="73"/>
      <c r="F303" s="73"/>
    </row>
    <row r="304" spans="1:6" ht="46.5" x14ac:dyDescent="0.35">
      <c r="A304" s="72" t="s">
        <v>365</v>
      </c>
      <c r="B304" s="72" t="str">
        <f>IF(Cumplimiento!C304="No Cumple","Si","")</f>
        <v/>
      </c>
      <c r="C304" s="72"/>
      <c r="D304" s="72"/>
      <c r="E304" s="73"/>
      <c r="F304" s="73"/>
    </row>
    <row r="305" spans="1:6" ht="31" x14ac:dyDescent="0.35">
      <c r="A305" s="72" t="s">
        <v>366</v>
      </c>
      <c r="B305" s="72" t="str">
        <f>IF(Cumplimiento!C305="No Cumple","Si","")</f>
        <v/>
      </c>
      <c r="C305" s="72"/>
      <c r="D305" s="72"/>
      <c r="E305" s="73"/>
      <c r="F305" s="73"/>
    </row>
    <row r="306" spans="1:6" ht="46.5" x14ac:dyDescent="0.35">
      <c r="A306" s="72" t="s">
        <v>367</v>
      </c>
      <c r="B306" s="72" t="str">
        <f>IF(Cumplimiento!C306="No Cumple","Si","")</f>
        <v/>
      </c>
      <c r="C306" s="72"/>
      <c r="D306" s="72"/>
      <c r="E306" s="73"/>
      <c r="F306" s="73"/>
    </row>
    <row r="307" spans="1:6" ht="31" x14ac:dyDescent="0.35">
      <c r="A307" s="72" t="s">
        <v>368</v>
      </c>
      <c r="B307" s="72" t="str">
        <f>IF(Cumplimiento!C307="No Cumple","Si","")</f>
        <v/>
      </c>
      <c r="C307" s="72"/>
      <c r="D307" s="72"/>
      <c r="E307" s="73"/>
      <c r="F307" s="73"/>
    </row>
    <row r="308" spans="1:6" ht="31" x14ac:dyDescent="0.35">
      <c r="A308" s="72" t="s">
        <v>369</v>
      </c>
      <c r="B308" s="72" t="str">
        <f>IF(Cumplimiento!C308="No Cumple","Si","")</f>
        <v/>
      </c>
      <c r="C308" s="72"/>
      <c r="D308" s="72"/>
      <c r="E308" s="73"/>
      <c r="F308" s="73"/>
    </row>
    <row r="309" spans="1:6" ht="31" x14ac:dyDescent="0.35">
      <c r="A309" s="72" t="s">
        <v>370</v>
      </c>
      <c r="B309" s="72" t="str">
        <f>IF(Cumplimiento!C309="No Cumple","Si","")</f>
        <v/>
      </c>
      <c r="C309" s="72"/>
      <c r="D309" s="72"/>
      <c r="E309" s="73"/>
      <c r="F309" s="73"/>
    </row>
    <row r="310" spans="1:6" x14ac:dyDescent="0.35">
      <c r="A310" s="72" t="s">
        <v>371</v>
      </c>
      <c r="B310" s="72" t="str">
        <f>IF(Cumplimiento!C310="No Cumple","Si","")</f>
        <v/>
      </c>
      <c r="C310" s="72"/>
      <c r="D310" s="72"/>
      <c r="E310" s="73"/>
      <c r="F310" s="73"/>
    </row>
    <row r="311" spans="1:6" ht="31" x14ac:dyDescent="0.35">
      <c r="A311" s="72" t="s">
        <v>372</v>
      </c>
      <c r="B311" s="72" t="str">
        <f>IF(Cumplimiento!C311="No Cumple","Si","")</f>
        <v/>
      </c>
      <c r="C311" s="72"/>
      <c r="D311" s="72"/>
      <c r="E311" s="73"/>
      <c r="F311" s="73"/>
    </row>
    <row r="312" spans="1:6" ht="31" x14ac:dyDescent="0.35">
      <c r="A312" s="72" t="s">
        <v>373</v>
      </c>
      <c r="B312" s="72" t="str">
        <f>IF(Cumplimiento!C312="No Cumple","Si","")</f>
        <v/>
      </c>
      <c r="C312" s="72"/>
      <c r="D312" s="72"/>
      <c r="E312" s="73"/>
      <c r="F312" s="73"/>
    </row>
    <row r="313" spans="1:6" ht="31" x14ac:dyDescent="0.35">
      <c r="A313" s="72" t="s">
        <v>374</v>
      </c>
      <c r="B313" s="72" t="str">
        <f>IF(Cumplimiento!C313="No Cumple","Si","")</f>
        <v/>
      </c>
      <c r="C313" s="72"/>
      <c r="D313" s="72"/>
      <c r="E313" s="73"/>
      <c r="F313" s="73"/>
    </row>
    <row r="314" spans="1:6" ht="31" x14ac:dyDescent="0.35">
      <c r="A314" s="72" t="s">
        <v>375</v>
      </c>
      <c r="B314" s="72" t="str">
        <f>IF(Cumplimiento!C314="No Cumple","Si","")</f>
        <v/>
      </c>
      <c r="C314" s="72"/>
      <c r="D314" s="72"/>
      <c r="E314" s="73"/>
      <c r="F314" s="73"/>
    </row>
    <row r="315" spans="1:6" ht="46.5" x14ac:dyDescent="0.35">
      <c r="A315" s="72" t="s">
        <v>376</v>
      </c>
      <c r="B315" s="72" t="str">
        <f>IF(Cumplimiento!C315="No Cumple","Si","")</f>
        <v/>
      </c>
      <c r="C315" s="72"/>
      <c r="D315" s="72"/>
      <c r="E315" s="73"/>
      <c r="F315" s="73"/>
    </row>
    <row r="316" spans="1:6" ht="31" x14ac:dyDescent="0.35">
      <c r="A316" s="72" t="s">
        <v>377</v>
      </c>
      <c r="B316" s="72" t="str">
        <f>IF(Cumplimiento!C316="No Cumple","Si","")</f>
        <v/>
      </c>
      <c r="C316" s="72" t="s">
        <v>1890</v>
      </c>
      <c r="D316" s="72"/>
      <c r="E316" s="73"/>
      <c r="F316" s="73"/>
    </row>
    <row r="317" spans="1:6" ht="31" x14ac:dyDescent="0.35">
      <c r="A317" s="72" t="s">
        <v>378</v>
      </c>
      <c r="B317" s="72" t="str">
        <f>IF(Cumplimiento!C317="No Cumple","Si","")</f>
        <v/>
      </c>
      <c r="C317" s="72" t="s">
        <v>1890</v>
      </c>
      <c r="D317" s="72"/>
      <c r="E317" s="73"/>
      <c r="F317" s="73"/>
    </row>
    <row r="318" spans="1:6" x14ac:dyDescent="0.35">
      <c r="A318" s="72" t="s">
        <v>379</v>
      </c>
      <c r="B318" s="72" t="str">
        <f>IF(Cumplimiento!C318="No Cumple","Si","")</f>
        <v/>
      </c>
      <c r="C318" s="72" t="s">
        <v>1890</v>
      </c>
      <c r="D318" s="72"/>
      <c r="E318" s="73"/>
      <c r="F318" s="73"/>
    </row>
    <row r="319" spans="1:6" ht="31" x14ac:dyDescent="0.35">
      <c r="A319" s="72" t="s">
        <v>380</v>
      </c>
      <c r="B319" s="72" t="str">
        <f>IF(Cumplimiento!C319="No Cumple","Si","")</f>
        <v/>
      </c>
      <c r="C319" s="72" t="s">
        <v>1890</v>
      </c>
      <c r="D319" s="72"/>
      <c r="E319" s="73"/>
      <c r="F319" s="73"/>
    </row>
    <row r="320" spans="1:6" ht="31" x14ac:dyDescent="0.35">
      <c r="A320" s="72" t="s">
        <v>381</v>
      </c>
      <c r="B320" s="72" t="str">
        <f>IF(Cumplimiento!C320="No Cumple","Si","")</f>
        <v/>
      </c>
      <c r="C320" s="72" t="s">
        <v>1890</v>
      </c>
      <c r="D320" s="72"/>
      <c r="E320" s="73"/>
      <c r="F320" s="73"/>
    </row>
    <row r="321" spans="1:6" x14ac:dyDescent="0.35">
      <c r="A321" s="72" t="s">
        <v>382</v>
      </c>
      <c r="B321" s="72" t="str">
        <f>IF(Cumplimiento!C321="No Cumple","Si","")</f>
        <v/>
      </c>
      <c r="C321" s="72"/>
      <c r="D321" s="72"/>
      <c r="E321" s="73"/>
      <c r="F321" s="73"/>
    </row>
    <row r="322" spans="1:6" x14ac:dyDescent="0.35">
      <c r="A322" s="72" t="s">
        <v>383</v>
      </c>
      <c r="B322" s="72" t="str">
        <f>IF(Cumplimiento!C322="No Cumple","Si","")</f>
        <v/>
      </c>
      <c r="C322" s="72"/>
      <c r="D322" s="72"/>
      <c r="E322" s="73"/>
      <c r="F322" s="73"/>
    </row>
    <row r="323" spans="1:6" x14ac:dyDescent="0.35">
      <c r="A323" s="72" t="s">
        <v>384</v>
      </c>
      <c r="B323" s="72" t="str">
        <f>IF(Cumplimiento!C323="No Cumple","Si","")</f>
        <v/>
      </c>
      <c r="C323" s="72"/>
      <c r="D323" s="72"/>
      <c r="E323" s="73"/>
      <c r="F323" s="73"/>
    </row>
    <row r="324" spans="1:6" x14ac:dyDescent="0.35">
      <c r="A324" s="72" t="s">
        <v>385</v>
      </c>
      <c r="B324" s="72" t="str">
        <f>IF(Cumplimiento!C324="No Cumple","Si","")</f>
        <v/>
      </c>
      <c r="C324" s="72"/>
      <c r="D324" s="72"/>
      <c r="E324" s="73"/>
      <c r="F324" s="73"/>
    </row>
    <row r="325" spans="1:6" x14ac:dyDescent="0.35">
      <c r="A325" s="72" t="s">
        <v>386</v>
      </c>
      <c r="B325" s="72" t="str">
        <f>IF(Cumplimiento!C325="No Cumple","Si","")</f>
        <v/>
      </c>
      <c r="C325" s="72"/>
      <c r="D325" s="72"/>
      <c r="E325" s="73"/>
      <c r="F325" s="73"/>
    </row>
    <row r="326" spans="1:6" ht="31" x14ac:dyDescent="0.35">
      <c r="A326" s="72" t="s">
        <v>387</v>
      </c>
      <c r="B326" s="72" t="str">
        <f>IF(Cumplimiento!C326="No Cumple","Si","")</f>
        <v/>
      </c>
      <c r="C326" s="72"/>
      <c r="D326" s="72"/>
      <c r="E326" s="73"/>
      <c r="F326" s="73"/>
    </row>
    <row r="327" spans="1:6" ht="31" x14ac:dyDescent="0.35">
      <c r="A327" s="72" t="s">
        <v>388</v>
      </c>
      <c r="B327" s="72" t="str">
        <f>IF(Cumplimiento!C327="No Cumple","Si","")</f>
        <v/>
      </c>
      <c r="C327" s="72"/>
      <c r="D327" s="72"/>
      <c r="E327" s="73"/>
      <c r="F327" s="73"/>
    </row>
    <row r="328" spans="1:6" ht="31" x14ac:dyDescent="0.35">
      <c r="A328" s="72" t="s">
        <v>389</v>
      </c>
      <c r="B328" s="72" t="str">
        <f>IF(Cumplimiento!C328="No Cumple","Si","")</f>
        <v/>
      </c>
      <c r="C328" s="72"/>
      <c r="D328" s="72"/>
      <c r="E328" s="73"/>
      <c r="F328" s="73"/>
    </row>
    <row r="329" spans="1:6" ht="31" x14ac:dyDescent="0.35">
      <c r="A329" s="72" t="s">
        <v>390</v>
      </c>
      <c r="B329" s="72" t="str">
        <f>IF(Cumplimiento!C329="No Cumple","Si","")</f>
        <v/>
      </c>
      <c r="C329" s="72"/>
      <c r="D329" s="72"/>
      <c r="E329" s="73"/>
      <c r="F329" s="73"/>
    </row>
    <row r="330" spans="1:6" ht="31" x14ac:dyDescent="0.35">
      <c r="A330" s="72" t="s">
        <v>391</v>
      </c>
      <c r="B330" s="72" t="str">
        <f>IF(Cumplimiento!C330="No Cumple","Si","")</f>
        <v/>
      </c>
      <c r="C330" s="72"/>
      <c r="D330" s="72"/>
      <c r="E330" s="73"/>
      <c r="F330" s="73"/>
    </row>
    <row r="331" spans="1:6" ht="31" x14ac:dyDescent="0.35">
      <c r="A331" s="72" t="s">
        <v>392</v>
      </c>
      <c r="B331" s="72" t="str">
        <f>IF(Cumplimiento!C331="No Cumple","Si","")</f>
        <v/>
      </c>
      <c r="C331" s="72"/>
      <c r="D331" s="72"/>
      <c r="E331" s="73"/>
      <c r="F331" s="73"/>
    </row>
    <row r="332" spans="1:6" x14ac:dyDescent="0.35">
      <c r="A332" s="72" t="s">
        <v>393</v>
      </c>
      <c r="B332" s="72" t="str">
        <f>IF(Cumplimiento!C332="No Cumple","Si","")</f>
        <v/>
      </c>
      <c r="C332" s="72"/>
      <c r="D332" s="72"/>
      <c r="E332" s="73"/>
      <c r="F332" s="73"/>
    </row>
    <row r="333" spans="1:6" x14ac:dyDescent="0.35">
      <c r="A333" s="72" t="s">
        <v>394</v>
      </c>
      <c r="B333" s="72" t="str">
        <f>IF(Cumplimiento!C333="No Cumple","Si","")</f>
        <v/>
      </c>
      <c r="C333" s="72"/>
      <c r="D333" s="72"/>
      <c r="E333" s="73"/>
      <c r="F333" s="73"/>
    </row>
    <row r="334" spans="1:6" x14ac:dyDescent="0.35">
      <c r="A334" s="72" t="s">
        <v>395</v>
      </c>
      <c r="B334" s="72" t="str">
        <f>IF(Cumplimiento!C334="No Cumple","Si","")</f>
        <v/>
      </c>
      <c r="C334" s="72"/>
      <c r="D334" s="72"/>
      <c r="E334" s="73"/>
      <c r="F334" s="73"/>
    </row>
    <row r="335" spans="1:6" ht="31" x14ac:dyDescent="0.35">
      <c r="A335" s="72" t="s">
        <v>396</v>
      </c>
      <c r="B335" s="72" t="str">
        <f>IF(Cumplimiento!C335="No Cumple","Si","")</f>
        <v/>
      </c>
      <c r="C335" s="72"/>
      <c r="D335" s="72"/>
      <c r="E335" s="73"/>
      <c r="F335" s="73"/>
    </row>
    <row r="336" spans="1:6" x14ac:dyDescent="0.35">
      <c r="A336" s="72" t="s">
        <v>397</v>
      </c>
      <c r="B336" s="72" t="str">
        <f>IF(Cumplimiento!C336="No Cumple","Si","")</f>
        <v/>
      </c>
      <c r="C336" s="72"/>
      <c r="D336" s="72"/>
      <c r="E336" s="73"/>
      <c r="F336" s="73"/>
    </row>
    <row r="337" spans="1:6" x14ac:dyDescent="0.35">
      <c r="A337" s="72" t="s">
        <v>398</v>
      </c>
      <c r="B337" s="72" t="str">
        <f>IF(Cumplimiento!C337="No Cumple","Si","")</f>
        <v/>
      </c>
      <c r="C337" s="72"/>
      <c r="D337" s="72"/>
      <c r="E337" s="73"/>
      <c r="F337" s="73"/>
    </row>
    <row r="338" spans="1:6" ht="31" x14ac:dyDescent="0.35">
      <c r="A338" s="72" t="s">
        <v>399</v>
      </c>
      <c r="B338" s="72" t="str">
        <f>IF(Cumplimiento!C338="No Cumple","Si","")</f>
        <v/>
      </c>
      <c r="C338" s="72"/>
      <c r="D338" s="72"/>
      <c r="E338" s="73"/>
      <c r="F338" s="73"/>
    </row>
    <row r="339" spans="1:6" ht="31" x14ac:dyDescent="0.35">
      <c r="A339" s="72" t="s">
        <v>400</v>
      </c>
      <c r="B339" s="72" t="str">
        <f>IF(Cumplimiento!C339="No Cumple","Si","")</f>
        <v/>
      </c>
      <c r="C339" s="72"/>
      <c r="D339" s="72"/>
      <c r="E339" s="73"/>
      <c r="F339" s="73"/>
    </row>
    <row r="340" spans="1:6" ht="31" x14ac:dyDescent="0.35">
      <c r="A340" s="72" t="s">
        <v>401</v>
      </c>
      <c r="B340" s="72" t="str">
        <f>IF(Cumplimiento!C340="No Cumple","Si","")</f>
        <v/>
      </c>
      <c r="C340" s="72"/>
      <c r="D340" s="72"/>
      <c r="E340" s="73"/>
      <c r="F340" s="73"/>
    </row>
    <row r="341" spans="1:6" x14ac:dyDescent="0.35">
      <c r="A341" s="72" t="s">
        <v>402</v>
      </c>
      <c r="B341" s="72" t="str">
        <f>IF(Cumplimiento!C341="No Cumple","Si","")</f>
        <v/>
      </c>
      <c r="C341" s="72"/>
      <c r="D341" s="72"/>
      <c r="E341" s="73"/>
      <c r="F341" s="73"/>
    </row>
    <row r="342" spans="1:6" x14ac:dyDescent="0.35">
      <c r="A342" s="72" t="s">
        <v>403</v>
      </c>
      <c r="B342" s="72" t="str">
        <f>IF(Cumplimiento!C342="No Cumple","Si","")</f>
        <v/>
      </c>
      <c r="C342" s="72"/>
      <c r="D342" s="72"/>
      <c r="E342" s="73"/>
      <c r="F342" s="73"/>
    </row>
    <row r="343" spans="1:6" ht="31" x14ac:dyDescent="0.35">
      <c r="A343" s="72" t="s">
        <v>404</v>
      </c>
      <c r="B343" s="72" t="str">
        <f>IF(Cumplimiento!C343="No Cumple","Si","")</f>
        <v/>
      </c>
      <c r="C343" s="72"/>
      <c r="D343" s="72"/>
      <c r="E343" s="73"/>
      <c r="F343" s="73"/>
    </row>
    <row r="344" spans="1:6" x14ac:dyDescent="0.35">
      <c r="A344" s="72" t="s">
        <v>405</v>
      </c>
      <c r="B344" s="72" t="str">
        <f>IF(Cumplimiento!C344="No Cumple","Si","")</f>
        <v/>
      </c>
      <c r="C344" s="72"/>
      <c r="D344" s="72"/>
      <c r="E344" s="73"/>
      <c r="F344" s="73"/>
    </row>
    <row r="345" spans="1:6" x14ac:dyDescent="0.35">
      <c r="A345" s="72" t="s">
        <v>406</v>
      </c>
      <c r="B345" s="72" t="str">
        <f>IF(Cumplimiento!C345="No Cumple","Si","")</f>
        <v/>
      </c>
      <c r="C345" s="72"/>
      <c r="D345" s="72"/>
      <c r="E345" s="73"/>
      <c r="F345" s="73"/>
    </row>
    <row r="346" spans="1:6" x14ac:dyDescent="0.35">
      <c r="A346" s="72" t="s">
        <v>407</v>
      </c>
      <c r="B346" s="72" t="str">
        <f>IF(Cumplimiento!C346="No Cumple","Si","")</f>
        <v/>
      </c>
      <c r="C346" s="72"/>
      <c r="D346" s="72"/>
      <c r="E346" s="73"/>
      <c r="F346" s="73"/>
    </row>
    <row r="347" spans="1:6" x14ac:dyDescent="0.35">
      <c r="A347" s="72" t="s">
        <v>408</v>
      </c>
      <c r="B347" s="72" t="str">
        <f>IF(Cumplimiento!C347="No Cumple","Si","")</f>
        <v/>
      </c>
      <c r="C347" s="72"/>
      <c r="D347" s="72"/>
      <c r="E347" s="73"/>
      <c r="F347" s="73"/>
    </row>
    <row r="348" spans="1:6" x14ac:dyDescent="0.35">
      <c r="A348" s="72" t="s">
        <v>409</v>
      </c>
      <c r="B348" s="72" t="str">
        <f>IF(Cumplimiento!C348="No Cumple","Si","")</f>
        <v/>
      </c>
      <c r="C348" s="72"/>
      <c r="D348" s="72"/>
      <c r="E348" s="73"/>
      <c r="F348" s="73"/>
    </row>
    <row r="349" spans="1:6" x14ac:dyDescent="0.35">
      <c r="A349" s="72" t="s">
        <v>410</v>
      </c>
      <c r="B349" s="72" t="str">
        <f>IF(Cumplimiento!C349="No Cumple","Si","")</f>
        <v/>
      </c>
      <c r="C349" s="72" t="s">
        <v>1890</v>
      </c>
      <c r="D349" s="72"/>
      <c r="E349" s="73"/>
      <c r="F349" s="73"/>
    </row>
    <row r="350" spans="1:6" ht="31" x14ac:dyDescent="0.35">
      <c r="A350" s="72" t="s">
        <v>411</v>
      </c>
      <c r="B350" s="72" t="str">
        <f>IF(Cumplimiento!C350="No Cumple","Si","")</f>
        <v/>
      </c>
      <c r="C350" s="72"/>
      <c r="D350" s="72"/>
      <c r="E350" s="73"/>
      <c r="F350" s="73"/>
    </row>
    <row r="351" spans="1:6" x14ac:dyDescent="0.35">
      <c r="A351" s="72" t="s">
        <v>412</v>
      </c>
      <c r="B351" s="72" t="str">
        <f>IF(Cumplimiento!C351="No Cumple","Si","")</f>
        <v/>
      </c>
      <c r="C351" s="72"/>
      <c r="D351" s="72"/>
      <c r="E351" s="73"/>
      <c r="F351" s="73"/>
    </row>
    <row r="352" spans="1:6" ht="46.5" x14ac:dyDescent="0.35">
      <c r="A352" s="72" t="s">
        <v>413</v>
      </c>
      <c r="B352" s="72" t="str">
        <f>IF(Cumplimiento!C352="No Cumple","Si","")</f>
        <v/>
      </c>
      <c r="C352" s="72"/>
      <c r="D352" s="72"/>
      <c r="E352" s="73"/>
      <c r="F352" s="73"/>
    </row>
    <row r="353" spans="1:6" x14ac:dyDescent="0.35">
      <c r="A353" s="72" t="s">
        <v>414</v>
      </c>
      <c r="B353" s="72" t="str">
        <f>IF(Cumplimiento!C353="No Cumple","Si","")</f>
        <v/>
      </c>
      <c r="C353" s="72"/>
      <c r="D353" s="72"/>
      <c r="E353" s="73"/>
      <c r="F353" s="73"/>
    </row>
    <row r="354" spans="1:6" x14ac:dyDescent="0.35">
      <c r="A354" s="72" t="s">
        <v>415</v>
      </c>
      <c r="B354" s="72" t="str">
        <f>IF(Cumplimiento!C354="No Cumple","Si","")</f>
        <v/>
      </c>
      <c r="C354" s="72"/>
      <c r="D354" s="72"/>
      <c r="E354" s="73"/>
      <c r="F354" s="73"/>
    </row>
    <row r="355" spans="1:6" ht="31" x14ac:dyDescent="0.35">
      <c r="A355" s="72" t="s">
        <v>416</v>
      </c>
      <c r="B355" s="72" t="str">
        <f>IF(Cumplimiento!C355="No Cumple","Si","")</f>
        <v/>
      </c>
      <c r="C355" s="72"/>
      <c r="D355" s="72"/>
      <c r="E355" s="73"/>
      <c r="F355" s="73"/>
    </row>
    <row r="356" spans="1:6" ht="31" x14ac:dyDescent="0.35">
      <c r="A356" s="72" t="s">
        <v>417</v>
      </c>
      <c r="B356" s="72" t="str">
        <f>IF(Cumplimiento!C356="No Cumple","Si","")</f>
        <v/>
      </c>
      <c r="C356" s="72"/>
      <c r="D356" s="72"/>
      <c r="E356" s="73"/>
      <c r="F356" s="73"/>
    </row>
    <row r="357" spans="1:6" ht="31" x14ac:dyDescent="0.35">
      <c r="A357" s="72" t="s">
        <v>418</v>
      </c>
      <c r="B357" s="72" t="str">
        <f>IF(Cumplimiento!C357="No Cumple","Si","")</f>
        <v/>
      </c>
      <c r="C357" s="72"/>
      <c r="D357" s="72"/>
      <c r="E357" s="73"/>
      <c r="F357" s="73"/>
    </row>
    <row r="358" spans="1:6" x14ac:dyDescent="0.35">
      <c r="A358" s="72" t="s">
        <v>419</v>
      </c>
      <c r="B358" s="72" t="str">
        <f>IF(Cumplimiento!C358="No Cumple","Si","")</f>
        <v/>
      </c>
      <c r="C358" s="72"/>
      <c r="D358" s="72"/>
      <c r="E358" s="73"/>
      <c r="F358" s="73"/>
    </row>
    <row r="359" spans="1:6" x14ac:dyDescent="0.35">
      <c r="A359" s="72" t="s">
        <v>420</v>
      </c>
      <c r="B359" s="72" t="str">
        <f>IF(Cumplimiento!C359="No Cumple","Si","")</f>
        <v/>
      </c>
      <c r="C359" s="72"/>
      <c r="D359" s="72"/>
      <c r="E359" s="73"/>
      <c r="F359" s="73"/>
    </row>
    <row r="360" spans="1:6" x14ac:dyDescent="0.35">
      <c r="A360" s="72" t="s">
        <v>421</v>
      </c>
      <c r="B360" s="72" t="str">
        <f>IF(Cumplimiento!C360="No Cumple","Si","")</f>
        <v/>
      </c>
      <c r="C360" s="72"/>
      <c r="D360" s="72"/>
      <c r="E360" s="73"/>
      <c r="F360" s="73"/>
    </row>
    <row r="361" spans="1:6" x14ac:dyDescent="0.35">
      <c r="A361" s="72" t="s">
        <v>422</v>
      </c>
      <c r="B361" s="72" t="str">
        <f>IF(Cumplimiento!C361="No Cumple","Si","")</f>
        <v/>
      </c>
      <c r="C361" s="72"/>
      <c r="D361" s="72"/>
      <c r="E361" s="73"/>
      <c r="F361" s="73"/>
    </row>
    <row r="362" spans="1:6" x14ac:dyDescent="0.35">
      <c r="A362" s="72" t="s">
        <v>423</v>
      </c>
      <c r="B362" s="72" t="str">
        <f>IF(Cumplimiento!C362="No Cumple","Si","")</f>
        <v/>
      </c>
      <c r="C362" s="72"/>
      <c r="D362" s="72"/>
      <c r="E362" s="73"/>
      <c r="F362" s="73"/>
    </row>
    <row r="363" spans="1:6" x14ac:dyDescent="0.35">
      <c r="A363" s="72" t="s">
        <v>424</v>
      </c>
      <c r="B363" s="72" t="str">
        <f>IF(Cumplimiento!C363="No Cumple","Si","")</f>
        <v/>
      </c>
      <c r="C363" s="72"/>
      <c r="D363" s="72"/>
      <c r="E363" s="73"/>
      <c r="F363" s="73"/>
    </row>
    <row r="364" spans="1:6" x14ac:dyDescent="0.35">
      <c r="A364" s="72" t="s">
        <v>425</v>
      </c>
      <c r="B364" s="72" t="str">
        <f>IF(Cumplimiento!C364="No Cumple","Si","")</f>
        <v/>
      </c>
      <c r="C364" s="72"/>
      <c r="D364" s="72"/>
      <c r="E364" s="73"/>
      <c r="F364" s="73"/>
    </row>
    <row r="365" spans="1:6" x14ac:dyDescent="0.35">
      <c r="A365" s="72" t="s">
        <v>426</v>
      </c>
      <c r="B365" s="72" t="str">
        <f>IF(Cumplimiento!C365="No Cumple","Si","")</f>
        <v/>
      </c>
      <c r="C365" s="72"/>
      <c r="D365" s="72"/>
      <c r="E365" s="73"/>
      <c r="F365" s="73"/>
    </row>
    <row r="366" spans="1:6" ht="31" x14ac:dyDescent="0.35">
      <c r="A366" s="72" t="s">
        <v>427</v>
      </c>
      <c r="B366" s="72" t="str">
        <f>IF(Cumplimiento!C366="No Cumple","Si","")</f>
        <v/>
      </c>
      <c r="C366" s="72"/>
      <c r="D366" s="72"/>
      <c r="E366" s="73"/>
      <c r="F366" s="73"/>
    </row>
    <row r="367" spans="1:6" ht="31" x14ac:dyDescent="0.35">
      <c r="A367" s="72" t="s">
        <v>428</v>
      </c>
      <c r="B367" s="72" t="str">
        <f>IF(Cumplimiento!C367="No Cumple","Si","")</f>
        <v/>
      </c>
      <c r="C367" s="72"/>
      <c r="D367" s="72"/>
      <c r="E367" s="73"/>
      <c r="F367" s="73"/>
    </row>
    <row r="368" spans="1:6" ht="31" x14ac:dyDescent="0.35">
      <c r="A368" s="72" t="s">
        <v>429</v>
      </c>
      <c r="B368" s="72" t="str">
        <f>IF(Cumplimiento!C368="No Cumple","Si","")</f>
        <v/>
      </c>
      <c r="C368" s="72"/>
      <c r="D368" s="72"/>
      <c r="E368" s="73"/>
      <c r="F368" s="73"/>
    </row>
    <row r="369" spans="1:6" ht="31" x14ac:dyDescent="0.35">
      <c r="A369" s="72" t="s">
        <v>430</v>
      </c>
      <c r="B369" s="72" t="str">
        <f>IF(Cumplimiento!C369="No Cumple","Si","")</f>
        <v/>
      </c>
      <c r="C369" s="72"/>
      <c r="D369" s="72"/>
      <c r="E369" s="73"/>
      <c r="F369" s="73"/>
    </row>
    <row r="370" spans="1:6" ht="31" x14ac:dyDescent="0.35">
      <c r="A370" s="72" t="s">
        <v>431</v>
      </c>
      <c r="B370" s="72" t="str">
        <f>IF(Cumplimiento!C370="No Cumple","Si","")</f>
        <v/>
      </c>
      <c r="C370" s="72" t="s">
        <v>1890</v>
      </c>
      <c r="D370" s="72"/>
      <c r="E370" s="73"/>
      <c r="F370" s="73"/>
    </row>
    <row r="371" spans="1:6" x14ac:dyDescent="0.35">
      <c r="A371" s="72" t="s">
        <v>432</v>
      </c>
      <c r="B371" s="72" t="str">
        <f>IF(Cumplimiento!C371="No Cumple","Si","")</f>
        <v/>
      </c>
      <c r="C371" s="72"/>
      <c r="D371" s="72"/>
      <c r="E371" s="73"/>
      <c r="F371" s="73"/>
    </row>
    <row r="372" spans="1:6" ht="31" x14ac:dyDescent="0.35">
      <c r="A372" s="72" t="s">
        <v>433</v>
      </c>
      <c r="B372" s="72" t="str">
        <f>IF(Cumplimiento!C372="No Cumple","Si","")</f>
        <v/>
      </c>
      <c r="C372" s="72"/>
      <c r="D372" s="72"/>
      <c r="E372" s="73"/>
      <c r="F372" s="73"/>
    </row>
    <row r="373" spans="1:6" x14ac:dyDescent="0.35">
      <c r="A373" s="72" t="s">
        <v>434</v>
      </c>
      <c r="B373" s="72" t="str">
        <f>IF(Cumplimiento!C373="No Cumple","Si","")</f>
        <v/>
      </c>
      <c r="C373" s="72" t="s">
        <v>1890</v>
      </c>
      <c r="D373" s="72"/>
      <c r="E373" s="73"/>
      <c r="F373" s="73"/>
    </row>
    <row r="374" spans="1:6" ht="31" x14ac:dyDescent="0.35">
      <c r="A374" s="72" t="s">
        <v>435</v>
      </c>
      <c r="B374" s="72" t="str">
        <f>IF(Cumplimiento!C374="No Cumple","Si","")</f>
        <v/>
      </c>
      <c r="C374" s="72"/>
      <c r="D374" s="72"/>
      <c r="E374" s="73"/>
      <c r="F374" s="73"/>
    </row>
    <row r="375" spans="1:6" x14ac:dyDescent="0.35">
      <c r="A375" s="72" t="s">
        <v>436</v>
      </c>
      <c r="B375" s="72" t="str">
        <f>IF(Cumplimiento!C375="No Cumple","Si","")</f>
        <v/>
      </c>
      <c r="C375" s="72"/>
      <c r="D375" s="72"/>
      <c r="E375" s="73"/>
      <c r="F375" s="73"/>
    </row>
    <row r="376" spans="1:6" x14ac:dyDescent="0.35">
      <c r="A376" s="72" t="s">
        <v>437</v>
      </c>
      <c r="B376" s="72" t="str">
        <f>IF(Cumplimiento!C376="No Cumple","Si","")</f>
        <v/>
      </c>
      <c r="C376" s="72"/>
      <c r="D376" s="72"/>
      <c r="E376" s="73"/>
      <c r="F376" s="73"/>
    </row>
    <row r="377" spans="1:6" ht="31" x14ac:dyDescent="0.35">
      <c r="A377" s="72" t="s">
        <v>438</v>
      </c>
      <c r="B377" s="72" t="str">
        <f>IF(Cumplimiento!C377="No Cumple","Si","")</f>
        <v/>
      </c>
      <c r="C377" s="72"/>
      <c r="D377" s="72"/>
      <c r="E377" s="73"/>
      <c r="F377" s="73"/>
    </row>
    <row r="378" spans="1:6" ht="31" x14ac:dyDescent="0.35">
      <c r="A378" s="72" t="s">
        <v>439</v>
      </c>
      <c r="B378" s="72" t="str">
        <f>IF(Cumplimiento!C378="No Cumple","Si","")</f>
        <v/>
      </c>
      <c r="C378" s="72"/>
      <c r="D378" s="72"/>
      <c r="E378" s="73"/>
      <c r="F378" s="73"/>
    </row>
    <row r="379" spans="1:6" ht="31" x14ac:dyDescent="0.35">
      <c r="A379" s="72" t="s">
        <v>440</v>
      </c>
      <c r="B379" s="72" t="str">
        <f>IF(Cumplimiento!C379="No Cumple","Si","")</f>
        <v/>
      </c>
      <c r="C379" s="72"/>
      <c r="D379" s="72"/>
      <c r="E379" s="73"/>
      <c r="F379" s="73"/>
    </row>
    <row r="380" spans="1:6" x14ac:dyDescent="0.35">
      <c r="A380" s="72" t="s">
        <v>441</v>
      </c>
      <c r="B380" s="72" t="str">
        <f>IF(Cumplimiento!C380="No Cumple","Si","")</f>
        <v/>
      </c>
      <c r="C380" s="72"/>
      <c r="D380" s="72"/>
      <c r="E380" s="73"/>
      <c r="F380" s="73"/>
    </row>
    <row r="381" spans="1:6" ht="31" x14ac:dyDescent="0.35">
      <c r="A381" s="72" t="s">
        <v>442</v>
      </c>
      <c r="B381" s="72" t="str">
        <f>IF(Cumplimiento!C381="No Cumple","Si","")</f>
        <v/>
      </c>
      <c r="C381" s="72" t="s">
        <v>1890</v>
      </c>
      <c r="D381" s="72"/>
      <c r="E381" s="73"/>
      <c r="F381" s="73"/>
    </row>
    <row r="382" spans="1:6" ht="31" x14ac:dyDescent="0.35">
      <c r="A382" s="72" t="s">
        <v>443</v>
      </c>
      <c r="B382" s="72" t="str">
        <f>IF(Cumplimiento!C382="No Cumple","Si","")</f>
        <v/>
      </c>
      <c r="C382" s="72" t="s">
        <v>1890</v>
      </c>
      <c r="D382" s="72"/>
      <c r="E382" s="73"/>
      <c r="F382" s="73"/>
    </row>
    <row r="383" spans="1:6" ht="31" x14ac:dyDescent="0.35">
      <c r="A383" s="72" t="s">
        <v>444</v>
      </c>
      <c r="B383" s="72" t="str">
        <f>IF(Cumplimiento!C383="No Cumple","Si","")</f>
        <v/>
      </c>
      <c r="C383" s="72"/>
      <c r="D383" s="72"/>
      <c r="E383" s="73"/>
      <c r="F383" s="73"/>
    </row>
    <row r="384" spans="1:6" x14ac:dyDescent="0.35">
      <c r="A384" s="72" t="s">
        <v>445</v>
      </c>
      <c r="B384" s="72" t="str">
        <f>IF(Cumplimiento!C384="No Cumple","Si","")</f>
        <v/>
      </c>
      <c r="C384" s="72"/>
      <c r="D384" s="72"/>
      <c r="E384" s="73"/>
      <c r="F384" s="73"/>
    </row>
    <row r="385" spans="1:6" x14ac:dyDescent="0.35">
      <c r="A385" s="72" t="s">
        <v>446</v>
      </c>
      <c r="B385" s="72" t="str">
        <f>IF(Cumplimiento!C385="No Cumple","Si","")</f>
        <v/>
      </c>
      <c r="C385" s="72"/>
      <c r="D385" s="72"/>
      <c r="E385" s="73"/>
      <c r="F385" s="73"/>
    </row>
    <row r="386" spans="1:6" ht="31" x14ac:dyDescent="0.35">
      <c r="A386" s="72" t="s">
        <v>447</v>
      </c>
      <c r="B386" s="72" t="str">
        <f>IF(Cumplimiento!C386="No Cumple","Si","")</f>
        <v/>
      </c>
      <c r="C386" s="72"/>
      <c r="D386" s="72"/>
      <c r="E386" s="73"/>
      <c r="F386" s="73"/>
    </row>
    <row r="387" spans="1:6" ht="31" x14ac:dyDescent="0.35">
      <c r="A387" s="72" t="s">
        <v>448</v>
      </c>
      <c r="B387" s="72" t="str">
        <f>IF(Cumplimiento!C387="No Cumple","Si","")</f>
        <v/>
      </c>
      <c r="C387" s="72"/>
      <c r="D387" s="72"/>
      <c r="E387" s="73"/>
      <c r="F387" s="73"/>
    </row>
    <row r="388" spans="1:6" ht="46.5" x14ac:dyDescent="0.35">
      <c r="A388" s="72" t="s">
        <v>449</v>
      </c>
      <c r="B388" s="72" t="str">
        <f>IF(Cumplimiento!C388="No Cumple","Si","")</f>
        <v/>
      </c>
      <c r="C388" s="72"/>
      <c r="D388" s="72"/>
      <c r="E388" s="73"/>
      <c r="F388" s="73"/>
    </row>
    <row r="389" spans="1:6" ht="31" x14ac:dyDescent="0.35">
      <c r="A389" s="72" t="s">
        <v>450</v>
      </c>
      <c r="B389" s="72" t="str">
        <f>IF(Cumplimiento!C389="No Cumple","Si","")</f>
        <v/>
      </c>
      <c r="C389" s="72"/>
      <c r="D389" s="72"/>
      <c r="E389" s="73"/>
      <c r="F389" s="73"/>
    </row>
    <row r="390" spans="1:6" x14ac:dyDescent="0.35">
      <c r="A390" s="72" t="s">
        <v>451</v>
      </c>
      <c r="B390" s="72" t="str">
        <f>IF(Cumplimiento!C390="No Cumple","Si","")</f>
        <v/>
      </c>
      <c r="C390" s="72" t="s">
        <v>1890</v>
      </c>
      <c r="D390" s="72"/>
      <c r="E390" s="73"/>
      <c r="F390" s="73"/>
    </row>
    <row r="391" spans="1:6" ht="31" x14ac:dyDescent="0.35">
      <c r="A391" s="72" t="s">
        <v>452</v>
      </c>
      <c r="B391" s="72" t="str">
        <f>IF(Cumplimiento!C391="No Cumple","Si","")</f>
        <v/>
      </c>
      <c r="C391" s="72" t="s">
        <v>1890</v>
      </c>
      <c r="D391" s="72"/>
      <c r="E391" s="73"/>
      <c r="F391" s="73"/>
    </row>
    <row r="392" spans="1:6" ht="31" x14ac:dyDescent="0.35">
      <c r="A392" s="72" t="s">
        <v>453</v>
      </c>
      <c r="B392" s="72" t="str">
        <f>IF(Cumplimiento!C392="No Cumple","Si","")</f>
        <v/>
      </c>
      <c r="C392" s="72"/>
      <c r="D392" s="72"/>
      <c r="E392" s="73"/>
      <c r="F392" s="73"/>
    </row>
    <row r="393" spans="1:6" ht="31" x14ac:dyDescent="0.35">
      <c r="A393" s="72" t="s">
        <v>454</v>
      </c>
      <c r="B393" s="72" t="str">
        <f>IF(Cumplimiento!C393="No Cumple","Si","")</f>
        <v/>
      </c>
      <c r="C393" s="72"/>
      <c r="D393" s="72"/>
      <c r="E393" s="73"/>
      <c r="F393" s="73"/>
    </row>
    <row r="394" spans="1:6" x14ac:dyDescent="0.35">
      <c r="A394" s="72" t="s">
        <v>455</v>
      </c>
      <c r="B394" s="72" t="str">
        <f>IF(Cumplimiento!C394="No Cumple","Si","")</f>
        <v/>
      </c>
      <c r="C394" s="72"/>
      <c r="D394" s="72"/>
      <c r="E394" s="73"/>
      <c r="F394" s="73"/>
    </row>
    <row r="395" spans="1:6" ht="31" x14ac:dyDescent="0.35">
      <c r="A395" s="72" t="s">
        <v>456</v>
      </c>
      <c r="B395" s="72" t="str">
        <f>IF(Cumplimiento!C395="No Cumple","Si","")</f>
        <v/>
      </c>
      <c r="C395" s="72"/>
      <c r="D395" s="72"/>
      <c r="E395" s="73"/>
      <c r="F395" s="73"/>
    </row>
    <row r="396" spans="1:6" x14ac:dyDescent="0.35">
      <c r="A396" s="72" t="s">
        <v>457</v>
      </c>
      <c r="B396" s="72" t="str">
        <f>IF(Cumplimiento!C396="No Cumple","Si","")</f>
        <v/>
      </c>
      <c r="C396" s="72"/>
      <c r="D396" s="72"/>
      <c r="E396" s="73"/>
      <c r="F396" s="73"/>
    </row>
    <row r="397" spans="1:6" ht="31" x14ac:dyDescent="0.35">
      <c r="A397" s="72" t="s">
        <v>458</v>
      </c>
      <c r="B397" s="72" t="str">
        <f>IF(Cumplimiento!C397="No Cumple","Si","")</f>
        <v/>
      </c>
      <c r="C397" s="72"/>
      <c r="D397" s="72"/>
      <c r="E397" s="73"/>
      <c r="F397" s="73"/>
    </row>
    <row r="398" spans="1:6" x14ac:dyDescent="0.35">
      <c r="A398" s="72" t="s">
        <v>459</v>
      </c>
      <c r="B398" s="72" t="str">
        <f>IF(Cumplimiento!C398="No Cumple","Si","")</f>
        <v/>
      </c>
      <c r="C398" s="72"/>
      <c r="D398" s="72"/>
      <c r="E398" s="73"/>
      <c r="F398" s="73"/>
    </row>
    <row r="399" spans="1:6" x14ac:dyDescent="0.35">
      <c r="A399" s="72" t="s">
        <v>460</v>
      </c>
      <c r="B399" s="72" t="str">
        <f>IF(Cumplimiento!C399="No Cumple","Si","")</f>
        <v/>
      </c>
      <c r="C399" s="72"/>
      <c r="D399" s="72"/>
      <c r="E399" s="73"/>
      <c r="F399" s="73"/>
    </row>
    <row r="400" spans="1:6" ht="31" x14ac:dyDescent="0.35">
      <c r="A400" s="72" t="s">
        <v>461</v>
      </c>
      <c r="B400" s="72" t="str">
        <f>IF(Cumplimiento!C400="No Cumple","Si","")</f>
        <v/>
      </c>
      <c r="C400" s="72"/>
      <c r="D400" s="72"/>
      <c r="E400" s="73"/>
      <c r="F400" s="73"/>
    </row>
    <row r="401" spans="1:6" ht="31" x14ac:dyDescent="0.35">
      <c r="A401" s="72" t="s">
        <v>462</v>
      </c>
      <c r="B401" s="72" t="str">
        <f>IF(Cumplimiento!C401="No Cumple","Si","")</f>
        <v/>
      </c>
      <c r="C401" s="72"/>
      <c r="D401" s="72"/>
      <c r="E401" s="73"/>
      <c r="F401" s="73"/>
    </row>
    <row r="402" spans="1:6" x14ac:dyDescent="0.35">
      <c r="A402" s="72" t="s">
        <v>463</v>
      </c>
      <c r="B402" s="72" t="str">
        <f>IF(Cumplimiento!C402="No Cumple","Si","")</f>
        <v/>
      </c>
      <c r="C402" s="72"/>
      <c r="D402" s="72"/>
      <c r="E402" s="73"/>
      <c r="F402" s="73"/>
    </row>
    <row r="403" spans="1:6" x14ac:dyDescent="0.35">
      <c r="A403" s="72" t="s">
        <v>464</v>
      </c>
      <c r="B403" s="72" t="str">
        <f>IF(Cumplimiento!C403="No Cumple","Si","")</f>
        <v/>
      </c>
      <c r="C403" s="72"/>
      <c r="D403" s="72"/>
      <c r="E403" s="73"/>
      <c r="F403" s="73"/>
    </row>
    <row r="404" spans="1:6" x14ac:dyDescent="0.35">
      <c r="A404" s="72" t="s">
        <v>465</v>
      </c>
      <c r="B404" s="72" t="str">
        <f>IF(Cumplimiento!C404="No Cumple","Si","")</f>
        <v/>
      </c>
      <c r="C404" s="72"/>
      <c r="D404" s="72"/>
      <c r="E404" s="73"/>
      <c r="F404" s="73"/>
    </row>
    <row r="405" spans="1:6" ht="31" x14ac:dyDescent="0.35">
      <c r="A405" s="72" t="s">
        <v>466</v>
      </c>
      <c r="B405" s="72" t="str">
        <f>IF(Cumplimiento!C405="No Cumple","Si","")</f>
        <v/>
      </c>
      <c r="C405" s="72"/>
      <c r="D405" s="72"/>
      <c r="E405" s="73"/>
      <c r="F405" s="73"/>
    </row>
    <row r="406" spans="1:6" ht="31" x14ac:dyDescent="0.35">
      <c r="A406" s="72" t="s">
        <v>467</v>
      </c>
      <c r="B406" s="72" t="str">
        <f>IF(Cumplimiento!C406="No Cumple","Si","")</f>
        <v/>
      </c>
      <c r="C406" s="72"/>
      <c r="D406" s="72"/>
      <c r="E406" s="73"/>
      <c r="F406" s="73"/>
    </row>
    <row r="407" spans="1:6" x14ac:dyDescent="0.35">
      <c r="A407" s="72" t="s">
        <v>468</v>
      </c>
      <c r="B407" s="72" t="str">
        <f>IF(Cumplimiento!C407="No Cumple","Si","")</f>
        <v/>
      </c>
      <c r="C407" s="72"/>
      <c r="D407" s="72"/>
      <c r="E407" s="73"/>
      <c r="F407" s="73"/>
    </row>
    <row r="408" spans="1:6" ht="31" x14ac:dyDescent="0.35">
      <c r="A408" s="72" t="s">
        <v>469</v>
      </c>
      <c r="B408" s="72" t="str">
        <f>IF(Cumplimiento!C408="No Cumple","Si","")</f>
        <v/>
      </c>
      <c r="C408" s="72"/>
      <c r="D408" s="72"/>
      <c r="E408" s="73"/>
      <c r="F408" s="73"/>
    </row>
    <row r="409" spans="1:6" x14ac:dyDescent="0.35">
      <c r="A409" s="72" t="s">
        <v>470</v>
      </c>
      <c r="B409" s="72" t="str">
        <f>IF(Cumplimiento!C409="No Cumple","Si","")</f>
        <v/>
      </c>
      <c r="C409" s="72"/>
      <c r="D409" s="72"/>
      <c r="E409" s="73"/>
      <c r="F409" s="73"/>
    </row>
    <row r="410" spans="1:6" ht="31" x14ac:dyDescent="0.35">
      <c r="A410" s="72" t="s">
        <v>471</v>
      </c>
      <c r="B410" s="72" t="str">
        <f>IF(Cumplimiento!C410="No Cumple","Si","")</f>
        <v/>
      </c>
      <c r="C410" s="72"/>
      <c r="D410" s="72"/>
      <c r="E410" s="73"/>
      <c r="F410" s="73"/>
    </row>
    <row r="411" spans="1:6" ht="31" x14ac:dyDescent="0.35">
      <c r="A411" s="72" t="s">
        <v>472</v>
      </c>
      <c r="B411" s="72" t="str">
        <f>IF(Cumplimiento!C411="No Cumple","Si","")</f>
        <v/>
      </c>
      <c r="C411" s="72"/>
      <c r="D411" s="72"/>
      <c r="E411" s="73"/>
      <c r="F411" s="73"/>
    </row>
    <row r="412" spans="1:6" ht="31" x14ac:dyDescent="0.35">
      <c r="A412" s="72" t="s">
        <v>473</v>
      </c>
      <c r="B412" s="72" t="str">
        <f>IF(Cumplimiento!C412="No Cumple","Si","")</f>
        <v/>
      </c>
      <c r="C412" s="72"/>
      <c r="D412" s="72"/>
      <c r="E412" s="73"/>
      <c r="F412" s="73"/>
    </row>
    <row r="413" spans="1:6" ht="31" x14ac:dyDescent="0.35">
      <c r="A413" s="72" t="s">
        <v>474</v>
      </c>
      <c r="B413" s="72" t="str">
        <f>IF(Cumplimiento!C413="No Cumple","Si","")</f>
        <v/>
      </c>
      <c r="C413" s="72"/>
      <c r="D413" s="72"/>
      <c r="E413" s="73"/>
      <c r="F413" s="73"/>
    </row>
    <row r="414" spans="1:6" ht="31" x14ac:dyDescent="0.35">
      <c r="A414" s="72" t="s">
        <v>475</v>
      </c>
      <c r="B414" s="72" t="str">
        <f>IF(Cumplimiento!C414="No Cumple","Si","")</f>
        <v/>
      </c>
      <c r="C414" s="72"/>
      <c r="D414" s="72"/>
      <c r="E414" s="73"/>
      <c r="F414" s="73"/>
    </row>
    <row r="415" spans="1:6" ht="31" x14ac:dyDescent="0.35">
      <c r="A415" s="72" t="s">
        <v>476</v>
      </c>
      <c r="B415" s="72" t="str">
        <f>IF(Cumplimiento!C415="No Cumple","Si","")</f>
        <v/>
      </c>
      <c r="C415" s="72"/>
      <c r="D415" s="72"/>
      <c r="E415" s="73"/>
      <c r="F415" s="73"/>
    </row>
    <row r="416" spans="1:6" x14ac:dyDescent="0.35">
      <c r="A416" s="72" t="s">
        <v>477</v>
      </c>
      <c r="B416" s="72" t="str">
        <f>IF(Cumplimiento!C416="No Cumple","Si","")</f>
        <v/>
      </c>
      <c r="C416" s="72"/>
      <c r="D416" s="72"/>
      <c r="E416" s="73"/>
      <c r="F416" s="73"/>
    </row>
    <row r="417" spans="1:6" ht="31" x14ac:dyDescent="0.35">
      <c r="A417" s="72" t="s">
        <v>478</v>
      </c>
      <c r="B417" s="72" t="str">
        <f>IF(Cumplimiento!C417="No Cumple","Si","")</f>
        <v/>
      </c>
      <c r="C417" s="72"/>
      <c r="D417" s="72"/>
      <c r="E417" s="73"/>
      <c r="F417" s="73"/>
    </row>
    <row r="418" spans="1:6" ht="31" x14ac:dyDescent="0.35">
      <c r="A418" s="72" t="s">
        <v>479</v>
      </c>
      <c r="B418" s="72" t="str">
        <f>IF(Cumplimiento!C418="No Cumple","Si","")</f>
        <v/>
      </c>
      <c r="C418" s="72"/>
      <c r="D418" s="72"/>
      <c r="E418" s="73"/>
      <c r="F418" s="73"/>
    </row>
    <row r="419" spans="1:6" ht="31" x14ac:dyDescent="0.35">
      <c r="A419" s="72" t="s">
        <v>480</v>
      </c>
      <c r="B419" s="72" t="str">
        <f>IF(Cumplimiento!C419="No Cumple","Si","")</f>
        <v/>
      </c>
      <c r="C419" s="72"/>
      <c r="D419" s="72"/>
      <c r="E419" s="73"/>
      <c r="F419" s="73"/>
    </row>
    <row r="420" spans="1:6" ht="31" x14ac:dyDescent="0.35">
      <c r="A420" s="72" t="s">
        <v>481</v>
      </c>
      <c r="B420" s="72" t="str">
        <f>IF(Cumplimiento!C420="No Cumple","Si","")</f>
        <v/>
      </c>
      <c r="C420" s="72"/>
      <c r="D420" s="72"/>
      <c r="E420" s="73"/>
      <c r="F420" s="73"/>
    </row>
    <row r="421" spans="1:6" ht="31" x14ac:dyDescent="0.35">
      <c r="A421" s="72" t="s">
        <v>482</v>
      </c>
      <c r="B421" s="72" t="str">
        <f>IF(Cumplimiento!C421="No Cumple","Si","")</f>
        <v/>
      </c>
      <c r="C421" s="72"/>
      <c r="D421" s="72"/>
      <c r="E421" s="73"/>
      <c r="F421" s="73"/>
    </row>
    <row r="422" spans="1:6" x14ac:dyDescent="0.35">
      <c r="A422" s="72" t="s">
        <v>483</v>
      </c>
      <c r="B422" s="72" t="str">
        <f>IF(Cumplimiento!C422="No Cumple","Si","")</f>
        <v/>
      </c>
      <c r="C422" s="72"/>
      <c r="D422" s="72"/>
      <c r="E422" s="73"/>
      <c r="F422" s="73"/>
    </row>
    <row r="423" spans="1:6" ht="31" x14ac:dyDescent="0.35">
      <c r="A423" s="72" t="s">
        <v>484</v>
      </c>
      <c r="B423" s="72" t="str">
        <f>IF(Cumplimiento!C423="No Cumple","Si","")</f>
        <v/>
      </c>
      <c r="C423" s="72"/>
      <c r="D423" s="72"/>
      <c r="E423" s="73"/>
      <c r="F423" s="73"/>
    </row>
    <row r="424" spans="1:6" ht="31" x14ac:dyDescent="0.35">
      <c r="A424" s="72" t="s">
        <v>485</v>
      </c>
      <c r="B424" s="72" t="str">
        <f>IF(Cumplimiento!C424="No Cumple","Si","")</f>
        <v/>
      </c>
      <c r="C424" s="72"/>
      <c r="D424" s="72"/>
      <c r="E424" s="73"/>
      <c r="F424" s="73"/>
    </row>
    <row r="425" spans="1:6" ht="31" x14ac:dyDescent="0.35">
      <c r="A425" s="72" t="s">
        <v>486</v>
      </c>
      <c r="B425" s="72" t="str">
        <f>IF(Cumplimiento!C425="No Cumple","Si","")</f>
        <v/>
      </c>
      <c r="C425" s="72"/>
      <c r="D425" s="72"/>
      <c r="E425" s="73"/>
      <c r="F425" s="73"/>
    </row>
    <row r="426" spans="1:6" ht="31" x14ac:dyDescent="0.35">
      <c r="A426" s="72" t="s">
        <v>487</v>
      </c>
      <c r="B426" s="72" t="str">
        <f>IF(Cumplimiento!C426="No Cumple","Si","")</f>
        <v/>
      </c>
      <c r="C426" s="72"/>
      <c r="D426" s="72"/>
      <c r="E426" s="73"/>
      <c r="F426" s="73"/>
    </row>
    <row r="427" spans="1:6" ht="31" x14ac:dyDescent="0.35">
      <c r="A427" s="72" t="s">
        <v>488</v>
      </c>
      <c r="B427" s="72" t="str">
        <f>IF(Cumplimiento!C427="No Cumple","Si","")</f>
        <v/>
      </c>
      <c r="C427" s="72" t="s">
        <v>1890</v>
      </c>
      <c r="D427" s="72"/>
      <c r="E427" s="73"/>
      <c r="F427" s="73"/>
    </row>
    <row r="428" spans="1:6" ht="31" x14ac:dyDescent="0.35">
      <c r="A428" s="72" t="s">
        <v>489</v>
      </c>
      <c r="B428" s="72" t="str">
        <f>IF(Cumplimiento!C428="No Cumple","Si","")</f>
        <v/>
      </c>
      <c r="C428" s="72" t="s">
        <v>1890</v>
      </c>
      <c r="D428" s="72"/>
      <c r="E428" s="73"/>
      <c r="F428" s="73"/>
    </row>
    <row r="429" spans="1:6" x14ac:dyDescent="0.35">
      <c r="A429" s="72" t="s">
        <v>490</v>
      </c>
      <c r="B429" s="72" t="str">
        <f>IF(Cumplimiento!C429="No Cumple","Si","")</f>
        <v/>
      </c>
      <c r="C429" s="72"/>
      <c r="D429" s="72"/>
      <c r="E429" s="73"/>
      <c r="F429" s="73"/>
    </row>
    <row r="430" spans="1:6" x14ac:dyDescent="0.35">
      <c r="A430" s="72" t="s">
        <v>491</v>
      </c>
      <c r="B430" s="72" t="str">
        <f>IF(Cumplimiento!C430="No Cumple","Si","")</f>
        <v/>
      </c>
      <c r="C430" s="72"/>
      <c r="D430" s="72"/>
      <c r="E430" s="73"/>
      <c r="F430" s="73"/>
    </row>
    <row r="431" spans="1:6" x14ac:dyDescent="0.35">
      <c r="A431" s="72" t="s">
        <v>492</v>
      </c>
      <c r="B431" s="72" t="str">
        <f>IF(Cumplimiento!C431="No Cumple","Si","")</f>
        <v/>
      </c>
      <c r="C431" s="72"/>
      <c r="D431" s="72"/>
      <c r="E431" s="73"/>
      <c r="F431" s="73"/>
    </row>
    <row r="432" spans="1:6" ht="46.5" x14ac:dyDescent="0.35">
      <c r="A432" s="72" t="s">
        <v>493</v>
      </c>
      <c r="B432" s="72" t="str">
        <f>IF(Cumplimiento!C432="No Cumple","Si","")</f>
        <v/>
      </c>
      <c r="C432" s="72"/>
      <c r="D432" s="72"/>
      <c r="E432" s="73"/>
      <c r="F432" s="73"/>
    </row>
    <row r="433" spans="1:6" ht="31" x14ac:dyDescent="0.35">
      <c r="A433" s="72" t="s">
        <v>494</v>
      </c>
      <c r="B433" s="72" t="str">
        <f>IF(Cumplimiento!C433="No Cumple","Si","")</f>
        <v/>
      </c>
      <c r="C433" s="72"/>
      <c r="D433" s="72"/>
      <c r="E433" s="73"/>
      <c r="F433" s="73"/>
    </row>
    <row r="434" spans="1:6" x14ac:dyDescent="0.35">
      <c r="A434" s="72" t="s">
        <v>495</v>
      </c>
      <c r="B434" s="72" t="str">
        <f>IF(Cumplimiento!C434="No Cumple","Si","")</f>
        <v/>
      </c>
      <c r="C434" s="72"/>
      <c r="D434" s="72"/>
      <c r="E434" s="73"/>
      <c r="F434" s="73"/>
    </row>
    <row r="435" spans="1:6" ht="31" x14ac:dyDescent="0.35">
      <c r="A435" s="72" t="s">
        <v>496</v>
      </c>
      <c r="B435" s="72" t="str">
        <f>IF(Cumplimiento!C435="No Cumple","Si","")</f>
        <v/>
      </c>
      <c r="C435" s="72"/>
      <c r="D435" s="72"/>
      <c r="E435" s="73"/>
      <c r="F435" s="73"/>
    </row>
    <row r="436" spans="1:6" x14ac:dyDescent="0.35">
      <c r="A436" s="72" t="s">
        <v>497</v>
      </c>
      <c r="B436" s="72" t="str">
        <f>IF(Cumplimiento!C436="No Cumple","Si","")</f>
        <v/>
      </c>
      <c r="C436" s="72"/>
      <c r="D436" s="72"/>
      <c r="E436" s="73"/>
      <c r="F436" s="73"/>
    </row>
    <row r="437" spans="1:6" x14ac:dyDescent="0.35">
      <c r="A437" s="72" t="s">
        <v>498</v>
      </c>
      <c r="B437" s="72" t="str">
        <f>IF(Cumplimiento!C437="No Cumple","Si","")</f>
        <v/>
      </c>
      <c r="C437" s="72"/>
      <c r="D437" s="72"/>
      <c r="E437" s="73"/>
      <c r="F437" s="73"/>
    </row>
    <row r="438" spans="1:6" ht="31" x14ac:dyDescent="0.35">
      <c r="A438" s="72" t="s">
        <v>499</v>
      </c>
      <c r="B438" s="72" t="str">
        <f>IF(Cumplimiento!C438="No Cumple","Si","")</f>
        <v/>
      </c>
      <c r="C438" s="72"/>
      <c r="D438" s="72"/>
      <c r="E438" s="73"/>
      <c r="F438" s="73"/>
    </row>
    <row r="439" spans="1:6" ht="31" x14ac:dyDescent="0.35">
      <c r="A439" s="72" t="s">
        <v>500</v>
      </c>
      <c r="B439" s="72" t="str">
        <f>IF(Cumplimiento!C439="No Cumple","Si","")</f>
        <v/>
      </c>
      <c r="C439" s="72"/>
      <c r="D439" s="72"/>
      <c r="E439" s="73"/>
      <c r="F439" s="73"/>
    </row>
    <row r="440" spans="1:6" x14ac:dyDescent="0.35">
      <c r="A440" s="72" t="s">
        <v>501</v>
      </c>
      <c r="B440" s="72" t="str">
        <f>IF(Cumplimiento!C440="No Cumple","Si","")</f>
        <v/>
      </c>
      <c r="C440" s="72"/>
      <c r="D440" s="72"/>
      <c r="E440" s="73"/>
      <c r="F440" s="73"/>
    </row>
    <row r="441" spans="1:6" ht="31" x14ac:dyDescent="0.35">
      <c r="A441" s="72" t="s">
        <v>502</v>
      </c>
      <c r="B441" s="72" t="str">
        <f>IF(Cumplimiento!C441="No Cumple","Si","")</f>
        <v/>
      </c>
      <c r="C441" s="72"/>
      <c r="D441" s="72"/>
      <c r="E441" s="73"/>
      <c r="F441" s="73"/>
    </row>
    <row r="442" spans="1:6" ht="31" x14ac:dyDescent="0.35">
      <c r="A442" s="72" t="s">
        <v>503</v>
      </c>
      <c r="B442" s="72" t="str">
        <f>IF(Cumplimiento!C442="No Cumple","Si","")</f>
        <v/>
      </c>
      <c r="C442" s="72"/>
      <c r="D442" s="72"/>
      <c r="E442" s="73"/>
      <c r="F442" s="73"/>
    </row>
    <row r="443" spans="1:6" ht="31" x14ac:dyDescent="0.35">
      <c r="A443" s="72" t="s">
        <v>504</v>
      </c>
      <c r="B443" s="72" t="str">
        <f>IF(Cumplimiento!C443="No Cumple","Si","")</f>
        <v/>
      </c>
      <c r="C443" s="72"/>
      <c r="D443" s="72"/>
      <c r="E443" s="73"/>
      <c r="F443" s="73"/>
    </row>
    <row r="444" spans="1:6" ht="31" x14ac:dyDescent="0.35">
      <c r="A444" s="72" t="s">
        <v>505</v>
      </c>
      <c r="B444" s="72" t="str">
        <f>IF(Cumplimiento!C444="No Cumple","Si","")</f>
        <v/>
      </c>
      <c r="C444" s="72"/>
      <c r="D444" s="72"/>
      <c r="E444" s="73"/>
      <c r="F444" s="73"/>
    </row>
    <row r="445" spans="1:6" ht="46.5" x14ac:dyDescent="0.35">
      <c r="A445" s="72" t="s">
        <v>506</v>
      </c>
      <c r="B445" s="72" t="str">
        <f>IF(Cumplimiento!C445="No Cumple","Si","")</f>
        <v/>
      </c>
      <c r="C445" s="72"/>
      <c r="D445" s="72"/>
      <c r="E445" s="73"/>
      <c r="F445" s="73"/>
    </row>
    <row r="446" spans="1:6" x14ac:dyDescent="0.35">
      <c r="A446" s="72" t="s">
        <v>507</v>
      </c>
      <c r="B446" s="72" t="str">
        <f>IF(Cumplimiento!C446="No Cumple","Si","")</f>
        <v/>
      </c>
      <c r="C446" s="72" t="s">
        <v>1890</v>
      </c>
      <c r="D446" s="72"/>
      <c r="E446" s="73"/>
      <c r="F446" s="73"/>
    </row>
    <row r="447" spans="1:6" ht="31" x14ac:dyDescent="0.35">
      <c r="A447" s="72" t="s">
        <v>508</v>
      </c>
      <c r="B447" s="72" t="str">
        <f>IF(Cumplimiento!C447="No Cumple","Si","")</f>
        <v/>
      </c>
      <c r="C447" s="72"/>
      <c r="D447" s="72"/>
      <c r="E447" s="73"/>
      <c r="F447" s="73"/>
    </row>
    <row r="448" spans="1:6" x14ac:dyDescent="0.35">
      <c r="A448" s="72" t="s">
        <v>509</v>
      </c>
      <c r="B448" s="72" t="str">
        <f>IF(Cumplimiento!C448="No Cumple","Si","")</f>
        <v/>
      </c>
      <c r="C448" s="72"/>
      <c r="D448" s="72"/>
      <c r="E448" s="73"/>
      <c r="F448" s="73"/>
    </row>
    <row r="449" spans="1:6" ht="31" x14ac:dyDescent="0.35">
      <c r="A449" s="72" t="s">
        <v>510</v>
      </c>
      <c r="B449" s="72" t="str">
        <f>IF(Cumplimiento!C449="No Cumple","Si","")</f>
        <v/>
      </c>
      <c r="C449" s="72"/>
      <c r="D449" s="72"/>
      <c r="E449" s="73"/>
      <c r="F449" s="73"/>
    </row>
    <row r="450" spans="1:6" x14ac:dyDescent="0.35">
      <c r="A450" s="72" t="s">
        <v>511</v>
      </c>
      <c r="B450" s="72" t="str">
        <f>IF(Cumplimiento!C450="No Cumple","Si","")</f>
        <v/>
      </c>
      <c r="C450" s="72"/>
      <c r="D450" s="72"/>
      <c r="E450" s="73"/>
      <c r="F450" s="73"/>
    </row>
    <row r="451" spans="1:6" x14ac:dyDescent="0.35">
      <c r="A451" s="72" t="s">
        <v>512</v>
      </c>
      <c r="B451" s="72" t="str">
        <f>IF(Cumplimiento!C451="No Cumple","Si","")</f>
        <v/>
      </c>
      <c r="C451" s="72"/>
      <c r="D451" s="72"/>
      <c r="E451" s="73"/>
      <c r="F451" s="73"/>
    </row>
    <row r="452" spans="1:6" ht="31" x14ac:dyDescent="0.35">
      <c r="A452" s="72" t="s">
        <v>513</v>
      </c>
      <c r="B452" s="72" t="str">
        <f>IF(Cumplimiento!C452="No Cumple","Si","")</f>
        <v/>
      </c>
      <c r="C452" s="72"/>
      <c r="D452" s="72"/>
      <c r="E452" s="73"/>
      <c r="F452" s="73"/>
    </row>
    <row r="453" spans="1:6" ht="31" x14ac:dyDescent="0.35">
      <c r="A453" s="72" t="s">
        <v>514</v>
      </c>
      <c r="B453" s="72" t="str">
        <f>IF(Cumplimiento!C453="No Cumple","Si","")</f>
        <v/>
      </c>
      <c r="C453" s="72"/>
      <c r="D453" s="72"/>
      <c r="E453" s="73"/>
      <c r="F453" s="73"/>
    </row>
    <row r="454" spans="1:6" x14ac:dyDescent="0.35">
      <c r="A454" s="72" t="s">
        <v>515</v>
      </c>
      <c r="B454" s="72" t="str">
        <f>IF(Cumplimiento!C454="No Cumple","Si","")</f>
        <v/>
      </c>
      <c r="C454" s="72"/>
      <c r="D454" s="72"/>
      <c r="E454" s="73"/>
      <c r="F454" s="73"/>
    </row>
    <row r="455" spans="1:6" x14ac:dyDescent="0.35">
      <c r="A455" s="72" t="s">
        <v>516</v>
      </c>
      <c r="B455" s="72" t="str">
        <f>IF(Cumplimiento!C455="No Cumple","Si","")</f>
        <v/>
      </c>
      <c r="C455" s="72"/>
      <c r="D455" s="72"/>
      <c r="E455" s="73"/>
      <c r="F455" s="73"/>
    </row>
    <row r="456" spans="1:6" ht="31" x14ac:dyDescent="0.35">
      <c r="A456" s="72" t="s">
        <v>517</v>
      </c>
      <c r="B456" s="72" t="str">
        <f>IF(Cumplimiento!C456="No Cumple","Si","")</f>
        <v/>
      </c>
      <c r="C456" s="72"/>
      <c r="D456" s="72"/>
      <c r="E456" s="73"/>
      <c r="F456" s="73"/>
    </row>
    <row r="457" spans="1:6" x14ac:dyDescent="0.35">
      <c r="A457" s="72" t="s">
        <v>518</v>
      </c>
      <c r="B457" s="72" t="str">
        <f>IF(Cumplimiento!C457="No Cumple","Si","")</f>
        <v/>
      </c>
      <c r="C457" s="72"/>
      <c r="D457" s="72"/>
      <c r="E457" s="73"/>
      <c r="F457" s="73"/>
    </row>
    <row r="458" spans="1:6" ht="31" x14ac:dyDescent="0.35">
      <c r="A458" s="72" t="s">
        <v>519</v>
      </c>
      <c r="B458" s="72" t="str">
        <f>IF(Cumplimiento!C458="No Cumple","Si","")</f>
        <v/>
      </c>
      <c r="C458" s="72"/>
      <c r="D458" s="72"/>
      <c r="E458" s="73"/>
      <c r="F458" s="73"/>
    </row>
    <row r="459" spans="1:6" ht="46.5" x14ac:dyDescent="0.35">
      <c r="A459" s="72" t="s">
        <v>520</v>
      </c>
      <c r="B459" s="72" t="str">
        <f>IF(Cumplimiento!C459="No Cumple","Si","")</f>
        <v/>
      </c>
      <c r="C459" s="72"/>
      <c r="D459" s="72"/>
      <c r="E459" s="73"/>
      <c r="F459" s="73"/>
    </row>
    <row r="460" spans="1:6" ht="31" x14ac:dyDescent="0.35">
      <c r="A460" s="72" t="s">
        <v>521</v>
      </c>
      <c r="B460" s="72" t="str">
        <f>IF(Cumplimiento!C460="No Cumple","Si","")</f>
        <v/>
      </c>
      <c r="C460" s="72"/>
      <c r="D460" s="72"/>
      <c r="E460" s="73"/>
      <c r="F460" s="73"/>
    </row>
    <row r="461" spans="1:6" x14ac:dyDescent="0.35">
      <c r="A461" s="72" t="s">
        <v>522</v>
      </c>
      <c r="B461" s="72" t="str">
        <f>IF(Cumplimiento!C461="No Cumple","Si","")</f>
        <v/>
      </c>
      <c r="C461" s="72"/>
      <c r="D461" s="72"/>
      <c r="E461" s="73"/>
      <c r="F461" s="73"/>
    </row>
    <row r="462" spans="1:6" ht="31" x14ac:dyDescent="0.35">
      <c r="A462" s="72" t="s">
        <v>523</v>
      </c>
      <c r="B462" s="72" t="str">
        <f>IF(Cumplimiento!C462="No Cumple","Si","")</f>
        <v/>
      </c>
      <c r="C462" s="72"/>
      <c r="D462" s="72"/>
      <c r="E462" s="73"/>
      <c r="F462" s="73"/>
    </row>
    <row r="463" spans="1:6" ht="31" x14ac:dyDescent="0.35">
      <c r="A463" s="72" t="s">
        <v>524</v>
      </c>
      <c r="B463" s="72" t="str">
        <f>IF(Cumplimiento!C463="No Cumple","Si","")</f>
        <v/>
      </c>
      <c r="C463" s="72"/>
      <c r="D463" s="72"/>
      <c r="E463" s="73"/>
      <c r="F463" s="73"/>
    </row>
    <row r="464" spans="1:6" ht="31" x14ac:dyDescent="0.35">
      <c r="A464" s="72" t="s">
        <v>525</v>
      </c>
      <c r="B464" s="72" t="str">
        <f>IF(Cumplimiento!C464="No Cumple","Si","")</f>
        <v/>
      </c>
      <c r="C464" s="72"/>
      <c r="D464" s="72"/>
      <c r="E464" s="73"/>
      <c r="F464" s="73"/>
    </row>
    <row r="465" spans="1:6" ht="31" x14ac:dyDescent="0.35">
      <c r="A465" s="72" t="s">
        <v>526</v>
      </c>
      <c r="B465" s="72" t="str">
        <f>IF(Cumplimiento!C465="No Cumple","Si","")</f>
        <v/>
      </c>
      <c r="C465" s="72"/>
      <c r="D465" s="72"/>
      <c r="E465" s="73"/>
      <c r="F465" s="73"/>
    </row>
    <row r="466" spans="1:6" ht="31" x14ac:dyDescent="0.35">
      <c r="A466" s="72" t="s">
        <v>527</v>
      </c>
      <c r="B466" s="72" t="str">
        <f>IF(Cumplimiento!C466="No Cumple","Si","")</f>
        <v/>
      </c>
      <c r="C466" s="72"/>
      <c r="D466" s="72"/>
      <c r="E466" s="73"/>
      <c r="F466" s="73"/>
    </row>
    <row r="467" spans="1:6" ht="31" x14ac:dyDescent="0.35">
      <c r="A467" s="72" t="s">
        <v>528</v>
      </c>
      <c r="B467" s="72" t="str">
        <f>IF(Cumplimiento!C467="No Cumple","Si","")</f>
        <v/>
      </c>
      <c r="C467" s="72"/>
      <c r="D467" s="72"/>
      <c r="E467" s="73"/>
      <c r="F467" s="73"/>
    </row>
    <row r="468" spans="1:6" ht="31" x14ac:dyDescent="0.35">
      <c r="A468" s="72" t="s">
        <v>529</v>
      </c>
      <c r="B468" s="72" t="str">
        <f>IF(Cumplimiento!C468="No Cumple","Si","")</f>
        <v/>
      </c>
      <c r="C468" s="72"/>
      <c r="D468" s="72"/>
      <c r="E468" s="73"/>
      <c r="F468" s="73"/>
    </row>
    <row r="469" spans="1:6" ht="46.5" x14ac:dyDescent="0.35">
      <c r="A469" s="72" t="s">
        <v>530</v>
      </c>
      <c r="B469" s="72" t="str">
        <f>IF(Cumplimiento!C469="No Cumple","Si","")</f>
        <v/>
      </c>
      <c r="C469" s="72"/>
      <c r="D469" s="72"/>
      <c r="E469" s="73"/>
      <c r="F469" s="73"/>
    </row>
    <row r="470" spans="1:6" ht="31" x14ac:dyDescent="0.35">
      <c r="A470" s="72" t="s">
        <v>531</v>
      </c>
      <c r="B470" s="72" t="str">
        <f>IF(Cumplimiento!C470="No Cumple","Si","")</f>
        <v/>
      </c>
      <c r="C470" s="72"/>
      <c r="D470" s="72"/>
      <c r="E470" s="73"/>
      <c r="F470" s="73"/>
    </row>
    <row r="471" spans="1:6" ht="46.5" x14ac:dyDescent="0.35">
      <c r="A471" s="72" t="s">
        <v>532</v>
      </c>
      <c r="B471" s="72" t="str">
        <f>IF(Cumplimiento!C471="No Cumple","Si","")</f>
        <v/>
      </c>
      <c r="C471" s="72"/>
      <c r="D471" s="72"/>
      <c r="E471" s="73"/>
      <c r="F471" s="73"/>
    </row>
    <row r="472" spans="1:6" ht="46.5" x14ac:dyDescent="0.35">
      <c r="A472" s="72" t="s">
        <v>533</v>
      </c>
      <c r="B472" s="72" t="str">
        <f>IF(Cumplimiento!C472="No Cumple","Si","")</f>
        <v/>
      </c>
      <c r="C472" s="72"/>
      <c r="D472" s="72"/>
      <c r="E472" s="73"/>
      <c r="F472" s="73"/>
    </row>
    <row r="473" spans="1:6" ht="46.5" x14ac:dyDescent="0.35">
      <c r="A473" s="72" t="s">
        <v>534</v>
      </c>
      <c r="B473" s="72" t="str">
        <f>IF(Cumplimiento!C473="No Cumple","Si","")</f>
        <v/>
      </c>
      <c r="C473" s="72"/>
      <c r="D473" s="72"/>
      <c r="E473" s="73"/>
      <c r="F473" s="73"/>
    </row>
    <row r="474" spans="1:6" x14ac:dyDescent="0.35">
      <c r="A474" s="72" t="s">
        <v>535</v>
      </c>
      <c r="B474" s="72" t="str">
        <f>IF(Cumplimiento!C474="No Cumple","Si","")</f>
        <v/>
      </c>
      <c r="C474" s="72"/>
      <c r="D474" s="72"/>
      <c r="E474" s="73"/>
      <c r="F474" s="73"/>
    </row>
    <row r="475" spans="1:6" ht="31" x14ac:dyDescent="0.35">
      <c r="A475" s="72" t="s">
        <v>536</v>
      </c>
      <c r="B475" s="72" t="str">
        <f>IF(Cumplimiento!C475="No Cumple","Si","")</f>
        <v/>
      </c>
      <c r="C475" s="72"/>
      <c r="D475" s="72"/>
      <c r="E475" s="73"/>
      <c r="F475" s="73"/>
    </row>
    <row r="476" spans="1:6" ht="31" x14ac:dyDescent="0.35">
      <c r="A476" s="72" t="s">
        <v>1084</v>
      </c>
      <c r="B476" s="72" t="str">
        <f>IF(Cumplimiento!C476="No Cumple","Si","")</f>
        <v/>
      </c>
      <c r="C476" s="72"/>
      <c r="D476" s="72"/>
      <c r="E476" s="73"/>
      <c r="F476" s="73"/>
    </row>
    <row r="477" spans="1:6" ht="31" x14ac:dyDescent="0.35">
      <c r="A477" s="72" t="s">
        <v>537</v>
      </c>
      <c r="B477" s="72" t="str">
        <f>IF(Cumplimiento!C477="No Cumple","Si","")</f>
        <v/>
      </c>
      <c r="C477" s="72"/>
      <c r="D477" s="72"/>
      <c r="E477" s="73"/>
      <c r="F477" s="73"/>
    </row>
    <row r="478" spans="1:6" ht="46.5" x14ac:dyDescent="0.35">
      <c r="A478" s="72" t="s">
        <v>538</v>
      </c>
      <c r="B478" s="72" t="str">
        <f>IF(Cumplimiento!C478="No Cumple","Si","")</f>
        <v/>
      </c>
      <c r="C478" s="72"/>
      <c r="D478" s="72"/>
      <c r="E478" s="73"/>
      <c r="F478" s="73"/>
    </row>
    <row r="479" spans="1:6" x14ac:dyDescent="0.35">
      <c r="A479" s="72" t="s">
        <v>539</v>
      </c>
      <c r="B479" s="72" t="str">
        <f>IF(Cumplimiento!C479="No Cumple","Si","")</f>
        <v/>
      </c>
      <c r="C479" s="72"/>
      <c r="D479" s="72"/>
      <c r="E479" s="73"/>
      <c r="F479" s="73"/>
    </row>
    <row r="480" spans="1:6" ht="31" x14ac:dyDescent="0.35">
      <c r="A480" s="72" t="s">
        <v>540</v>
      </c>
      <c r="B480" s="72" t="str">
        <f>IF(Cumplimiento!C480="No Cumple","Si","")</f>
        <v/>
      </c>
      <c r="C480" s="72"/>
      <c r="D480" s="72"/>
      <c r="E480" s="73"/>
      <c r="F480" s="73"/>
    </row>
    <row r="481" spans="1:6" ht="31" x14ac:dyDescent="0.35">
      <c r="A481" s="72" t="s">
        <v>541</v>
      </c>
      <c r="B481" s="72" t="str">
        <f>IF(Cumplimiento!C481="No Cumple","Si","")</f>
        <v/>
      </c>
      <c r="C481" s="72"/>
      <c r="D481" s="72"/>
      <c r="E481" s="73"/>
      <c r="F481" s="73"/>
    </row>
    <row r="482" spans="1:6" ht="31" x14ac:dyDescent="0.35">
      <c r="A482" s="72" t="s">
        <v>542</v>
      </c>
      <c r="B482" s="72" t="str">
        <f>IF(Cumplimiento!C482="No Cumple","Si","")</f>
        <v/>
      </c>
      <c r="C482" s="72"/>
      <c r="D482" s="72"/>
      <c r="E482" s="73"/>
      <c r="F482" s="73"/>
    </row>
    <row r="483" spans="1:6" ht="31" x14ac:dyDescent="0.35">
      <c r="A483" s="72" t="s">
        <v>543</v>
      </c>
      <c r="B483" s="72" t="str">
        <f>IF(Cumplimiento!C483="No Cumple","Si","")</f>
        <v/>
      </c>
      <c r="C483" s="72"/>
      <c r="D483" s="72"/>
      <c r="E483" s="73"/>
      <c r="F483" s="73"/>
    </row>
    <row r="484" spans="1:6" ht="31" x14ac:dyDescent="0.35">
      <c r="A484" s="72" t="s">
        <v>544</v>
      </c>
      <c r="B484" s="72" t="str">
        <f>IF(Cumplimiento!C484="No Cumple","Si","")</f>
        <v/>
      </c>
      <c r="C484" s="72"/>
      <c r="D484" s="72"/>
      <c r="E484" s="73"/>
      <c r="F484" s="73"/>
    </row>
    <row r="485" spans="1:6" ht="31" x14ac:dyDescent="0.35">
      <c r="A485" s="72" t="s">
        <v>545</v>
      </c>
      <c r="B485" s="72" t="str">
        <f>IF(Cumplimiento!C485="No Cumple","Si","")</f>
        <v/>
      </c>
      <c r="C485" s="72"/>
      <c r="D485" s="72"/>
      <c r="E485" s="73"/>
      <c r="F485" s="73"/>
    </row>
    <row r="486" spans="1:6" ht="31" x14ac:dyDescent="0.35">
      <c r="A486" s="72" t="s">
        <v>546</v>
      </c>
      <c r="B486" s="72" t="str">
        <f>IF(Cumplimiento!C486="No Cumple","Si","")</f>
        <v/>
      </c>
      <c r="C486" s="72"/>
      <c r="D486" s="72"/>
      <c r="E486" s="73"/>
      <c r="F486" s="73"/>
    </row>
    <row r="487" spans="1:6" x14ac:dyDescent="0.35">
      <c r="A487" s="72" t="s">
        <v>547</v>
      </c>
      <c r="B487" s="72" t="str">
        <f>IF(Cumplimiento!C487="No Cumple","Si","")</f>
        <v/>
      </c>
      <c r="C487" s="72"/>
      <c r="D487" s="72"/>
      <c r="E487" s="73"/>
      <c r="F487" s="73"/>
    </row>
    <row r="488" spans="1:6" ht="31" x14ac:dyDescent="0.35">
      <c r="A488" s="72" t="s">
        <v>548</v>
      </c>
      <c r="B488" s="72" t="str">
        <f>IF(Cumplimiento!C488="No Cumple","Si","")</f>
        <v/>
      </c>
      <c r="C488" s="72"/>
      <c r="D488" s="72"/>
      <c r="E488" s="73"/>
      <c r="F488" s="73"/>
    </row>
    <row r="489" spans="1:6" ht="31" x14ac:dyDescent="0.35">
      <c r="A489" s="72" t="s">
        <v>549</v>
      </c>
      <c r="B489" s="72" t="str">
        <f>IF(Cumplimiento!C489="No Cumple","Si","")</f>
        <v/>
      </c>
      <c r="C489" s="72"/>
      <c r="D489" s="72"/>
      <c r="E489" s="73"/>
      <c r="F489" s="73"/>
    </row>
    <row r="490" spans="1:6" x14ac:dyDescent="0.35">
      <c r="A490" s="72" t="s">
        <v>550</v>
      </c>
      <c r="B490" s="72" t="str">
        <f>IF(Cumplimiento!C490="No Cumple","Si","")</f>
        <v/>
      </c>
      <c r="C490" s="72"/>
      <c r="D490" s="72"/>
      <c r="E490" s="73"/>
      <c r="F490" s="73"/>
    </row>
    <row r="491" spans="1:6" ht="31" x14ac:dyDescent="0.35">
      <c r="A491" s="72" t="s">
        <v>551</v>
      </c>
      <c r="B491" s="72" t="str">
        <f>IF(Cumplimiento!C491="No Cumple","Si","")</f>
        <v/>
      </c>
      <c r="C491" s="72"/>
      <c r="D491" s="72"/>
      <c r="E491" s="73"/>
      <c r="F491" s="73"/>
    </row>
    <row r="492" spans="1:6" ht="31" x14ac:dyDescent="0.35">
      <c r="A492" s="72" t="s">
        <v>552</v>
      </c>
      <c r="B492" s="72" t="str">
        <f>IF(Cumplimiento!C492="No Cumple","Si","")</f>
        <v/>
      </c>
      <c r="C492" s="72"/>
      <c r="D492" s="72"/>
      <c r="E492" s="73"/>
      <c r="F492" s="73"/>
    </row>
    <row r="493" spans="1:6" ht="31" x14ac:dyDescent="0.35">
      <c r="A493" s="72" t="s">
        <v>553</v>
      </c>
      <c r="B493" s="72" t="str">
        <f>IF(Cumplimiento!C493="No Cumple","Si","")</f>
        <v/>
      </c>
      <c r="C493" s="72"/>
      <c r="D493" s="72"/>
      <c r="E493" s="73"/>
      <c r="F493" s="73"/>
    </row>
    <row r="494" spans="1:6" ht="31" x14ac:dyDescent="0.35">
      <c r="A494" s="72" t="s">
        <v>554</v>
      </c>
      <c r="B494" s="72" t="str">
        <f>IF(Cumplimiento!C494="No Cumple","Si","")</f>
        <v/>
      </c>
      <c r="C494" s="72"/>
      <c r="D494" s="72"/>
      <c r="E494" s="73"/>
      <c r="F494" s="73"/>
    </row>
    <row r="495" spans="1:6" x14ac:dyDescent="0.35">
      <c r="A495" s="72" t="s">
        <v>555</v>
      </c>
      <c r="B495" s="72" t="str">
        <f>IF(Cumplimiento!C495="No Cumple","Si","")</f>
        <v/>
      </c>
      <c r="C495" s="72"/>
      <c r="D495" s="72"/>
      <c r="E495" s="73"/>
      <c r="F495" s="73"/>
    </row>
    <row r="496" spans="1:6" ht="31" x14ac:dyDescent="0.35">
      <c r="A496" s="72" t="s">
        <v>556</v>
      </c>
      <c r="B496" s="72" t="str">
        <f>IF(Cumplimiento!C496="No Cumple","Si","")</f>
        <v/>
      </c>
      <c r="C496" s="72"/>
      <c r="D496" s="72"/>
      <c r="E496" s="73"/>
      <c r="F496" s="73"/>
    </row>
    <row r="497" spans="1:6" ht="31" x14ac:dyDescent="0.35">
      <c r="A497" s="72" t="s">
        <v>557</v>
      </c>
      <c r="B497" s="72" t="str">
        <f>IF(Cumplimiento!C497="No Cumple","Si","")</f>
        <v/>
      </c>
      <c r="C497" s="72"/>
      <c r="D497" s="72"/>
      <c r="E497" s="73"/>
      <c r="F497" s="73"/>
    </row>
    <row r="498" spans="1:6" ht="31" x14ac:dyDescent="0.35">
      <c r="A498" s="72" t="s">
        <v>558</v>
      </c>
      <c r="B498" s="72" t="str">
        <f>IF(Cumplimiento!C498="No Cumple","Si","")</f>
        <v/>
      </c>
      <c r="C498" s="72"/>
      <c r="D498" s="72"/>
      <c r="E498" s="73"/>
      <c r="F498" s="73"/>
    </row>
    <row r="499" spans="1:6" ht="31" x14ac:dyDescent="0.35">
      <c r="A499" s="72" t="s">
        <v>559</v>
      </c>
      <c r="B499" s="72" t="str">
        <f>IF(Cumplimiento!C499="No Cumple","Si","")</f>
        <v/>
      </c>
      <c r="C499" s="72"/>
      <c r="D499" s="72"/>
      <c r="E499" s="73"/>
      <c r="F499" s="73"/>
    </row>
    <row r="500" spans="1:6" ht="31" x14ac:dyDescent="0.35">
      <c r="A500" s="72" t="s">
        <v>560</v>
      </c>
      <c r="B500" s="72" t="str">
        <f>IF(Cumplimiento!C500="No Cumple","Si","")</f>
        <v/>
      </c>
      <c r="C500" s="72"/>
      <c r="D500" s="72"/>
      <c r="E500" s="73"/>
      <c r="F500" s="73"/>
    </row>
    <row r="501" spans="1:6" ht="31" x14ac:dyDescent="0.35">
      <c r="A501" s="72" t="s">
        <v>561</v>
      </c>
      <c r="B501" s="72" t="str">
        <f>IF(Cumplimiento!C501="No Cumple","Si","")</f>
        <v/>
      </c>
      <c r="C501" s="72"/>
      <c r="D501" s="72"/>
      <c r="E501" s="73"/>
      <c r="F501" s="73"/>
    </row>
    <row r="502" spans="1:6" x14ac:dyDescent="0.35">
      <c r="A502" s="72" t="s">
        <v>1881</v>
      </c>
      <c r="B502" s="72" t="str">
        <f>IF(Cumplimiento!C502="No Cumple","Si","")</f>
        <v/>
      </c>
      <c r="C502" s="72"/>
      <c r="D502" s="72"/>
      <c r="E502" s="73"/>
      <c r="F502" s="73"/>
    </row>
    <row r="503" spans="1:6" ht="31" x14ac:dyDescent="0.35">
      <c r="A503" s="72" t="s">
        <v>562</v>
      </c>
      <c r="B503" s="72" t="str">
        <f>IF(Cumplimiento!C503="No Cumple","Si","")</f>
        <v/>
      </c>
      <c r="C503" s="72"/>
      <c r="D503" s="72"/>
      <c r="E503" s="73"/>
      <c r="F503" s="73"/>
    </row>
    <row r="504" spans="1:6" x14ac:dyDescent="0.35">
      <c r="A504" s="72" t="s">
        <v>563</v>
      </c>
      <c r="B504" s="72" t="str">
        <f>IF(Cumplimiento!C504="No Cumple","Si","")</f>
        <v/>
      </c>
      <c r="C504" s="72"/>
      <c r="D504" s="72"/>
      <c r="E504" s="73"/>
      <c r="F504" s="73"/>
    </row>
    <row r="505" spans="1:6" x14ac:dyDescent="0.35">
      <c r="A505" s="72" t="s">
        <v>564</v>
      </c>
      <c r="B505" s="72" t="str">
        <f>IF(Cumplimiento!C505="No Cumple","Si","")</f>
        <v/>
      </c>
      <c r="C505" s="72"/>
      <c r="D505" s="72"/>
      <c r="E505" s="73"/>
      <c r="F505" s="73"/>
    </row>
    <row r="506" spans="1:6" ht="31" x14ac:dyDescent="0.35">
      <c r="A506" s="72" t="s">
        <v>565</v>
      </c>
      <c r="B506" s="72" t="str">
        <f>IF(Cumplimiento!C506="No Cumple","Si","")</f>
        <v/>
      </c>
      <c r="C506" s="72" t="s">
        <v>1890</v>
      </c>
      <c r="D506" s="72"/>
      <c r="E506" s="73"/>
      <c r="F506" s="73"/>
    </row>
    <row r="507" spans="1:6" ht="46.5" x14ac:dyDescent="0.35">
      <c r="A507" s="72" t="s">
        <v>566</v>
      </c>
      <c r="B507" s="72" t="str">
        <f>IF(Cumplimiento!C507="No Cumple","Si","")</f>
        <v/>
      </c>
      <c r="C507" s="72" t="s">
        <v>1890</v>
      </c>
      <c r="D507" s="72"/>
      <c r="E507" s="73"/>
      <c r="F507" s="73"/>
    </row>
    <row r="508" spans="1:6" ht="31" x14ac:dyDescent="0.35">
      <c r="A508" s="72" t="s">
        <v>1887</v>
      </c>
      <c r="B508" s="72" t="str">
        <f>IF(Cumplimiento!C508="No Cumple","Si","")</f>
        <v/>
      </c>
      <c r="C508" s="72" t="s">
        <v>1890</v>
      </c>
      <c r="D508" s="72"/>
      <c r="E508" s="73"/>
      <c r="F508" s="73"/>
    </row>
    <row r="509" spans="1:6" ht="31" x14ac:dyDescent="0.35">
      <c r="A509" s="72" t="s">
        <v>567</v>
      </c>
      <c r="B509" s="72" t="str">
        <f>IF(Cumplimiento!C509="No Cumple","Si","")</f>
        <v/>
      </c>
      <c r="C509" s="72"/>
      <c r="D509" s="72"/>
      <c r="E509" s="73"/>
      <c r="F509" s="73"/>
    </row>
    <row r="510" spans="1:6" x14ac:dyDescent="0.35">
      <c r="A510" s="72" t="s">
        <v>568</v>
      </c>
      <c r="B510" s="72" t="str">
        <f>IF(Cumplimiento!C510="No Cumple","Si","")</f>
        <v/>
      </c>
      <c r="C510" s="72"/>
      <c r="D510" s="72"/>
      <c r="E510" s="73"/>
      <c r="F510" s="73"/>
    </row>
    <row r="511" spans="1:6" ht="31" x14ac:dyDescent="0.35">
      <c r="A511" s="72" t="s">
        <v>569</v>
      </c>
      <c r="B511" s="72" t="str">
        <f>IF(Cumplimiento!C511="No Cumple","Si","")</f>
        <v/>
      </c>
      <c r="C511" s="72"/>
      <c r="D511" s="72"/>
      <c r="E511" s="73"/>
      <c r="F511" s="73"/>
    </row>
    <row r="512" spans="1:6" ht="31" x14ac:dyDescent="0.35">
      <c r="A512" s="72" t="s">
        <v>570</v>
      </c>
      <c r="B512" s="72" t="str">
        <f>IF(Cumplimiento!C512="No Cumple","Si","")</f>
        <v/>
      </c>
      <c r="C512" s="72"/>
      <c r="D512" s="72"/>
      <c r="E512" s="73"/>
      <c r="F512" s="73"/>
    </row>
    <row r="513" spans="1:6" ht="31" x14ac:dyDescent="0.35">
      <c r="A513" s="72" t="s">
        <v>571</v>
      </c>
      <c r="B513" s="72" t="str">
        <f>IF(Cumplimiento!C513="No Cumple","Si","")</f>
        <v/>
      </c>
      <c r="C513" s="72"/>
      <c r="D513" s="72"/>
      <c r="E513" s="73"/>
      <c r="F513" s="73"/>
    </row>
    <row r="514" spans="1:6" ht="31" x14ac:dyDescent="0.35">
      <c r="A514" s="72" t="s">
        <v>572</v>
      </c>
      <c r="B514" s="72" t="str">
        <f>IF(Cumplimiento!C514="No Cumple","Si","")</f>
        <v/>
      </c>
      <c r="C514" s="72"/>
      <c r="D514" s="72"/>
      <c r="E514" s="73"/>
      <c r="F514" s="73"/>
    </row>
    <row r="515" spans="1:6" ht="31" x14ac:dyDescent="0.35">
      <c r="A515" s="72" t="s">
        <v>573</v>
      </c>
      <c r="B515" s="72" t="str">
        <f>IF(Cumplimiento!C515="No Cumple","Si","")</f>
        <v/>
      </c>
      <c r="C515" s="72"/>
      <c r="D515" s="72"/>
      <c r="E515" s="73"/>
      <c r="F515" s="73"/>
    </row>
    <row r="516" spans="1:6" x14ac:dyDescent="0.35">
      <c r="A516" s="72" t="s">
        <v>574</v>
      </c>
      <c r="B516" s="72" t="str">
        <f>IF(Cumplimiento!C516="No Cumple","Si","")</f>
        <v/>
      </c>
      <c r="C516" s="72"/>
      <c r="D516" s="72"/>
      <c r="E516" s="73"/>
      <c r="F516" s="73"/>
    </row>
    <row r="517" spans="1:6" ht="31" x14ac:dyDescent="0.35">
      <c r="A517" s="72" t="s">
        <v>575</v>
      </c>
      <c r="B517" s="72" t="str">
        <f>IF(Cumplimiento!C517="No Cumple","Si","")</f>
        <v/>
      </c>
      <c r="C517" s="72"/>
      <c r="D517" s="72"/>
      <c r="E517" s="73"/>
      <c r="F517" s="73"/>
    </row>
    <row r="518" spans="1:6" ht="31" x14ac:dyDescent="0.35">
      <c r="A518" s="72" t="s">
        <v>576</v>
      </c>
      <c r="B518" s="72" t="str">
        <f>IF(Cumplimiento!C518="No Cumple","Si","")</f>
        <v/>
      </c>
      <c r="C518" s="72"/>
      <c r="D518" s="72"/>
      <c r="E518" s="73"/>
      <c r="F518" s="73"/>
    </row>
    <row r="519" spans="1:6" x14ac:dyDescent="0.35">
      <c r="A519" s="72" t="s">
        <v>577</v>
      </c>
      <c r="B519" s="72" t="str">
        <f>IF(Cumplimiento!C519="No Cumple","Si","")</f>
        <v/>
      </c>
      <c r="C519" s="72"/>
      <c r="D519" s="72"/>
      <c r="E519" s="73"/>
      <c r="F519" s="73"/>
    </row>
    <row r="520" spans="1:6" ht="31" x14ac:dyDescent="0.35">
      <c r="A520" s="72" t="s">
        <v>578</v>
      </c>
      <c r="B520" s="72" t="str">
        <f>IF(Cumplimiento!C520="No Cumple","Si","")</f>
        <v/>
      </c>
      <c r="C520" s="72"/>
      <c r="D520" s="72"/>
      <c r="E520" s="73"/>
      <c r="F520" s="73"/>
    </row>
    <row r="521" spans="1:6" x14ac:dyDescent="0.35">
      <c r="A521" s="72" t="s">
        <v>579</v>
      </c>
      <c r="B521" s="72" t="str">
        <f>IF(Cumplimiento!C521="No Cumple","Si","")</f>
        <v/>
      </c>
      <c r="C521" s="72"/>
      <c r="D521" s="72"/>
      <c r="E521" s="73"/>
      <c r="F521" s="73"/>
    </row>
    <row r="522" spans="1:6" x14ac:dyDescent="0.35">
      <c r="A522" s="72" t="s">
        <v>580</v>
      </c>
      <c r="B522" s="72" t="str">
        <f>IF(Cumplimiento!C522="No Cumple","Si","")</f>
        <v/>
      </c>
      <c r="C522" s="72"/>
      <c r="D522" s="72"/>
      <c r="E522" s="73"/>
      <c r="F522" s="73"/>
    </row>
    <row r="523" spans="1:6" x14ac:dyDescent="0.35">
      <c r="A523" s="72" t="s">
        <v>581</v>
      </c>
      <c r="B523" s="72" t="str">
        <f>IF(Cumplimiento!C523="No Cumple","Si","")</f>
        <v/>
      </c>
      <c r="C523" s="72" t="s">
        <v>1890</v>
      </c>
      <c r="D523" s="72"/>
      <c r="E523" s="73"/>
      <c r="F523" s="73"/>
    </row>
    <row r="524" spans="1:6" ht="31" x14ac:dyDescent="0.35">
      <c r="A524" s="72" t="s">
        <v>1822</v>
      </c>
      <c r="B524" s="72" t="str">
        <f>IF(Cumplimiento!C524="No Cumple","Si","")</f>
        <v/>
      </c>
      <c r="C524" s="72"/>
      <c r="D524" s="72"/>
      <c r="E524" s="73"/>
      <c r="F524" s="73"/>
    </row>
    <row r="525" spans="1:6" x14ac:dyDescent="0.35">
      <c r="A525" s="72" t="s">
        <v>582</v>
      </c>
      <c r="B525" s="72" t="str">
        <f>IF(Cumplimiento!C525="No Cumple","Si","")</f>
        <v/>
      </c>
      <c r="C525" s="72"/>
      <c r="D525" s="72"/>
      <c r="E525" s="73"/>
      <c r="F525" s="73"/>
    </row>
    <row r="526" spans="1:6" x14ac:dyDescent="0.35">
      <c r="A526" s="72" t="s">
        <v>583</v>
      </c>
      <c r="B526" s="72" t="str">
        <f>IF(Cumplimiento!C526="No Cumple","Si","")</f>
        <v/>
      </c>
      <c r="C526" s="72"/>
      <c r="D526" s="72"/>
      <c r="E526" s="73"/>
      <c r="F526" s="73"/>
    </row>
    <row r="527" spans="1:6" x14ac:dyDescent="0.35">
      <c r="A527" s="72" t="s">
        <v>584</v>
      </c>
      <c r="B527" s="72" t="str">
        <f>IF(Cumplimiento!C527="No Cumple","Si","")</f>
        <v/>
      </c>
      <c r="C527" s="72"/>
      <c r="D527" s="72"/>
      <c r="E527" s="73"/>
      <c r="F527" s="73"/>
    </row>
    <row r="528" spans="1:6" x14ac:dyDescent="0.35">
      <c r="A528" s="72" t="s">
        <v>585</v>
      </c>
      <c r="B528" s="72" t="str">
        <f>IF(Cumplimiento!C528="No Cumple","Si","")</f>
        <v/>
      </c>
      <c r="C528" s="72"/>
      <c r="D528" s="72"/>
      <c r="E528" s="73"/>
      <c r="F528" s="73"/>
    </row>
    <row r="529" spans="1:6" x14ac:dyDescent="0.35">
      <c r="A529" s="72" t="s">
        <v>586</v>
      </c>
      <c r="B529" s="72" t="str">
        <f>IF(Cumplimiento!C529="No Cumple","Si","")</f>
        <v/>
      </c>
      <c r="C529" s="72"/>
      <c r="D529" s="72"/>
      <c r="E529" s="73"/>
      <c r="F529" s="73"/>
    </row>
    <row r="530" spans="1:6" x14ac:dyDescent="0.35">
      <c r="A530" s="72" t="s">
        <v>587</v>
      </c>
      <c r="B530" s="72" t="str">
        <f>IF(Cumplimiento!C530="No Cumple","Si","")</f>
        <v/>
      </c>
      <c r="C530" s="72"/>
      <c r="D530" s="72"/>
      <c r="E530" s="73"/>
      <c r="F530" s="73"/>
    </row>
    <row r="531" spans="1:6" ht="31" x14ac:dyDescent="0.35">
      <c r="A531" s="72" t="s">
        <v>588</v>
      </c>
      <c r="B531" s="72" t="str">
        <f>IF(Cumplimiento!C531="No Cumple","Si","")</f>
        <v/>
      </c>
      <c r="C531" s="72"/>
      <c r="D531" s="72"/>
      <c r="E531" s="73"/>
      <c r="F531" s="73"/>
    </row>
    <row r="532" spans="1:6" ht="31" x14ac:dyDescent="0.35">
      <c r="A532" s="72" t="s">
        <v>589</v>
      </c>
      <c r="B532" s="72" t="str">
        <f>IF(Cumplimiento!C532="No Cumple","Si","")</f>
        <v/>
      </c>
      <c r="C532" s="72"/>
      <c r="D532" s="72"/>
      <c r="E532" s="73"/>
      <c r="F532" s="73"/>
    </row>
    <row r="533" spans="1:6" ht="31" x14ac:dyDescent="0.35">
      <c r="A533" s="72" t="s">
        <v>590</v>
      </c>
      <c r="B533" s="72" t="str">
        <f>IF(Cumplimiento!C533="No Cumple","Si","")</f>
        <v/>
      </c>
      <c r="C533" s="72"/>
      <c r="D533" s="72"/>
      <c r="E533" s="73"/>
      <c r="F533" s="73"/>
    </row>
    <row r="534" spans="1:6" x14ac:dyDescent="0.35">
      <c r="A534" s="72" t="s">
        <v>591</v>
      </c>
      <c r="B534" s="72" t="str">
        <f>IF(Cumplimiento!C534="No Cumple","Si","")</f>
        <v/>
      </c>
      <c r="C534" s="72"/>
      <c r="D534" s="72"/>
      <c r="E534" s="73"/>
      <c r="F534" s="73"/>
    </row>
    <row r="535" spans="1:6" ht="31" x14ac:dyDescent="0.35">
      <c r="A535" s="72" t="s">
        <v>592</v>
      </c>
      <c r="B535" s="72" t="str">
        <f>IF(Cumplimiento!C535="No Cumple","Si","")</f>
        <v/>
      </c>
      <c r="C535" s="72"/>
      <c r="D535" s="72"/>
      <c r="E535" s="73"/>
      <c r="F535" s="73"/>
    </row>
    <row r="536" spans="1:6" ht="31" x14ac:dyDescent="0.35">
      <c r="A536" s="72" t="s">
        <v>593</v>
      </c>
      <c r="B536" s="72" t="str">
        <f>IF(Cumplimiento!C536="No Cumple","Si","")</f>
        <v/>
      </c>
      <c r="C536" s="72"/>
      <c r="D536" s="72"/>
      <c r="E536" s="73"/>
      <c r="F536" s="73"/>
    </row>
    <row r="537" spans="1:6" x14ac:dyDescent="0.35">
      <c r="A537" s="72" t="s">
        <v>594</v>
      </c>
      <c r="B537" s="72" t="str">
        <f>IF(Cumplimiento!C537="No Cumple","Si","")</f>
        <v/>
      </c>
      <c r="C537" s="72"/>
      <c r="D537" s="72"/>
      <c r="E537" s="73"/>
      <c r="F537" s="73"/>
    </row>
    <row r="538" spans="1:6" x14ac:dyDescent="0.35">
      <c r="A538" s="72" t="s">
        <v>595</v>
      </c>
      <c r="B538" s="72" t="str">
        <f>IF(Cumplimiento!C538="No Cumple","Si","")</f>
        <v/>
      </c>
      <c r="C538" s="72"/>
      <c r="D538" s="72"/>
      <c r="E538" s="73"/>
      <c r="F538" s="73"/>
    </row>
    <row r="539" spans="1:6" ht="31" x14ac:dyDescent="0.35">
      <c r="A539" s="72" t="s">
        <v>596</v>
      </c>
      <c r="B539" s="72" t="str">
        <f>IF(Cumplimiento!C539="No Cumple","Si","")</f>
        <v/>
      </c>
      <c r="C539" s="72"/>
      <c r="D539" s="72"/>
      <c r="E539" s="73"/>
      <c r="F539" s="73"/>
    </row>
    <row r="540" spans="1:6" ht="31" x14ac:dyDescent="0.35">
      <c r="A540" s="72" t="s">
        <v>597</v>
      </c>
      <c r="B540" s="72" t="str">
        <f>IF(Cumplimiento!C540="No Cumple","Si","")</f>
        <v/>
      </c>
      <c r="C540" s="72"/>
      <c r="D540" s="72"/>
      <c r="E540" s="73"/>
      <c r="F540" s="73"/>
    </row>
    <row r="541" spans="1:6" ht="31" x14ac:dyDescent="0.35">
      <c r="A541" s="72" t="s">
        <v>598</v>
      </c>
      <c r="B541" s="72" t="str">
        <f>IF(Cumplimiento!C541="No Cumple","Si","")</f>
        <v/>
      </c>
      <c r="C541" s="72"/>
      <c r="D541" s="72"/>
      <c r="E541" s="73"/>
      <c r="F541" s="73"/>
    </row>
    <row r="542" spans="1:6" ht="31" x14ac:dyDescent="0.35">
      <c r="A542" s="72" t="s">
        <v>599</v>
      </c>
      <c r="B542" s="72" t="str">
        <f>IF(Cumplimiento!C542="No Cumple","Si","")</f>
        <v/>
      </c>
      <c r="C542" s="72"/>
      <c r="D542" s="72"/>
      <c r="E542" s="73"/>
      <c r="F542" s="73"/>
    </row>
    <row r="543" spans="1:6" x14ac:dyDescent="0.35">
      <c r="A543" s="72" t="s">
        <v>600</v>
      </c>
      <c r="B543" s="72" t="str">
        <f>IF(Cumplimiento!C543="No Cumple","Si","")</f>
        <v/>
      </c>
      <c r="C543" s="72"/>
      <c r="D543" s="72"/>
      <c r="E543" s="73"/>
      <c r="F543" s="73"/>
    </row>
    <row r="544" spans="1:6" ht="31" x14ac:dyDescent="0.35">
      <c r="A544" s="72" t="s">
        <v>601</v>
      </c>
      <c r="B544" s="72" t="str">
        <f>IF(Cumplimiento!C544="No Cumple","Si","")</f>
        <v/>
      </c>
      <c r="C544" s="72"/>
      <c r="D544" s="72"/>
      <c r="E544" s="73"/>
      <c r="F544" s="73"/>
    </row>
    <row r="545" spans="1:6" x14ac:dyDescent="0.35">
      <c r="A545" s="72" t="s">
        <v>602</v>
      </c>
      <c r="B545" s="72" t="str">
        <f>IF(Cumplimiento!C545="No Cumple","Si","")</f>
        <v/>
      </c>
      <c r="C545" s="72"/>
      <c r="D545" s="72"/>
      <c r="E545" s="73"/>
      <c r="F545" s="73"/>
    </row>
    <row r="546" spans="1:6" x14ac:dyDescent="0.35">
      <c r="A546" s="72" t="s">
        <v>603</v>
      </c>
      <c r="B546" s="72" t="str">
        <f>IF(Cumplimiento!C546="No Cumple","Si","")</f>
        <v/>
      </c>
      <c r="C546" s="72"/>
      <c r="D546" s="72"/>
      <c r="E546" s="73"/>
      <c r="F546" s="73"/>
    </row>
    <row r="547" spans="1:6" x14ac:dyDescent="0.35">
      <c r="A547" s="72" t="s">
        <v>604</v>
      </c>
      <c r="B547" s="72" t="str">
        <f>IF(Cumplimiento!C547="No Cumple","Si","")</f>
        <v/>
      </c>
      <c r="C547" s="72"/>
      <c r="D547" s="72"/>
      <c r="E547" s="73"/>
      <c r="F547" s="73"/>
    </row>
    <row r="548" spans="1:6" ht="31" x14ac:dyDescent="0.35">
      <c r="A548" s="72" t="s">
        <v>605</v>
      </c>
      <c r="B548" s="72" t="str">
        <f>IF(Cumplimiento!C548="No Cumple","Si","")</f>
        <v/>
      </c>
      <c r="C548" s="72"/>
      <c r="D548" s="72"/>
      <c r="E548" s="73"/>
      <c r="F548" s="73"/>
    </row>
    <row r="549" spans="1:6" ht="31" x14ac:dyDescent="0.35">
      <c r="A549" s="72" t="s">
        <v>606</v>
      </c>
      <c r="B549" s="72" t="str">
        <f>IF(Cumplimiento!C549="No Cumple","Si","")</f>
        <v/>
      </c>
      <c r="C549" s="72"/>
      <c r="D549" s="72"/>
      <c r="E549" s="73"/>
      <c r="F549" s="73"/>
    </row>
    <row r="550" spans="1:6" ht="31" x14ac:dyDescent="0.35">
      <c r="A550" s="72" t="s">
        <v>607</v>
      </c>
      <c r="B550" s="72" t="str">
        <f>IF(Cumplimiento!C550="No Cumple","Si","")</f>
        <v/>
      </c>
      <c r="C550" s="72"/>
      <c r="D550" s="72"/>
      <c r="E550" s="73"/>
      <c r="F550" s="73"/>
    </row>
    <row r="551" spans="1:6" ht="31" x14ac:dyDescent="0.35">
      <c r="A551" s="72" t="s">
        <v>608</v>
      </c>
      <c r="B551" s="72" t="str">
        <f>IF(Cumplimiento!C551="No Cumple","Si","")</f>
        <v/>
      </c>
      <c r="C551" s="72"/>
      <c r="D551" s="72"/>
      <c r="E551" s="73"/>
      <c r="F551" s="73"/>
    </row>
    <row r="552" spans="1:6" ht="31" x14ac:dyDescent="0.35">
      <c r="A552" s="72" t="s">
        <v>609</v>
      </c>
      <c r="B552" s="72" t="str">
        <f>IF(Cumplimiento!C552="No Cumple","Si","")</f>
        <v/>
      </c>
      <c r="C552" s="72"/>
      <c r="D552" s="72"/>
      <c r="E552" s="73"/>
      <c r="F552" s="73"/>
    </row>
    <row r="553" spans="1:6" ht="31" x14ac:dyDescent="0.35">
      <c r="A553" s="72" t="s">
        <v>610</v>
      </c>
      <c r="B553" s="72" t="str">
        <f>IF(Cumplimiento!C553="No Cumple","Si","")</f>
        <v/>
      </c>
      <c r="C553" s="72"/>
      <c r="D553" s="72"/>
      <c r="E553" s="73"/>
      <c r="F553" s="73"/>
    </row>
    <row r="554" spans="1:6" ht="31" x14ac:dyDescent="0.35">
      <c r="A554" s="72" t="s">
        <v>611</v>
      </c>
      <c r="B554" s="72" t="str">
        <f>IF(Cumplimiento!C554="No Cumple","Si","")</f>
        <v/>
      </c>
      <c r="C554" s="72"/>
      <c r="D554" s="72"/>
      <c r="E554" s="73"/>
      <c r="F554" s="73"/>
    </row>
    <row r="555" spans="1:6" ht="31" x14ac:dyDescent="0.35">
      <c r="A555" s="72" t="s">
        <v>612</v>
      </c>
      <c r="B555" s="72" t="str">
        <f>IF(Cumplimiento!C555="No Cumple","Si","")</f>
        <v/>
      </c>
      <c r="C555" s="72"/>
      <c r="D555" s="72"/>
      <c r="E555" s="73"/>
      <c r="F555" s="73"/>
    </row>
    <row r="556" spans="1:6" ht="46.5" x14ac:dyDescent="0.35">
      <c r="A556" s="72" t="s">
        <v>613</v>
      </c>
      <c r="B556" s="72" t="str">
        <f>IF(Cumplimiento!C556="No Cumple","Si","")</f>
        <v/>
      </c>
      <c r="C556" s="72"/>
      <c r="D556" s="72"/>
      <c r="E556" s="73"/>
      <c r="F556" s="73"/>
    </row>
    <row r="557" spans="1:6" ht="31" x14ac:dyDescent="0.35">
      <c r="A557" s="72" t="s">
        <v>614</v>
      </c>
      <c r="B557" s="72" t="str">
        <f>IF(Cumplimiento!C557="No Cumple","Si","")</f>
        <v/>
      </c>
      <c r="C557" s="72"/>
      <c r="D557" s="72"/>
      <c r="E557" s="73"/>
      <c r="F557" s="73"/>
    </row>
    <row r="558" spans="1:6" ht="31" x14ac:dyDescent="0.35">
      <c r="A558" s="72" t="s">
        <v>615</v>
      </c>
      <c r="B558" s="72" t="str">
        <f>IF(Cumplimiento!C558="No Cumple","Si","")</f>
        <v/>
      </c>
      <c r="C558" s="72"/>
      <c r="D558" s="72"/>
      <c r="E558" s="73"/>
      <c r="F558" s="73"/>
    </row>
    <row r="559" spans="1:6" ht="31" x14ac:dyDescent="0.35">
      <c r="A559" s="72" t="s">
        <v>616</v>
      </c>
      <c r="B559" s="72" t="str">
        <f>IF(Cumplimiento!C559="No Cumple","Si","")</f>
        <v/>
      </c>
      <c r="C559" s="72"/>
      <c r="D559" s="72"/>
      <c r="E559" s="73"/>
      <c r="F559" s="73"/>
    </row>
    <row r="560" spans="1:6" ht="31" x14ac:dyDescent="0.35">
      <c r="A560" s="72" t="s">
        <v>617</v>
      </c>
      <c r="B560" s="72" t="str">
        <f>IF(Cumplimiento!C560="No Cumple","Si","")</f>
        <v/>
      </c>
      <c r="C560" s="72"/>
      <c r="D560" s="72"/>
      <c r="E560" s="73"/>
      <c r="F560" s="73"/>
    </row>
    <row r="561" spans="1:6" ht="31" x14ac:dyDescent="0.35">
      <c r="A561" s="72" t="s">
        <v>618</v>
      </c>
      <c r="B561" s="72" t="str">
        <f>IF(Cumplimiento!C561="No Cumple","Si","")</f>
        <v/>
      </c>
      <c r="C561" s="72"/>
      <c r="D561" s="72"/>
      <c r="E561" s="73"/>
      <c r="F561" s="73"/>
    </row>
    <row r="562" spans="1:6" ht="31" x14ac:dyDescent="0.35">
      <c r="A562" s="72" t="s">
        <v>619</v>
      </c>
      <c r="B562" s="72" t="str">
        <f>IF(Cumplimiento!C562="No Cumple","Si","")</f>
        <v/>
      </c>
      <c r="C562" s="72"/>
      <c r="D562" s="72"/>
      <c r="E562" s="73"/>
      <c r="F562" s="73"/>
    </row>
    <row r="563" spans="1:6" ht="31" x14ac:dyDescent="0.35">
      <c r="A563" s="72" t="s">
        <v>620</v>
      </c>
      <c r="B563" s="72" t="str">
        <f>IF(Cumplimiento!C563="No Cumple","Si","")</f>
        <v/>
      </c>
      <c r="C563" s="72"/>
      <c r="D563" s="72"/>
      <c r="E563" s="73"/>
      <c r="F563" s="73"/>
    </row>
    <row r="564" spans="1:6" ht="31" x14ac:dyDescent="0.35">
      <c r="A564" s="72" t="s">
        <v>621</v>
      </c>
      <c r="B564" s="72" t="str">
        <f>IF(Cumplimiento!C564="No Cumple","Si","")</f>
        <v/>
      </c>
      <c r="C564" s="72" t="s">
        <v>1890</v>
      </c>
      <c r="D564" s="72"/>
      <c r="E564" s="73"/>
      <c r="F564" s="73"/>
    </row>
    <row r="565" spans="1:6" x14ac:dyDescent="0.35">
      <c r="A565" s="72" t="s">
        <v>622</v>
      </c>
      <c r="B565" s="72" t="str">
        <f>IF(Cumplimiento!C565="No Cumple","Si","")</f>
        <v/>
      </c>
      <c r="C565" s="72"/>
      <c r="D565" s="72"/>
      <c r="E565" s="73"/>
      <c r="F565" s="73"/>
    </row>
    <row r="566" spans="1:6" x14ac:dyDescent="0.35">
      <c r="A566" s="72" t="s">
        <v>623</v>
      </c>
      <c r="B566" s="72" t="str">
        <f>IF(Cumplimiento!C566="No Cumple","Si","")</f>
        <v/>
      </c>
      <c r="C566" s="72"/>
      <c r="D566" s="72"/>
      <c r="E566" s="73"/>
      <c r="F566" s="73"/>
    </row>
    <row r="567" spans="1:6" ht="31" x14ac:dyDescent="0.35">
      <c r="A567" s="72" t="s">
        <v>624</v>
      </c>
      <c r="B567" s="72" t="str">
        <f>IF(Cumplimiento!C567="No Cumple","Si","")</f>
        <v/>
      </c>
      <c r="C567" s="72"/>
      <c r="D567" s="72"/>
      <c r="E567" s="73"/>
      <c r="F567" s="73"/>
    </row>
    <row r="568" spans="1:6" ht="31" x14ac:dyDescent="0.35">
      <c r="A568" s="72" t="s">
        <v>625</v>
      </c>
      <c r="B568" s="72" t="str">
        <f>IF(Cumplimiento!C568="No Cumple","Si","")</f>
        <v/>
      </c>
      <c r="C568" s="72"/>
      <c r="D568" s="72"/>
      <c r="E568" s="73"/>
      <c r="F568" s="73"/>
    </row>
    <row r="569" spans="1:6" x14ac:dyDescent="0.35">
      <c r="A569" s="72" t="s">
        <v>626</v>
      </c>
      <c r="B569" s="72" t="str">
        <f>IF(Cumplimiento!C569="No Cumple","Si","")</f>
        <v/>
      </c>
      <c r="C569" s="72"/>
      <c r="D569" s="72"/>
      <c r="E569" s="73"/>
      <c r="F569" s="73"/>
    </row>
    <row r="570" spans="1:6" x14ac:dyDescent="0.35">
      <c r="A570" s="72" t="s">
        <v>627</v>
      </c>
      <c r="B570" s="72" t="str">
        <f>IF(Cumplimiento!C570="No Cumple","Si","")</f>
        <v/>
      </c>
      <c r="C570" s="72"/>
      <c r="D570" s="72"/>
      <c r="E570" s="73"/>
      <c r="F570" s="73"/>
    </row>
    <row r="571" spans="1:6" ht="31" x14ac:dyDescent="0.35">
      <c r="A571" s="72" t="s">
        <v>628</v>
      </c>
      <c r="B571" s="72" t="str">
        <f>IF(Cumplimiento!C571="No Cumple","Si","")</f>
        <v/>
      </c>
      <c r="C571" s="72"/>
      <c r="D571" s="72"/>
      <c r="E571" s="73"/>
      <c r="F571" s="73"/>
    </row>
    <row r="572" spans="1:6" ht="46.5" x14ac:dyDescent="0.35">
      <c r="A572" s="72" t="s">
        <v>629</v>
      </c>
      <c r="B572" s="72" t="str">
        <f>IF(Cumplimiento!C572="No Cumple","Si","")</f>
        <v/>
      </c>
      <c r="C572" s="72"/>
      <c r="D572" s="72"/>
      <c r="E572" s="73"/>
      <c r="F572" s="73"/>
    </row>
    <row r="573" spans="1:6" x14ac:dyDescent="0.35">
      <c r="A573" s="72" t="s">
        <v>630</v>
      </c>
      <c r="B573" s="72" t="str">
        <f>IF(Cumplimiento!C573="No Cumple","Si","")</f>
        <v/>
      </c>
      <c r="C573" s="72"/>
      <c r="D573" s="72"/>
      <c r="E573" s="73"/>
      <c r="F573" s="73"/>
    </row>
    <row r="574" spans="1:6" ht="31" x14ac:dyDescent="0.35">
      <c r="A574" s="72" t="s">
        <v>631</v>
      </c>
      <c r="B574" s="72" t="str">
        <f>IF(Cumplimiento!C574="No Cumple","Si","")</f>
        <v/>
      </c>
      <c r="C574" s="72"/>
      <c r="D574" s="72"/>
      <c r="E574" s="73"/>
      <c r="F574" s="73"/>
    </row>
    <row r="575" spans="1:6" ht="31" x14ac:dyDescent="0.35">
      <c r="A575" s="72" t="s">
        <v>632</v>
      </c>
      <c r="B575" s="72" t="str">
        <f>IF(Cumplimiento!C575="No Cumple","Si","")</f>
        <v/>
      </c>
      <c r="C575" s="72"/>
      <c r="D575" s="72"/>
      <c r="E575" s="73"/>
      <c r="F575" s="73"/>
    </row>
    <row r="576" spans="1:6" ht="31" x14ac:dyDescent="0.35">
      <c r="A576" s="72" t="s">
        <v>633</v>
      </c>
      <c r="B576" s="72" t="str">
        <f>IF(Cumplimiento!C576="No Cumple","Si","")</f>
        <v/>
      </c>
      <c r="C576" s="72"/>
      <c r="D576" s="72"/>
      <c r="E576" s="73"/>
      <c r="F576" s="73"/>
    </row>
    <row r="577" spans="1:6" ht="31" x14ac:dyDescent="0.35">
      <c r="A577" s="72" t="s">
        <v>634</v>
      </c>
      <c r="B577" s="72" t="str">
        <f>IF(Cumplimiento!C577="No Cumple","Si","")</f>
        <v/>
      </c>
      <c r="C577" s="72"/>
      <c r="D577" s="72"/>
      <c r="E577" s="73"/>
      <c r="F577" s="73"/>
    </row>
    <row r="578" spans="1:6" ht="31" x14ac:dyDescent="0.35">
      <c r="A578" s="72" t="s">
        <v>635</v>
      </c>
      <c r="B578" s="72" t="str">
        <f>IF(Cumplimiento!C578="No Cumple","Si","")</f>
        <v/>
      </c>
      <c r="C578" s="72"/>
      <c r="D578" s="72"/>
      <c r="E578" s="73"/>
      <c r="F578" s="73"/>
    </row>
    <row r="579" spans="1:6" ht="31" x14ac:dyDescent="0.35">
      <c r="A579" s="72" t="s">
        <v>636</v>
      </c>
      <c r="B579" s="72" t="str">
        <f>IF(Cumplimiento!C579="No Cumple","Si","")</f>
        <v/>
      </c>
      <c r="C579" s="72"/>
      <c r="D579" s="72"/>
      <c r="E579" s="73"/>
      <c r="F579" s="73"/>
    </row>
    <row r="580" spans="1:6" ht="31" x14ac:dyDescent="0.35">
      <c r="A580" s="72" t="s">
        <v>637</v>
      </c>
      <c r="B580" s="72" t="str">
        <f>IF(Cumplimiento!C580="No Cumple","Si","")</f>
        <v/>
      </c>
      <c r="C580" s="72"/>
      <c r="D580" s="72"/>
      <c r="E580" s="73"/>
      <c r="F580" s="73"/>
    </row>
    <row r="581" spans="1:6" ht="31" x14ac:dyDescent="0.35">
      <c r="A581" s="72" t="s">
        <v>638</v>
      </c>
      <c r="B581" s="72" t="str">
        <f>IF(Cumplimiento!C581="No Cumple","Si","")</f>
        <v/>
      </c>
      <c r="C581" s="72"/>
      <c r="D581" s="72"/>
      <c r="E581" s="73"/>
      <c r="F581" s="73"/>
    </row>
    <row r="582" spans="1:6" ht="31" x14ac:dyDescent="0.35">
      <c r="A582" s="72" t="s">
        <v>639</v>
      </c>
      <c r="B582" s="72" t="str">
        <f>IF(Cumplimiento!C582="No Cumple","Si","")</f>
        <v/>
      </c>
      <c r="C582" s="72"/>
      <c r="D582" s="72"/>
      <c r="E582" s="73"/>
      <c r="F582" s="73"/>
    </row>
    <row r="583" spans="1:6" ht="31" x14ac:dyDescent="0.35">
      <c r="A583" s="72" t="s">
        <v>640</v>
      </c>
      <c r="B583" s="72" t="str">
        <f>IF(Cumplimiento!C583="No Cumple","Si","")</f>
        <v/>
      </c>
      <c r="C583" s="72"/>
      <c r="D583" s="72"/>
      <c r="E583" s="73"/>
      <c r="F583" s="73"/>
    </row>
    <row r="584" spans="1:6" ht="31" x14ac:dyDescent="0.35">
      <c r="A584" s="72" t="s">
        <v>641</v>
      </c>
      <c r="B584" s="72" t="str">
        <f>IF(Cumplimiento!C584="No Cumple","Si","")</f>
        <v/>
      </c>
      <c r="C584" s="72"/>
      <c r="D584" s="72"/>
      <c r="E584" s="73"/>
      <c r="F584" s="73"/>
    </row>
    <row r="585" spans="1:6" ht="31" x14ac:dyDescent="0.35">
      <c r="A585" s="72" t="s">
        <v>642</v>
      </c>
      <c r="B585" s="72" t="str">
        <f>IF(Cumplimiento!C585="No Cumple","Si","")</f>
        <v/>
      </c>
      <c r="C585" s="72"/>
      <c r="D585" s="72"/>
      <c r="E585" s="73"/>
      <c r="F585" s="73"/>
    </row>
    <row r="586" spans="1:6" ht="31" x14ac:dyDescent="0.35">
      <c r="A586" s="72" t="s">
        <v>643</v>
      </c>
      <c r="B586" s="72" t="str">
        <f>IF(Cumplimiento!C586="No Cumple","Si","")</f>
        <v/>
      </c>
      <c r="C586" s="72"/>
      <c r="D586" s="72"/>
      <c r="E586" s="73"/>
      <c r="F586" s="73"/>
    </row>
    <row r="587" spans="1:6" ht="46.5" x14ac:dyDescent="0.35">
      <c r="A587" s="72" t="s">
        <v>644</v>
      </c>
      <c r="B587" s="72" t="str">
        <f>IF(Cumplimiento!C587="No Cumple","Si","")</f>
        <v/>
      </c>
      <c r="C587" s="72"/>
      <c r="D587" s="72"/>
      <c r="E587" s="73"/>
      <c r="F587" s="73"/>
    </row>
    <row r="588" spans="1:6" ht="31" x14ac:dyDescent="0.35">
      <c r="A588" s="72" t="s">
        <v>645</v>
      </c>
      <c r="B588" s="72" t="str">
        <f>IF(Cumplimiento!C588="No Cumple","Si","")</f>
        <v/>
      </c>
      <c r="C588" s="72"/>
      <c r="D588" s="72"/>
      <c r="E588" s="73"/>
      <c r="F588" s="73"/>
    </row>
    <row r="589" spans="1:6" ht="31" x14ac:dyDescent="0.35">
      <c r="A589" s="72" t="s">
        <v>646</v>
      </c>
      <c r="B589" s="72" t="str">
        <f>IF(Cumplimiento!C589="No Cumple","Si","")</f>
        <v/>
      </c>
      <c r="C589" s="72"/>
      <c r="D589" s="72"/>
      <c r="E589" s="73"/>
      <c r="F589" s="73"/>
    </row>
    <row r="590" spans="1:6" ht="31" x14ac:dyDescent="0.35">
      <c r="A590" s="72" t="s">
        <v>647</v>
      </c>
      <c r="B590" s="72" t="str">
        <f>IF(Cumplimiento!C590="No Cumple","Si","")</f>
        <v/>
      </c>
      <c r="C590" s="72"/>
      <c r="D590" s="72"/>
      <c r="E590" s="73"/>
      <c r="F590" s="73"/>
    </row>
    <row r="591" spans="1:6" ht="31" x14ac:dyDescent="0.35">
      <c r="A591" s="72" t="s">
        <v>648</v>
      </c>
      <c r="B591" s="72" t="str">
        <f>IF(Cumplimiento!C591="No Cumple","Si","")</f>
        <v/>
      </c>
      <c r="C591" s="72"/>
      <c r="D591" s="72"/>
      <c r="E591" s="73"/>
      <c r="F591" s="73"/>
    </row>
    <row r="592" spans="1:6" ht="31" x14ac:dyDescent="0.35">
      <c r="A592" s="72" t="s">
        <v>649</v>
      </c>
      <c r="B592" s="72" t="str">
        <f>IF(Cumplimiento!C592="No Cumple","Si","")</f>
        <v/>
      </c>
      <c r="C592" s="72"/>
      <c r="D592" s="72"/>
      <c r="E592" s="73"/>
      <c r="F592" s="73"/>
    </row>
    <row r="593" spans="1:6" ht="62" x14ac:dyDescent="0.35">
      <c r="A593" s="72" t="s">
        <v>650</v>
      </c>
      <c r="B593" s="72" t="str">
        <f>IF(Cumplimiento!C593="No Cumple","Si","")</f>
        <v/>
      </c>
      <c r="C593" s="72"/>
      <c r="D593" s="72"/>
      <c r="E593" s="73"/>
      <c r="F593" s="73"/>
    </row>
    <row r="594" spans="1:6" ht="31" x14ac:dyDescent="0.35">
      <c r="A594" s="72" t="s">
        <v>651</v>
      </c>
      <c r="B594" s="72" t="str">
        <f>IF(Cumplimiento!C594="No Cumple","Si","")</f>
        <v/>
      </c>
      <c r="C594" s="72"/>
      <c r="D594" s="72"/>
      <c r="E594" s="73"/>
      <c r="F594" s="73"/>
    </row>
    <row r="595" spans="1:6" ht="31" x14ac:dyDescent="0.35">
      <c r="A595" s="72" t="s">
        <v>652</v>
      </c>
      <c r="B595" s="72" t="str">
        <f>IF(Cumplimiento!C595="No Cumple","Si","")</f>
        <v/>
      </c>
      <c r="C595" s="72"/>
      <c r="D595" s="72"/>
      <c r="E595" s="73"/>
      <c r="F595" s="73"/>
    </row>
    <row r="596" spans="1:6" x14ac:dyDescent="0.35">
      <c r="A596" s="72" t="s">
        <v>653</v>
      </c>
      <c r="B596" s="72" t="str">
        <f>IF(Cumplimiento!C596="No Cumple","Si","")</f>
        <v/>
      </c>
      <c r="C596" s="72"/>
      <c r="D596" s="72"/>
      <c r="E596" s="73"/>
      <c r="F596" s="73"/>
    </row>
    <row r="597" spans="1:6" x14ac:dyDescent="0.35">
      <c r="A597" s="72" t="s">
        <v>654</v>
      </c>
      <c r="B597" s="72" t="str">
        <f>IF(Cumplimiento!C597="No Cumple","Si","")</f>
        <v/>
      </c>
      <c r="C597" s="72"/>
      <c r="D597" s="72"/>
      <c r="E597" s="73"/>
      <c r="F597" s="73"/>
    </row>
    <row r="598" spans="1:6" ht="31" x14ac:dyDescent="0.35">
      <c r="A598" s="72" t="s">
        <v>655</v>
      </c>
      <c r="B598" s="72" t="str">
        <f>IF(Cumplimiento!C598="No Cumple","Si","")</f>
        <v/>
      </c>
      <c r="C598" s="72"/>
      <c r="D598" s="72"/>
      <c r="E598" s="73"/>
      <c r="F598" s="73"/>
    </row>
    <row r="599" spans="1:6" ht="31" x14ac:dyDescent="0.35">
      <c r="A599" s="72" t="s">
        <v>656</v>
      </c>
      <c r="B599" s="72" t="str">
        <f>IF(Cumplimiento!C599="No Cumple","Si","")</f>
        <v/>
      </c>
      <c r="C599" s="72"/>
      <c r="D599" s="72"/>
      <c r="E599" s="73"/>
      <c r="F599" s="73"/>
    </row>
    <row r="600" spans="1:6" ht="31" x14ac:dyDescent="0.35">
      <c r="A600" s="72" t="s">
        <v>657</v>
      </c>
      <c r="B600" s="72" t="str">
        <f>IF(Cumplimiento!C600="No Cumple","Si","")</f>
        <v/>
      </c>
      <c r="C600" s="72"/>
      <c r="D600" s="72"/>
      <c r="E600" s="73"/>
      <c r="F600" s="73"/>
    </row>
    <row r="601" spans="1:6" x14ac:dyDescent="0.35">
      <c r="A601" s="72" t="s">
        <v>658</v>
      </c>
      <c r="B601" s="72" t="str">
        <f>IF(Cumplimiento!C601="No Cumple","Si","")</f>
        <v/>
      </c>
      <c r="C601" s="72"/>
      <c r="D601" s="72"/>
      <c r="E601" s="73"/>
      <c r="F601" s="73"/>
    </row>
    <row r="602" spans="1:6" ht="31" x14ac:dyDescent="0.35">
      <c r="A602" s="72" t="s">
        <v>659</v>
      </c>
      <c r="B602" s="72" t="str">
        <f>IF(Cumplimiento!C602="No Cumple","Si","")</f>
        <v/>
      </c>
      <c r="C602" s="72"/>
      <c r="D602" s="72"/>
      <c r="E602" s="73"/>
      <c r="F602" s="73"/>
    </row>
    <row r="603" spans="1:6" ht="31" x14ac:dyDescent="0.35">
      <c r="A603" s="72" t="s">
        <v>660</v>
      </c>
      <c r="B603" s="72" t="str">
        <f>IF(Cumplimiento!C603="No Cumple","Si","")</f>
        <v/>
      </c>
      <c r="C603" s="72"/>
      <c r="D603" s="72"/>
      <c r="E603" s="73"/>
      <c r="F603" s="73"/>
    </row>
    <row r="604" spans="1:6" ht="31" x14ac:dyDescent="0.35">
      <c r="A604" s="72" t="s">
        <v>661</v>
      </c>
      <c r="B604" s="72" t="str">
        <f>IF(Cumplimiento!C604="No Cumple","Si","")</f>
        <v/>
      </c>
      <c r="C604" s="72"/>
      <c r="D604" s="72"/>
      <c r="E604" s="73"/>
      <c r="F604" s="73"/>
    </row>
    <row r="605" spans="1:6" ht="31" x14ac:dyDescent="0.35">
      <c r="A605" s="72" t="s">
        <v>662</v>
      </c>
      <c r="B605" s="72" t="str">
        <f>IF(Cumplimiento!C605="No Cumple","Si","")</f>
        <v/>
      </c>
      <c r="C605" s="72"/>
      <c r="D605" s="72"/>
      <c r="E605" s="73"/>
      <c r="F605" s="73"/>
    </row>
    <row r="606" spans="1:6" ht="31" x14ac:dyDescent="0.35">
      <c r="A606" s="72" t="s">
        <v>663</v>
      </c>
      <c r="B606" s="72" t="str">
        <f>IF(Cumplimiento!C606="No Cumple","Si","")</f>
        <v/>
      </c>
      <c r="C606" s="72"/>
      <c r="D606" s="72"/>
      <c r="E606" s="73"/>
      <c r="F606" s="73"/>
    </row>
    <row r="607" spans="1:6" ht="46.5" x14ac:dyDescent="0.35">
      <c r="A607" s="72" t="s">
        <v>664</v>
      </c>
      <c r="B607" s="72" t="str">
        <f>IF(Cumplimiento!C607="No Cumple","Si","")</f>
        <v/>
      </c>
      <c r="C607" s="72"/>
      <c r="D607" s="72"/>
      <c r="E607" s="73"/>
      <c r="F607" s="73"/>
    </row>
    <row r="608" spans="1:6" x14ac:dyDescent="0.35">
      <c r="A608" s="72" t="s">
        <v>665</v>
      </c>
      <c r="B608" s="72" t="str">
        <f>IF(Cumplimiento!C608="No Cumple","Si","")</f>
        <v/>
      </c>
      <c r="C608" s="72"/>
      <c r="D608" s="72"/>
      <c r="E608" s="73"/>
      <c r="F608" s="73"/>
    </row>
    <row r="609" spans="1:6" ht="31" x14ac:dyDescent="0.35">
      <c r="A609" s="72" t="s">
        <v>666</v>
      </c>
      <c r="B609" s="72" t="str">
        <f>IF(Cumplimiento!C609="No Cumple","Si","")</f>
        <v/>
      </c>
      <c r="C609" s="72"/>
      <c r="D609" s="72"/>
      <c r="E609" s="73"/>
      <c r="F609" s="73"/>
    </row>
    <row r="610" spans="1:6" ht="31" x14ac:dyDescent="0.35">
      <c r="A610" s="72" t="s">
        <v>667</v>
      </c>
      <c r="B610" s="72" t="str">
        <f>IF(Cumplimiento!C610="No Cumple","Si","")</f>
        <v/>
      </c>
      <c r="C610" s="72"/>
      <c r="D610" s="72"/>
      <c r="E610" s="73"/>
      <c r="F610" s="73"/>
    </row>
    <row r="611" spans="1:6" x14ac:dyDescent="0.35">
      <c r="A611" s="72" t="s">
        <v>668</v>
      </c>
      <c r="B611" s="72" t="str">
        <f>IF(Cumplimiento!C611="No Cumple","Si","")</f>
        <v/>
      </c>
      <c r="C611" s="72"/>
      <c r="D611" s="72"/>
      <c r="E611" s="73"/>
      <c r="F611" s="73"/>
    </row>
    <row r="612" spans="1:6" ht="31" x14ac:dyDescent="0.35">
      <c r="A612" s="72" t="s">
        <v>669</v>
      </c>
      <c r="B612" s="72" t="str">
        <f>IF(Cumplimiento!C612="No Cumple","Si","")</f>
        <v/>
      </c>
      <c r="C612" s="72"/>
      <c r="D612" s="72"/>
      <c r="E612" s="73"/>
      <c r="F612" s="73"/>
    </row>
    <row r="613" spans="1:6" ht="31" x14ac:dyDescent="0.35">
      <c r="A613" s="72" t="s">
        <v>670</v>
      </c>
      <c r="B613" s="72" t="str">
        <f>IF(Cumplimiento!C613="No Cumple","Si","")</f>
        <v/>
      </c>
      <c r="C613" s="72"/>
      <c r="D613" s="72"/>
      <c r="E613" s="73"/>
      <c r="F613" s="73"/>
    </row>
    <row r="614" spans="1:6" ht="31" x14ac:dyDescent="0.35">
      <c r="A614" s="72" t="s">
        <v>671</v>
      </c>
      <c r="B614" s="72" t="str">
        <f>IF(Cumplimiento!C614="No Cumple","Si","")</f>
        <v/>
      </c>
      <c r="C614" s="72"/>
      <c r="D614" s="72"/>
      <c r="E614" s="73"/>
      <c r="F614" s="73"/>
    </row>
    <row r="615" spans="1:6" x14ac:dyDescent="0.35">
      <c r="A615" s="72" t="s">
        <v>672</v>
      </c>
      <c r="B615" s="72" t="str">
        <f>IF(Cumplimiento!C615="No Cumple","Si","")</f>
        <v/>
      </c>
      <c r="C615" s="72"/>
      <c r="D615" s="72"/>
      <c r="E615" s="73"/>
      <c r="F615" s="73"/>
    </row>
    <row r="616" spans="1:6" ht="31" x14ac:dyDescent="0.35">
      <c r="A616" s="72" t="s">
        <v>673</v>
      </c>
      <c r="B616" s="72" t="str">
        <f>IF(Cumplimiento!C616="No Cumple","Si","")</f>
        <v/>
      </c>
      <c r="C616" s="72"/>
      <c r="D616" s="72"/>
      <c r="E616" s="73"/>
      <c r="F616" s="73"/>
    </row>
    <row r="617" spans="1:6" x14ac:dyDescent="0.35">
      <c r="A617" s="72" t="s">
        <v>674</v>
      </c>
      <c r="B617" s="72" t="str">
        <f>IF(Cumplimiento!C617="No Cumple","Si","")</f>
        <v/>
      </c>
      <c r="C617" s="72"/>
      <c r="D617" s="72"/>
      <c r="E617" s="73"/>
      <c r="F617" s="73"/>
    </row>
    <row r="618" spans="1:6" ht="31" x14ac:dyDescent="0.35">
      <c r="A618" s="72" t="s">
        <v>675</v>
      </c>
      <c r="B618" s="72" t="str">
        <f>IF(Cumplimiento!C618="No Cumple","Si","")</f>
        <v/>
      </c>
      <c r="C618" s="72"/>
      <c r="D618" s="72"/>
      <c r="E618" s="73"/>
      <c r="F618" s="73"/>
    </row>
    <row r="619" spans="1:6" ht="31" x14ac:dyDescent="0.35">
      <c r="A619" s="72" t="s">
        <v>676</v>
      </c>
      <c r="B619" s="72" t="str">
        <f>IF(Cumplimiento!C619="No Cumple","Si","")</f>
        <v/>
      </c>
      <c r="C619" s="72"/>
      <c r="D619" s="72"/>
      <c r="E619" s="73"/>
      <c r="F619" s="73"/>
    </row>
    <row r="620" spans="1:6" ht="31" x14ac:dyDescent="0.35">
      <c r="A620" s="72" t="s">
        <v>677</v>
      </c>
      <c r="B620" s="72" t="str">
        <f>IF(Cumplimiento!C620="No Cumple","Si","")</f>
        <v/>
      </c>
      <c r="C620" s="72"/>
      <c r="D620" s="72"/>
      <c r="E620" s="73"/>
      <c r="F620" s="73"/>
    </row>
    <row r="621" spans="1:6" ht="31" x14ac:dyDescent="0.35">
      <c r="A621" s="72" t="s">
        <v>678</v>
      </c>
      <c r="B621" s="72" t="str">
        <f>IF(Cumplimiento!C621="No Cumple","Si","")</f>
        <v/>
      </c>
      <c r="C621" s="72"/>
      <c r="D621" s="72"/>
      <c r="E621" s="73"/>
      <c r="F621" s="73"/>
    </row>
    <row r="622" spans="1:6" ht="31" x14ac:dyDescent="0.35">
      <c r="A622" s="72" t="s">
        <v>679</v>
      </c>
      <c r="B622" s="72" t="str">
        <f>IF(Cumplimiento!C622="No Cumple","Si","")</f>
        <v/>
      </c>
      <c r="C622" s="72"/>
      <c r="D622" s="72"/>
      <c r="E622" s="73"/>
      <c r="F622" s="73"/>
    </row>
    <row r="623" spans="1:6" ht="31" x14ac:dyDescent="0.35">
      <c r="A623" s="72" t="s">
        <v>680</v>
      </c>
      <c r="B623" s="72" t="str">
        <f>IF(Cumplimiento!C623="No Cumple","Si","")</f>
        <v/>
      </c>
      <c r="C623" s="72"/>
      <c r="D623" s="72"/>
      <c r="E623" s="73"/>
      <c r="F623" s="73"/>
    </row>
    <row r="624" spans="1:6" ht="31" x14ac:dyDescent="0.35">
      <c r="A624" s="72" t="s">
        <v>681</v>
      </c>
      <c r="B624" s="72" t="str">
        <f>IF(Cumplimiento!C624="No Cumple","Si","")</f>
        <v/>
      </c>
      <c r="C624" s="72"/>
      <c r="D624" s="72"/>
      <c r="E624" s="73"/>
      <c r="F624" s="73"/>
    </row>
    <row r="625" spans="1:6" ht="31" x14ac:dyDescent="0.35">
      <c r="A625" s="72" t="s">
        <v>682</v>
      </c>
      <c r="B625" s="72" t="str">
        <f>IF(Cumplimiento!C625="No Cumple","Si","")</f>
        <v/>
      </c>
      <c r="C625" s="72"/>
      <c r="D625" s="72"/>
      <c r="E625" s="73"/>
      <c r="F625" s="73"/>
    </row>
    <row r="626" spans="1:6" ht="31" x14ac:dyDescent="0.35">
      <c r="A626" s="72" t="s">
        <v>683</v>
      </c>
      <c r="B626" s="72" t="str">
        <f>IF(Cumplimiento!C626="No Cumple","Si","")</f>
        <v/>
      </c>
      <c r="C626" s="72"/>
      <c r="D626" s="72"/>
      <c r="E626" s="73"/>
      <c r="F626" s="73"/>
    </row>
    <row r="627" spans="1:6" ht="31" x14ac:dyDescent="0.35">
      <c r="A627" s="72" t="s">
        <v>684</v>
      </c>
      <c r="B627" s="72" t="str">
        <f>IF(Cumplimiento!C627="No Cumple","Si","")</f>
        <v/>
      </c>
      <c r="C627" s="72"/>
      <c r="D627" s="72"/>
      <c r="E627" s="73"/>
      <c r="F627" s="73"/>
    </row>
    <row r="628" spans="1:6" ht="31" x14ac:dyDescent="0.35">
      <c r="A628" s="72" t="s">
        <v>685</v>
      </c>
      <c r="B628" s="72" t="str">
        <f>IF(Cumplimiento!C628="No Cumple","Si","")</f>
        <v/>
      </c>
      <c r="C628" s="72"/>
      <c r="D628" s="72"/>
      <c r="E628" s="73"/>
      <c r="F628" s="73"/>
    </row>
    <row r="629" spans="1:6" ht="46.5" x14ac:dyDescent="0.35">
      <c r="A629" s="72" t="s">
        <v>686</v>
      </c>
      <c r="B629" s="72" t="str">
        <f>IF(Cumplimiento!C629="No Cumple","Si","")</f>
        <v/>
      </c>
      <c r="C629" s="72"/>
      <c r="D629" s="72"/>
      <c r="E629" s="73"/>
      <c r="F629" s="73"/>
    </row>
    <row r="630" spans="1:6" ht="46.5" x14ac:dyDescent="0.35">
      <c r="A630" s="72" t="s">
        <v>687</v>
      </c>
      <c r="B630" s="72" t="str">
        <f>IF(Cumplimiento!C630="No Cumple","Si","")</f>
        <v/>
      </c>
      <c r="C630" s="72"/>
      <c r="D630" s="72"/>
      <c r="E630" s="73"/>
      <c r="F630" s="73"/>
    </row>
    <row r="631" spans="1:6" ht="46.5" x14ac:dyDescent="0.35">
      <c r="A631" s="72" t="s">
        <v>688</v>
      </c>
      <c r="B631" s="72" t="str">
        <f>IF(Cumplimiento!C631="No Cumple","Si","")</f>
        <v/>
      </c>
      <c r="C631" s="72"/>
      <c r="D631" s="72"/>
      <c r="E631" s="73"/>
      <c r="F631" s="73"/>
    </row>
    <row r="632" spans="1:6" ht="31" x14ac:dyDescent="0.35">
      <c r="A632" s="72" t="s">
        <v>689</v>
      </c>
      <c r="B632" s="72" t="str">
        <f>IF(Cumplimiento!C632="No Cumple","Si","")</f>
        <v/>
      </c>
      <c r="C632" s="72"/>
      <c r="D632" s="72"/>
      <c r="E632" s="73"/>
      <c r="F632" s="73"/>
    </row>
    <row r="633" spans="1:6" ht="31" x14ac:dyDescent="0.35">
      <c r="A633" s="72" t="s">
        <v>690</v>
      </c>
      <c r="B633" s="72" t="str">
        <f>IF(Cumplimiento!C633="No Cumple","Si","")</f>
        <v/>
      </c>
      <c r="C633" s="72"/>
      <c r="D633" s="72"/>
      <c r="E633" s="73"/>
      <c r="F633" s="73"/>
    </row>
    <row r="634" spans="1:6" ht="31" x14ac:dyDescent="0.35">
      <c r="A634" s="72" t="s">
        <v>691</v>
      </c>
      <c r="B634" s="72" t="str">
        <f>IF(Cumplimiento!C634="No Cumple","Si","")</f>
        <v/>
      </c>
      <c r="C634" s="72"/>
      <c r="D634" s="72"/>
      <c r="E634" s="73"/>
      <c r="F634" s="73"/>
    </row>
    <row r="635" spans="1:6" ht="31" x14ac:dyDescent="0.35">
      <c r="A635" s="72" t="s">
        <v>692</v>
      </c>
      <c r="B635" s="72" t="str">
        <f>IF(Cumplimiento!C635="No Cumple","Si","")</f>
        <v/>
      </c>
      <c r="C635" s="72"/>
      <c r="D635" s="72"/>
      <c r="E635" s="73"/>
      <c r="F635" s="73"/>
    </row>
    <row r="636" spans="1:6" ht="31" x14ac:dyDescent="0.35">
      <c r="A636" s="72" t="s">
        <v>693</v>
      </c>
      <c r="B636" s="72" t="str">
        <f>IF(Cumplimiento!C636="No Cumple","Si","")</f>
        <v/>
      </c>
      <c r="C636" s="72"/>
      <c r="D636" s="72"/>
      <c r="E636" s="73"/>
      <c r="F636" s="73"/>
    </row>
    <row r="637" spans="1:6" ht="31" x14ac:dyDescent="0.35">
      <c r="A637" s="72" t="s">
        <v>694</v>
      </c>
      <c r="B637" s="72" t="str">
        <f>IF(Cumplimiento!C637="No Cumple","Si","")</f>
        <v/>
      </c>
      <c r="C637" s="72"/>
      <c r="D637" s="72"/>
      <c r="E637" s="73"/>
      <c r="F637" s="73"/>
    </row>
    <row r="638" spans="1:6" ht="31" x14ac:dyDescent="0.35">
      <c r="A638" s="72" t="s">
        <v>695</v>
      </c>
      <c r="B638" s="72" t="str">
        <f>IF(Cumplimiento!C638="No Cumple","Si","")</f>
        <v/>
      </c>
      <c r="C638" s="72"/>
      <c r="D638" s="72"/>
      <c r="E638" s="73"/>
      <c r="F638" s="73"/>
    </row>
    <row r="639" spans="1:6" ht="31" x14ac:dyDescent="0.35">
      <c r="A639" s="72" t="s">
        <v>696</v>
      </c>
      <c r="B639" s="72" t="str">
        <f>IF(Cumplimiento!C639="No Cumple","Si","")</f>
        <v/>
      </c>
      <c r="C639" s="72"/>
      <c r="D639" s="72"/>
      <c r="E639" s="73"/>
      <c r="F639" s="73"/>
    </row>
    <row r="640" spans="1:6" ht="46.5" x14ac:dyDescent="0.35">
      <c r="A640" s="72" t="s">
        <v>697</v>
      </c>
      <c r="B640" s="72" t="str">
        <f>IF(Cumplimiento!C640="No Cumple","Si","")</f>
        <v/>
      </c>
      <c r="C640" s="72"/>
      <c r="D640" s="72"/>
      <c r="E640" s="73"/>
      <c r="F640" s="73"/>
    </row>
    <row r="641" spans="1:6" ht="31" x14ac:dyDescent="0.35">
      <c r="A641" s="72" t="s">
        <v>698</v>
      </c>
      <c r="B641" s="72" t="str">
        <f>IF(Cumplimiento!C641="No Cumple","Si","")</f>
        <v/>
      </c>
      <c r="C641" s="72"/>
      <c r="D641" s="72"/>
      <c r="E641" s="73"/>
      <c r="F641" s="73"/>
    </row>
    <row r="642" spans="1:6" ht="31" x14ac:dyDescent="0.35">
      <c r="A642" s="72" t="s">
        <v>699</v>
      </c>
      <c r="B642" s="72" t="str">
        <f>IF(Cumplimiento!C642="No Cumple","Si","")</f>
        <v/>
      </c>
      <c r="C642" s="72"/>
      <c r="D642" s="72"/>
      <c r="E642" s="73"/>
      <c r="F642" s="73"/>
    </row>
    <row r="643" spans="1:6" ht="31" x14ac:dyDescent="0.35">
      <c r="A643" s="72" t="s">
        <v>700</v>
      </c>
      <c r="B643" s="72" t="str">
        <f>IF(Cumplimiento!C643="No Cumple","Si","")</f>
        <v/>
      </c>
      <c r="C643" s="72"/>
      <c r="D643" s="72"/>
      <c r="E643" s="73"/>
      <c r="F643" s="73"/>
    </row>
    <row r="644" spans="1:6" ht="46.5" x14ac:dyDescent="0.35">
      <c r="A644" s="72" t="s">
        <v>701</v>
      </c>
      <c r="B644" s="72" t="str">
        <f>IF(Cumplimiento!C644="No Cumple","Si","")</f>
        <v/>
      </c>
      <c r="C644" s="72"/>
      <c r="D644" s="72"/>
      <c r="E644" s="73"/>
      <c r="F644" s="73"/>
    </row>
    <row r="645" spans="1:6" ht="31" x14ac:dyDescent="0.35">
      <c r="A645" s="72" t="s">
        <v>702</v>
      </c>
      <c r="B645" s="72" t="str">
        <f>IF(Cumplimiento!C645="No Cumple","Si","")</f>
        <v/>
      </c>
      <c r="C645" s="72"/>
      <c r="D645" s="72"/>
      <c r="E645" s="73"/>
      <c r="F645" s="73"/>
    </row>
    <row r="646" spans="1:6" ht="31" x14ac:dyDescent="0.35">
      <c r="A646" s="72" t="s">
        <v>703</v>
      </c>
      <c r="B646" s="72" t="str">
        <f>IF(Cumplimiento!C646="No Cumple","Si","")</f>
        <v/>
      </c>
      <c r="C646" s="72"/>
      <c r="D646" s="72"/>
      <c r="E646" s="73"/>
      <c r="F646" s="73"/>
    </row>
    <row r="647" spans="1:6" ht="31" x14ac:dyDescent="0.35">
      <c r="A647" s="72" t="s">
        <v>704</v>
      </c>
      <c r="B647" s="72" t="str">
        <f>IF(Cumplimiento!C647="No Cumple","Si","")</f>
        <v/>
      </c>
      <c r="C647" s="72"/>
      <c r="D647" s="72"/>
      <c r="E647" s="73"/>
      <c r="F647" s="73"/>
    </row>
    <row r="648" spans="1:6" ht="31" x14ac:dyDescent="0.35">
      <c r="A648" s="72" t="s">
        <v>705</v>
      </c>
      <c r="B648" s="72" t="str">
        <f>IF(Cumplimiento!C648="No Cumple","Si","")</f>
        <v/>
      </c>
      <c r="C648" s="72"/>
      <c r="D648" s="72"/>
      <c r="E648" s="73"/>
      <c r="F648" s="73"/>
    </row>
    <row r="649" spans="1:6" ht="31" x14ac:dyDescent="0.35">
      <c r="A649" s="72" t="s">
        <v>706</v>
      </c>
      <c r="B649" s="72" t="str">
        <f>IF(Cumplimiento!C649="No Cumple","Si","")</f>
        <v/>
      </c>
      <c r="C649" s="72" t="s">
        <v>1890</v>
      </c>
      <c r="D649" s="72"/>
      <c r="E649" s="73"/>
      <c r="F649" s="73"/>
    </row>
    <row r="650" spans="1:6" ht="31" x14ac:dyDescent="0.35">
      <c r="A650" s="72" t="s">
        <v>707</v>
      </c>
      <c r="B650" s="72" t="str">
        <f>IF(Cumplimiento!C650="No Cumple","Si","")</f>
        <v/>
      </c>
      <c r="C650" s="72"/>
      <c r="D650" s="72"/>
      <c r="E650" s="73"/>
      <c r="F650" s="73"/>
    </row>
    <row r="651" spans="1:6" ht="46.5" x14ac:dyDescent="0.35">
      <c r="A651" s="72" t="s">
        <v>708</v>
      </c>
      <c r="B651" s="72" t="str">
        <f>IF(Cumplimiento!C651="No Cumple","Si","")</f>
        <v/>
      </c>
      <c r="C651" s="72"/>
      <c r="D651" s="72"/>
      <c r="E651" s="73"/>
      <c r="F651" s="73"/>
    </row>
    <row r="652" spans="1:6" ht="31" x14ac:dyDescent="0.35">
      <c r="A652" s="72" t="s">
        <v>709</v>
      </c>
      <c r="B652" s="72" t="str">
        <f>IF(Cumplimiento!C652="No Cumple","Si","")</f>
        <v/>
      </c>
      <c r="C652" s="72"/>
      <c r="D652" s="72"/>
      <c r="E652" s="73"/>
      <c r="F652" s="73"/>
    </row>
    <row r="653" spans="1:6" ht="31" x14ac:dyDescent="0.35">
      <c r="A653" s="72" t="s">
        <v>710</v>
      </c>
      <c r="B653" s="72" t="str">
        <f>IF(Cumplimiento!C653="No Cumple","Si","")</f>
        <v/>
      </c>
      <c r="C653" s="72"/>
      <c r="D653" s="72"/>
      <c r="E653" s="73"/>
      <c r="F653" s="73"/>
    </row>
    <row r="654" spans="1:6" ht="31" x14ac:dyDescent="0.35">
      <c r="A654" s="72" t="s">
        <v>711</v>
      </c>
      <c r="B654" s="72" t="str">
        <f>IF(Cumplimiento!C654="No Cumple","Si","")</f>
        <v/>
      </c>
      <c r="C654" s="72"/>
      <c r="D654" s="72"/>
      <c r="E654" s="73"/>
      <c r="F654" s="73"/>
    </row>
    <row r="655" spans="1:6" ht="31" x14ac:dyDescent="0.35">
      <c r="A655" s="72" t="s">
        <v>712</v>
      </c>
      <c r="B655" s="72" t="str">
        <f>IF(Cumplimiento!C655="No Cumple","Si","")</f>
        <v/>
      </c>
      <c r="C655" s="72"/>
      <c r="D655" s="72"/>
      <c r="E655" s="73"/>
      <c r="F655" s="73"/>
    </row>
    <row r="656" spans="1:6" ht="31" x14ac:dyDescent="0.35">
      <c r="A656" s="72" t="s">
        <v>713</v>
      </c>
      <c r="B656" s="72" t="str">
        <f>IF(Cumplimiento!C656="No Cumple","Si","")</f>
        <v/>
      </c>
      <c r="C656" s="72"/>
      <c r="D656" s="72"/>
      <c r="E656" s="73"/>
      <c r="F656" s="73"/>
    </row>
    <row r="657" spans="1:6" ht="31" x14ac:dyDescent="0.35">
      <c r="A657" s="72" t="s">
        <v>714</v>
      </c>
      <c r="B657" s="72" t="str">
        <f>IF(Cumplimiento!C657="No Cumple","Si","")</f>
        <v/>
      </c>
      <c r="C657" s="72"/>
      <c r="D657" s="72"/>
      <c r="E657" s="73"/>
      <c r="F657" s="73"/>
    </row>
    <row r="658" spans="1:6" ht="31" x14ac:dyDescent="0.35">
      <c r="A658" s="72" t="s">
        <v>715</v>
      </c>
      <c r="B658" s="72" t="str">
        <f>IF(Cumplimiento!C658="No Cumple","Si","")</f>
        <v/>
      </c>
      <c r="C658" s="72"/>
      <c r="D658" s="72"/>
      <c r="E658" s="73"/>
      <c r="F658" s="73"/>
    </row>
    <row r="659" spans="1:6" ht="31" x14ac:dyDescent="0.35">
      <c r="A659" s="72" t="s">
        <v>716</v>
      </c>
      <c r="B659" s="72" t="str">
        <f>IF(Cumplimiento!C659="No Cumple","Si","")</f>
        <v/>
      </c>
      <c r="C659" s="72"/>
      <c r="D659" s="72"/>
      <c r="E659" s="73"/>
      <c r="F659" s="73"/>
    </row>
    <row r="660" spans="1:6" ht="31" x14ac:dyDescent="0.35">
      <c r="A660" s="72" t="s">
        <v>717</v>
      </c>
      <c r="B660" s="72" t="str">
        <f>IF(Cumplimiento!C660="No Cumple","Si","")</f>
        <v/>
      </c>
      <c r="C660" s="72"/>
      <c r="D660" s="72"/>
      <c r="E660" s="73"/>
      <c r="F660" s="73"/>
    </row>
    <row r="661" spans="1:6" ht="62" x14ac:dyDescent="0.35">
      <c r="A661" s="72" t="s">
        <v>718</v>
      </c>
      <c r="B661" s="72" t="str">
        <f>IF(Cumplimiento!C661="No Cumple","Si","")</f>
        <v/>
      </c>
      <c r="C661" s="72"/>
      <c r="D661" s="72"/>
      <c r="E661" s="73"/>
      <c r="F661" s="73"/>
    </row>
    <row r="662" spans="1:6" ht="31" x14ac:dyDescent="0.35">
      <c r="A662" s="72" t="s">
        <v>719</v>
      </c>
      <c r="B662" s="72" t="str">
        <f>IF(Cumplimiento!C662="No Cumple","Si","")</f>
        <v/>
      </c>
      <c r="C662" s="72"/>
      <c r="D662" s="72"/>
      <c r="E662" s="73"/>
      <c r="F662" s="73"/>
    </row>
    <row r="663" spans="1:6" x14ac:dyDescent="0.35">
      <c r="A663" s="72" t="s">
        <v>720</v>
      </c>
      <c r="B663" s="72" t="str">
        <f>IF(Cumplimiento!C663="No Cumple","Si","")</f>
        <v/>
      </c>
      <c r="C663" s="72"/>
      <c r="D663" s="72"/>
      <c r="E663" s="73"/>
      <c r="F663" s="73"/>
    </row>
    <row r="664" spans="1:6" ht="31" x14ac:dyDescent="0.35">
      <c r="A664" s="72" t="s">
        <v>721</v>
      </c>
      <c r="B664" s="72" t="str">
        <f>IF(Cumplimiento!C664="No Cumple","Si","")</f>
        <v/>
      </c>
      <c r="C664" s="72"/>
      <c r="D664" s="72"/>
      <c r="E664" s="73"/>
      <c r="F664" s="73"/>
    </row>
    <row r="665" spans="1:6" ht="31" x14ac:dyDescent="0.35">
      <c r="A665" s="72" t="s">
        <v>722</v>
      </c>
      <c r="B665" s="72" t="str">
        <f>IF(Cumplimiento!C665="No Cumple","Si","")</f>
        <v/>
      </c>
      <c r="C665" s="72"/>
      <c r="D665" s="72"/>
      <c r="E665" s="73"/>
      <c r="F665" s="73"/>
    </row>
    <row r="666" spans="1:6" ht="46.5" x14ac:dyDescent="0.35">
      <c r="A666" s="72" t="s">
        <v>723</v>
      </c>
      <c r="B666" s="72" t="str">
        <f>IF(Cumplimiento!C666="No Cumple","Si","")</f>
        <v/>
      </c>
      <c r="C666" s="72"/>
      <c r="D666" s="72"/>
      <c r="E666" s="73"/>
      <c r="F666" s="73"/>
    </row>
    <row r="667" spans="1:6" ht="46.5" x14ac:dyDescent="0.35">
      <c r="A667" s="72" t="s">
        <v>724</v>
      </c>
      <c r="B667" s="72" t="str">
        <f>IF(Cumplimiento!C667="No Cumple","Si","")</f>
        <v/>
      </c>
      <c r="C667" s="72"/>
      <c r="D667" s="72"/>
      <c r="E667" s="73"/>
      <c r="F667" s="73"/>
    </row>
    <row r="668" spans="1:6" ht="31" x14ac:dyDescent="0.35">
      <c r="A668" s="72" t="s">
        <v>725</v>
      </c>
      <c r="B668" s="72" t="str">
        <f>IF(Cumplimiento!C668="No Cumple","Si","")</f>
        <v/>
      </c>
      <c r="C668" s="72"/>
      <c r="D668" s="72"/>
      <c r="E668" s="73"/>
      <c r="F668" s="73"/>
    </row>
    <row r="669" spans="1:6" x14ac:dyDescent="0.35">
      <c r="A669" s="72" t="s">
        <v>726</v>
      </c>
      <c r="B669" s="72" t="str">
        <f>IF(Cumplimiento!C669="No Cumple","Si","")</f>
        <v/>
      </c>
      <c r="C669" s="72"/>
      <c r="D669" s="72"/>
      <c r="E669" s="73"/>
      <c r="F669" s="73"/>
    </row>
    <row r="670" spans="1:6" ht="31" x14ac:dyDescent="0.35">
      <c r="A670" s="72" t="s">
        <v>727</v>
      </c>
      <c r="B670" s="72" t="str">
        <f>IF(Cumplimiento!C670="No Cumple","Si","")</f>
        <v/>
      </c>
      <c r="C670" s="72"/>
      <c r="D670" s="72"/>
      <c r="E670" s="73"/>
      <c r="F670" s="73"/>
    </row>
    <row r="671" spans="1:6" x14ac:dyDescent="0.35">
      <c r="A671" s="72" t="s">
        <v>728</v>
      </c>
      <c r="B671" s="72" t="str">
        <f>IF(Cumplimiento!C671="No Cumple","Si","")</f>
        <v/>
      </c>
      <c r="C671" s="72"/>
      <c r="D671" s="72"/>
      <c r="E671" s="73"/>
      <c r="F671" s="73"/>
    </row>
    <row r="672" spans="1:6" ht="31" x14ac:dyDescent="0.35">
      <c r="A672" s="72" t="s">
        <v>729</v>
      </c>
      <c r="B672" s="72" t="str">
        <f>IF(Cumplimiento!C672="No Cumple","Si","")</f>
        <v/>
      </c>
      <c r="C672" s="72"/>
      <c r="D672" s="72"/>
      <c r="E672" s="73"/>
      <c r="F672" s="73"/>
    </row>
    <row r="673" spans="1:6" x14ac:dyDescent="0.35">
      <c r="A673" s="72" t="s">
        <v>730</v>
      </c>
      <c r="B673" s="72" t="str">
        <f>IF(Cumplimiento!C673="No Cumple","Si","")</f>
        <v/>
      </c>
      <c r="C673" s="72"/>
      <c r="D673" s="72"/>
      <c r="E673" s="73"/>
      <c r="F673" s="73"/>
    </row>
    <row r="674" spans="1:6" ht="46.5" x14ac:dyDescent="0.35">
      <c r="A674" s="72" t="s">
        <v>731</v>
      </c>
      <c r="B674" s="72" t="str">
        <f>IF(Cumplimiento!C674="No Cumple","Si","")</f>
        <v/>
      </c>
      <c r="C674" s="72"/>
      <c r="D674" s="72"/>
      <c r="E674" s="73"/>
      <c r="F674" s="73"/>
    </row>
    <row r="675" spans="1:6" ht="31" x14ac:dyDescent="0.35">
      <c r="A675" s="72" t="s">
        <v>732</v>
      </c>
      <c r="B675" s="72" t="str">
        <f>IF(Cumplimiento!C675="No Cumple","Si","")</f>
        <v/>
      </c>
      <c r="C675" s="72"/>
      <c r="D675" s="72"/>
      <c r="E675" s="73"/>
      <c r="F675" s="73"/>
    </row>
    <row r="676" spans="1:6" ht="31" x14ac:dyDescent="0.35">
      <c r="A676" s="72" t="s">
        <v>733</v>
      </c>
      <c r="B676" s="72" t="str">
        <f>IF(Cumplimiento!C676="No Cumple","Si","")</f>
        <v/>
      </c>
      <c r="C676" s="72"/>
      <c r="D676" s="72"/>
      <c r="E676" s="73"/>
      <c r="F676" s="73"/>
    </row>
    <row r="677" spans="1:6" x14ac:dyDescent="0.35">
      <c r="A677" s="72" t="s">
        <v>734</v>
      </c>
      <c r="B677" s="72" t="str">
        <f>IF(Cumplimiento!C677="No Cumple","Si","")</f>
        <v/>
      </c>
      <c r="C677" s="72"/>
      <c r="D677" s="72"/>
      <c r="E677" s="73"/>
      <c r="F677" s="73"/>
    </row>
    <row r="678" spans="1:6" ht="31" x14ac:dyDescent="0.35">
      <c r="A678" s="72" t="s">
        <v>735</v>
      </c>
      <c r="B678" s="72" t="str">
        <f>IF(Cumplimiento!C678="No Cumple","Si","")</f>
        <v/>
      </c>
      <c r="C678" s="72"/>
      <c r="D678" s="72"/>
      <c r="E678" s="73"/>
      <c r="F678" s="73"/>
    </row>
    <row r="679" spans="1:6" ht="31" x14ac:dyDescent="0.35">
      <c r="A679" s="72" t="s">
        <v>736</v>
      </c>
      <c r="B679" s="72" t="str">
        <f>IF(Cumplimiento!C679="No Cumple","Si","")</f>
        <v/>
      </c>
      <c r="C679" s="72"/>
      <c r="D679" s="72"/>
      <c r="E679" s="73"/>
      <c r="F679" s="73"/>
    </row>
  </sheetData>
  <autoFilter ref="A8:F8" xr:uid="{00000000-0009-0000-0000-000003000000}"/>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Resúmen</vt:lpstr>
      <vt:lpstr>Cumplimiento</vt:lpstr>
      <vt:lpstr>Madurez Subcategoría</vt: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Maite Rodriguez</dc:creator>
  <cp:lastModifiedBy>Maite Rodriguez</cp:lastModifiedBy>
  <dcterms:created xsi:type="dcterms:W3CDTF">2025-10-13T13:12:09Z</dcterms:created>
  <dcterms:modified xsi:type="dcterms:W3CDTF">2026-07-14T18:03:04Z</dcterms:modified>
</cp:coreProperties>
</file>