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acare1\Recursos Materiales y Servicios\PLAN ANUAL DE COMPRAS - PAC\2024\"/>
    </mc:Choice>
  </mc:AlternateContent>
  <bookViews>
    <workbookView xWindow="0" yWindow="0" windowWidth="24000" windowHeight="9885"/>
  </bookViews>
  <sheets>
    <sheet name="Presentación Plan Anual" sheetId="1" r:id="rId1"/>
    <sheet name="Base Tipo de Compra" sheetId="3" state="hidden" r:id="rId2"/>
    <sheet name="Base Subtipo" sheetId="6" state="hidden" r:id="rId3"/>
    <sheet name="Zona de entrega" sheetId="5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8" i="1" l="1"/>
  <c r="P168" i="1"/>
  <c r="P108" i="1"/>
  <c r="P184" i="1"/>
  <c r="Q122" i="1"/>
  <c r="N122" i="1"/>
  <c r="P122" i="1"/>
  <c r="P145" i="1"/>
  <c r="P111" i="1"/>
  <c r="Q111" i="1"/>
  <c r="P109" i="1"/>
  <c r="Q104" i="1"/>
  <c r="Q119" i="1"/>
  <c r="P119" i="1"/>
  <c r="P156" i="1"/>
  <c r="P169" i="1"/>
  <c r="P164" i="1"/>
  <c r="P160" i="1"/>
  <c r="N159" i="1"/>
  <c r="N160" i="1"/>
  <c r="P166" i="1"/>
  <c r="N166" i="1"/>
  <c r="P200" i="1"/>
  <c r="Q200" i="1" s="1"/>
  <c r="P152" i="1"/>
  <c r="Q152" i="1" s="1"/>
  <c r="N152" i="1"/>
  <c r="P201" i="1" l="1"/>
  <c r="P199" i="1"/>
  <c r="P198" i="1"/>
  <c r="Q198" i="1" s="1"/>
  <c r="P195" i="1"/>
  <c r="P194" i="1"/>
  <c r="P192" i="1"/>
  <c r="P190" i="1"/>
  <c r="P155" i="1"/>
  <c r="Q155" i="1" s="1"/>
  <c r="P196" i="1"/>
  <c r="Q196" i="1" s="1"/>
  <c r="P183" i="1"/>
  <c r="Q183" i="1" s="1"/>
  <c r="P182" i="1"/>
  <c r="Q182" i="1" s="1"/>
  <c r="P181" i="1"/>
  <c r="Q181" i="1" s="1"/>
  <c r="P180" i="1"/>
  <c r="Q180" i="1" s="1"/>
  <c r="P179" i="1"/>
  <c r="Q179" i="1" s="1"/>
  <c r="P165" i="1"/>
  <c r="Q165" i="1" s="1"/>
  <c r="Q160" i="1"/>
  <c r="P158" i="1"/>
  <c r="Q158" i="1" s="1"/>
  <c r="P159" i="1"/>
  <c r="Q159" i="1" s="1"/>
  <c r="P151" i="1"/>
  <c r="Q151" i="1" s="1"/>
  <c r="P187" i="1"/>
  <c r="Q187" i="1" s="1"/>
  <c r="P186" i="1"/>
  <c r="Q186" i="1" s="1"/>
  <c r="P178" i="1"/>
  <c r="Q178" i="1" s="1"/>
  <c r="P177" i="1"/>
  <c r="Q177" i="1" s="1"/>
  <c r="P176" i="1"/>
  <c r="Q176" i="1" s="1"/>
  <c r="P175" i="1"/>
  <c r="Q175" i="1" s="1"/>
  <c r="P174" i="1"/>
  <c r="Q174" i="1" s="1"/>
  <c r="P173" i="1"/>
  <c r="Q173" i="1" s="1"/>
  <c r="P172" i="1"/>
  <c r="Q172" i="1" s="1"/>
  <c r="P171" i="1"/>
  <c r="Q171" i="1" s="1"/>
  <c r="P170" i="1"/>
  <c r="Q170" i="1" s="1"/>
  <c r="P167" i="1"/>
  <c r="Q167" i="1" s="1"/>
  <c r="P162" i="1"/>
  <c r="Q162" i="1" s="1"/>
  <c r="P161" i="1"/>
  <c r="Q161" i="1" s="1"/>
  <c r="P157" i="1"/>
  <c r="Q157" i="1" s="1"/>
  <c r="P154" i="1"/>
  <c r="Q154" i="1" s="1"/>
  <c r="P153" i="1"/>
  <c r="Q153" i="1" s="1"/>
  <c r="P150" i="1"/>
  <c r="Q150" i="1" s="1"/>
  <c r="P149" i="1"/>
  <c r="Q149" i="1" s="1"/>
  <c r="P148" i="1"/>
  <c r="Q148" i="1" s="1"/>
  <c r="P147" i="1"/>
  <c r="Q147" i="1" s="1"/>
  <c r="P146" i="1"/>
  <c r="Q146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1" i="1"/>
  <c r="Q121" i="1" s="1"/>
  <c r="P120" i="1"/>
  <c r="Q120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0" i="1"/>
  <c r="Q110" i="1" s="1"/>
  <c r="P106" i="1"/>
  <c r="Q106" i="1" s="1"/>
  <c r="P105" i="1"/>
  <c r="Q105" i="1" s="1"/>
  <c r="P103" i="1"/>
  <c r="Q103" i="1" s="1"/>
  <c r="P102" i="1"/>
  <c r="Q102" i="1" s="1"/>
  <c r="P99" i="1"/>
  <c r="Q99" i="1" s="1"/>
  <c r="P98" i="1"/>
  <c r="Q98" i="1" s="1"/>
  <c r="P97" i="1"/>
  <c r="Q97" i="1" s="1"/>
  <c r="P93" i="1"/>
  <c r="Q93" i="1" s="1"/>
  <c r="P91" i="1"/>
  <c r="Q91" i="1" s="1"/>
  <c r="P90" i="1"/>
  <c r="Q90" i="1" s="1"/>
  <c r="P89" i="1"/>
  <c r="Q89" i="1" s="1"/>
  <c r="K84" i="1"/>
  <c r="P21" i="1"/>
  <c r="Q21" i="1" s="1"/>
  <c r="P7" i="1"/>
  <c r="Q7" i="1" s="1"/>
  <c r="P88" i="1"/>
  <c r="Q88" i="1" s="1"/>
  <c r="P64" i="1"/>
  <c r="Q64" i="1" s="1"/>
  <c r="P46" i="1"/>
  <c r="Q46" i="1" s="1"/>
  <c r="P40" i="1"/>
  <c r="Q40" i="1" s="1"/>
  <c r="P38" i="1"/>
  <c r="Q38" i="1" s="1"/>
  <c r="P20" i="1"/>
  <c r="Q20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5" i="1"/>
  <c r="Q45" i="1" s="1"/>
  <c r="P44" i="1"/>
  <c r="Q44" i="1" s="1"/>
  <c r="P43" i="1"/>
  <c r="Q43" i="1" s="1"/>
  <c r="P42" i="1"/>
  <c r="Q42" i="1" s="1"/>
  <c r="P41" i="1"/>
  <c r="Q41" i="1" s="1"/>
  <c r="P39" i="1"/>
  <c r="Q39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6" i="1"/>
  <c r="Q6" i="1" s="1"/>
  <c r="P5" i="1"/>
  <c r="Q5" i="1" s="1"/>
  <c r="P4" i="1"/>
  <c r="Q4" i="1" s="1"/>
  <c r="P3" i="1"/>
  <c r="Q3" i="1" s="1"/>
  <c r="N108" i="1"/>
  <c r="Q108" i="1"/>
  <c r="Q145" i="1"/>
  <c r="Q109" i="1"/>
  <c r="N156" i="1"/>
  <c r="N158" i="1"/>
  <c r="P107" i="1"/>
  <c r="Q107" i="1" s="1"/>
  <c r="N107" i="1"/>
  <c r="P163" i="1"/>
  <c r="N163" i="1"/>
  <c r="N29" i="1"/>
  <c r="N19" i="1"/>
  <c r="N73" i="1"/>
  <c r="N32" i="1"/>
  <c r="N4" i="1"/>
  <c r="N40" i="1"/>
  <c r="N41" i="1"/>
  <c r="N3" i="1"/>
  <c r="N12" i="1"/>
  <c r="N39" i="1"/>
  <c r="N17" i="1"/>
  <c r="N71" i="1"/>
  <c r="N18" i="1"/>
  <c r="N33" i="1"/>
  <c r="N82" i="1"/>
  <c r="N22" i="1"/>
  <c r="N68" i="1"/>
  <c r="N196" i="1"/>
  <c r="Q192" i="1" l="1"/>
  <c r="Q190" i="1"/>
  <c r="P193" i="1"/>
  <c r="Q193" i="1" s="1"/>
  <c r="P202" i="1"/>
  <c r="Q202" i="1" s="1"/>
  <c r="Q201" i="1"/>
  <c r="Q195" i="1"/>
  <c r="P189" i="1"/>
  <c r="Q189" i="1" s="1"/>
  <c r="P191" i="1"/>
  <c r="P197" i="1"/>
  <c r="Q197" i="1" s="1"/>
  <c r="Q199" i="1"/>
  <c r="P96" i="1"/>
  <c r="Q96" i="1" s="1"/>
  <c r="P95" i="1"/>
  <c r="Q95" i="1" s="1"/>
  <c r="P104" i="1"/>
  <c r="Q184" i="1"/>
  <c r="P100" i="1"/>
  <c r="Q100" i="1" s="1"/>
  <c r="P101" i="1"/>
  <c r="Q101" i="1" s="1"/>
  <c r="P185" i="1"/>
  <c r="Q185" i="1" s="1"/>
  <c r="Q163" i="1"/>
  <c r="Q156" i="1"/>
  <c r="Q169" i="1"/>
  <c r="Q164" i="1"/>
  <c r="Q166" i="1"/>
  <c r="Q191" i="1"/>
  <c r="Q194" i="1"/>
  <c r="K75" i="1"/>
  <c r="K74" i="1"/>
  <c r="K167" i="1" l="1"/>
</calcChain>
</file>

<file path=xl/sharedStrings.xml><?xml version="1.0" encoding="utf-8"?>
<sst xmlns="http://schemas.openxmlformats.org/spreadsheetml/2006/main" count="2127" uniqueCount="442">
  <si>
    <t>Nombre del Inciso</t>
  </si>
  <si>
    <t>Número de Unidad Ejecutora</t>
  </si>
  <si>
    <t>Nombre de la Unidad Ejecutora</t>
  </si>
  <si>
    <t>Tipo de Compra</t>
  </si>
  <si>
    <t>Subtipo de Compra</t>
  </si>
  <si>
    <t>Objeto de Compra</t>
  </si>
  <si>
    <t>Ítem de compra de acuerdo al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</si>
  <si>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</si>
  <si>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</si>
  <si>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</si>
  <si>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</si>
  <si>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del período de convocatoria</t>
  </si>
  <si>
    <t>Fecha final del período de convocatoria</t>
  </si>
  <si>
    <t>Zona de entrega</t>
  </si>
  <si>
    <t>Fecha inicial del período de recepción</t>
  </si>
  <si>
    <t>Fecha final del período de recepción</t>
  </si>
  <si>
    <t>Sub tipo de Compra</t>
  </si>
  <si>
    <t>Arrendamiento de Obra</t>
  </si>
  <si>
    <t>Concurso</t>
  </si>
  <si>
    <t>Contratación directa</t>
  </si>
  <si>
    <t>Monto no excede límite para realizar concurso</t>
  </si>
  <si>
    <t>Compa Pública Innovadora</t>
  </si>
  <si>
    <t>Compra Innovadora Integrada</t>
  </si>
  <si>
    <t>Pre-comercial</t>
  </si>
  <si>
    <t>Compra Directa</t>
  </si>
  <si>
    <t>Común</t>
  </si>
  <si>
    <t>Opción Permuta</t>
  </si>
  <si>
    <t>Compra por Excepción</t>
  </si>
  <si>
    <t>Art. 33,  1: Contratación entre organismos o dependencias del Estado</t>
  </si>
  <si>
    <t>Art. 33,  2: La licitación pública, abreviada, concurso de precios o remate resultaron desiertos</t>
  </si>
  <si>
    <t>Art. 33,  3: Bienes o servicios de fabricación o suministro exclusivo</t>
  </si>
  <si>
    <t>Art. 33, 4: Cuando el bien o servicio integre de manera directa o indirecta la oferta comercial de una entidad pública en régimen de competencia</t>
  </si>
  <si>
    <t>Art. 33, 5: Adquisición/Restauración/Ejecución de obras de arte, científicas o históricas</t>
  </si>
  <si>
    <t>Art. 33,  6: Bienes no producidos o suministrados en el país</t>
  </si>
  <si>
    <t>Art. 33,  7: Reparación de maquinarias, equipos o motores</t>
  </si>
  <si>
    <t>Art. 33,  8: Contratos en países extranjeros</t>
  </si>
  <si>
    <t>Art. 33,  9: La operación debe mantenerse en secreto</t>
  </si>
  <si>
    <t>Art. 33,  10: Razones de urgencia no previsibles</t>
  </si>
  <si>
    <t>Art. 33, 11: Contratación de obras de infraestructura vial y caminería a empresa contratista por Gobiernos Departamentales en acuerdo con MTOP</t>
  </si>
  <si>
    <t>Art. 33, 12: Notoria escasez de los elementos a adquirir</t>
  </si>
  <si>
    <t>Art. 33, 13: Adquisición de bienes en remates públicos</t>
  </si>
  <si>
    <t>Art. 33, 14: Compra de semovientes por selección</t>
  </si>
  <si>
    <t>Art. 33, 15: Material docente o bibliográfico del exterior</t>
  </si>
  <si>
    <t>Art. 33, 16: Adquisición de alimentos de producción nacional y de víveres frescos existentes en mercados, ferias o directamente a productores</t>
  </si>
  <si>
    <t>Art. 33, 17: Petróleo crudo y sus derivados, aceites básicos, etc.</t>
  </si>
  <si>
    <t>Art. 33, 18: Acuerdos intergubernamentales</t>
  </si>
  <si>
    <t>Art. 33, 19: Bienes o servicios destinados a la investigación científica</t>
  </si>
  <si>
    <t>Art. 33, 20: Compras para el Sistema Nacional de Emergencias</t>
  </si>
  <si>
    <t>Art. 33, 21: Compraventa por UTE de energía generada por otros agentes en territorio nacional</t>
  </si>
  <si>
    <t>Art. 33, 22: Adquisición de Biodiesel y alcohol carburante por parte de ANCAP</t>
  </si>
  <si>
    <t>Art. 33, 23: Contratación de bienes y servicios con asociaciones y fundaciones vinculadas a la UDELAR</t>
  </si>
  <si>
    <t>Art. 33, 24: Contratación de ss. de capacitación con instituciones de nivel terciario habilitadas o fundaciones de UDELAR</t>
  </si>
  <si>
    <t>Art.33, 25: Contratación de bienes o servicios por parte de ASSE en el marco de convenios complementación asistencial</t>
  </si>
  <si>
    <t>Art. 33, 26: Compras del MSP por decisiones jurisdiccionales de medicamentos y dispositivos terapéuticos no incluidos en FTM ni programas integrales</t>
  </si>
  <si>
    <t>Art.33, 27: Convenios de complementación docente de UTEC</t>
  </si>
  <si>
    <t>Art.33, 28: Adquisición/Venta para unidades productivas y de bosques y parques del establecimiento Anchorena</t>
  </si>
  <si>
    <t>Art.33, 29: Compras del MGAP para atender situaciones de emergencia agropecuaria</t>
  </si>
  <si>
    <t>Art. 33, 30: Contratación de bienes y servicios del MIDES con pequeñas empresas, asociaciones u organizaciones civiles</t>
  </si>
  <si>
    <t>Art. 33, 31: Contratación de IFD con el objeto de realizar operaciones de cobertura de riesgo financiero y de mercado</t>
  </si>
  <si>
    <t>Art. 33, 32: Contratación con cooperativas sociales acreditadas ante el MIDES</t>
  </si>
  <si>
    <t>Art. 33, 33: Adquirir y mantener locales de enseñanza de ANEP</t>
  </si>
  <si>
    <t>Art.33, 34: Contratación de servicios artísticos por MEC con cooperativas de artistas y oficios conexos, hasta monto LA</t>
  </si>
  <si>
    <t>Art. 33, 35: Constitución de fideicomisos y contratación de servicios con fiduciarias profesionales de derecho privado con capital social del Estado</t>
  </si>
  <si>
    <t>Art. 33, 36: Contratación con empresas de servicios energéticos registradas en el MIEM</t>
  </si>
  <si>
    <t>Art.355, Ley 15.903-TCA: No aplicación montos máximos del artículo 33 TOCAF</t>
  </si>
  <si>
    <t>Art.40, inc.3° TOCAF - Locación o arrendamiento de inmuebles cuyo monto no exceda triple límite CD</t>
  </si>
  <si>
    <t>Art.484, Ley 14.106-SCJ: No aplicación montos máximos del artículo 33 TOCAF</t>
  </si>
  <si>
    <t>Art.705, Ley 18.719-INAU: Adquirir en forma directa vestimenta, calzado, implementos de aseo personal, artículos recreativos y educacionales</t>
  </si>
  <si>
    <t>Art.79, Ley 14.985: Contratación gastos para alistamiento del Buque de Investigaciones a cargo INAPE</t>
  </si>
  <si>
    <t>Art.97, Ley 15.851 Dir. Nac. de Arquitectura, MTOP - Contratación Obras en régimen de adm. directa</t>
  </si>
  <si>
    <t>Concesión</t>
  </si>
  <si>
    <t>De Obra Pública</t>
  </si>
  <si>
    <t>De Servicio Público</t>
  </si>
  <si>
    <t>De uso de bienes funerarios</t>
  </si>
  <si>
    <t>Concurso de Precios</t>
  </si>
  <si>
    <t>Acuerdo Marco</t>
  </si>
  <si>
    <t>Diálogo Técnico</t>
  </si>
  <si>
    <t>Compra Innovadora</t>
  </si>
  <si>
    <t>Licitación Abreviada</t>
  </si>
  <si>
    <t>Acuerdo Marco por Monto</t>
  </si>
  <si>
    <t>Licitación Pública</t>
  </si>
  <si>
    <t>Llamado a Expresiones de Interés</t>
  </si>
  <si>
    <t>Internacional</t>
  </si>
  <si>
    <t>Nacional</t>
  </si>
  <si>
    <t>PFI - Comparación de precios</t>
  </si>
  <si>
    <t>PFI - Contratación directa</t>
  </si>
  <si>
    <t>PFI - Licitación internacional limitada</t>
  </si>
  <si>
    <t>PFI - Licitación pública internacional</t>
  </si>
  <si>
    <t>PFI - Licitación pública nacional</t>
  </si>
  <si>
    <t>PFI - Solicitud de Propuestas</t>
  </si>
  <si>
    <t>Pregón</t>
  </si>
  <si>
    <t>Procedimiento Especial</t>
  </si>
  <si>
    <t>Art. 37 - BSE: Adquisición del producto</t>
  </si>
  <si>
    <t>Art. 37 - BSE: Nómina de habilitados</t>
  </si>
  <si>
    <t>Art. 37, D.288/021 - MIDES: Contratación de servicio regular de transporte colectivo departamental e interdepartamental</t>
  </si>
  <si>
    <t>Art. 37, D.288/021 - MIDES: Nómina de habilitados para servicio regular de transporte colectivo departamental e interdepartamental</t>
  </si>
  <si>
    <t>Art. 37, D.336/021: Adquisición del producto</t>
  </si>
  <si>
    <t>Art. 37, D.336/021: Nómina de habilitados</t>
  </si>
  <si>
    <t>Art. 37, D.87/022 - CM: Contratación de servicios integrales de agencias de publicidad</t>
  </si>
  <si>
    <t>Art. 37, R.895/17 - OSE: Contratación de servicio de transporte mediante vehículos con chofer</t>
  </si>
  <si>
    <t>Art.2, R.794/007 - UTE: Contratación Parque de Vacaciones</t>
  </si>
  <si>
    <t>Art.37, D.102/010 - Dir. Nac. Bomberos - Contratación materiales y equipos no fabricados en el país</t>
  </si>
  <si>
    <t>Art.37, D.129/003 y D.58/003 - UCA: Adquisición de alimentos</t>
  </si>
  <si>
    <t>Art.37, D.145/998 - MDN: Suministro de armas y tecnología</t>
  </si>
  <si>
    <t>Art.37, D.147/009 y D.428/002 - UCA: Adquisición de medicamentos, insumos hospitalarios y afines</t>
  </si>
  <si>
    <t>Art.37, D.194/005 - Reparaciones edilicias para beneficiarios Prog. Soluciones Habitacionales BPS</t>
  </si>
  <si>
    <t>Art.37, D.194/006 - UTE: Contratación de financiamiento</t>
  </si>
  <si>
    <t>Art.37, D.295/994 - Arrendamiento de servicios de transporte de personal y equipos</t>
  </si>
  <si>
    <t>Art.37, D.315/017 - MI: Contratación de servicios mecánicos de vehículos del Ministerio del Interior</t>
  </si>
  <si>
    <t>Art.37, D.351/007 - Contratación de servicios de agencias de publicidad</t>
  </si>
  <si>
    <t>Art.37, D.462/994 - Contratación de servicios de inspección técnica para vehículos oficiales</t>
  </si>
  <si>
    <t>Art.37, D.501/009 - Adquisición de insumos y equipamiento para Fuerzas Armadas en Misiones de Paz</t>
  </si>
  <si>
    <t>Art.37, D.513/003 - UTE: Contratación de equipamiento, montaje y mantenimiento para centrales</t>
  </si>
  <si>
    <t>Art.37, D.564/993 - Contratación servicios de recapacitación laboral a beneficiarios seguro de paro</t>
  </si>
  <si>
    <t>Art.37, D.60/021 - UCA: Prestación servicios de estudios diagnósticos de SARS CoV2 (COVID-19)</t>
  </si>
  <si>
    <t>Art.37, D.80/006 - MVOTMA: Arrend. inmuebles para beneficiarios Prog. Soluciones Habitacionales BPS</t>
  </si>
  <si>
    <t>Art.37, R.1529/000 - UTE: Arrendamiento de servicios de transporte de personal y equipos</t>
  </si>
  <si>
    <t>Art.37, R.20/011 - ANEP: Contratación de servicios traslado de niños y adolescentes en campamentos</t>
  </si>
  <si>
    <t>Art.37, R.20/011 - UTE: Adquisición software y/o hardware área Tecnología de la Informac. y Comunic.</t>
  </si>
  <si>
    <t>Art.37, R.2333/017 - ASSE: Beneficiarios de Asistencia Integral</t>
  </si>
  <si>
    <t>Art.37, R.370/004 - UTE: Contratación ss. cobranza facturas y otros doc, nuevas modalidades de cobro</t>
  </si>
  <si>
    <t>Art.37, R.409/008 - UTE: Contratación seguro activo fijo</t>
  </si>
  <si>
    <t>Art.37, R.628/009 - ANTEL: Contratac. ss. cobranza facturas y otros doc, nuevas modalidades de cobro</t>
  </si>
  <si>
    <t>Art.37, R.687/999 - UTE: Contratación ss. cobranza facturas y otros docs. en locales comerciales</t>
  </si>
  <si>
    <t>Art.37, R.784/007 - ANTEL: Contratación ss. cobranza facturas y otros docs. en locales comerciales</t>
  </si>
  <si>
    <t>Solicitud de Información</t>
  </si>
  <si>
    <t>Venta/Arrendamiento Concurso de Precios</t>
  </si>
  <si>
    <t>Venta/Arrendamiento Directa</t>
  </si>
  <si>
    <t>Venta/Arrendamiento Licitación Abreviada</t>
  </si>
  <si>
    <t>Venta/Arrendamiento Licitación Pública</t>
  </si>
  <si>
    <t>Venta/Arrendamiento por Excepción</t>
  </si>
  <si>
    <t>Art. 33,  2: La licitación pública, abreviada o remate resultaron desiertos</t>
  </si>
  <si>
    <t>Venta/Arrendamiento por Remate</t>
  </si>
  <si>
    <t>Convenio Marco</t>
  </si>
  <si>
    <t>Pasajes Internacionales</t>
  </si>
  <si>
    <t xml:space="preserve">ARTIGAS </t>
  </si>
  <si>
    <t xml:space="preserve">CANELONES </t>
  </si>
  <si>
    <t xml:space="preserve">CERRO LARGO </t>
  </si>
  <si>
    <t xml:space="preserve">COLONIA </t>
  </si>
  <si>
    <t xml:space="preserve">DURAZNO </t>
  </si>
  <si>
    <t xml:space="preserve">FLORES </t>
  </si>
  <si>
    <t xml:space="preserve">FLORIDA </t>
  </si>
  <si>
    <t xml:space="preserve">LAVALLEJA </t>
  </si>
  <si>
    <t xml:space="preserve">MALDONADO </t>
  </si>
  <si>
    <t xml:space="preserve">MONTEVIDEO </t>
  </si>
  <si>
    <t xml:space="preserve">PAYSANDU </t>
  </si>
  <si>
    <t xml:space="preserve">RIO NEGRO </t>
  </si>
  <si>
    <t xml:space="preserve">RIVERA </t>
  </si>
  <si>
    <t xml:space="preserve">ROCHA </t>
  </si>
  <si>
    <t xml:space="preserve">SALTO </t>
  </si>
  <si>
    <t xml:space="preserve">SAN JOSE </t>
  </si>
  <si>
    <t xml:space="preserve">SORIANO </t>
  </si>
  <si>
    <t xml:space="preserve">TACUAREMBO </t>
  </si>
  <si>
    <t xml:space="preserve">TREINTA Y TRES </t>
  </si>
  <si>
    <t>Observaciones</t>
  </si>
  <si>
    <t>ADMINISTRACIÓN NACIONAL DE PUERTOS</t>
  </si>
  <si>
    <t>-</t>
  </si>
  <si>
    <t>MES</t>
  </si>
  <si>
    <t>C/U</t>
  </si>
  <si>
    <t>HORAS</t>
  </si>
  <si>
    <t>TRIMESTRE</t>
  </si>
  <si>
    <t>SERVICIO MANTENIMIENTO DE EXTINTORES Y MANGUERAS DE LA ANP</t>
  </si>
  <si>
    <t>SERVICIO DE MTTO AIRE ACONDICIONADO - PUERTO MVDEO.  RECINTO ED. SEDE Y EXTENSIONES</t>
  </si>
  <si>
    <t>CONSTRUCCIONES MENORES - REPARACIÓN TORRE MIRADOR DE EDIFICIO EX ROWING</t>
  </si>
  <si>
    <t>MTTO. DE MUELLES Y DIQUES - RECONSTRUCCIÓN TRAMO VIGA DE CUPERTINA - PUERTO SAUCE</t>
  </si>
  <si>
    <t>SUMINISTRO, INST. Y MTTO. CARTELES DE MENSAJERÍA VARIABLE - PUERTO DE MONTEVIDEO</t>
  </si>
  <si>
    <t>SUMINISTRO, INST. Y MTTO. GRUPO ELECTRÓGENO P/RESPALDO ELÉCTRICO - ED. OP. PORTUARIAS</t>
  </si>
  <si>
    <t>CONSTRUCCIONES MENORES - CONSTRUCCIÓN PISCINA DE VERTIDO DE MATERIALES DE DRAGADO</t>
  </si>
  <si>
    <t>CONSTRUCCIONES MENORES - REPARACIÓN BAÑO Y COCINA PUERTO JUAN LACAZE</t>
  </si>
  <si>
    <t>SERVICIO DE LIMPIEZA INTEGRAL PUERTO CARMELO</t>
  </si>
  <si>
    <t>SERVICIO DE MANTENIMIENTO 3 ESCALERAS MECÁNICAS UBICADAS EN TERM. PASAJ. MVDEO</t>
  </si>
  <si>
    <t>SERVICIO DE MANTENIMIENTO DE 3 ASCENSORES UBICADOS EN TERM. PASAJ. COLONIA</t>
  </si>
  <si>
    <t>SERVICIO DE MANTENIMIENTO DE 11 CINTAS TRANSPORTADORAS - PUERTO COLONIA</t>
  </si>
  <si>
    <t>SERVICIO DE SALUD PARA EL PUERTO DE MONTEVIDEO - MEDICO Y CHOFER ENFERMERO</t>
  </si>
  <si>
    <t>SUMINISTRO, INST. Y MANTENIMIENTO DE 8 AUTOELEVADORES A GAS OIL 0 KM.</t>
  </si>
  <si>
    <t xml:space="preserve">SERVICIO INTEGRAL DE DESCARGA AGUAS DE SENTINA OLEOSAS </t>
  </si>
  <si>
    <t>SERVICIO DE RETIRO Y DESGUACE DE BUQUES/EMBARCACIONES ZONA A Y B</t>
  </si>
  <si>
    <t xml:space="preserve">RENOVACIÓN Y SOPORTE  LICENCIAMIENTO ANTI VIRUS TREND MICRO </t>
  </si>
  <si>
    <t>ADQUISICIÓN Y SOPORTE DE SOFTWARE DE SEGURIDAD FIREWALL</t>
  </si>
  <si>
    <t>ADQUISICIÓN Y SOPORTE DE SOFTWARE WINDOWS SERVER</t>
  </si>
  <si>
    <t>ADQUISICIÓN E INSTALACIÓN DE EQUIPOS - SISTEMAS DE SEGURIDAD CCTV PUERTO DE COLONIA</t>
  </si>
  <si>
    <t>ADQUISICIÓN E INSTALACIÓN DE EQUIPOS - SERVIDORES DE VIRTUALIZACIÓN</t>
  </si>
  <si>
    <t>ADQUISICIÓN DE UNIFORMES DE INVIERNO</t>
  </si>
  <si>
    <t>SERVICIO DE VIGILANCIA PUERTO JUAN LACAZE</t>
  </si>
  <si>
    <t>SUMINISTRO E INSTALACIÓN DE MOQUETTE - TERMINAL PASAJEROS MONTEVIDEO</t>
  </si>
  <si>
    <t>M2</t>
  </si>
  <si>
    <t>SUMINISTRO E INSTALACIÓN DE SISTEMA RFID 4 CARRILES INGRESO - PLAYA PRE ARRIBO</t>
  </si>
  <si>
    <t>INSTALACIÓN CONTROL DE CARGA - LPR, RFID y BARRERAS DE ACCESO - PUNTAS DE SAYAGO</t>
  </si>
  <si>
    <t>ADQUISICIÓN DE SOFTWARE Y EQUIPOS - SISTEMAS DE SEGURIDAD CCTV ANP - TI</t>
  </si>
  <si>
    <t>ADQUISICIÓN E INSTALACIÓN DE EQUIPOS - ROUTERS/SWITCHES - TI</t>
  </si>
  <si>
    <t>ADQUISICIÓN DE SOFTWARE Y EQUIPOS - SISTEMAS DE SEGURIDAD CCTV ANP - CONTROL ACC.</t>
  </si>
  <si>
    <t>GESTIÓN DE RESIDUOS ORGÁNICOS PROVENIENTE DE TRANSPORTES INTERNACIONALES</t>
  </si>
  <si>
    <t>TONELADA</t>
  </si>
  <si>
    <t>OBRA DE TECHADO DE BALANZAS - ACCESO NORTE - ENTRADA Y SALIDA - PUERTO MONTEVIDEO</t>
  </si>
  <si>
    <t>OBRA ACONDICIONAMIENTO DE FACHADA NORTE - ED. SEDE (Revoques/Revestimientos)</t>
  </si>
  <si>
    <t>OBRA DE DOLPHIN - PUERTO NUEVA PALMIRA</t>
  </si>
  <si>
    <t>OBRA DE OFICINAS Y LOCALES EXTERNOS - PUERTO NUEVA PALMIRA</t>
  </si>
  <si>
    <t>OBRAS ASOCIADAS AL CONVENIO CAC Fase II y Fase III - MONTEVIDEO</t>
  </si>
  <si>
    <t>OBRA DE ACCESO CALLE BURDEOS - PUNTAS DE SAYAGO</t>
  </si>
  <si>
    <t>INSTALACIONES DE INCENDIO - EDIFICIO SEDE - MONTEVIDEO</t>
  </si>
  <si>
    <t>REFORMA SUBSUELO: ARCHIVO Y VESTUARIOS - EDIFICIO SEDE - MONTEVIDEO</t>
  </si>
  <si>
    <t>CERCO PERIMETRAL Y OBRAS ACCESORIAS - Puerto Seco Rivera</t>
  </si>
  <si>
    <t>OBRA DE REJA RECINTO PORTUARIO NIVEL VIADUCTO - PUERTO MONTEVIDEO</t>
  </si>
  <si>
    <t>REPARACIONES Y OBRAS CIVILES EDIFICIO SEDE - MONTEVIDEO</t>
  </si>
  <si>
    <t>OBRA CENTRO DE MONITOREO FERROCARRIL - PUERTO MONTEVIDEO</t>
  </si>
  <si>
    <t>TECHADO DNA – MGAP - MONTEVIDEO</t>
  </si>
  <si>
    <t>REALOJAMIENTO DE OFICINAS CABECERA MUELLE A - PUERTO MONTEVIDEO</t>
  </si>
  <si>
    <t>OFICINAS PROVISORIAS NUEVA PALMIRA - Traslado/Instalación y acondicionamiento de módulos</t>
  </si>
  <si>
    <t>CERCO PUERTO JUAN LACAZE</t>
  </si>
  <si>
    <t>OBRA MURO PERIMETRAL RECINTO PORTUARIO - PUERTO MONTEVIDEO</t>
  </si>
  <si>
    <t>ACONDICIONAMIENTO EDIFICIO DISTRIBUIDOR 1 - PUERTO DE COLONIA</t>
  </si>
  <si>
    <t>RELOCALIZACIÓN MONTEVIDEO ROWING CLUB</t>
  </si>
  <si>
    <t>SERVICIO DE DESOBSTRUCCIÓN C/EQUIPO DE LA RED DE SANEAMIENTO - PUERTO MONTEVIDEO</t>
  </si>
  <si>
    <t>SERVICIO DE MANTENIMIENTO DE 5 ASCENSORES ED. SEDE Y 1 ASCENSOR RECINTO PORTUARIO MVDEO</t>
  </si>
  <si>
    <t>SERVICIO DE MTTO. 2 CINTAS TRANSPORTADORAS EQUIPAJE - TERM. PASAJ. PUERTO MONTEVIDEO</t>
  </si>
  <si>
    <t>Número  de Inciso</t>
  </si>
  <si>
    <t>409 SERVICIOS DE EMERGENCIA MEDICA</t>
  </si>
  <si>
    <t>366 MANTENIMIENTO EQUIPO AIRE ACONDICIONADO</t>
  </si>
  <si>
    <t xml:space="preserve">26 CONSTRUCCIONES MENORES, VARIOS </t>
  </si>
  <si>
    <t xml:space="preserve">354 MANTENIMIENTO DE MUELLES Y DIQUES </t>
  </si>
  <si>
    <t>1351 OTRAS INSPECCIONES</t>
  </si>
  <si>
    <t>22 MEJORAS TERRESTRES, VARIOS</t>
  </si>
  <si>
    <t>1410 OTROS S.S. CONT. NO INCLUIDOS EN GRUPOS ANTERIORES</t>
  </si>
  <si>
    <t>417 LIMPIEZA DE EDIFICIOS</t>
  </si>
  <si>
    <t>370 OTROS MANTENIMIENTOS DE EQUIPOS INDUSTRIALES</t>
  </si>
  <si>
    <t>367 MANTENIMIENTO DE ASCENSORES</t>
  </si>
  <si>
    <t>422 VIGILANCIA RECINTO PORTUARIO</t>
  </si>
  <si>
    <t>425 LICENCIAS PARA USO PROGRAMAS</t>
  </si>
  <si>
    <t>184 SERVIDOR</t>
  </si>
  <si>
    <t>425 LICENCIAS PARA USO PROGRAMAS / 162 DE COMUNIC.VARIOS</t>
  </si>
  <si>
    <t>428 GASTOS DE RELACIONES PUBLICAS, OBSEQUIOS</t>
  </si>
  <si>
    <t>611 ACROCEL</t>
  </si>
  <si>
    <t>351 COMISIONES Y GASTOS BANCARIOS, OTRAS COMISIONES</t>
  </si>
  <si>
    <t>418 RETIRO DE RESIDUOS</t>
  </si>
  <si>
    <t xml:space="preserve">433 COMEDOR PORTUARIO </t>
  </si>
  <si>
    <t>378 MANTENIMIENTO SISTEMAS DE SEGURIDAD</t>
  </si>
  <si>
    <t xml:space="preserve">417 LIMPIEZA DE EDIFICIOS </t>
  </si>
  <si>
    <t>359 MANTENIMIENTO INSTALACIONES SANITARIAS</t>
  </si>
  <si>
    <t xml:space="preserve">386 MANTENIMIENTO DE BALANZAS </t>
  </si>
  <si>
    <t>32  CONSTRUCCIONES</t>
  </si>
  <si>
    <t>32  CONSTRUCCIONES/EDIFICIOS</t>
  </si>
  <si>
    <t>44 AUTOELEVADOR</t>
  </si>
  <si>
    <t xml:space="preserve">362 MANTENIMIENTO DE INSTALACIONES DE INCENDIO </t>
  </si>
  <si>
    <t>220    OTROS SERVICIOS CONTRATADOS</t>
  </si>
  <si>
    <t>26   CONSTRUCCIONES MENORES, VARIOS</t>
  </si>
  <si>
    <t xml:space="preserve">74    MANTENIMIENTO DE INMUEBLES E INFRAESTRUCTURA </t>
  </si>
  <si>
    <t>450 RETIRO Y DESGUACE DE BUQUES</t>
  </si>
  <si>
    <t>354 MANTENIMIENTO DE MUELLES Y DIQUES</t>
  </si>
  <si>
    <t xml:space="preserve">1410 OTROS S.S. CONT. NO INCLUIDOS EN GRUPOS ANTERIORES  </t>
  </si>
  <si>
    <t>SERVICIO DE EMBARCACIONES ESPECIALES - DRAGADO</t>
  </si>
  <si>
    <t>MANTENIMIENTO DE BALIZAS FLOTANTES Y OTROS</t>
  </si>
  <si>
    <t xml:space="preserve">81 MANTENIMIENTO MATERIAL FLOTANTE </t>
  </si>
  <si>
    <t>221    AVITUALLAMIENTO</t>
  </si>
  <si>
    <t>81 MANTENIMIENTO MATERIAL FLOTANTE</t>
  </si>
  <si>
    <t xml:space="preserve">19 REPUESTOS Y ACCESORIOS NAVALES </t>
  </si>
  <si>
    <t>7 ELECTRICIDAD</t>
  </si>
  <si>
    <t>395 MANTENIMIENTO DE LANCHAS</t>
  </si>
  <si>
    <t>SUMINISTRO DE ELECTRICIDAD - DRAGADO</t>
  </si>
  <si>
    <t>SERVICIO DE MANTENIMIENTO DE BALSAS Y ESTACIONES DE INCENDIO - DRAGADO</t>
  </si>
  <si>
    <t>SERVICIO DE AMARRADORES - DRAGADO</t>
  </si>
  <si>
    <t>SERVICIOS DE BUCEO - DRAGADO</t>
  </si>
  <si>
    <t>PRESTACIONES AL PERSONAL - ADQUISICIÓN DINERO ELECTRÓNICO (TARJETAS) - PUERTOS INTERIOR</t>
  </si>
  <si>
    <t>SERVICIOS DE GUARDERÍA Y EDUCACIÓN INICIAL - PUERTO MONTEVIDEO</t>
  </si>
  <si>
    <t>1348 SERVICIOS DE GUARDERÍA</t>
  </si>
  <si>
    <t>SERVICIO DE EMERGENCIA MEDICO MÓVIL - PUERTO MONTEVIDEO</t>
  </si>
  <si>
    <t>SERVICIO DE MANTENIMIENTO SISTEMA AIRE ACONDICIONADO CENTRAL  - EDIFICIO SEDE</t>
  </si>
  <si>
    <t>419 LIMPIEZA DE MUROS Y VÍAS FÉRREAS</t>
  </si>
  <si>
    <t>153 SEÑALIZACIÓN, VARIOS</t>
  </si>
  <si>
    <t>104 GRUPO ELECTRÓGENO</t>
  </si>
  <si>
    <t>SERVICIO DE INSPECCIÓN SUBACUÁTICA - MUELLE PUERTO PAYSANDÚ</t>
  </si>
  <si>
    <t xml:space="preserve">PAYSANDÚ </t>
  </si>
  <si>
    <t>SERVICIO DE ANÁLISIS - ENSAYOS MICROBIOLÓGICOS DE POTABILIDAD DE AGUA  - PUERTO MVDEO</t>
  </si>
  <si>
    <t xml:space="preserve">412 SERVICIOS DE ANÁLISIS </t>
  </si>
  <si>
    <t xml:space="preserve">REP. NAVALES - SUMINISTRO E INSTALACIÓN MOTOR ELÉCTRICO DE HÉLICE DE PROA DRAGA D-9 </t>
  </si>
  <si>
    <t>1313 REP. ELÉCTRICOS DRAGA 9 MENORES NO ALMACENABLES</t>
  </si>
  <si>
    <t>426 INSTALACIÓN DE MAQUINAS Y EQUIPOS</t>
  </si>
  <si>
    <t>SERVICIO DE VIGILANCIA ÁREA CABOTAJE SUR RECINTO PORTUARIO PUERTO PAYSANDÚ</t>
  </si>
  <si>
    <t>ADQUISICIÓN SOFTWARE AUDITORIA TIPO ACL</t>
  </si>
  <si>
    <t>ADQUISICIÓN Y SOPORTE DE SOFTWARE DE GESTIÓN VEHICULAR (AGENPORT)</t>
  </si>
  <si>
    <t xml:space="preserve">162 DE COMUNICACIÓN , VARIOS </t>
  </si>
  <si>
    <t>SERVICIOS DE APOYO BATIMETRÍA Y DRAGADO - ETAPA 1</t>
  </si>
  <si>
    <t>SERVICIOS DE APOYO BATIMETRÍA Y DRAGADO - ETAPA 2</t>
  </si>
  <si>
    <t>MANTENIMIENTO DE EQUIPOS DE BATIMETRÍA, MAREÓGRAFOS Y OTROS - DRAGADO</t>
  </si>
  <si>
    <t>SERVICIO DE GRÚA Y CAMIÓN GRÚA - DRAGADO</t>
  </si>
  <si>
    <t>PERTRECHOS, VAJILLA, ELECTRODOMÉSTICOS, COLCHONES Y OTROS - DRAGADO</t>
  </si>
  <si>
    <t>SUMINISTRO DE FERRETERÍA - DRAGADO</t>
  </si>
  <si>
    <t>14 FERRETERÍA</t>
  </si>
  <si>
    <t>SERVICIO COBRANZA DE FACTURAS EMITIDAS POR ANP A TRAVÉS DE INTERNET</t>
  </si>
  <si>
    <t xml:space="preserve">SERVICIO DE MANTENIMIENTO Y REPARACIÓN DE BALANZAS DE LA ANP </t>
  </si>
  <si>
    <t>358 MANTENIMIENTO INSTALACIONES ELÉCTRICAS</t>
  </si>
  <si>
    <t>SERVICIO DE MANTENIMIENTO INSTALACIONES TELEFÓNICAS MVDEO Y COLONIA</t>
  </si>
  <si>
    <t>360 MANTENIMIENTO INSTALACIONES TELEFÓNICAS</t>
  </si>
  <si>
    <t>MANTENIMIENTOS MECÁNICOS Y OTROS - DRAGADO</t>
  </si>
  <si>
    <t>SUMINISTRO DE REPUESTOS MECÁNICOS Y OTROS - DRAGADO</t>
  </si>
  <si>
    <t>OBRA DE DEMOLICIÓN CALADOR Y NUEVO ACCESO ESTE - PUERTO NUEVA PALMIRA</t>
  </si>
  <si>
    <t>OBRA DE NUEVOS ACCESOS EN ZONA EX ALTAS CRECIENTES - PUERTO PAYSANDÚ</t>
  </si>
  <si>
    <t>SERVICIO DE MANTENIMIENTO Y OPERACIÓN RED ELÉCTRICA - PUERTO MONTEVIDEO</t>
  </si>
  <si>
    <t>OBRA CIVIL NUEVO PUESTO DE CONEXIÓN UTE - ANP 30 Kv - Depto Electromecánica - MVDEO</t>
  </si>
  <si>
    <t>AMPLIACIÓN OBRA PAVIMENTACIÓN DE EXPLANADA - PUERTO PAYSANDÚ</t>
  </si>
  <si>
    <t>OBRA DEPARTAMENTO TECNOLOGÍA DE LA INFORMACIÓN - EDIFICIO SEDE - MONTEVIDEO</t>
  </si>
  <si>
    <t>REFACCIÓN ALA SUR EDIFICIO EX ADUANAS - PUERTO PAYSANDÚ</t>
  </si>
  <si>
    <t>PAVIMENTO ÁREA NORTE COLOMBIA Y TREN TBT - PUERTO MONTEVIDEO</t>
  </si>
  <si>
    <t>PROYECTO SUBSUELO EDIFICIO SEDE - MONTEVIDEO</t>
  </si>
  <si>
    <t>NEW JERSEY ACCESO NORTE - PUERTO MONTEVIDEO</t>
  </si>
  <si>
    <t>REUBICACIÓN OFICINAS DE PAYSANDÚ</t>
  </si>
  <si>
    <t>READECUACIÓN OFICINAS EDIFICIO OPERACIONES PORTUARIAS - PUERTO MONTEVIDEO</t>
  </si>
  <si>
    <t>INCORPORACIÓN CALLE EXPERU AL RECINTO PORTUARIO - PUERTO NUEVA PALMIRA</t>
  </si>
  <si>
    <t>ADECUACIÓN ARCHIVO GRAFICO 5TO PISO EDIFICIO SEDE - MONTEVIDEO</t>
  </si>
  <si>
    <t>LEVANTAMIENTO DE PAVIMENTOS EN SECTOR ADUANA Y PRE EMBARQUE - PUERTO COLONIA</t>
  </si>
  <si>
    <t>REPARACIÓN TECHO TPM - PUERTO MONTEVIDEO</t>
  </si>
  <si>
    <t>CONSTRUCCIÓN ACCESO COLOMBIA - PUERTO MONTEVIDEO</t>
  </si>
  <si>
    <t>REPARACIÓN DE AZOTEA BLOQUE CENTRAL TCP - PUERTO COLONIA</t>
  </si>
  <si>
    <t>ELEVADOR DE 3 TONELADAS - Depto Electromecánica - MONTEVIDEO</t>
  </si>
  <si>
    <t>OBRA DE ESTACIÓN FLUVIAL PUERTO PAYSANDÚ</t>
  </si>
  <si>
    <t>FILTRACIONES SUB ESTACIÓN DESDE CANTINA - EDIFICIO SEDE - MONTEVIDEO</t>
  </si>
  <si>
    <t>REACONDICIONAMIENTO LOCAL JUNTO A MUELLE - PUERTO PAYSANDÚ</t>
  </si>
  <si>
    <t>SERVICIOS HIGIÉNICOS 2do PISO - Edificio Operaciones - PUERTO MONTEVIDEO</t>
  </si>
  <si>
    <t>IMPERMEABILIZACIÓN DE AZOTEA - Edificio Operaciones - PUERTO MONTEVIDEO</t>
  </si>
  <si>
    <t>RETIRO DE ELEMENTOS OBSOLETOS SANTAMARÍA Y DEMÁS - PUERTO NUEVA PALMIRA</t>
  </si>
  <si>
    <t>MANTENIMIENTO Y GESTIÓN DE VÍAS FÉRREAS - PUERTO MONTEVIDEO</t>
  </si>
  <si>
    <t>SERVICIO INTEGRAL DE LIMPIEZA, RECOLECCIÓN, TRANSP. Y DISP. FINAL  ÁREA TERRESTRE MVDEO</t>
  </si>
  <si>
    <t>CONST. MARÍTIMAS - REPARACIONES Y SISTEMA DE DEFENSAS DE MUELLE - PUERTO NUEVA PALMIRA</t>
  </si>
  <si>
    <t>SUMINISTRO OBRA DE SUSTITUCIÓN CERRAMIENTO FACHADA ED. SEDE - MONTEVIDEO</t>
  </si>
  <si>
    <t>SUMINISTRO/MONTAJE/EQUIPAMIENTO NVO PUESTO CONEXIÓN UTE-ANP Depto Electromecánica</t>
  </si>
  <si>
    <t>OBRA DE DEMOLICIÓN COMPLEJO FRIGORÍFICO H 11 - PUERTO MONTEVIDEO</t>
  </si>
  <si>
    <t>OBRA DE INSTALACIÓN NUEVA RED SUBTERRÁNEA DE CABLES MT 31,5 Kv - Puerto de Montevideo</t>
  </si>
  <si>
    <t>SERVICIO DE VIGILANCIA - PLAYA PRE ARRIBOS TROCCOLI - PUERTO DE MONTEVIDEO</t>
  </si>
  <si>
    <t>Implementación de Totems para la auto emisión de permisos en los Accesos</t>
  </si>
  <si>
    <t>Implementación de lectores de código de permisos para los accesos vehiculares</t>
  </si>
  <si>
    <t>SERVICIO DE VIGILANCIA - PUNTAS DE SAYAGO - PUERTO DE MONTEVIDEO</t>
  </si>
  <si>
    <t>SERVICIO DE OPERACIÓN Y MANTENIMIENTO DE ESCANER</t>
  </si>
  <si>
    <t>Servicio de Estudios de Impacto Ambiental</t>
  </si>
  <si>
    <t>Evaluaciones de aptitud psicofísicas</t>
  </si>
  <si>
    <t>Evaluaciones higiénicas individuales</t>
  </si>
  <si>
    <t>SUMINISTRO PRODUCTOS CANASTAS NACIMIENTO 2024</t>
  </si>
  <si>
    <t>LICENCIAMIENTO ANUAL SOFTWARE PARA COSTEO ABC</t>
  </si>
  <si>
    <t>SERVICIO DE COBERTURA ODONTOLOGICA PARA EL PUERTO DE MONTEVIDEO</t>
  </si>
  <si>
    <t>SERVICIO DE CERTIFICACIONES MEDICAS A DOMICILIO/CONSULTORIO - PUERTO DE MONTEVIDEO</t>
  </si>
  <si>
    <t>SERVICIO ODONTOLÓGICO PARA FUNCIONARIOS - PUERTO N. PALMIRA</t>
  </si>
  <si>
    <t>SERVICIO DE LIMPIEZA INTEGRAL - INSTALACIONES Y OFICINAS - PUERTO N. PALMIRA</t>
  </si>
  <si>
    <t>SERVICIO DE LIMPIEZA Y MANTENIMIENTO INTEGRAL - EXPLANADA CAMIONES - PUERTO N. PALMIRA</t>
  </si>
  <si>
    <t>SERVICIO VIGILANCIA Y CONTROL DE ACCESOS - PUERTO JUAN LACAZE</t>
  </si>
  <si>
    <t>ADQUISICIÓN DE EQUIPAMIENTO DE GRAN PORTE (HAZMAT, etc.)</t>
  </si>
  <si>
    <t>ESTUDIOS DE CATEOS Y ANÁLISIS ASOCIADOS AL DRAGADO</t>
  </si>
  <si>
    <t>SERVICIO DE MANTENIMIENTO DE EQUIPOS DE AIRE ACONDICIONADO - PUERTO COLONIA (TPC)</t>
  </si>
  <si>
    <t>SISTEMAS DE SEGURIDAD - SERVICIO DE MANT. PREVENTIVO Y CORRECTIVO DE CCTV - MVDEO E INTERIOR</t>
  </si>
  <si>
    <t>SERVICIO DE MANTENIMIENTO CORRECTIVO DE INFRAESTRUCTURA DATOS - MONTEVIDEO</t>
  </si>
  <si>
    <t>SERVICIO DE SOPORTE TÉCNICO ESPECIALIZADO - PORTAL INSTITUCIONAL ANP</t>
  </si>
  <si>
    <t>Adquisición modulo DIGIFORT Analytics Pro Software</t>
  </si>
  <si>
    <t>Adquisición modulo DIGIFORT Video Sypnosis - CS 6048/23</t>
  </si>
  <si>
    <t>172 AUDIO Y VIDEO, VARIOS</t>
  </si>
  <si>
    <t>185 PCs</t>
  </si>
  <si>
    <t>191 IMPRESORAS LASER</t>
  </si>
  <si>
    <t>PORTICO EN PORTONES DE INGRESO - CS7552/22 - PLAYA PRE ARRIBO MONTEVIDEO</t>
  </si>
  <si>
    <t>SUMINISTRO Y ADQUISICIÓN "New Jerseys" - CIRCULACIÓN ZONA ACCESO MONTEVIDEO</t>
  </si>
  <si>
    <t>18 MUROS Y CERCOS</t>
  </si>
  <si>
    <t>426 MAQUINAS Y EQUIPOS</t>
  </si>
  <si>
    <t>26 CONSTRUCCIONES MENORES, VARIOS</t>
  </si>
  <si>
    <t>405 ASESORAMIENTO</t>
  </si>
  <si>
    <t>401 MANTENIMIENTO DE JARDINES</t>
  </si>
  <si>
    <t>390 OTROS MANTENIMIENTOS EQUIPOS OPERATIVOS</t>
  </si>
  <si>
    <t>69 SERVICIOS CONTRATADOS</t>
  </si>
  <si>
    <t>86 SERVICIOS MEDICOS,ODONTOLOGICOS Y DE LABORATORIOS</t>
  </si>
  <si>
    <t>1110 ALIMENTOS MANUFACTURADOS</t>
  </si>
  <si>
    <t>METROS</t>
  </si>
  <si>
    <t>65 MATERIAL FLOTANTE, VARIOS</t>
  </si>
  <si>
    <t>1081 GRILLET,GUARDACAB Y CADENAS, VARIOS</t>
  </si>
  <si>
    <t>402 OTROS SERVICIOS DE MANTENIMIENTO</t>
  </si>
  <si>
    <t>SERVICIO DE APOYO MANTENIMIENTO OPERATIVO PUERTO PIRIAPOLIS</t>
  </si>
  <si>
    <t>SERVICIO DE MANTENIMIENTO EQUIPOS DE AIRE ACONDICIONADO DE ANP - MONTEVIDEO</t>
  </si>
  <si>
    <t>352 MANTENIMIENTO DE EDIFICIOS</t>
  </si>
  <si>
    <t>SERVICIO DE CONSULTORÍA DE APOYO - ÁREA COMERCIALIZACIÓN</t>
  </si>
  <si>
    <t>SUMINISTRO E INSTALACIÓN DE EQUIPO DE BATIMETRÍA MONOHAZ</t>
  </si>
  <si>
    <t>126 EQUIPOS ECO-SONDA</t>
  </si>
  <si>
    <t>SERVICIO DE REMOLCADORES PARA DRAGAS Y FLOTA DE LA ANP</t>
  </si>
  <si>
    <t>357 OTROS MANTENIMIENTOS DE INMUEBLES</t>
  </si>
  <si>
    <t>ADQUISICIÓN SISTEMA DE AUDIO PARA TERMINAL FLUVIOMARITIMA DE COLONIA</t>
  </si>
  <si>
    <t>ADQUISICIÓN DE BOYAS PARA LOS PUERTOS DEPORTIVOS DE PIRIAPOLIS Y COLONIA</t>
  </si>
  <si>
    <t>MANTENIMIENTO DE ESTRUCTURA DE MANGA - TERMINAL DE PASAJEROS PUERTO MONTEVIDEO</t>
  </si>
  <si>
    <t xml:space="preserve">18 MUROS Y CERCOS </t>
  </si>
  <si>
    <t>CONSTRUCCIÓN DE VERJA PERIMETRAL - CALLE LA MARSELLESA</t>
  </si>
  <si>
    <t>LIMPIEZA DE FONDO EN BOCANA DE ACCESO A PUERTO MONTEVIDEO</t>
  </si>
  <si>
    <t>SERVICIO DE MANTENIMIENTO INST. SANITARIAS - SISTEMA DE POTABILIDAD DEL AGUA -PUERTO MVDEO.</t>
  </si>
  <si>
    <t>CONSTRUCCIÓN LOCAL PARA CONTROL Y MONITOREO CCTV - RECINTO PUERTO MONTEVIDEO</t>
  </si>
  <si>
    <t>SERVICIO DE LIMPIEZA Y ÁREAS VERDES PARA EL PUERTO DEPORTIVO DE COLONIA</t>
  </si>
  <si>
    <t>SERVICIO DE MANTENIMIENTO ÁREAS VERDES PARA EL PUERTO DE CARMELO</t>
  </si>
  <si>
    <t>SERVICIO DE LIMPIEZA Y MANTENIMIENTO DE ÁREAS VERDES PARA EL PUERTO DE PIRIAPOLIS</t>
  </si>
  <si>
    <t>ACONDICIONAMIENTO ESTRUCTURAL Y ELECTRICO COLUMNAS DE ILUMINACIÓN - PUERTO DE MONTEVIDEO</t>
  </si>
  <si>
    <t>SERVICIO DE LIMPIEZA INTEGRAL DE TERMINAL DE PASAJEROS - PUERTO COLONIA</t>
  </si>
  <si>
    <t>MANTENIMIENTO DE DEFENSAS DE MUELLE EN EL PUERTO DE MONTEVIDEO</t>
  </si>
  <si>
    <t>ACCESIBILIDAD EDIFICIO SEDE - Pasamanos/Núcleo/Escaleras/Rampa Directorio - MONTEVIDEO</t>
  </si>
  <si>
    <t>SERVICIO DE MANTENIMIENTO, AUXILIO Y OPERACIÓN  - DISTRIBUCIÓN ENERGÍA ELÉCTRICA - PTOS INTERIOR</t>
  </si>
  <si>
    <t>ADQUISICIÓN DE UNIFORMES DE VERANO</t>
  </si>
  <si>
    <t>SUMINISTRO PRODUCTOS COMESTIBLES - CANASTAS 2024</t>
  </si>
  <si>
    <t>100 PRODUCTOS SANITARIOS Y DE LIMPIEZA</t>
  </si>
  <si>
    <t>175 PRODUCTOS DE PAPEL E IMPRESOS.</t>
  </si>
  <si>
    <t xml:space="preserve">3 CONSTRUCCIONES MARÍTIMAS  </t>
  </si>
  <si>
    <t>32 CONSTRUCCIONES</t>
  </si>
  <si>
    <t>SERVICIO DE LIMPIEZA INTEGRAL - EDIFICIO SEDE Y ÁREAS CONEXAS ANP</t>
  </si>
  <si>
    <t>SERVICIO DE APOYO MANTENIMIENTO OPERATIVO PUERTO DEPORTIVO COLONIA</t>
  </si>
  <si>
    <t>SERVICIO INTEGRAL DE LIMPIEZA Y ESPACIOS VERDES - TERMINAL PASAJEROS DEL PUERTO DE MONTEVIDEO</t>
  </si>
  <si>
    <t>MODIFICACIÓN DE INSTALACIÓN ELÉCTRICA Y GESTIÓN DE AUMENTO DE CARGA UTE - PUERTO LA PALOMA</t>
  </si>
  <si>
    <t>ADQUISICIÓN DE LUMINARIAS PARA TORRES DE ILUMINACIÓN - PUERTO PAYSANDÚ</t>
  </si>
  <si>
    <t>1036 LÁMPARAS, TUBOS, ACCES. DE ILUMINACIÓN</t>
  </si>
  <si>
    <t>COMPRA E INSTALACIÓN DE DOMOS Y CÁMARAS CCTV ZONA TGM Y ACCESO NORTE</t>
  </si>
  <si>
    <t>COMPRA E INSTALACIÓN DE DOMOS Y CÁMARAS ZONA RINCONADA FRENTE A CALLE RIO BRANCO CCTV</t>
  </si>
  <si>
    <t>412 SERVICIOS DE ANÁLISIS</t>
  </si>
  <si>
    <t>MANTENIMIENTO Y REPARACIÓN EQUIPOS HIDROGRÁFICOS NAVEGACIÓN Y OPERACIONALES DE DRAGADO</t>
  </si>
  <si>
    <t>REPARACIÓN DE ALERO EN FACHADA TERMINAL PASAJEROS COLONIA</t>
  </si>
  <si>
    <t>REPARACIÓN DE ESTRUCTURA DE TRAVELIFT DE PUERTO PIRIAPOLIS</t>
  </si>
  <si>
    <t>REPARACIÓN DE SISTEMA HIDRÁULICO DEL TRAVELIFT DE PUERTO PIRIAPOLIS</t>
  </si>
  <si>
    <t>SERVICIO DE ARRENDAMIENTO DE EQUIPOS INFORMÁTICOS - IMPRESORAS</t>
  </si>
  <si>
    <t>SERVICIO DE LIMPIEZA INTEGRAL Y MANTENIMIENTO DE ÁREAS VERDES - PUERTO JUAN LACAZE</t>
  </si>
  <si>
    <t>SERVICIO DE MANTENIMIENTO DE BOYAS - ÁREA DRAGADO - PUERTO DE MONTEVIDEO E INTERIOR</t>
  </si>
  <si>
    <t>SERVICIO DE REPARACIÓN DE BÓVEDAS FISURADAS DEL DEPOSITO 20 - PUERTO DE MONTEVIDEO</t>
  </si>
  <si>
    <t>SERVICIO MANTENIMIENTO SISTEMA ACONDICIONAMIENTO TÉRMICO - TERMINAL PASAJEROS COLONIA</t>
  </si>
  <si>
    <t>413 SERVICIOS ODONTOLÓGICOS Y DE PRÓTESIS DENTALES</t>
  </si>
  <si>
    <t>SUMINISTRO DE EQUIPOS INFORMÁTICOS - IMPRESORAS, ESCANERS Y MONITORES</t>
  </si>
  <si>
    <t>SUMINISTRO DE EQUIPOS INFORMÁTICOS - PCs DE ESCRITORIO</t>
  </si>
  <si>
    <t>SUMINISTRO E INSTALACIÓN DE CÁMARAS CCTV - PUERTO MONTEVIDEO E INTERIOR</t>
  </si>
  <si>
    <t>1053 HILADOS, TELAS Y OTROS PROD. TEXTILES</t>
  </si>
  <si>
    <t>SUMINISTRO DE ARTÍCULOS VARIOS DE PAPELERÍA</t>
  </si>
  <si>
    <t>SUMINISTRO DE ARTÍCULOS VARIOS DE LIMPIEZA Y SANITARIOS</t>
  </si>
  <si>
    <t>APROVISIONAMIENTO DE VÍVERES PARA LAS DRAGAS</t>
  </si>
  <si>
    <t>CONTRATACIÓN DE SERVICIO PARA ELABORACIÓN PLANES DIRECTORES PUERTOS DEPORTIVOS</t>
  </si>
  <si>
    <t>DESGUACE GRÚA TAKRAF KONDOR N° 37</t>
  </si>
  <si>
    <t>LIMPIEZA DE FONDO MARINO EN DÁRSENAS, PIE DE MURO Y FONDEO - PUERTO MONTEVIDEO</t>
  </si>
  <si>
    <t>REPARACIÓN ESTRUCTURAL DE GRÚAS DE MUELLE EN EL PUERTO DE MONTEVIDEO</t>
  </si>
  <si>
    <t>SERVICIO CONTRATADO PARA ESTUDIOS HIDROGRÁFICOS - ÁREA DRAGADO</t>
  </si>
  <si>
    <t>SERVICIO DE LIMPIEZA INTEGRAL DEL RECINTO PORTUARIO - PUERTO PAYSANDÚ (C 2078)</t>
  </si>
  <si>
    <t>361 MANTENIMIENTO REDES DE COMPUTACIÓN</t>
  </si>
  <si>
    <t>SERVICIO DE MANTENIMIENTO DE PASARELAS MÓVILES - PUERTO DE COLONIA</t>
  </si>
  <si>
    <t>SERVICIO DE MANTENIMIENTO Y LIMPIEZA DEL PANTEÓN PORTUARIO - MONTEVIDEO</t>
  </si>
  <si>
    <t>SERVICIO MANTENIMIENTO ÁREAS VERDES - PUNTAS DE SAYAGO - PUERTO DE MONTEVIDEO</t>
  </si>
  <si>
    <t>SUMINISTRO DE BOYAS Y LUMINARIAS - ÁREA DRAGADO</t>
  </si>
  <si>
    <t>SUMINISTRO DE CADENAS Y ACCESORIOS PARA LÍNEAS DE FONDEO - ÁREA DRAGADO</t>
  </si>
  <si>
    <t>SUMINISTRO DE MUERTOS PARA FONDEO DE BOYAS Y LUMINARIAS - ÁREA DRAGADO</t>
  </si>
  <si>
    <t>SUMINISTRO E INSTALACIÓN SISTEMA HIDRÁULICO EXTINCIÓN DE INCENDIO - TPC PUERTO DE COLONIA</t>
  </si>
  <si>
    <t>VEHÍCULOS MENORES - ÁREA SISTEMA NACIONAL DE PUERTOS</t>
  </si>
  <si>
    <t>76 VEHÍCULOS VARIOS</t>
  </si>
  <si>
    <t>RECONSTRUCCIÓN DEL MUELLE DE MADERA - PUERTO DEPORTIVO DE COLONIA</t>
  </si>
  <si>
    <t>9 CONSTRUCCIONES MARÍTIMAS, MUELLE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</si>
</sst>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1"/>
    </font>
    <font>
      <b/>
      <sz val="11"/>
      <color rgb="FFFFFFFF"/>
      <name val="Segoe UI"/>
      <family val="2"/>
    </font>
    <font>
      <sz val="11"/>
      <color rgb="FF000000"/>
      <name val="Segoe UI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79998168889431442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indexed="64"/>
      </bottom>
      <diagonal/>
    </border>
    <border>
      <left style="medium">
        <color theme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double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8">
    <xf numFmtId="0" fontId="0" fillId="0" borderId="0" xfId="0"/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/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0" fillId="3" borderId="17" xfId="0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 applyProtection="1">
      <alignment horizontal="left"/>
    </xf>
    <xf numFmtId="0" fontId="0" fillId="3" borderId="15" xfId="0" applyFill="1" applyBorder="1" applyProtection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left"/>
    </xf>
    <xf numFmtId="0" fontId="0" fillId="3" borderId="4" xfId="0" applyFill="1" applyBorder="1" applyProtection="1"/>
    <xf numFmtId="0" fontId="0" fillId="3" borderId="4" xfId="0" applyFill="1" applyBorder="1"/>
    <xf numFmtId="0" fontId="0" fillId="3" borderId="4" xfId="0" applyFill="1" applyBorder="1" applyAlignment="1">
      <alignment horizontal="left"/>
    </xf>
    <xf numFmtId="3" fontId="0" fillId="3" borderId="4" xfId="0" applyNumberForma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4" fontId="0" fillId="3" borderId="4" xfId="0" applyNumberFormat="1" applyFill="1" applyBorder="1" applyAlignment="1">
      <alignment horizontal="right"/>
    </xf>
    <xf numFmtId="14" fontId="0" fillId="3" borderId="4" xfId="0" applyNumberFormat="1" applyFill="1" applyBorder="1"/>
    <xf numFmtId="0" fontId="0" fillId="3" borderId="16" xfId="0" applyFill="1" applyBorder="1"/>
    <xf numFmtId="0" fontId="0" fillId="3" borderId="16" xfId="0" applyFill="1" applyBorder="1" applyAlignment="1">
      <alignment horizontal="left"/>
    </xf>
    <xf numFmtId="3" fontId="0" fillId="3" borderId="16" xfId="0" applyNumberForma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14" fontId="0" fillId="3" borderId="16" xfId="0" applyNumberFormat="1" applyFill="1" applyBorder="1" applyAlignment="1">
      <alignment horizontal="right"/>
    </xf>
    <xf numFmtId="164" fontId="0" fillId="3" borderId="4" xfId="1" applyNumberFormat="1" applyFont="1" applyFill="1" applyBorder="1"/>
    <xf numFmtId="0" fontId="0" fillId="3" borderId="6" xfId="0" applyFill="1" applyBorder="1" applyAlignment="1">
      <alignment horizontal="center"/>
    </xf>
    <xf numFmtId="14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3" fontId="9" fillId="4" borderId="4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right"/>
    </xf>
    <xf numFmtId="14" fontId="0" fillId="4" borderId="4" xfId="0" applyNumberFormat="1" applyFill="1" applyBorder="1"/>
    <xf numFmtId="0" fontId="9" fillId="4" borderId="4" xfId="0" applyFont="1" applyFill="1" applyBorder="1"/>
    <xf numFmtId="0" fontId="0" fillId="4" borderId="4" xfId="0" applyFill="1" applyBorder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right" vertical="center" wrapText="1"/>
    </xf>
    <xf numFmtId="3" fontId="0" fillId="4" borderId="4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9" fillId="3" borderId="4" xfId="0" applyFont="1" applyFill="1" applyBorder="1" applyAlignment="1" applyProtection="1">
      <alignment horizontal="left"/>
    </xf>
    <xf numFmtId="0" fontId="9" fillId="3" borderId="4" xfId="0" applyFont="1" applyFill="1" applyBorder="1" applyProtection="1"/>
    <xf numFmtId="0" fontId="9" fillId="3" borderId="4" xfId="0" applyFont="1" applyFill="1" applyBorder="1"/>
    <xf numFmtId="0" fontId="9" fillId="3" borderId="16" xfId="0" applyFont="1" applyFill="1" applyBorder="1" applyAlignment="1">
      <alignment horizontal="center"/>
    </xf>
    <xf numFmtId="3" fontId="9" fillId="3" borderId="16" xfId="0" applyNumberFormat="1" applyFont="1" applyFill="1" applyBorder="1" applyAlignment="1">
      <alignment horizontal="right"/>
    </xf>
    <xf numFmtId="0" fontId="9" fillId="3" borderId="16" xfId="0" applyFont="1" applyFill="1" applyBorder="1" applyAlignment="1">
      <alignment horizontal="right"/>
    </xf>
    <xf numFmtId="0" fontId="9" fillId="3" borderId="16" xfId="0" applyFont="1" applyFill="1" applyBorder="1"/>
    <xf numFmtId="0" fontId="10" fillId="6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3" fontId="0" fillId="3" borderId="16" xfId="0" applyNumberFormat="1" applyFill="1" applyBorder="1" applyAlignment="1"/>
    <xf numFmtId="0" fontId="0" fillId="3" borderId="16" xfId="0" applyFill="1" applyBorder="1" applyAlignment="1">
      <alignment horizontal="center"/>
    </xf>
    <xf numFmtId="0" fontId="9" fillId="4" borderId="4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center"/>
    </xf>
    <xf numFmtId="3" fontId="0" fillId="4" borderId="23" xfId="0" applyNumberFormat="1" applyFill="1" applyBorder="1" applyAlignment="1">
      <alignment horizontal="right"/>
    </xf>
    <xf numFmtId="14" fontId="0" fillId="4" borderId="23" xfId="0" applyNumberFormat="1" applyFill="1" applyBorder="1"/>
    <xf numFmtId="14" fontId="0" fillId="4" borderId="4" xfId="0" applyNumberFormat="1" applyFill="1" applyBorder="1" applyAlignment="1">
      <alignment horizontal="right"/>
    </xf>
    <xf numFmtId="164" fontId="0" fillId="4" borderId="4" xfId="1" applyNumberFormat="1" applyFont="1" applyFill="1" applyBorder="1"/>
    <xf numFmtId="0" fontId="9" fillId="4" borderId="23" xfId="0" applyFont="1" applyFill="1" applyBorder="1" applyAlignment="1">
      <alignment horizontal="right"/>
    </xf>
    <xf numFmtId="0" fontId="9" fillId="4" borderId="23" xfId="0" applyFont="1" applyFill="1" applyBorder="1"/>
    <xf numFmtId="14" fontId="0" fillId="4" borderId="23" xfId="0" applyNumberFormat="1" applyFill="1" applyBorder="1" applyAlignment="1">
      <alignment horizontal="right"/>
    </xf>
    <xf numFmtId="0" fontId="0" fillId="4" borderId="6" xfId="0" applyFill="1" applyBorder="1" applyAlignment="1">
      <alignment horizontal="center"/>
    </xf>
    <xf numFmtId="14" fontId="0" fillId="4" borderId="6" xfId="0" applyNumberFormat="1" applyFill="1" applyBorder="1"/>
    <xf numFmtId="0" fontId="0" fillId="4" borderId="6" xfId="0" applyFill="1" applyBorder="1" applyAlignment="1" applyProtection="1">
      <alignment horizontal="left"/>
    </xf>
    <xf numFmtId="0" fontId="9" fillId="4" borderId="23" xfId="0" applyFont="1" applyFill="1" applyBorder="1" applyAlignment="1" applyProtection="1">
      <alignment horizontal="left"/>
    </xf>
    <xf numFmtId="0" fontId="0" fillId="4" borderId="6" xfId="0" applyFill="1" applyBorder="1" applyAlignment="1">
      <alignment horizontal="left"/>
    </xf>
    <xf numFmtId="3" fontId="0" fillId="4" borderId="6" xfId="0" applyNumberForma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4" borderId="6" xfId="0" applyFont="1" applyFill="1" applyBorder="1"/>
    <xf numFmtId="0" fontId="5" fillId="8" borderId="0" xfId="0" applyFont="1" applyFill="1" applyAlignment="1">
      <alignment horizontal="center" wrapText="1"/>
    </xf>
    <xf numFmtId="0" fontId="0" fillId="8" borderId="18" xfId="0" applyFill="1" applyBorder="1" applyAlignment="1">
      <alignment horizontal="left"/>
    </xf>
    <xf numFmtId="0" fontId="0" fillId="8" borderId="19" xfId="0" applyFill="1" applyBorder="1" applyAlignment="1">
      <alignment horizontal="center"/>
    </xf>
    <xf numFmtId="0" fontId="0" fillId="8" borderId="19" xfId="0" applyFill="1" applyBorder="1"/>
    <xf numFmtId="0" fontId="0" fillId="8" borderId="19" xfId="0" applyFill="1" applyBorder="1" applyProtection="1"/>
    <xf numFmtId="3" fontId="0" fillId="8" borderId="19" xfId="0" applyNumberFormat="1" applyFill="1" applyBorder="1" applyAlignment="1">
      <alignment horizontal="right"/>
    </xf>
    <xf numFmtId="0" fontId="0" fillId="8" borderId="0" xfId="0" applyFill="1"/>
    <xf numFmtId="0" fontId="0" fillId="8" borderId="24" xfId="0" applyFill="1" applyBorder="1" applyAlignment="1">
      <alignment horizontal="center"/>
    </xf>
    <xf numFmtId="0" fontId="0" fillId="8" borderId="24" xfId="0" applyFill="1" applyBorder="1" applyAlignment="1" applyProtection="1">
      <alignment horizontal="left"/>
    </xf>
    <xf numFmtId="0" fontId="0" fillId="8" borderId="24" xfId="0" applyFill="1" applyBorder="1" applyProtection="1"/>
    <xf numFmtId="0" fontId="0" fillId="8" borderId="24" xfId="0" applyFill="1" applyBorder="1"/>
    <xf numFmtId="164" fontId="0" fillId="8" borderId="24" xfId="1" applyNumberFormat="1" applyFont="1" applyFill="1" applyBorder="1"/>
    <xf numFmtId="0" fontId="0" fillId="8" borderId="24" xfId="0" applyFill="1" applyBorder="1" applyAlignment="1">
      <alignment horizontal="right"/>
    </xf>
    <xf numFmtId="14" fontId="0" fillId="8" borderId="24" xfId="0" applyNumberFormat="1" applyFill="1" applyBorder="1" applyAlignment="1">
      <alignment horizontal="right"/>
    </xf>
    <xf numFmtId="14" fontId="0" fillId="8" borderId="24" xfId="0" applyNumberFormat="1" applyFill="1" applyBorder="1"/>
    <xf numFmtId="14" fontId="0" fillId="8" borderId="2" xfId="0" applyNumberFormat="1" applyFill="1" applyBorder="1"/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 applyProtection="1">
      <alignment horizontal="left"/>
    </xf>
    <xf numFmtId="0" fontId="0" fillId="8" borderId="2" xfId="0" applyFill="1" applyBorder="1" applyProtection="1"/>
    <xf numFmtId="0" fontId="0" fillId="8" borderId="2" xfId="0" applyFill="1" applyBorder="1"/>
    <xf numFmtId="0" fontId="0" fillId="8" borderId="2" xfId="0" applyFill="1" applyBorder="1" applyAlignment="1">
      <alignment horizontal="left"/>
    </xf>
    <xf numFmtId="3" fontId="0" fillId="8" borderId="2" xfId="0" applyNumberFormat="1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14" fontId="0" fillId="8" borderId="2" xfId="0" applyNumberFormat="1" applyFill="1" applyBorder="1" applyAlignment="1">
      <alignment horizontal="right"/>
    </xf>
    <xf numFmtId="3" fontId="0" fillId="8" borderId="2" xfId="1" applyNumberFormat="1" applyFont="1" applyFill="1" applyBorder="1" applyAlignment="1">
      <alignment horizontal="right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0" xfId="0" applyFill="1" applyAlignment="1" applyProtection="1">
      <alignment horizontal="left"/>
    </xf>
    <xf numFmtId="0" fontId="0" fillId="8" borderId="0" xfId="0" applyFill="1" applyProtection="1"/>
    <xf numFmtId="3" fontId="0" fillId="8" borderId="0" xfId="0" applyNumberFormat="1" applyFill="1" applyAlignment="1">
      <alignment horizontal="right"/>
    </xf>
    <xf numFmtId="0" fontId="0" fillId="8" borderId="0" xfId="0" applyFill="1" applyAlignment="1">
      <alignment horizontal="right"/>
    </xf>
    <xf numFmtId="0" fontId="0" fillId="8" borderId="0" xfId="0" applyFill="1" applyAlignment="1" applyProtection="1">
      <alignment horizontal="center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7" borderId="6" xfId="0" applyFill="1" applyBorder="1" applyAlignment="1" applyProtection="1">
      <alignment horizontal="left"/>
    </xf>
    <xf numFmtId="0" fontId="0" fillId="7" borderId="6" xfId="0" applyFill="1" applyBorder="1" applyProtection="1"/>
    <xf numFmtId="0" fontId="0" fillId="7" borderId="6" xfId="0" applyFill="1" applyBorder="1" applyAlignment="1">
      <alignment horizontal="left"/>
    </xf>
    <xf numFmtId="3" fontId="0" fillId="7" borderId="6" xfId="0" applyNumberFormat="1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14" fontId="0" fillId="7" borderId="24" xfId="0" applyNumberFormat="1" applyFill="1" applyBorder="1" applyAlignment="1">
      <alignment horizontal="right"/>
    </xf>
    <xf numFmtId="0" fontId="0" fillId="7" borderId="24" xfId="0" applyFill="1" applyBorder="1"/>
    <xf numFmtId="14" fontId="0" fillId="7" borderId="6" xfId="0" applyNumberFormat="1" applyFill="1" applyBorder="1"/>
    <xf numFmtId="14" fontId="0" fillId="7" borderId="2" xfId="0" applyNumberFormat="1" applyFill="1" applyBorder="1"/>
    <xf numFmtId="0" fontId="0" fillId="3" borderId="23" xfId="0" applyFill="1" applyBorder="1" applyAlignment="1">
      <alignment horizontal="right"/>
    </xf>
    <xf numFmtId="3" fontId="0" fillId="3" borderId="23" xfId="1" applyNumberFormat="1" applyFont="1" applyFill="1" applyBorder="1" applyAlignment="1">
      <alignment horizontal="right"/>
    </xf>
    <xf numFmtId="14" fontId="0" fillId="3" borderId="23" xfId="0" applyNumberFormat="1" applyFill="1" applyBorder="1" applyAlignment="1">
      <alignment horizontal="right"/>
    </xf>
    <xf numFmtId="0" fontId="0" fillId="3" borderId="23" xfId="0" applyFill="1" applyBorder="1"/>
    <xf numFmtId="14" fontId="0" fillId="3" borderId="23" xfId="0" applyNumberFormat="1" applyFill="1" applyBorder="1"/>
    <xf numFmtId="14" fontId="0" fillId="3" borderId="26" xfId="0" applyNumberFormat="1" applyFill="1" applyBorder="1"/>
    <xf numFmtId="3" fontId="0" fillId="3" borderId="16" xfId="1" applyNumberFormat="1" applyFont="1" applyFill="1" applyBorder="1" applyAlignment="1">
      <alignment horizontal="right"/>
    </xf>
    <xf numFmtId="14" fontId="0" fillId="3" borderId="16" xfId="0" applyNumberFormat="1" applyFill="1" applyBorder="1"/>
    <xf numFmtId="0" fontId="9" fillId="3" borderId="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vertical="center" wrapText="1"/>
    </xf>
    <xf numFmtId="3" fontId="0" fillId="3" borderId="4" xfId="1" applyNumberFormat="1" applyFont="1" applyFill="1" applyBorder="1" applyAlignment="1">
      <alignment horizontal="right"/>
    </xf>
    <xf numFmtId="164" fontId="0" fillId="3" borderId="16" xfId="1" applyNumberFormat="1" applyFont="1" applyFill="1" applyBorder="1"/>
    <xf numFmtId="3" fontId="9" fillId="3" borderId="4" xfId="0" applyNumberFormat="1" applyFont="1" applyFill="1" applyBorder="1" applyAlignment="1"/>
    <xf numFmtId="3" fontId="9" fillId="3" borderId="4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/>
    <xf numFmtId="0" fontId="9" fillId="3" borderId="6" xfId="0" applyFont="1" applyFill="1" applyBorder="1" applyAlignment="1" applyProtection="1">
      <alignment horizontal="left"/>
    </xf>
    <xf numFmtId="0" fontId="9" fillId="3" borderId="6" xfId="0" applyFont="1" applyFill="1" applyBorder="1" applyProtection="1"/>
    <xf numFmtId="0" fontId="10" fillId="6" borderId="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9" fillId="3" borderId="6" xfId="0" applyFont="1" applyFill="1" applyBorder="1"/>
    <xf numFmtId="0" fontId="0" fillId="9" borderId="17" xfId="0" applyFill="1" applyBorder="1" applyAlignment="1">
      <alignment horizontal="left"/>
    </xf>
    <xf numFmtId="0" fontId="0" fillId="9" borderId="15" xfId="0" applyFill="1" applyBorder="1" applyAlignment="1">
      <alignment horizontal="center"/>
    </xf>
    <xf numFmtId="0" fontId="0" fillId="9" borderId="15" xfId="0" applyFill="1" applyBorder="1" applyAlignment="1" applyProtection="1">
      <alignment horizontal="left"/>
    </xf>
    <xf numFmtId="0" fontId="0" fillId="9" borderId="15" xfId="0" applyFill="1" applyBorder="1" applyProtection="1"/>
    <xf numFmtId="0" fontId="0" fillId="9" borderId="15" xfId="0" applyFill="1" applyBorder="1" applyAlignment="1">
      <alignment horizontal="left"/>
    </xf>
    <xf numFmtId="3" fontId="0" fillId="9" borderId="23" xfId="0" applyNumberFormat="1" applyFill="1" applyBorder="1" applyAlignment="1">
      <alignment horizontal="right"/>
    </xf>
    <xf numFmtId="0" fontId="0" fillId="9" borderId="23" xfId="0" applyFill="1" applyBorder="1" applyAlignment="1">
      <alignment horizontal="right"/>
    </xf>
    <xf numFmtId="14" fontId="0" fillId="9" borderId="23" xfId="0" applyNumberFormat="1" applyFill="1" applyBorder="1" applyAlignment="1">
      <alignment horizontal="right"/>
    </xf>
    <xf numFmtId="0" fontId="0" fillId="9" borderId="23" xfId="0" applyFill="1" applyBorder="1"/>
    <xf numFmtId="14" fontId="0" fillId="9" borderId="23" xfId="0" applyNumberFormat="1" applyFill="1" applyBorder="1"/>
    <xf numFmtId="0" fontId="0" fillId="9" borderId="3" xfId="0" applyFill="1" applyBorder="1" applyAlignment="1">
      <alignment horizontal="left"/>
    </xf>
    <xf numFmtId="0" fontId="0" fillId="9" borderId="4" xfId="0" applyFill="1" applyBorder="1" applyAlignment="1">
      <alignment horizontal="center"/>
    </xf>
    <xf numFmtId="0" fontId="0" fillId="9" borderId="4" xfId="0" applyFill="1" applyBorder="1" applyAlignment="1" applyProtection="1">
      <alignment horizontal="left"/>
    </xf>
    <xf numFmtId="0" fontId="0" fillId="9" borderId="4" xfId="0" applyFill="1" applyBorder="1" applyProtection="1"/>
    <xf numFmtId="0" fontId="0" fillId="9" borderId="4" xfId="0" applyFill="1" applyBorder="1" applyAlignment="1">
      <alignment horizontal="left"/>
    </xf>
    <xf numFmtId="0" fontId="0" fillId="9" borderId="16" xfId="0" applyFill="1" applyBorder="1" applyAlignment="1">
      <alignment horizontal="right"/>
    </xf>
    <xf numFmtId="3" fontId="0" fillId="9" borderId="16" xfId="1" applyNumberFormat="1" applyFont="1" applyFill="1" applyBorder="1" applyAlignment="1">
      <alignment horizontal="right"/>
    </xf>
    <xf numFmtId="14" fontId="0" fillId="9" borderId="16" xfId="0" applyNumberFormat="1" applyFill="1" applyBorder="1" applyAlignment="1">
      <alignment horizontal="right"/>
    </xf>
    <xf numFmtId="0" fontId="0" fillId="9" borderId="16" xfId="0" applyFill="1" applyBorder="1"/>
    <xf numFmtId="14" fontId="0" fillId="9" borderId="16" xfId="0" applyNumberFormat="1" applyFill="1" applyBorder="1"/>
    <xf numFmtId="0" fontId="0" fillId="9" borderId="4" xfId="0" applyFill="1" applyBorder="1" applyAlignment="1">
      <alignment horizontal="right"/>
    </xf>
    <xf numFmtId="3" fontId="0" fillId="9" borderId="4" xfId="1" applyNumberFormat="1" applyFont="1" applyFill="1" applyBorder="1" applyAlignment="1">
      <alignment horizontal="right"/>
    </xf>
    <xf numFmtId="14" fontId="0" fillId="9" borderId="4" xfId="0" applyNumberFormat="1" applyFill="1" applyBorder="1" applyAlignment="1">
      <alignment horizontal="right"/>
    </xf>
    <xf numFmtId="0" fontId="0" fillId="9" borderId="4" xfId="0" applyFill="1" applyBorder="1"/>
    <xf numFmtId="14" fontId="0" fillId="9" borderId="4" xfId="0" applyNumberFormat="1" applyFill="1" applyBorder="1"/>
    <xf numFmtId="3" fontId="0" fillId="9" borderId="4" xfId="0" applyNumberFormat="1" applyFill="1" applyBorder="1" applyAlignment="1">
      <alignment horizontal="right"/>
    </xf>
    <xf numFmtId="0" fontId="0" fillId="9" borderId="20" xfId="0" applyFill="1" applyBorder="1" applyAlignment="1">
      <alignment horizontal="left"/>
    </xf>
    <xf numFmtId="0" fontId="0" fillId="9" borderId="21" xfId="0" applyFill="1" applyBorder="1" applyAlignment="1">
      <alignment horizontal="center"/>
    </xf>
    <xf numFmtId="0" fontId="0" fillId="9" borderId="21" xfId="0" applyFill="1" applyBorder="1" applyAlignment="1" applyProtection="1">
      <alignment horizontal="left"/>
    </xf>
    <xf numFmtId="0" fontId="0" fillId="9" borderId="21" xfId="0" applyFill="1" applyBorder="1" applyProtection="1"/>
    <xf numFmtId="0" fontId="0" fillId="9" borderId="21" xfId="0" applyFill="1" applyBorder="1" applyAlignment="1">
      <alignment horizontal="right"/>
    </xf>
    <xf numFmtId="3" fontId="0" fillId="9" borderId="21" xfId="1" applyNumberFormat="1" applyFont="1" applyFill="1" applyBorder="1" applyAlignment="1">
      <alignment horizontal="right"/>
    </xf>
    <xf numFmtId="14" fontId="0" fillId="9" borderId="21" xfId="0" applyNumberFormat="1" applyFill="1" applyBorder="1" applyAlignment="1">
      <alignment horizontal="right"/>
    </xf>
    <xf numFmtId="0" fontId="0" fillId="9" borderId="21" xfId="0" applyFill="1" applyBorder="1"/>
    <xf numFmtId="14" fontId="0" fillId="9" borderId="21" xfId="0" applyNumberFormat="1" applyFill="1" applyBorder="1"/>
    <xf numFmtId="0" fontId="1" fillId="4" borderId="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8" borderId="25" xfId="0" applyFill="1" applyBorder="1" applyAlignment="1">
      <alignment horizontal="left"/>
    </xf>
    <xf numFmtId="0" fontId="0" fillId="8" borderId="19" xfId="0" applyFill="1" applyBorder="1" applyAlignment="1" applyProtection="1">
      <alignment horizontal="left"/>
    </xf>
    <xf numFmtId="0" fontId="0" fillId="4" borderId="23" xfId="0" applyFill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0" fillId="3" borderId="16" xfId="0" applyFill="1" applyBorder="1" applyAlignment="1" applyProtection="1">
      <alignment horizontal="left"/>
    </xf>
    <xf numFmtId="43" fontId="0" fillId="8" borderId="0" xfId="1" applyFont="1" applyFill="1" applyAlignment="1" applyProtection="1">
      <alignment horizontal="left"/>
    </xf>
    <xf numFmtId="0" fontId="0" fillId="8" borderId="19" xfId="0" applyFill="1" applyBorder="1" applyAlignment="1"/>
    <xf numFmtId="0" fontId="9" fillId="4" borderId="23" xfId="0" applyFont="1" applyFill="1" applyBorder="1" applyAlignment="1"/>
    <xf numFmtId="0" fontId="0" fillId="4" borderId="4" xfId="0" applyFill="1" applyBorder="1" applyAlignment="1"/>
    <xf numFmtId="0" fontId="9" fillId="4" borderId="4" xfId="0" applyFont="1" applyFill="1" applyBorder="1" applyAlignment="1"/>
    <xf numFmtId="0" fontId="0" fillId="4" borderId="6" xfId="0" applyFill="1" applyBorder="1" applyAlignment="1"/>
    <xf numFmtId="0" fontId="0" fillId="8" borderId="24" xfId="0" applyFill="1" applyBorder="1" applyAlignment="1"/>
    <xf numFmtId="0" fontId="0" fillId="7" borderId="6" xfId="0" applyFill="1" applyBorder="1" applyAlignment="1"/>
    <xf numFmtId="0" fontId="0" fillId="8" borderId="2" xfId="0" applyFill="1" applyBorder="1" applyAlignment="1"/>
    <xf numFmtId="0" fontId="0" fillId="3" borderId="15" xfId="0" applyFill="1" applyBorder="1" applyAlignment="1"/>
    <xf numFmtId="0" fontId="0" fillId="3" borderId="16" xfId="0" applyFill="1" applyBorder="1" applyAlignment="1"/>
    <xf numFmtId="0" fontId="0" fillId="3" borderId="4" xfId="0" applyFill="1" applyBorder="1" applyAlignment="1"/>
    <xf numFmtId="0" fontId="9" fillId="3" borderId="16" xfId="0" applyFont="1" applyFill="1" applyBorder="1" applyAlignment="1"/>
    <xf numFmtId="0" fontId="9" fillId="3" borderId="4" xfId="0" applyFont="1" applyFill="1" applyBorder="1" applyAlignment="1"/>
    <xf numFmtId="0" fontId="9" fillId="3" borderId="6" xfId="0" applyFont="1" applyFill="1" applyBorder="1" applyAlignment="1"/>
    <xf numFmtId="0" fontId="0" fillId="9" borderId="15" xfId="0" applyFill="1" applyBorder="1" applyAlignment="1"/>
    <xf numFmtId="0" fontId="0" fillId="9" borderId="4" xfId="0" applyFill="1" applyBorder="1" applyAlignment="1"/>
    <xf numFmtId="0" fontId="0" fillId="9" borderId="21" xfId="0" applyFill="1" applyBorder="1" applyAlignment="1"/>
    <xf numFmtId="0" fontId="0" fillId="8" borderId="0" xfId="0" applyFill="1" applyAlignment="1"/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3" fontId="4" fillId="8" borderId="29" xfId="0" applyNumberFormat="1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0" fillId="8" borderId="31" xfId="0" applyFill="1" applyBorder="1"/>
    <xf numFmtId="0" fontId="0" fillId="8" borderId="32" xfId="0" applyFill="1" applyBorder="1"/>
    <xf numFmtId="0" fontId="0" fillId="4" borderId="33" xfId="0" applyFill="1" applyBorder="1" applyAlignment="1">
      <alignment horizontal="center"/>
    </xf>
    <xf numFmtId="0" fontId="0" fillId="4" borderId="34" xfId="0" applyFill="1" applyBorder="1"/>
    <xf numFmtId="0" fontId="0" fillId="4" borderId="35" xfId="0" applyFill="1" applyBorder="1" applyAlignment="1">
      <alignment horizontal="center"/>
    </xf>
    <xf numFmtId="0" fontId="0" fillId="4" borderId="36" xfId="0" applyFill="1" applyBorder="1"/>
    <xf numFmtId="0" fontId="0" fillId="4" borderId="37" xfId="0" applyFill="1" applyBorder="1" applyAlignment="1">
      <alignment horizontal="center"/>
    </xf>
    <xf numFmtId="0" fontId="0" fillId="4" borderId="38" xfId="0" applyFill="1" applyBorder="1"/>
    <xf numFmtId="0" fontId="0" fillId="8" borderId="39" xfId="0" applyFill="1" applyBorder="1" applyAlignment="1">
      <alignment horizontal="center"/>
    </xf>
    <xf numFmtId="0" fontId="0" fillId="8" borderId="40" xfId="0" applyFill="1" applyBorder="1"/>
    <xf numFmtId="0" fontId="0" fillId="7" borderId="37" xfId="0" applyFill="1" applyBorder="1" applyAlignment="1">
      <alignment horizontal="center"/>
    </xf>
    <xf numFmtId="0" fontId="0" fillId="7" borderId="38" xfId="0" applyFill="1" applyBorder="1"/>
    <xf numFmtId="0" fontId="0" fillId="8" borderId="41" xfId="0" applyFill="1" applyBorder="1" applyAlignment="1">
      <alignment horizontal="center"/>
    </xf>
    <xf numFmtId="0" fontId="0" fillId="8" borderId="42" xfId="0" applyFill="1" applyBorder="1"/>
    <xf numFmtId="0" fontId="0" fillId="3" borderId="43" xfId="0" applyFill="1" applyBorder="1" applyAlignment="1">
      <alignment horizontal="center"/>
    </xf>
    <xf numFmtId="0" fontId="0" fillId="3" borderId="34" xfId="0" applyFill="1" applyBorder="1"/>
    <xf numFmtId="0" fontId="0" fillId="3" borderId="35" xfId="0" applyFill="1" applyBorder="1" applyAlignment="1">
      <alignment horizontal="center"/>
    </xf>
    <xf numFmtId="0" fontId="0" fillId="3" borderId="44" xfId="0" applyFill="1" applyBorder="1"/>
    <xf numFmtId="0" fontId="0" fillId="3" borderId="36" xfId="0" applyFill="1" applyBorder="1"/>
    <xf numFmtId="0" fontId="0" fillId="3" borderId="37" xfId="0" applyFill="1" applyBorder="1" applyAlignment="1">
      <alignment horizontal="center"/>
    </xf>
    <xf numFmtId="0" fontId="0" fillId="3" borderId="38" xfId="0" applyFill="1" applyBorder="1"/>
    <xf numFmtId="0" fontId="0" fillId="9" borderId="43" xfId="0" applyFill="1" applyBorder="1" applyAlignment="1">
      <alignment horizontal="center"/>
    </xf>
    <xf numFmtId="0" fontId="0" fillId="9" borderId="34" xfId="0" applyFill="1" applyBorder="1"/>
    <xf numFmtId="0" fontId="0" fillId="9" borderId="35" xfId="0" applyFill="1" applyBorder="1" applyAlignment="1">
      <alignment horizontal="center"/>
    </xf>
    <xf numFmtId="0" fontId="0" fillId="9" borderId="44" xfId="0" applyFill="1" applyBorder="1"/>
    <xf numFmtId="0" fontId="0" fillId="9" borderId="36" xfId="0" applyFill="1" applyBorder="1"/>
    <xf numFmtId="0" fontId="0" fillId="9" borderId="45" xfId="0" applyFill="1" applyBorder="1" applyAlignment="1">
      <alignment horizontal="center"/>
    </xf>
    <xf numFmtId="0" fontId="0" fillId="9" borderId="46" xfId="0" applyFill="1" applyBorder="1"/>
    <xf numFmtId="0" fontId="0" fillId="8" borderId="47" xfId="0" applyFill="1" applyBorder="1"/>
    <xf numFmtId="0" fontId="0" fillId="8" borderId="48" xfId="0" applyFill="1" applyBorder="1" applyAlignment="1">
      <alignment horizontal="left"/>
    </xf>
    <xf numFmtId="0" fontId="0" fillId="8" borderId="48" xfId="0" applyFill="1" applyBorder="1" applyAlignment="1">
      <alignment horizontal="center"/>
    </xf>
    <xf numFmtId="0" fontId="0" fillId="8" borderId="48" xfId="0" applyFill="1" applyBorder="1"/>
    <xf numFmtId="0" fontId="0" fillId="8" borderId="48" xfId="0" applyFill="1" applyBorder="1" applyAlignment="1" applyProtection="1">
      <alignment horizontal="left"/>
    </xf>
    <xf numFmtId="0" fontId="0" fillId="8" borderId="48" xfId="0" applyFill="1" applyBorder="1" applyProtection="1"/>
    <xf numFmtId="0" fontId="0" fillId="8" borderId="48" xfId="0" applyFill="1" applyBorder="1" applyAlignment="1"/>
    <xf numFmtId="3" fontId="0" fillId="8" borderId="48" xfId="0" applyNumberFormat="1" applyFill="1" applyBorder="1" applyAlignment="1">
      <alignment horizontal="right"/>
    </xf>
    <xf numFmtId="0" fontId="0" fillId="8" borderId="48" xfId="0" applyFill="1" applyBorder="1" applyAlignment="1">
      <alignment horizontal="right"/>
    </xf>
    <xf numFmtId="0" fontId="0" fillId="8" borderId="49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IULI~1\AppData\Local\Temp\pid-2024\ARCE%202023%20-%20Planilla%20de%20presentaci&#243;n%20de%20planes%20con%20Cat&#225;logo%20Propio%20-%20ANP%202023%2015.03.23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IULI~1\AppData\Local\Temp\pid-2024\ARCE%202023%20-%20Planilla%20de%20presentaci&#243;n%20de%20planes%20con%20Cat&#225;logo%20Propio%20-%20ANP%202023%2015.03.2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 Plan Anual"/>
      <sheetName val="Base Tipo de Compra"/>
      <sheetName val="Base Subtipo"/>
      <sheetName val="Zona de entreg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9"/>
  <sheetViews>
    <sheetView tabSelected="1" zoomScaleNormal="100" workbookViewId="0">
      <selection activeCell="A8" sqref="A8"/>
    </sheetView>
  </sheetViews>
  <sheetFormatPr baseColWidth="10" defaultColWidth="10.7109375" defaultRowHeight="15" x14ac:dyDescent="0.25"/>
  <cols>
    <col min="1" max="1" width="8.28515625" style="91" bestFit="1" customWidth="1"/>
    <col min="2" max="2" width="38.5703125" style="91" bestFit="1" customWidth="1"/>
    <col min="3" max="3" width="15.7109375" style="112" customWidth="1"/>
    <col min="4" max="4" width="15.7109375" style="91" customWidth="1"/>
    <col min="5" max="5" width="23" style="117" bestFit="1" customWidth="1"/>
    <col min="6" max="6" width="15.7109375" style="114" customWidth="1"/>
    <col min="7" max="7" width="96.140625" style="114" customWidth="1"/>
    <col min="8" max="8" width="59.85546875" style="111" bestFit="1" customWidth="1"/>
    <col min="9" max="9" width="15.7109375" style="116" customWidth="1"/>
    <col min="10" max="10" width="15.7109375" style="91" customWidth="1"/>
    <col min="11" max="11" width="15.7109375" style="115" customWidth="1"/>
    <col min="12" max="14" width="15.7109375" style="112" customWidth="1"/>
    <col min="15" max="17" width="15.7109375" style="91" customWidth="1"/>
    <col min="18" max="18" width="14" style="91" bestFit="1" customWidth="1"/>
    <col min="19" max="19" width="12.85546875" style="91" customWidth="1"/>
    <col min="20" max="20" width="17.42578125" style="91" customWidth="1"/>
    <col min="21" max="21" width="12" style="91" customWidth="1"/>
    <col min="22" max="22" width="9.140625" style="91" customWidth="1"/>
    <col min="23" max="16384" width="10.7109375" style="91"/>
  </cols>
  <sheetData>
    <row r="1" spans="1:18" s="85" customFormat="1" ht="60.75" thickBot="1" x14ac:dyDescent="0.25">
      <c r="A1" s="214" t="s">
        <v>215</v>
      </c>
      <c r="B1" s="215" t="s">
        <v>0</v>
      </c>
      <c r="C1" s="216" t="s">
        <v>1</v>
      </c>
      <c r="D1" s="216" t="s">
        <v>2</v>
      </c>
      <c r="E1" s="217" t="s">
        <v>3</v>
      </c>
      <c r="F1" s="217" t="s">
        <v>4</v>
      </c>
      <c r="G1" s="217" t="s">
        <v>5</v>
      </c>
      <c r="H1" s="216" t="s">
        <v>6</v>
      </c>
      <c r="I1" s="216" t="s">
        <v>7</v>
      </c>
      <c r="J1" s="216" t="s">
        <v>8</v>
      </c>
      <c r="K1" s="218" t="s">
        <v>9</v>
      </c>
      <c r="L1" s="216" t="s">
        <v>10</v>
      </c>
      <c r="M1" s="216" t="s">
        <v>11</v>
      </c>
      <c r="N1" s="216" t="s">
        <v>12</v>
      </c>
      <c r="O1" s="216" t="s">
        <v>13</v>
      </c>
      <c r="P1" s="216" t="s">
        <v>14</v>
      </c>
      <c r="Q1" s="216" t="s">
        <v>15</v>
      </c>
      <c r="R1" s="219" t="s">
        <v>154</v>
      </c>
    </row>
    <row r="2" spans="1:18" ht="15.75" thickBot="1" x14ac:dyDescent="0.3">
      <c r="A2" s="220"/>
      <c r="B2" s="86"/>
      <c r="C2" s="87"/>
      <c r="D2" s="88"/>
      <c r="E2" s="191"/>
      <c r="F2" s="89"/>
      <c r="G2" s="191"/>
      <c r="H2" s="196"/>
      <c r="I2" s="90"/>
      <c r="J2" s="87"/>
      <c r="K2" s="90"/>
      <c r="L2" s="87"/>
      <c r="M2" s="87"/>
      <c r="N2" s="87"/>
      <c r="O2" s="88"/>
      <c r="P2" s="88"/>
      <c r="Q2" s="88"/>
      <c r="R2" s="221"/>
    </row>
    <row r="3" spans="1:18" ht="15.75" thickTop="1" x14ac:dyDescent="0.25">
      <c r="A3" s="222">
        <v>64</v>
      </c>
      <c r="B3" s="68" t="s">
        <v>155</v>
      </c>
      <c r="C3" s="69" t="s">
        <v>156</v>
      </c>
      <c r="D3" s="69" t="s">
        <v>156</v>
      </c>
      <c r="E3" s="80" t="s">
        <v>74</v>
      </c>
      <c r="F3" s="80" t="s">
        <v>25</v>
      </c>
      <c r="G3" s="192" t="s">
        <v>377</v>
      </c>
      <c r="H3" s="197" t="s">
        <v>365</v>
      </c>
      <c r="I3" s="70">
        <v>110</v>
      </c>
      <c r="J3" s="69" t="s">
        <v>156</v>
      </c>
      <c r="K3" s="70">
        <v>2500000</v>
      </c>
      <c r="L3" s="74" t="s">
        <v>158</v>
      </c>
      <c r="M3" s="76">
        <v>45566</v>
      </c>
      <c r="N3" s="71">
        <f>+M3+91</f>
        <v>45657</v>
      </c>
      <c r="O3" s="75" t="s">
        <v>138</v>
      </c>
      <c r="P3" s="71">
        <f>+M3+92</f>
        <v>45658</v>
      </c>
      <c r="Q3" s="71">
        <f>+P3+89</f>
        <v>45747</v>
      </c>
      <c r="R3" s="223"/>
    </row>
    <row r="4" spans="1:18" x14ac:dyDescent="0.25">
      <c r="A4" s="224">
        <v>64</v>
      </c>
      <c r="B4" s="37" t="s">
        <v>155</v>
      </c>
      <c r="C4" s="36" t="s">
        <v>156</v>
      </c>
      <c r="D4" s="36" t="s">
        <v>156</v>
      </c>
      <c r="E4" s="66" t="s">
        <v>74</v>
      </c>
      <c r="F4" s="66" t="s">
        <v>25</v>
      </c>
      <c r="G4" s="67" t="s">
        <v>402</v>
      </c>
      <c r="H4" s="198" t="s">
        <v>403</v>
      </c>
      <c r="I4" s="49">
        <v>80</v>
      </c>
      <c r="J4" s="36" t="s">
        <v>156</v>
      </c>
      <c r="K4" s="49">
        <v>3500000</v>
      </c>
      <c r="L4" s="40" t="s">
        <v>158</v>
      </c>
      <c r="M4" s="72">
        <v>45566</v>
      </c>
      <c r="N4" s="41">
        <f>+M4+91</f>
        <v>45657</v>
      </c>
      <c r="O4" s="42" t="s">
        <v>270</v>
      </c>
      <c r="P4" s="41">
        <f>+M4+92</f>
        <v>45658</v>
      </c>
      <c r="Q4" s="41">
        <f>+P4+89</f>
        <v>45747</v>
      </c>
      <c r="R4" s="225"/>
    </row>
    <row r="5" spans="1:18" x14ac:dyDescent="0.25">
      <c r="A5" s="224">
        <v>64</v>
      </c>
      <c r="B5" s="37" t="s">
        <v>155</v>
      </c>
      <c r="C5" s="36" t="s">
        <v>156</v>
      </c>
      <c r="D5" s="36" t="s">
        <v>156</v>
      </c>
      <c r="E5" s="67" t="s">
        <v>74</v>
      </c>
      <c r="F5" s="67" t="s">
        <v>25</v>
      </c>
      <c r="G5" s="37" t="s">
        <v>190</v>
      </c>
      <c r="H5" s="198" t="s">
        <v>229</v>
      </c>
      <c r="I5" s="49">
        <v>1</v>
      </c>
      <c r="J5" s="36" t="s">
        <v>156</v>
      </c>
      <c r="K5" s="49">
        <v>5100000</v>
      </c>
      <c r="L5" s="50" t="s">
        <v>158</v>
      </c>
      <c r="M5" s="72">
        <v>45566</v>
      </c>
      <c r="N5" s="72">
        <v>45657</v>
      </c>
      <c r="O5" s="43" t="s">
        <v>144</v>
      </c>
      <c r="P5" s="41">
        <f t="shared" ref="P5:P65" si="0">+M5+92</f>
        <v>45658</v>
      </c>
      <c r="Q5" s="41">
        <f t="shared" ref="Q5:Q65" si="1">+P5+89</f>
        <v>45747</v>
      </c>
      <c r="R5" s="225"/>
    </row>
    <row r="6" spans="1:18" x14ac:dyDescent="0.25">
      <c r="A6" s="224">
        <v>64</v>
      </c>
      <c r="B6" s="37" t="s">
        <v>155</v>
      </c>
      <c r="C6" s="36" t="s">
        <v>156</v>
      </c>
      <c r="D6" s="36" t="s">
        <v>156</v>
      </c>
      <c r="E6" s="67" t="s">
        <v>74</v>
      </c>
      <c r="F6" s="67" t="s">
        <v>25</v>
      </c>
      <c r="G6" s="37" t="s">
        <v>182</v>
      </c>
      <c r="H6" s="198" t="s">
        <v>231</v>
      </c>
      <c r="I6" s="49">
        <v>1</v>
      </c>
      <c r="J6" s="36" t="s">
        <v>156</v>
      </c>
      <c r="K6" s="49">
        <v>3000000</v>
      </c>
      <c r="L6" s="50" t="s">
        <v>158</v>
      </c>
      <c r="M6" s="72">
        <v>45566</v>
      </c>
      <c r="N6" s="72">
        <v>45657</v>
      </c>
      <c r="O6" s="43" t="s">
        <v>144</v>
      </c>
      <c r="P6" s="41">
        <f t="shared" si="0"/>
        <v>45658</v>
      </c>
      <c r="Q6" s="41">
        <f t="shared" si="1"/>
        <v>45747</v>
      </c>
      <c r="R6" s="225"/>
    </row>
    <row r="7" spans="1:18" x14ac:dyDescent="0.25">
      <c r="A7" s="224">
        <v>64</v>
      </c>
      <c r="B7" s="37" t="s">
        <v>155</v>
      </c>
      <c r="C7" s="36" t="s">
        <v>156</v>
      </c>
      <c r="D7" s="36" t="s">
        <v>156</v>
      </c>
      <c r="E7" s="67" t="s">
        <v>74</v>
      </c>
      <c r="F7" s="67" t="s">
        <v>25</v>
      </c>
      <c r="G7" s="37" t="s">
        <v>392</v>
      </c>
      <c r="H7" s="198" t="s">
        <v>231</v>
      </c>
      <c r="I7" s="49">
        <v>1</v>
      </c>
      <c r="J7" s="36" t="s">
        <v>156</v>
      </c>
      <c r="K7" s="49">
        <v>3000000</v>
      </c>
      <c r="L7" s="50" t="s">
        <v>158</v>
      </c>
      <c r="M7" s="72">
        <v>45383</v>
      </c>
      <c r="N7" s="72">
        <v>45473</v>
      </c>
      <c r="O7" s="43" t="s">
        <v>144</v>
      </c>
      <c r="P7" s="41">
        <f>+M7+91</f>
        <v>45474</v>
      </c>
      <c r="Q7" s="41">
        <f>+P7+91</f>
        <v>45565</v>
      </c>
      <c r="R7" s="225"/>
    </row>
    <row r="8" spans="1:18" x14ac:dyDescent="0.25">
      <c r="A8" s="224">
        <v>64</v>
      </c>
      <c r="B8" s="37" t="s">
        <v>155</v>
      </c>
      <c r="C8" s="36" t="s">
        <v>156</v>
      </c>
      <c r="D8" s="36" t="s">
        <v>156</v>
      </c>
      <c r="E8" s="67" t="s">
        <v>74</v>
      </c>
      <c r="F8" s="67" t="s">
        <v>25</v>
      </c>
      <c r="G8" s="37" t="s">
        <v>181</v>
      </c>
      <c r="H8" s="198" t="s">
        <v>228</v>
      </c>
      <c r="I8" s="49">
        <v>1</v>
      </c>
      <c r="J8" s="36" t="s">
        <v>156</v>
      </c>
      <c r="K8" s="49">
        <v>3500000</v>
      </c>
      <c r="L8" s="50" t="s">
        <v>158</v>
      </c>
      <c r="M8" s="72">
        <v>45566</v>
      </c>
      <c r="N8" s="72">
        <v>45657</v>
      </c>
      <c r="O8" s="43" t="s">
        <v>144</v>
      </c>
      <c r="P8" s="41">
        <f t="shared" si="0"/>
        <v>45658</v>
      </c>
      <c r="Q8" s="41">
        <f t="shared" si="1"/>
        <v>45747</v>
      </c>
      <c r="R8" s="225"/>
    </row>
    <row r="9" spans="1:18" x14ac:dyDescent="0.25">
      <c r="A9" s="224">
        <v>64</v>
      </c>
      <c r="B9" s="37" t="s">
        <v>155</v>
      </c>
      <c r="C9" s="36" t="s">
        <v>156</v>
      </c>
      <c r="D9" s="36" t="s">
        <v>156</v>
      </c>
      <c r="E9" s="67" t="s">
        <v>74</v>
      </c>
      <c r="F9" s="67" t="s">
        <v>25</v>
      </c>
      <c r="G9" s="37" t="s">
        <v>180</v>
      </c>
      <c r="H9" s="198" t="s">
        <v>279</v>
      </c>
      <c r="I9" s="49">
        <v>1</v>
      </c>
      <c r="J9" s="36" t="s">
        <v>156</v>
      </c>
      <c r="K9" s="49">
        <v>2050000</v>
      </c>
      <c r="L9" s="50" t="s">
        <v>158</v>
      </c>
      <c r="M9" s="72">
        <v>45566</v>
      </c>
      <c r="N9" s="72">
        <v>45657</v>
      </c>
      <c r="O9" s="43" t="s">
        <v>138</v>
      </c>
      <c r="P9" s="41">
        <f t="shared" si="0"/>
        <v>45658</v>
      </c>
      <c r="Q9" s="41">
        <f t="shared" si="1"/>
        <v>45747</v>
      </c>
      <c r="R9" s="225"/>
    </row>
    <row r="10" spans="1:18" x14ac:dyDescent="0.25">
      <c r="A10" s="224">
        <v>64</v>
      </c>
      <c r="B10" s="37" t="s">
        <v>155</v>
      </c>
      <c r="C10" s="36" t="s">
        <v>156</v>
      </c>
      <c r="D10" s="36" t="s">
        <v>156</v>
      </c>
      <c r="E10" s="67" t="s">
        <v>74</v>
      </c>
      <c r="F10" s="67" t="s">
        <v>25</v>
      </c>
      <c r="G10" s="44" t="s">
        <v>348</v>
      </c>
      <c r="H10" s="198" t="s">
        <v>227</v>
      </c>
      <c r="I10" s="38">
        <v>1</v>
      </c>
      <c r="J10" s="39" t="s">
        <v>156</v>
      </c>
      <c r="K10" s="38">
        <v>1500000</v>
      </c>
      <c r="L10" s="40" t="s">
        <v>158</v>
      </c>
      <c r="M10" s="41">
        <v>45566</v>
      </c>
      <c r="N10" s="41">
        <v>45657</v>
      </c>
      <c r="O10" s="42" t="s">
        <v>144</v>
      </c>
      <c r="P10" s="41">
        <f t="shared" si="0"/>
        <v>45658</v>
      </c>
      <c r="Q10" s="41">
        <f t="shared" si="1"/>
        <v>45747</v>
      </c>
      <c r="R10" s="225"/>
    </row>
    <row r="11" spans="1:18" x14ac:dyDescent="0.25">
      <c r="A11" s="224">
        <v>64</v>
      </c>
      <c r="B11" s="37" t="s">
        <v>155</v>
      </c>
      <c r="C11" s="36" t="s">
        <v>156</v>
      </c>
      <c r="D11" s="36" t="s">
        <v>156</v>
      </c>
      <c r="E11" s="67" t="s">
        <v>74</v>
      </c>
      <c r="F11" s="67" t="s">
        <v>25</v>
      </c>
      <c r="G11" s="44" t="s">
        <v>349</v>
      </c>
      <c r="H11" s="198" t="s">
        <v>227</v>
      </c>
      <c r="I11" s="38">
        <v>1</v>
      </c>
      <c r="J11" s="39" t="s">
        <v>156</v>
      </c>
      <c r="K11" s="38">
        <v>2000000</v>
      </c>
      <c r="L11" s="40" t="s">
        <v>158</v>
      </c>
      <c r="M11" s="41">
        <v>45566</v>
      </c>
      <c r="N11" s="41">
        <v>45657</v>
      </c>
      <c r="O11" s="42" t="s">
        <v>144</v>
      </c>
      <c r="P11" s="41">
        <f t="shared" si="0"/>
        <v>45658</v>
      </c>
      <c r="Q11" s="41">
        <f t="shared" si="1"/>
        <v>45747</v>
      </c>
      <c r="R11" s="225"/>
    </row>
    <row r="12" spans="1:18" x14ac:dyDescent="0.25">
      <c r="A12" s="224">
        <v>64</v>
      </c>
      <c r="B12" s="37" t="s">
        <v>155</v>
      </c>
      <c r="C12" s="36" t="s">
        <v>156</v>
      </c>
      <c r="D12" s="36" t="s">
        <v>156</v>
      </c>
      <c r="E12" s="66" t="s">
        <v>74</v>
      </c>
      <c r="F12" s="66" t="s">
        <v>25</v>
      </c>
      <c r="G12" s="67" t="s">
        <v>376</v>
      </c>
      <c r="H12" s="199" t="s">
        <v>350</v>
      </c>
      <c r="I12" s="49">
        <v>1</v>
      </c>
      <c r="J12" s="36" t="s">
        <v>156</v>
      </c>
      <c r="K12" s="49">
        <v>3000000</v>
      </c>
      <c r="L12" s="50" t="s">
        <v>158</v>
      </c>
      <c r="M12" s="41">
        <v>45474</v>
      </c>
      <c r="N12" s="41">
        <f>+M12+91</f>
        <v>45565</v>
      </c>
      <c r="O12" s="42" t="s">
        <v>138</v>
      </c>
      <c r="P12" s="41">
        <f t="shared" si="0"/>
        <v>45566</v>
      </c>
      <c r="Q12" s="41">
        <f>+P12+90</f>
        <v>45656</v>
      </c>
      <c r="R12" s="225"/>
    </row>
    <row r="13" spans="1:18" x14ac:dyDescent="0.25">
      <c r="A13" s="224">
        <v>64</v>
      </c>
      <c r="B13" s="37" t="s">
        <v>155</v>
      </c>
      <c r="C13" s="36" t="s">
        <v>156</v>
      </c>
      <c r="D13" s="36" t="s">
        <v>156</v>
      </c>
      <c r="E13" s="67" t="s">
        <v>74</v>
      </c>
      <c r="F13" s="67" t="s">
        <v>25</v>
      </c>
      <c r="G13" s="37" t="s">
        <v>277</v>
      </c>
      <c r="H13" s="198" t="s">
        <v>227</v>
      </c>
      <c r="I13" s="49">
        <v>1</v>
      </c>
      <c r="J13" s="36" t="s">
        <v>156</v>
      </c>
      <c r="K13" s="49">
        <v>1800000</v>
      </c>
      <c r="L13" s="50" t="s">
        <v>158</v>
      </c>
      <c r="M13" s="72">
        <v>45566</v>
      </c>
      <c r="N13" s="72">
        <v>45657</v>
      </c>
      <c r="O13" s="43" t="s">
        <v>144</v>
      </c>
      <c r="P13" s="41">
        <f t="shared" si="0"/>
        <v>45658</v>
      </c>
      <c r="Q13" s="41">
        <f t="shared" si="1"/>
        <v>45747</v>
      </c>
      <c r="R13" s="225"/>
    </row>
    <row r="14" spans="1:18" x14ac:dyDescent="0.25">
      <c r="A14" s="224">
        <v>64</v>
      </c>
      <c r="B14" s="37" t="s">
        <v>155</v>
      </c>
      <c r="C14" s="36" t="s">
        <v>156</v>
      </c>
      <c r="D14" s="36" t="s">
        <v>156</v>
      </c>
      <c r="E14" s="67" t="s">
        <v>74</v>
      </c>
      <c r="F14" s="67" t="s">
        <v>25</v>
      </c>
      <c r="G14" s="37" t="s">
        <v>278</v>
      </c>
      <c r="H14" s="198" t="s">
        <v>227</v>
      </c>
      <c r="I14" s="49">
        <v>1</v>
      </c>
      <c r="J14" s="36" t="s">
        <v>156</v>
      </c>
      <c r="K14" s="49">
        <v>1100000</v>
      </c>
      <c r="L14" s="50" t="s">
        <v>158</v>
      </c>
      <c r="M14" s="72">
        <v>45566</v>
      </c>
      <c r="N14" s="72">
        <v>45657</v>
      </c>
      <c r="O14" s="43" t="s">
        <v>144</v>
      </c>
      <c r="P14" s="41">
        <f t="shared" si="0"/>
        <v>45658</v>
      </c>
      <c r="Q14" s="41">
        <f t="shared" si="1"/>
        <v>45747</v>
      </c>
      <c r="R14" s="225"/>
    </row>
    <row r="15" spans="1:18" x14ac:dyDescent="0.25">
      <c r="A15" s="224">
        <v>64</v>
      </c>
      <c r="B15" s="37" t="s">
        <v>155</v>
      </c>
      <c r="C15" s="36" t="s">
        <v>156</v>
      </c>
      <c r="D15" s="36" t="s">
        <v>156</v>
      </c>
      <c r="E15" s="67" t="s">
        <v>74</v>
      </c>
      <c r="F15" s="67" t="s">
        <v>25</v>
      </c>
      <c r="G15" s="37" t="s">
        <v>178</v>
      </c>
      <c r="H15" s="198" t="s">
        <v>227</v>
      </c>
      <c r="I15" s="49">
        <v>3</v>
      </c>
      <c r="J15" s="36" t="s">
        <v>156</v>
      </c>
      <c r="K15" s="49">
        <v>1850000</v>
      </c>
      <c r="L15" s="50" t="s">
        <v>158</v>
      </c>
      <c r="M15" s="72">
        <v>45566</v>
      </c>
      <c r="N15" s="72">
        <v>45657</v>
      </c>
      <c r="O15" s="43" t="s">
        <v>144</v>
      </c>
      <c r="P15" s="41">
        <f t="shared" si="0"/>
        <v>45658</v>
      </c>
      <c r="Q15" s="41">
        <f t="shared" si="1"/>
        <v>45747</v>
      </c>
      <c r="R15" s="225"/>
    </row>
    <row r="16" spans="1:18" x14ac:dyDescent="0.25">
      <c r="A16" s="224">
        <v>64</v>
      </c>
      <c r="B16" s="37" t="s">
        <v>155</v>
      </c>
      <c r="C16" s="36" t="s">
        <v>156</v>
      </c>
      <c r="D16" s="36" t="s">
        <v>156</v>
      </c>
      <c r="E16" s="67" t="s">
        <v>74</v>
      </c>
      <c r="F16" s="67" t="s">
        <v>25</v>
      </c>
      <c r="G16" s="37" t="s">
        <v>179</v>
      </c>
      <c r="H16" s="198" t="s">
        <v>227</v>
      </c>
      <c r="I16" s="49">
        <v>2</v>
      </c>
      <c r="J16" s="36" t="s">
        <v>156</v>
      </c>
      <c r="K16" s="49">
        <v>1500000</v>
      </c>
      <c r="L16" s="50" t="s">
        <v>158</v>
      </c>
      <c r="M16" s="72">
        <v>45566</v>
      </c>
      <c r="N16" s="72">
        <v>45657</v>
      </c>
      <c r="O16" s="43" t="s">
        <v>144</v>
      </c>
      <c r="P16" s="41">
        <f t="shared" si="0"/>
        <v>45658</v>
      </c>
      <c r="Q16" s="41">
        <f t="shared" si="1"/>
        <v>45747</v>
      </c>
      <c r="R16" s="225"/>
    </row>
    <row r="17" spans="1:18" x14ac:dyDescent="0.25">
      <c r="A17" s="224">
        <v>64</v>
      </c>
      <c r="B17" s="37" t="s">
        <v>155</v>
      </c>
      <c r="C17" s="36" t="s">
        <v>156</v>
      </c>
      <c r="D17" s="36" t="s">
        <v>156</v>
      </c>
      <c r="E17" s="66" t="s">
        <v>74</v>
      </c>
      <c r="F17" s="66" t="s">
        <v>25</v>
      </c>
      <c r="G17" s="67" t="s">
        <v>404</v>
      </c>
      <c r="H17" s="199" t="s">
        <v>350</v>
      </c>
      <c r="I17" s="49">
        <v>1</v>
      </c>
      <c r="J17" s="36" t="s">
        <v>156</v>
      </c>
      <c r="K17" s="49">
        <v>1500000</v>
      </c>
      <c r="L17" s="50" t="s">
        <v>158</v>
      </c>
      <c r="M17" s="41">
        <v>45474</v>
      </c>
      <c r="N17" s="41">
        <f>+M17+91</f>
        <v>45565</v>
      </c>
      <c r="O17" s="42" t="s">
        <v>144</v>
      </c>
      <c r="P17" s="41">
        <f t="shared" si="0"/>
        <v>45566</v>
      </c>
      <c r="Q17" s="41">
        <f>+P17+91</f>
        <v>45657</v>
      </c>
      <c r="R17" s="225"/>
    </row>
    <row r="18" spans="1:18" x14ac:dyDescent="0.25">
      <c r="A18" s="224">
        <v>64</v>
      </c>
      <c r="B18" s="37" t="s">
        <v>155</v>
      </c>
      <c r="C18" s="36" t="s">
        <v>156</v>
      </c>
      <c r="D18" s="36" t="s">
        <v>156</v>
      </c>
      <c r="E18" s="66" t="s">
        <v>74</v>
      </c>
      <c r="F18" s="66" t="s">
        <v>25</v>
      </c>
      <c r="G18" s="67" t="s">
        <v>405</v>
      </c>
      <c r="H18" s="199" t="s">
        <v>350</v>
      </c>
      <c r="I18" s="49">
        <v>1</v>
      </c>
      <c r="J18" s="36" t="s">
        <v>156</v>
      </c>
      <c r="K18" s="49">
        <v>1500000</v>
      </c>
      <c r="L18" s="50" t="s">
        <v>158</v>
      </c>
      <c r="M18" s="41">
        <v>45474</v>
      </c>
      <c r="N18" s="41">
        <f>+M18+91</f>
        <v>45565</v>
      </c>
      <c r="O18" s="42" t="s">
        <v>144</v>
      </c>
      <c r="P18" s="41">
        <f t="shared" si="0"/>
        <v>45566</v>
      </c>
      <c r="Q18" s="41">
        <f>+P18+91</f>
        <v>45657</v>
      </c>
      <c r="R18" s="225"/>
    </row>
    <row r="19" spans="1:18" x14ac:dyDescent="0.25">
      <c r="A19" s="224">
        <v>64</v>
      </c>
      <c r="B19" s="37" t="s">
        <v>155</v>
      </c>
      <c r="C19" s="36" t="s">
        <v>156</v>
      </c>
      <c r="D19" s="36" t="s">
        <v>156</v>
      </c>
      <c r="E19" s="66" t="s">
        <v>74</v>
      </c>
      <c r="F19" s="66" t="s">
        <v>25</v>
      </c>
      <c r="G19" s="67" t="s">
        <v>380</v>
      </c>
      <c r="H19" s="198" t="s">
        <v>379</v>
      </c>
      <c r="I19" s="49">
        <v>1</v>
      </c>
      <c r="J19" s="36" t="s">
        <v>156</v>
      </c>
      <c r="K19" s="49">
        <v>2500000</v>
      </c>
      <c r="L19" s="40" t="s">
        <v>158</v>
      </c>
      <c r="M19" s="72">
        <v>45566</v>
      </c>
      <c r="N19" s="41">
        <f>+M19+91</f>
        <v>45657</v>
      </c>
      <c r="O19" s="42" t="s">
        <v>144</v>
      </c>
      <c r="P19" s="41">
        <f t="shared" si="0"/>
        <v>45658</v>
      </c>
      <c r="Q19" s="41">
        <f t="shared" si="1"/>
        <v>45747</v>
      </c>
      <c r="R19" s="225"/>
    </row>
    <row r="20" spans="1:18" x14ac:dyDescent="0.25">
      <c r="A20" s="224">
        <v>64</v>
      </c>
      <c r="B20" s="37" t="s">
        <v>155</v>
      </c>
      <c r="C20" s="36" t="s">
        <v>156</v>
      </c>
      <c r="D20" s="36" t="s">
        <v>156</v>
      </c>
      <c r="E20" s="67" t="s">
        <v>74</v>
      </c>
      <c r="F20" s="67" t="s">
        <v>25</v>
      </c>
      <c r="G20" s="37" t="s">
        <v>167</v>
      </c>
      <c r="H20" s="198" t="s">
        <v>221</v>
      </c>
      <c r="I20" s="49">
        <v>1</v>
      </c>
      <c r="J20" s="36" t="s">
        <v>156</v>
      </c>
      <c r="K20" s="49">
        <v>4500000</v>
      </c>
      <c r="L20" s="50" t="s">
        <v>158</v>
      </c>
      <c r="M20" s="72">
        <v>45383</v>
      </c>
      <c r="N20" s="72">
        <v>45473</v>
      </c>
      <c r="O20" s="43" t="s">
        <v>148</v>
      </c>
      <c r="P20" s="41">
        <f>+M20+91</f>
        <v>45474</v>
      </c>
      <c r="Q20" s="41">
        <f>+P20+91</f>
        <v>45565</v>
      </c>
      <c r="R20" s="225"/>
    </row>
    <row r="21" spans="1:18" x14ac:dyDescent="0.25">
      <c r="A21" s="224">
        <v>64</v>
      </c>
      <c r="B21" s="37" t="s">
        <v>155</v>
      </c>
      <c r="C21" s="36" t="s">
        <v>156</v>
      </c>
      <c r="D21" s="36" t="s">
        <v>156</v>
      </c>
      <c r="E21" s="67" t="s">
        <v>74</v>
      </c>
      <c r="F21" s="67" t="s">
        <v>25</v>
      </c>
      <c r="G21" s="37" t="s">
        <v>168</v>
      </c>
      <c r="H21" s="198" t="s">
        <v>218</v>
      </c>
      <c r="I21" s="49">
        <v>1</v>
      </c>
      <c r="J21" s="36" t="s">
        <v>156</v>
      </c>
      <c r="K21" s="49">
        <v>1371720</v>
      </c>
      <c r="L21" s="50" t="s">
        <v>158</v>
      </c>
      <c r="M21" s="72">
        <v>45383</v>
      </c>
      <c r="N21" s="72">
        <v>45473</v>
      </c>
      <c r="O21" s="43" t="s">
        <v>138</v>
      </c>
      <c r="P21" s="41">
        <f>+M21+91</f>
        <v>45474</v>
      </c>
      <c r="Q21" s="41">
        <f>+P21+91</f>
        <v>45565</v>
      </c>
      <c r="R21" s="225"/>
    </row>
    <row r="22" spans="1:18" x14ac:dyDescent="0.25">
      <c r="A22" s="224">
        <v>64</v>
      </c>
      <c r="B22" s="37" t="s">
        <v>155</v>
      </c>
      <c r="C22" s="36" t="s">
        <v>156</v>
      </c>
      <c r="D22" s="36" t="s">
        <v>156</v>
      </c>
      <c r="E22" s="67" t="s">
        <v>74</v>
      </c>
      <c r="F22" s="67" t="s">
        <v>25</v>
      </c>
      <c r="G22" s="37" t="s">
        <v>163</v>
      </c>
      <c r="H22" s="198" t="s">
        <v>218</v>
      </c>
      <c r="I22" s="49">
        <v>1</v>
      </c>
      <c r="J22" s="36" t="s">
        <v>156</v>
      </c>
      <c r="K22" s="49">
        <v>4000000</v>
      </c>
      <c r="L22" s="50" t="s">
        <v>158</v>
      </c>
      <c r="M22" s="72">
        <v>45352</v>
      </c>
      <c r="N22" s="72">
        <f>+M22+91</f>
        <v>45443</v>
      </c>
      <c r="O22" s="43" t="s">
        <v>144</v>
      </c>
      <c r="P22" s="41">
        <f t="shared" si="0"/>
        <v>45444</v>
      </c>
      <c r="Q22" s="41">
        <f>+P22+91</f>
        <v>45535</v>
      </c>
      <c r="R22" s="225"/>
    </row>
    <row r="23" spans="1:18" x14ac:dyDescent="0.25">
      <c r="A23" s="224">
        <v>64</v>
      </c>
      <c r="B23" s="37" t="s">
        <v>155</v>
      </c>
      <c r="C23" s="36" t="s">
        <v>156</v>
      </c>
      <c r="D23" s="36" t="s">
        <v>156</v>
      </c>
      <c r="E23" s="67" t="s">
        <v>74</v>
      </c>
      <c r="F23" s="67" t="s">
        <v>25</v>
      </c>
      <c r="G23" s="47" t="s">
        <v>332</v>
      </c>
      <c r="H23" s="199" t="s">
        <v>406</v>
      </c>
      <c r="I23" s="48">
        <v>350</v>
      </c>
      <c r="J23" s="39" t="s">
        <v>156</v>
      </c>
      <c r="K23" s="38">
        <v>2000000</v>
      </c>
      <c r="L23" s="40" t="s">
        <v>158</v>
      </c>
      <c r="M23" s="41">
        <v>45566</v>
      </c>
      <c r="N23" s="41">
        <v>45657</v>
      </c>
      <c r="O23" s="42" t="s">
        <v>144</v>
      </c>
      <c r="P23" s="41">
        <f t="shared" si="0"/>
        <v>45658</v>
      </c>
      <c r="Q23" s="41">
        <f t="shared" si="1"/>
        <v>45747</v>
      </c>
      <c r="R23" s="225"/>
    </row>
    <row r="24" spans="1:18" x14ac:dyDescent="0.25">
      <c r="A24" s="224">
        <v>64</v>
      </c>
      <c r="B24" s="37" t="s">
        <v>155</v>
      </c>
      <c r="C24" s="36" t="s">
        <v>156</v>
      </c>
      <c r="D24" s="36" t="s">
        <v>156</v>
      </c>
      <c r="E24" s="67" t="s">
        <v>74</v>
      </c>
      <c r="F24" s="67" t="s">
        <v>25</v>
      </c>
      <c r="G24" s="193" t="s">
        <v>333</v>
      </c>
      <c r="H24" s="199" t="s">
        <v>406</v>
      </c>
      <c r="I24" s="38">
        <v>20</v>
      </c>
      <c r="J24" s="39" t="s">
        <v>156</v>
      </c>
      <c r="K24" s="38">
        <v>1500000</v>
      </c>
      <c r="L24" s="40" t="s">
        <v>158</v>
      </c>
      <c r="M24" s="41">
        <v>45566</v>
      </c>
      <c r="N24" s="41">
        <v>45657</v>
      </c>
      <c r="O24" s="42" t="s">
        <v>144</v>
      </c>
      <c r="P24" s="41">
        <f t="shared" si="0"/>
        <v>45658</v>
      </c>
      <c r="Q24" s="41">
        <f t="shared" si="1"/>
        <v>45747</v>
      </c>
      <c r="R24" s="225"/>
    </row>
    <row r="25" spans="1:18" x14ac:dyDescent="0.25">
      <c r="A25" s="224">
        <v>64</v>
      </c>
      <c r="B25" s="37" t="s">
        <v>155</v>
      </c>
      <c r="C25" s="36" t="s">
        <v>156</v>
      </c>
      <c r="D25" s="36" t="s">
        <v>156</v>
      </c>
      <c r="E25" s="67" t="s">
        <v>74</v>
      </c>
      <c r="F25" s="67" t="s">
        <v>25</v>
      </c>
      <c r="G25" s="44" t="s">
        <v>328</v>
      </c>
      <c r="H25" s="199" t="s">
        <v>356</v>
      </c>
      <c r="I25" s="38">
        <v>1</v>
      </c>
      <c r="J25" s="39" t="s">
        <v>156</v>
      </c>
      <c r="K25" s="38">
        <v>1600000</v>
      </c>
      <c r="L25" s="40" t="s">
        <v>158</v>
      </c>
      <c r="M25" s="41">
        <v>45566</v>
      </c>
      <c r="N25" s="41">
        <v>45657</v>
      </c>
      <c r="O25" s="42" t="s">
        <v>144</v>
      </c>
      <c r="P25" s="41">
        <f t="shared" si="0"/>
        <v>45658</v>
      </c>
      <c r="Q25" s="41">
        <f t="shared" si="1"/>
        <v>45747</v>
      </c>
      <c r="R25" s="225"/>
    </row>
    <row r="26" spans="1:18" x14ac:dyDescent="0.25">
      <c r="A26" s="224">
        <v>64</v>
      </c>
      <c r="B26" s="37" t="s">
        <v>155</v>
      </c>
      <c r="C26" s="36" t="s">
        <v>156</v>
      </c>
      <c r="D26" s="36" t="s">
        <v>156</v>
      </c>
      <c r="E26" s="67" t="s">
        <v>74</v>
      </c>
      <c r="F26" s="67" t="s">
        <v>25</v>
      </c>
      <c r="G26" s="44" t="s">
        <v>327</v>
      </c>
      <c r="H26" s="199" t="s">
        <v>356</v>
      </c>
      <c r="I26" s="38">
        <v>1</v>
      </c>
      <c r="J26" s="39" t="s">
        <v>156</v>
      </c>
      <c r="K26" s="38">
        <v>1500000</v>
      </c>
      <c r="L26" s="40" t="s">
        <v>158</v>
      </c>
      <c r="M26" s="41">
        <v>45566</v>
      </c>
      <c r="N26" s="41">
        <v>45657</v>
      </c>
      <c r="O26" s="42" t="s">
        <v>144</v>
      </c>
      <c r="P26" s="41">
        <f t="shared" si="0"/>
        <v>45658</v>
      </c>
      <c r="Q26" s="41">
        <f t="shared" si="1"/>
        <v>45747</v>
      </c>
      <c r="R26" s="225"/>
    </row>
    <row r="27" spans="1:18" x14ac:dyDescent="0.25">
      <c r="A27" s="224">
        <v>64</v>
      </c>
      <c r="B27" s="37" t="s">
        <v>155</v>
      </c>
      <c r="C27" s="36" t="s">
        <v>156</v>
      </c>
      <c r="D27" s="36" t="s">
        <v>156</v>
      </c>
      <c r="E27" s="67" t="s">
        <v>74</v>
      </c>
      <c r="F27" s="67" t="s">
        <v>25</v>
      </c>
      <c r="G27" s="37" t="s">
        <v>187</v>
      </c>
      <c r="H27" s="198" t="s">
        <v>275</v>
      </c>
      <c r="I27" s="49">
        <v>1</v>
      </c>
      <c r="J27" s="36" t="s">
        <v>156</v>
      </c>
      <c r="K27" s="49">
        <v>1250000</v>
      </c>
      <c r="L27" s="50" t="s">
        <v>158</v>
      </c>
      <c r="M27" s="72">
        <v>45566</v>
      </c>
      <c r="N27" s="72">
        <v>45657</v>
      </c>
      <c r="O27" s="43" t="s">
        <v>144</v>
      </c>
      <c r="P27" s="41">
        <f t="shared" si="0"/>
        <v>45658</v>
      </c>
      <c r="Q27" s="41">
        <f t="shared" si="1"/>
        <v>45747</v>
      </c>
      <c r="R27" s="225"/>
    </row>
    <row r="28" spans="1:18" x14ac:dyDescent="0.25">
      <c r="A28" s="224">
        <v>64</v>
      </c>
      <c r="B28" s="37" t="s">
        <v>155</v>
      </c>
      <c r="C28" s="36" t="s">
        <v>156</v>
      </c>
      <c r="D28" s="36" t="s">
        <v>156</v>
      </c>
      <c r="E28" s="67" t="s">
        <v>74</v>
      </c>
      <c r="F28" s="67" t="s">
        <v>25</v>
      </c>
      <c r="G28" s="67" t="s">
        <v>335</v>
      </c>
      <c r="H28" s="198" t="s">
        <v>227</v>
      </c>
      <c r="I28" s="49">
        <v>1</v>
      </c>
      <c r="J28" s="39" t="s">
        <v>156</v>
      </c>
      <c r="K28" s="49">
        <v>1500000</v>
      </c>
      <c r="L28" s="40" t="s">
        <v>158</v>
      </c>
      <c r="M28" s="41">
        <v>45566</v>
      </c>
      <c r="N28" s="41">
        <v>45657</v>
      </c>
      <c r="O28" s="42" t="s">
        <v>144</v>
      </c>
      <c r="P28" s="41">
        <f t="shared" si="0"/>
        <v>45658</v>
      </c>
      <c r="Q28" s="41">
        <f t="shared" si="1"/>
        <v>45747</v>
      </c>
      <c r="R28" s="225"/>
    </row>
    <row r="29" spans="1:18" x14ac:dyDescent="0.25">
      <c r="A29" s="224">
        <v>64</v>
      </c>
      <c r="B29" s="37" t="s">
        <v>155</v>
      </c>
      <c r="C29" s="36" t="s">
        <v>156</v>
      </c>
      <c r="D29" s="36" t="s">
        <v>156</v>
      </c>
      <c r="E29" s="66" t="s">
        <v>74</v>
      </c>
      <c r="F29" s="66" t="s">
        <v>25</v>
      </c>
      <c r="G29" s="67" t="s">
        <v>381</v>
      </c>
      <c r="H29" s="198" t="s">
        <v>222</v>
      </c>
      <c r="I29" s="49">
        <v>1</v>
      </c>
      <c r="J29" s="36" t="s">
        <v>156</v>
      </c>
      <c r="K29" s="49">
        <v>5000000</v>
      </c>
      <c r="L29" s="40" t="s">
        <v>158</v>
      </c>
      <c r="M29" s="72">
        <v>45566</v>
      </c>
      <c r="N29" s="41">
        <f>+M29+91</f>
        <v>45657</v>
      </c>
      <c r="O29" s="42" t="s">
        <v>144</v>
      </c>
      <c r="P29" s="41">
        <f t="shared" si="0"/>
        <v>45658</v>
      </c>
      <c r="Q29" s="41">
        <f t="shared" si="1"/>
        <v>45747</v>
      </c>
      <c r="R29" s="225"/>
    </row>
    <row r="30" spans="1:18" x14ac:dyDescent="0.25">
      <c r="A30" s="224">
        <v>64</v>
      </c>
      <c r="B30" s="37" t="s">
        <v>155</v>
      </c>
      <c r="C30" s="36" t="s">
        <v>156</v>
      </c>
      <c r="D30" s="36" t="s">
        <v>156</v>
      </c>
      <c r="E30" s="67" t="s">
        <v>74</v>
      </c>
      <c r="F30" s="67" t="s">
        <v>25</v>
      </c>
      <c r="G30" s="67" t="s">
        <v>250</v>
      </c>
      <c r="H30" s="198" t="s">
        <v>248</v>
      </c>
      <c r="I30" s="43">
        <v>8</v>
      </c>
      <c r="J30" s="36" t="s">
        <v>156</v>
      </c>
      <c r="K30" s="73">
        <v>1440000</v>
      </c>
      <c r="L30" s="50" t="s">
        <v>158</v>
      </c>
      <c r="M30" s="72">
        <v>45566</v>
      </c>
      <c r="N30" s="72">
        <v>45657</v>
      </c>
      <c r="O30" s="43" t="s">
        <v>144</v>
      </c>
      <c r="P30" s="41">
        <f t="shared" si="0"/>
        <v>45658</v>
      </c>
      <c r="Q30" s="41">
        <f t="shared" si="1"/>
        <v>45747</v>
      </c>
      <c r="R30" s="225"/>
    </row>
    <row r="31" spans="1:18" x14ac:dyDescent="0.25">
      <c r="A31" s="224">
        <v>64</v>
      </c>
      <c r="B31" s="37" t="s">
        <v>155</v>
      </c>
      <c r="C31" s="36" t="s">
        <v>156</v>
      </c>
      <c r="D31" s="36" t="s">
        <v>156</v>
      </c>
      <c r="E31" s="67" t="s">
        <v>74</v>
      </c>
      <c r="F31" s="67" t="s">
        <v>25</v>
      </c>
      <c r="G31" s="67" t="s">
        <v>282</v>
      </c>
      <c r="H31" s="198" t="s">
        <v>251</v>
      </c>
      <c r="I31" s="43">
        <v>1</v>
      </c>
      <c r="J31" s="36" t="s">
        <v>156</v>
      </c>
      <c r="K31" s="73">
        <v>4088000</v>
      </c>
      <c r="L31" s="50" t="s">
        <v>158</v>
      </c>
      <c r="M31" s="72">
        <v>45566</v>
      </c>
      <c r="N31" s="72">
        <v>45657</v>
      </c>
      <c r="O31" s="43" t="s">
        <v>144</v>
      </c>
      <c r="P31" s="41">
        <f t="shared" si="0"/>
        <v>45658</v>
      </c>
      <c r="Q31" s="41">
        <f t="shared" si="1"/>
        <v>45747</v>
      </c>
      <c r="R31" s="225"/>
    </row>
    <row r="32" spans="1:18" x14ac:dyDescent="0.25">
      <c r="A32" s="224">
        <v>64</v>
      </c>
      <c r="B32" s="37" t="s">
        <v>155</v>
      </c>
      <c r="C32" s="36" t="s">
        <v>156</v>
      </c>
      <c r="D32" s="36" t="s">
        <v>156</v>
      </c>
      <c r="E32" s="66" t="s">
        <v>74</v>
      </c>
      <c r="F32" s="66" t="s">
        <v>25</v>
      </c>
      <c r="G32" s="67" t="s">
        <v>378</v>
      </c>
      <c r="H32" s="198" t="s">
        <v>360</v>
      </c>
      <c r="I32" s="49">
        <v>1</v>
      </c>
      <c r="J32" s="36" t="s">
        <v>156</v>
      </c>
      <c r="K32" s="49">
        <v>1500000</v>
      </c>
      <c r="L32" s="40" t="s">
        <v>158</v>
      </c>
      <c r="M32" s="72">
        <v>45566</v>
      </c>
      <c r="N32" s="41">
        <f>+M32+91</f>
        <v>45657</v>
      </c>
      <c r="O32" s="42" t="s">
        <v>144</v>
      </c>
      <c r="P32" s="41">
        <f t="shared" si="0"/>
        <v>45658</v>
      </c>
      <c r="Q32" s="41">
        <f t="shared" si="1"/>
        <v>45747</v>
      </c>
      <c r="R32" s="225"/>
    </row>
    <row r="33" spans="1:18" x14ac:dyDescent="0.25">
      <c r="A33" s="224">
        <v>64</v>
      </c>
      <c r="B33" s="37" t="s">
        <v>155</v>
      </c>
      <c r="C33" s="36" t="s">
        <v>156</v>
      </c>
      <c r="D33" s="36" t="s">
        <v>156</v>
      </c>
      <c r="E33" s="66" t="s">
        <v>74</v>
      </c>
      <c r="F33" s="66" t="s">
        <v>25</v>
      </c>
      <c r="G33" s="67" t="s">
        <v>407</v>
      </c>
      <c r="H33" s="198" t="s">
        <v>367</v>
      </c>
      <c r="I33" s="49">
        <v>1</v>
      </c>
      <c r="J33" s="36" t="s">
        <v>156</v>
      </c>
      <c r="K33" s="49">
        <v>5000000</v>
      </c>
      <c r="L33" s="50" t="s">
        <v>158</v>
      </c>
      <c r="M33" s="41">
        <v>45474</v>
      </c>
      <c r="N33" s="41">
        <f>+M33+91</f>
        <v>45565</v>
      </c>
      <c r="O33" s="42" t="s">
        <v>144</v>
      </c>
      <c r="P33" s="41">
        <f t="shared" si="0"/>
        <v>45566</v>
      </c>
      <c r="Q33" s="41">
        <f>+P33+91</f>
        <v>45657</v>
      </c>
      <c r="R33" s="225"/>
    </row>
    <row r="34" spans="1:18" x14ac:dyDescent="0.25">
      <c r="A34" s="224">
        <v>64</v>
      </c>
      <c r="B34" s="37" t="s">
        <v>155</v>
      </c>
      <c r="C34" s="36" t="s">
        <v>156</v>
      </c>
      <c r="D34" s="36" t="s">
        <v>156</v>
      </c>
      <c r="E34" s="67" t="s">
        <v>74</v>
      </c>
      <c r="F34" s="67" t="s">
        <v>25</v>
      </c>
      <c r="G34" s="37" t="s">
        <v>164</v>
      </c>
      <c r="H34" s="198" t="s">
        <v>219</v>
      </c>
      <c r="I34" s="49">
        <v>1</v>
      </c>
      <c r="J34" s="36" t="s">
        <v>156</v>
      </c>
      <c r="K34" s="49">
        <v>450000</v>
      </c>
      <c r="L34" s="50" t="s">
        <v>158</v>
      </c>
      <c r="M34" s="72">
        <v>45474</v>
      </c>
      <c r="N34" s="72">
        <v>45565</v>
      </c>
      <c r="O34" s="43" t="s">
        <v>138</v>
      </c>
      <c r="P34" s="41">
        <f t="shared" si="0"/>
        <v>45566</v>
      </c>
      <c r="Q34" s="41">
        <f>+P34+91</f>
        <v>45657</v>
      </c>
      <c r="R34" s="225"/>
    </row>
    <row r="35" spans="1:18" x14ac:dyDescent="0.25">
      <c r="A35" s="224">
        <v>64</v>
      </c>
      <c r="B35" s="37" t="s">
        <v>155</v>
      </c>
      <c r="C35" s="36" t="s">
        <v>156</v>
      </c>
      <c r="D35" s="36" t="s">
        <v>156</v>
      </c>
      <c r="E35" s="67" t="s">
        <v>74</v>
      </c>
      <c r="F35" s="67" t="s">
        <v>25</v>
      </c>
      <c r="G35" s="67" t="s">
        <v>284</v>
      </c>
      <c r="H35" s="198" t="s">
        <v>252</v>
      </c>
      <c r="I35" s="43">
        <v>1</v>
      </c>
      <c r="J35" s="36" t="s">
        <v>156</v>
      </c>
      <c r="K35" s="73">
        <v>750000</v>
      </c>
      <c r="L35" s="50" t="s">
        <v>158</v>
      </c>
      <c r="M35" s="72">
        <v>45566</v>
      </c>
      <c r="N35" s="72">
        <v>45657</v>
      </c>
      <c r="O35" s="43" t="s">
        <v>144</v>
      </c>
      <c r="P35" s="41">
        <f t="shared" si="0"/>
        <v>45658</v>
      </c>
      <c r="Q35" s="41">
        <f t="shared" si="1"/>
        <v>45747</v>
      </c>
      <c r="R35" s="225"/>
    </row>
    <row r="36" spans="1:18" x14ac:dyDescent="0.25">
      <c r="A36" s="224">
        <v>64</v>
      </c>
      <c r="B36" s="37" t="s">
        <v>155</v>
      </c>
      <c r="C36" s="36" t="s">
        <v>156</v>
      </c>
      <c r="D36" s="36" t="s">
        <v>156</v>
      </c>
      <c r="E36" s="67" t="s">
        <v>74</v>
      </c>
      <c r="F36" s="67" t="s">
        <v>25</v>
      </c>
      <c r="G36" s="66" t="s">
        <v>353</v>
      </c>
      <c r="H36" s="199" t="s">
        <v>357</v>
      </c>
      <c r="I36" s="38">
        <v>1</v>
      </c>
      <c r="J36" s="39" t="s">
        <v>156</v>
      </c>
      <c r="K36" s="38">
        <v>1500000</v>
      </c>
      <c r="L36" s="40" t="s">
        <v>158</v>
      </c>
      <c r="M36" s="41">
        <v>45566</v>
      </c>
      <c r="N36" s="41">
        <v>45657</v>
      </c>
      <c r="O36" s="42" t="s">
        <v>144</v>
      </c>
      <c r="P36" s="41">
        <f t="shared" si="0"/>
        <v>45658</v>
      </c>
      <c r="Q36" s="41">
        <f t="shared" si="1"/>
        <v>45747</v>
      </c>
      <c r="R36" s="225"/>
    </row>
    <row r="37" spans="1:18" x14ac:dyDescent="0.25">
      <c r="A37" s="224">
        <v>64</v>
      </c>
      <c r="B37" s="37" t="s">
        <v>155</v>
      </c>
      <c r="C37" s="36" t="s">
        <v>156</v>
      </c>
      <c r="D37" s="36" t="s">
        <v>156</v>
      </c>
      <c r="E37" s="67" t="s">
        <v>74</v>
      </c>
      <c r="F37" s="67" t="s">
        <v>25</v>
      </c>
      <c r="G37" s="37" t="s">
        <v>177</v>
      </c>
      <c r="H37" s="198" t="s">
        <v>227</v>
      </c>
      <c r="I37" s="49">
        <v>780</v>
      </c>
      <c r="J37" s="36" t="s">
        <v>156</v>
      </c>
      <c r="K37" s="49">
        <v>2000000</v>
      </c>
      <c r="L37" s="50" t="s">
        <v>158</v>
      </c>
      <c r="M37" s="72">
        <v>45566</v>
      </c>
      <c r="N37" s="72">
        <v>45657</v>
      </c>
      <c r="O37" s="43" t="s">
        <v>144</v>
      </c>
      <c r="P37" s="41">
        <f t="shared" si="0"/>
        <v>45658</v>
      </c>
      <c r="Q37" s="41">
        <f t="shared" si="1"/>
        <v>45747</v>
      </c>
      <c r="R37" s="225"/>
    </row>
    <row r="38" spans="1:18" x14ac:dyDescent="0.25">
      <c r="A38" s="224">
        <v>64</v>
      </c>
      <c r="B38" s="37" t="s">
        <v>155</v>
      </c>
      <c r="C38" s="36" t="s">
        <v>156</v>
      </c>
      <c r="D38" s="36" t="s">
        <v>156</v>
      </c>
      <c r="E38" s="67" t="s">
        <v>74</v>
      </c>
      <c r="F38" s="67" t="s">
        <v>25</v>
      </c>
      <c r="G38" s="37" t="s">
        <v>273</v>
      </c>
      <c r="H38" s="198" t="s">
        <v>274</v>
      </c>
      <c r="I38" s="49">
        <v>1</v>
      </c>
      <c r="J38" s="36" t="s">
        <v>156</v>
      </c>
      <c r="K38" s="49">
        <v>3375000</v>
      </c>
      <c r="L38" s="50" t="s">
        <v>158</v>
      </c>
      <c r="M38" s="72">
        <v>45383</v>
      </c>
      <c r="N38" s="72">
        <v>45473</v>
      </c>
      <c r="O38" s="43" t="s">
        <v>144</v>
      </c>
      <c r="P38" s="41">
        <f>+M38+91</f>
        <v>45474</v>
      </c>
      <c r="Q38" s="41">
        <f>+P38+91</f>
        <v>45565</v>
      </c>
      <c r="R38" s="225"/>
    </row>
    <row r="39" spans="1:18" x14ac:dyDescent="0.25">
      <c r="A39" s="224">
        <v>64</v>
      </c>
      <c r="B39" s="37" t="s">
        <v>155</v>
      </c>
      <c r="C39" s="36" t="s">
        <v>156</v>
      </c>
      <c r="D39" s="36" t="s">
        <v>156</v>
      </c>
      <c r="E39" s="66" t="s">
        <v>74</v>
      </c>
      <c r="F39" s="66" t="s">
        <v>25</v>
      </c>
      <c r="G39" s="67" t="s">
        <v>408</v>
      </c>
      <c r="H39" s="199" t="s">
        <v>375</v>
      </c>
      <c r="I39" s="49">
        <v>1</v>
      </c>
      <c r="J39" s="36" t="s">
        <v>156</v>
      </c>
      <c r="K39" s="49">
        <v>2000000</v>
      </c>
      <c r="L39" s="50" t="s">
        <v>158</v>
      </c>
      <c r="M39" s="41">
        <v>45474</v>
      </c>
      <c r="N39" s="41">
        <f>+M39+91</f>
        <v>45565</v>
      </c>
      <c r="O39" s="42" t="s">
        <v>138</v>
      </c>
      <c r="P39" s="41">
        <f t="shared" si="0"/>
        <v>45566</v>
      </c>
      <c r="Q39" s="41">
        <f>+P39+91</f>
        <v>45657</v>
      </c>
      <c r="R39" s="225"/>
    </row>
    <row r="40" spans="1:18" x14ac:dyDescent="0.25">
      <c r="A40" s="224">
        <v>64</v>
      </c>
      <c r="B40" s="37" t="s">
        <v>155</v>
      </c>
      <c r="C40" s="36" t="s">
        <v>156</v>
      </c>
      <c r="D40" s="36" t="s">
        <v>156</v>
      </c>
      <c r="E40" s="66" t="s">
        <v>74</v>
      </c>
      <c r="F40" s="66" t="s">
        <v>25</v>
      </c>
      <c r="G40" s="67" t="s">
        <v>409</v>
      </c>
      <c r="H40" s="198" t="s">
        <v>360</v>
      </c>
      <c r="I40" s="49">
        <v>1</v>
      </c>
      <c r="J40" s="36" t="s">
        <v>156</v>
      </c>
      <c r="K40" s="49">
        <v>3500000</v>
      </c>
      <c r="L40" s="40" t="s">
        <v>158</v>
      </c>
      <c r="M40" s="41">
        <v>45383</v>
      </c>
      <c r="N40" s="41">
        <f>+M40+90</f>
        <v>45473</v>
      </c>
      <c r="O40" s="42" t="s">
        <v>143</v>
      </c>
      <c r="P40" s="41">
        <f>+M40+91</f>
        <v>45474</v>
      </c>
      <c r="Q40" s="41">
        <f>+P40+91</f>
        <v>45565</v>
      </c>
      <c r="R40" s="225"/>
    </row>
    <row r="41" spans="1:18" x14ac:dyDescent="0.25">
      <c r="A41" s="224">
        <v>64</v>
      </c>
      <c r="B41" s="37" t="s">
        <v>155</v>
      </c>
      <c r="C41" s="36" t="s">
        <v>156</v>
      </c>
      <c r="D41" s="36" t="s">
        <v>156</v>
      </c>
      <c r="E41" s="66" t="s">
        <v>74</v>
      </c>
      <c r="F41" s="66" t="s">
        <v>25</v>
      </c>
      <c r="G41" s="67" t="s">
        <v>410</v>
      </c>
      <c r="H41" s="198" t="s">
        <v>360</v>
      </c>
      <c r="I41" s="49">
        <v>1</v>
      </c>
      <c r="J41" s="36" t="s">
        <v>156</v>
      </c>
      <c r="K41" s="49">
        <v>2000000</v>
      </c>
      <c r="L41" s="40" t="s">
        <v>158</v>
      </c>
      <c r="M41" s="41">
        <v>45352</v>
      </c>
      <c r="N41" s="41">
        <f>+M41+91</f>
        <v>45443</v>
      </c>
      <c r="O41" s="42" t="s">
        <v>143</v>
      </c>
      <c r="P41" s="41">
        <f t="shared" si="0"/>
        <v>45444</v>
      </c>
      <c r="Q41" s="41">
        <f>+P41+91</f>
        <v>45535</v>
      </c>
      <c r="R41" s="225"/>
    </row>
    <row r="42" spans="1:18" x14ac:dyDescent="0.25">
      <c r="A42" s="224">
        <v>64</v>
      </c>
      <c r="B42" s="37" t="s">
        <v>155</v>
      </c>
      <c r="C42" s="36" t="s">
        <v>156</v>
      </c>
      <c r="D42" s="36" t="s">
        <v>156</v>
      </c>
      <c r="E42" s="67" t="s">
        <v>74</v>
      </c>
      <c r="F42" s="67" t="s">
        <v>25</v>
      </c>
      <c r="G42" s="67" t="s">
        <v>259</v>
      </c>
      <c r="H42" s="198" t="s">
        <v>248</v>
      </c>
      <c r="I42" s="43">
        <v>250</v>
      </c>
      <c r="J42" s="36" t="s">
        <v>156</v>
      </c>
      <c r="K42" s="73">
        <v>900000</v>
      </c>
      <c r="L42" s="50" t="s">
        <v>158</v>
      </c>
      <c r="M42" s="72">
        <v>45566</v>
      </c>
      <c r="N42" s="72">
        <v>45657</v>
      </c>
      <c r="O42" s="43" t="s">
        <v>144</v>
      </c>
      <c r="P42" s="41">
        <f t="shared" si="0"/>
        <v>45658</v>
      </c>
      <c r="Q42" s="41">
        <f t="shared" si="1"/>
        <v>45747</v>
      </c>
      <c r="R42" s="225"/>
    </row>
    <row r="43" spans="1:18" x14ac:dyDescent="0.25">
      <c r="A43" s="224">
        <v>64</v>
      </c>
      <c r="B43" s="37" t="s">
        <v>155</v>
      </c>
      <c r="C43" s="36" t="s">
        <v>156</v>
      </c>
      <c r="D43" s="36" t="s">
        <v>156</v>
      </c>
      <c r="E43" s="67" t="s">
        <v>74</v>
      </c>
      <c r="F43" s="67" t="s">
        <v>25</v>
      </c>
      <c r="G43" s="37" t="s">
        <v>271</v>
      </c>
      <c r="H43" s="198" t="s">
        <v>272</v>
      </c>
      <c r="I43" s="49">
        <v>200</v>
      </c>
      <c r="J43" s="36" t="s">
        <v>156</v>
      </c>
      <c r="K43" s="49">
        <v>2000000</v>
      </c>
      <c r="L43" s="50" t="s">
        <v>158</v>
      </c>
      <c r="M43" s="72">
        <v>45566</v>
      </c>
      <c r="N43" s="72">
        <v>45657</v>
      </c>
      <c r="O43" s="43" t="s">
        <v>144</v>
      </c>
      <c r="P43" s="41">
        <f t="shared" si="0"/>
        <v>45658</v>
      </c>
      <c r="Q43" s="41">
        <f t="shared" si="1"/>
        <v>45747</v>
      </c>
      <c r="R43" s="225"/>
    </row>
    <row r="44" spans="1:18" x14ac:dyDescent="0.25">
      <c r="A44" s="224">
        <v>64</v>
      </c>
      <c r="B44" s="37" t="s">
        <v>155</v>
      </c>
      <c r="C44" s="36" t="s">
        <v>156</v>
      </c>
      <c r="D44" s="36" t="s">
        <v>156</v>
      </c>
      <c r="E44" s="67" t="s">
        <v>74</v>
      </c>
      <c r="F44" s="67" t="s">
        <v>25</v>
      </c>
      <c r="G44" s="67" t="s">
        <v>411</v>
      </c>
      <c r="H44" s="198" t="s">
        <v>222</v>
      </c>
      <c r="I44" s="49">
        <v>12</v>
      </c>
      <c r="J44" s="39" t="s">
        <v>156</v>
      </c>
      <c r="K44" s="49">
        <v>2000000</v>
      </c>
      <c r="L44" s="40" t="s">
        <v>157</v>
      </c>
      <c r="M44" s="41">
        <v>45566</v>
      </c>
      <c r="N44" s="41">
        <v>45657</v>
      </c>
      <c r="O44" s="42" t="s">
        <v>144</v>
      </c>
      <c r="P44" s="41">
        <f t="shared" si="0"/>
        <v>45658</v>
      </c>
      <c r="Q44" s="41">
        <f t="shared" si="1"/>
        <v>45747</v>
      </c>
      <c r="R44" s="225"/>
    </row>
    <row r="45" spans="1:18" x14ac:dyDescent="0.25">
      <c r="A45" s="224">
        <v>64</v>
      </c>
      <c r="B45" s="37" t="s">
        <v>155</v>
      </c>
      <c r="C45" s="36" t="s">
        <v>156</v>
      </c>
      <c r="D45" s="36" t="s">
        <v>156</v>
      </c>
      <c r="E45" s="67" t="s">
        <v>74</v>
      </c>
      <c r="F45" s="67" t="s">
        <v>25</v>
      </c>
      <c r="G45" s="66" t="s">
        <v>371</v>
      </c>
      <c r="H45" s="199" t="s">
        <v>358</v>
      </c>
      <c r="I45" s="38">
        <v>1</v>
      </c>
      <c r="J45" s="39" t="s">
        <v>156</v>
      </c>
      <c r="K45" s="38">
        <v>2000000</v>
      </c>
      <c r="L45" s="50" t="s">
        <v>158</v>
      </c>
      <c r="M45" s="41">
        <v>45566</v>
      </c>
      <c r="N45" s="41">
        <v>45657</v>
      </c>
      <c r="O45" s="42" t="s">
        <v>144</v>
      </c>
      <c r="P45" s="41">
        <f t="shared" si="0"/>
        <v>45658</v>
      </c>
      <c r="Q45" s="41">
        <f t="shared" si="1"/>
        <v>45747</v>
      </c>
      <c r="R45" s="225"/>
    </row>
    <row r="46" spans="1:18" x14ac:dyDescent="0.25">
      <c r="A46" s="224">
        <v>64</v>
      </c>
      <c r="B46" s="37" t="s">
        <v>155</v>
      </c>
      <c r="C46" s="36" t="s">
        <v>156</v>
      </c>
      <c r="D46" s="36" t="s">
        <v>156</v>
      </c>
      <c r="E46" s="67" t="s">
        <v>74</v>
      </c>
      <c r="F46" s="67" t="s">
        <v>25</v>
      </c>
      <c r="G46" s="37" t="s">
        <v>212</v>
      </c>
      <c r="H46" s="198" t="s">
        <v>222</v>
      </c>
      <c r="I46" s="49">
        <v>200</v>
      </c>
      <c r="J46" s="36" t="s">
        <v>156</v>
      </c>
      <c r="K46" s="49">
        <v>3600000</v>
      </c>
      <c r="L46" s="50" t="s">
        <v>159</v>
      </c>
      <c r="M46" s="72">
        <v>45383</v>
      </c>
      <c r="N46" s="72">
        <v>45473</v>
      </c>
      <c r="O46" s="43" t="s">
        <v>144</v>
      </c>
      <c r="P46" s="41">
        <f>+M46+91</f>
        <v>45474</v>
      </c>
      <c r="Q46" s="41">
        <f>+P46+91</f>
        <v>45565</v>
      </c>
      <c r="R46" s="225"/>
    </row>
    <row r="47" spans="1:18" x14ac:dyDescent="0.25">
      <c r="A47" s="224">
        <v>64</v>
      </c>
      <c r="B47" s="37" t="s">
        <v>155</v>
      </c>
      <c r="C47" s="36" t="s">
        <v>156</v>
      </c>
      <c r="D47" s="36" t="s">
        <v>156</v>
      </c>
      <c r="E47" s="67" t="s">
        <v>74</v>
      </c>
      <c r="F47" s="67" t="s">
        <v>25</v>
      </c>
      <c r="G47" s="67" t="s">
        <v>249</v>
      </c>
      <c r="H47" s="198" t="s">
        <v>248</v>
      </c>
      <c r="I47" s="43">
        <v>3</v>
      </c>
      <c r="J47" s="36" t="s">
        <v>156</v>
      </c>
      <c r="K47" s="73">
        <v>2400000</v>
      </c>
      <c r="L47" s="50" t="s">
        <v>158</v>
      </c>
      <c r="M47" s="72">
        <v>45566</v>
      </c>
      <c r="N47" s="72">
        <v>45657</v>
      </c>
      <c r="O47" s="43" t="s">
        <v>144</v>
      </c>
      <c r="P47" s="41">
        <f t="shared" si="0"/>
        <v>45658</v>
      </c>
      <c r="Q47" s="41">
        <f t="shared" si="1"/>
        <v>45747</v>
      </c>
      <c r="R47" s="225"/>
    </row>
    <row r="48" spans="1:18" x14ac:dyDescent="0.25">
      <c r="A48" s="224">
        <v>64</v>
      </c>
      <c r="B48" s="37" t="s">
        <v>155</v>
      </c>
      <c r="C48" s="36" t="s">
        <v>156</v>
      </c>
      <c r="D48" s="36" t="s">
        <v>156</v>
      </c>
      <c r="E48" s="67" t="s">
        <v>74</v>
      </c>
      <c r="F48" s="67" t="s">
        <v>25</v>
      </c>
      <c r="G48" s="67" t="s">
        <v>249</v>
      </c>
      <c r="H48" s="198" t="s">
        <v>248</v>
      </c>
      <c r="I48" s="43">
        <v>30</v>
      </c>
      <c r="J48" s="36" t="s">
        <v>156</v>
      </c>
      <c r="K48" s="73">
        <v>1920000</v>
      </c>
      <c r="L48" s="50" t="s">
        <v>159</v>
      </c>
      <c r="M48" s="72">
        <v>45566</v>
      </c>
      <c r="N48" s="72">
        <v>45657</v>
      </c>
      <c r="O48" s="43" t="s">
        <v>144</v>
      </c>
      <c r="P48" s="41">
        <f t="shared" si="0"/>
        <v>45658</v>
      </c>
      <c r="Q48" s="41">
        <f t="shared" si="1"/>
        <v>45747</v>
      </c>
      <c r="R48" s="225"/>
    </row>
    <row r="49" spans="1:18" x14ac:dyDescent="0.25">
      <c r="A49" s="224">
        <v>64</v>
      </c>
      <c r="B49" s="37" t="s">
        <v>155</v>
      </c>
      <c r="C49" s="36" t="s">
        <v>156</v>
      </c>
      <c r="D49" s="36" t="s">
        <v>156</v>
      </c>
      <c r="E49" s="67" t="s">
        <v>74</v>
      </c>
      <c r="F49" s="67" t="s">
        <v>25</v>
      </c>
      <c r="G49" s="37" t="s">
        <v>264</v>
      </c>
      <c r="H49" s="198" t="s">
        <v>216</v>
      </c>
      <c r="I49" s="49">
        <v>12</v>
      </c>
      <c r="J49" s="36" t="s">
        <v>156</v>
      </c>
      <c r="K49" s="49">
        <v>1500000</v>
      </c>
      <c r="L49" s="50" t="s">
        <v>157</v>
      </c>
      <c r="M49" s="72">
        <v>45566</v>
      </c>
      <c r="N49" s="72">
        <v>45657</v>
      </c>
      <c r="O49" s="43" t="s">
        <v>144</v>
      </c>
      <c r="P49" s="41">
        <f t="shared" si="0"/>
        <v>45658</v>
      </c>
      <c r="Q49" s="41">
        <f t="shared" si="1"/>
        <v>45747</v>
      </c>
      <c r="R49" s="225"/>
    </row>
    <row r="50" spans="1:18" x14ac:dyDescent="0.25">
      <c r="A50" s="224">
        <v>64</v>
      </c>
      <c r="B50" s="37" t="s">
        <v>155</v>
      </c>
      <c r="C50" s="36" t="s">
        <v>156</v>
      </c>
      <c r="D50" s="36" t="s">
        <v>156</v>
      </c>
      <c r="E50" s="67" t="s">
        <v>74</v>
      </c>
      <c r="F50" s="67" t="s">
        <v>25</v>
      </c>
      <c r="G50" s="66" t="s">
        <v>331</v>
      </c>
      <c r="H50" s="199" t="s">
        <v>358</v>
      </c>
      <c r="I50" s="38">
        <v>2</v>
      </c>
      <c r="J50" s="39" t="s">
        <v>156</v>
      </c>
      <c r="K50" s="38">
        <v>1600000</v>
      </c>
      <c r="L50" s="40" t="s">
        <v>158</v>
      </c>
      <c r="M50" s="41">
        <v>45566</v>
      </c>
      <c r="N50" s="41">
        <v>45657</v>
      </c>
      <c r="O50" s="42" t="s">
        <v>144</v>
      </c>
      <c r="P50" s="41">
        <f t="shared" si="0"/>
        <v>45658</v>
      </c>
      <c r="Q50" s="41">
        <f t="shared" si="1"/>
        <v>45747</v>
      </c>
      <c r="R50" s="225"/>
    </row>
    <row r="51" spans="1:18" x14ac:dyDescent="0.25">
      <c r="A51" s="224">
        <v>64</v>
      </c>
      <c r="B51" s="37" t="s">
        <v>155</v>
      </c>
      <c r="C51" s="36" t="s">
        <v>156</v>
      </c>
      <c r="D51" s="36" t="s">
        <v>156</v>
      </c>
      <c r="E51" s="67" t="s">
        <v>74</v>
      </c>
      <c r="F51" s="67" t="s">
        <v>25</v>
      </c>
      <c r="G51" s="67" t="s">
        <v>283</v>
      </c>
      <c r="H51" s="198" t="s">
        <v>248</v>
      </c>
      <c r="I51" s="43">
        <v>130</v>
      </c>
      <c r="J51" s="36" t="s">
        <v>156</v>
      </c>
      <c r="K51" s="73">
        <v>655000</v>
      </c>
      <c r="L51" s="50" t="s">
        <v>159</v>
      </c>
      <c r="M51" s="72">
        <v>45566</v>
      </c>
      <c r="N51" s="72">
        <v>45657</v>
      </c>
      <c r="O51" s="43" t="s">
        <v>144</v>
      </c>
      <c r="P51" s="41">
        <f t="shared" si="0"/>
        <v>45658</v>
      </c>
      <c r="Q51" s="41">
        <f t="shared" si="1"/>
        <v>45747</v>
      </c>
      <c r="R51" s="225"/>
    </row>
    <row r="52" spans="1:18" x14ac:dyDescent="0.25">
      <c r="A52" s="224">
        <v>64</v>
      </c>
      <c r="B52" s="37" t="s">
        <v>155</v>
      </c>
      <c r="C52" s="36" t="s">
        <v>156</v>
      </c>
      <c r="D52" s="36" t="s">
        <v>156</v>
      </c>
      <c r="E52" s="67" t="s">
        <v>74</v>
      </c>
      <c r="F52" s="67" t="s">
        <v>25</v>
      </c>
      <c r="G52" s="37" t="s">
        <v>269</v>
      </c>
      <c r="H52" s="198" t="s">
        <v>220</v>
      </c>
      <c r="I52" s="49">
        <v>1</v>
      </c>
      <c r="J52" s="36" t="s">
        <v>156</v>
      </c>
      <c r="K52" s="49">
        <v>903368</v>
      </c>
      <c r="L52" s="50" t="s">
        <v>158</v>
      </c>
      <c r="M52" s="72">
        <v>45566</v>
      </c>
      <c r="N52" s="72">
        <v>45657</v>
      </c>
      <c r="O52" s="43" t="s">
        <v>270</v>
      </c>
      <c r="P52" s="41">
        <f t="shared" si="0"/>
        <v>45658</v>
      </c>
      <c r="Q52" s="41">
        <f t="shared" si="1"/>
        <v>45747</v>
      </c>
      <c r="R52" s="225"/>
    </row>
    <row r="53" spans="1:18" x14ac:dyDescent="0.25">
      <c r="A53" s="224">
        <v>64</v>
      </c>
      <c r="B53" s="37" t="s">
        <v>155</v>
      </c>
      <c r="C53" s="36" t="s">
        <v>156</v>
      </c>
      <c r="D53" s="36" t="s">
        <v>156</v>
      </c>
      <c r="E53" s="67" t="s">
        <v>74</v>
      </c>
      <c r="F53" s="67" t="s">
        <v>25</v>
      </c>
      <c r="G53" s="37" t="s">
        <v>339</v>
      </c>
      <c r="H53" s="198" t="s">
        <v>266</v>
      </c>
      <c r="I53" s="49">
        <v>12</v>
      </c>
      <c r="J53" s="36" t="s">
        <v>156</v>
      </c>
      <c r="K53" s="49">
        <v>653076</v>
      </c>
      <c r="L53" s="50" t="s">
        <v>157</v>
      </c>
      <c r="M53" s="72">
        <v>45566</v>
      </c>
      <c r="N53" s="72">
        <v>45657</v>
      </c>
      <c r="O53" s="43" t="s">
        <v>138</v>
      </c>
      <c r="P53" s="41">
        <f t="shared" si="0"/>
        <v>45658</v>
      </c>
      <c r="Q53" s="41">
        <f t="shared" si="1"/>
        <v>45747</v>
      </c>
      <c r="R53" s="225"/>
    </row>
    <row r="54" spans="1:18" x14ac:dyDescent="0.25">
      <c r="A54" s="224">
        <v>64</v>
      </c>
      <c r="B54" s="37" t="s">
        <v>155</v>
      </c>
      <c r="C54" s="36" t="s">
        <v>156</v>
      </c>
      <c r="D54" s="36" t="s">
        <v>156</v>
      </c>
      <c r="E54" s="67" t="s">
        <v>74</v>
      </c>
      <c r="F54" s="67" t="s">
        <v>25</v>
      </c>
      <c r="G54" s="37" t="s">
        <v>169</v>
      </c>
      <c r="H54" s="198" t="s">
        <v>223</v>
      </c>
      <c r="I54" s="49">
        <v>12</v>
      </c>
      <c r="J54" s="36" t="s">
        <v>156</v>
      </c>
      <c r="K54" s="49">
        <v>1950000</v>
      </c>
      <c r="L54" s="50" t="s">
        <v>157</v>
      </c>
      <c r="M54" s="72">
        <v>45566</v>
      </c>
      <c r="N54" s="72">
        <v>45657</v>
      </c>
      <c r="O54" s="43" t="s">
        <v>138</v>
      </c>
      <c r="P54" s="41">
        <f t="shared" si="0"/>
        <v>45658</v>
      </c>
      <c r="Q54" s="41">
        <f t="shared" si="1"/>
        <v>45747</v>
      </c>
      <c r="R54" s="225"/>
    </row>
    <row r="55" spans="1:18" x14ac:dyDescent="0.25">
      <c r="A55" s="224">
        <v>64</v>
      </c>
      <c r="B55" s="37" t="s">
        <v>155</v>
      </c>
      <c r="C55" s="36" t="s">
        <v>156</v>
      </c>
      <c r="D55" s="36" t="s">
        <v>156</v>
      </c>
      <c r="E55" s="67" t="s">
        <v>74</v>
      </c>
      <c r="F55" s="67" t="s">
        <v>25</v>
      </c>
      <c r="G55" s="37" t="s">
        <v>412</v>
      </c>
      <c r="H55" s="198" t="s">
        <v>266</v>
      </c>
      <c r="I55" s="49">
        <v>12</v>
      </c>
      <c r="J55" s="36" t="s">
        <v>156</v>
      </c>
      <c r="K55" s="49">
        <v>2000000</v>
      </c>
      <c r="L55" s="50" t="s">
        <v>157</v>
      </c>
      <c r="M55" s="72">
        <v>45474</v>
      </c>
      <c r="N55" s="72">
        <v>45565</v>
      </c>
      <c r="O55" s="43" t="s">
        <v>138</v>
      </c>
      <c r="P55" s="41">
        <f t="shared" si="0"/>
        <v>45566</v>
      </c>
      <c r="Q55" s="41">
        <f>+P55+91</f>
        <v>45657</v>
      </c>
      <c r="R55" s="225"/>
    </row>
    <row r="56" spans="1:18" x14ac:dyDescent="0.25">
      <c r="A56" s="224">
        <v>64</v>
      </c>
      <c r="B56" s="37" t="s">
        <v>155</v>
      </c>
      <c r="C56" s="36" t="s">
        <v>156</v>
      </c>
      <c r="D56" s="36" t="s">
        <v>156</v>
      </c>
      <c r="E56" s="67" t="s">
        <v>74</v>
      </c>
      <c r="F56" s="67" t="s">
        <v>25</v>
      </c>
      <c r="G56" s="37" t="s">
        <v>340</v>
      </c>
      <c r="H56" s="198" t="s">
        <v>266</v>
      </c>
      <c r="I56" s="49">
        <v>12</v>
      </c>
      <c r="J56" s="36" t="s">
        <v>156</v>
      </c>
      <c r="K56" s="49">
        <v>1000000</v>
      </c>
      <c r="L56" s="50" t="s">
        <v>157</v>
      </c>
      <c r="M56" s="72">
        <v>45566</v>
      </c>
      <c r="N56" s="72">
        <v>45657</v>
      </c>
      <c r="O56" s="43" t="s">
        <v>138</v>
      </c>
      <c r="P56" s="41">
        <f t="shared" si="0"/>
        <v>45658</v>
      </c>
      <c r="Q56" s="41">
        <f t="shared" si="1"/>
        <v>45747</v>
      </c>
      <c r="R56" s="225"/>
    </row>
    <row r="57" spans="1:18" x14ac:dyDescent="0.25">
      <c r="A57" s="224">
        <v>64</v>
      </c>
      <c r="B57" s="37" t="s">
        <v>155</v>
      </c>
      <c r="C57" s="36" t="s">
        <v>156</v>
      </c>
      <c r="D57" s="36" t="s">
        <v>156</v>
      </c>
      <c r="E57" s="67" t="s">
        <v>74</v>
      </c>
      <c r="F57" s="67" t="s">
        <v>25</v>
      </c>
      <c r="G57" s="37" t="s">
        <v>170</v>
      </c>
      <c r="H57" s="198" t="s">
        <v>224</v>
      </c>
      <c r="I57" s="49">
        <v>24</v>
      </c>
      <c r="J57" s="36" t="s">
        <v>156</v>
      </c>
      <c r="K57" s="49">
        <v>810000</v>
      </c>
      <c r="L57" s="50" t="s">
        <v>157</v>
      </c>
      <c r="M57" s="72">
        <v>45566</v>
      </c>
      <c r="N57" s="72">
        <v>45657</v>
      </c>
      <c r="O57" s="43" t="s">
        <v>144</v>
      </c>
      <c r="P57" s="41">
        <f t="shared" si="0"/>
        <v>45658</v>
      </c>
      <c r="Q57" s="41">
        <f t="shared" si="1"/>
        <v>45747</v>
      </c>
      <c r="R57" s="225"/>
    </row>
    <row r="58" spans="1:18" x14ac:dyDescent="0.25">
      <c r="A58" s="224">
        <v>64</v>
      </c>
      <c r="B58" s="37" t="s">
        <v>155</v>
      </c>
      <c r="C58" s="36" t="s">
        <v>156</v>
      </c>
      <c r="D58" s="36" t="s">
        <v>156</v>
      </c>
      <c r="E58" s="67" t="s">
        <v>74</v>
      </c>
      <c r="F58" s="67" t="s">
        <v>25</v>
      </c>
      <c r="G58" s="37" t="s">
        <v>172</v>
      </c>
      <c r="H58" s="198" t="s">
        <v>224</v>
      </c>
      <c r="I58" s="49">
        <v>12</v>
      </c>
      <c r="J58" s="36" t="s">
        <v>156</v>
      </c>
      <c r="K58" s="49">
        <v>1500000</v>
      </c>
      <c r="L58" s="50" t="s">
        <v>157</v>
      </c>
      <c r="M58" s="72">
        <v>45566</v>
      </c>
      <c r="N58" s="72">
        <v>45657</v>
      </c>
      <c r="O58" s="43" t="s">
        <v>138</v>
      </c>
      <c r="P58" s="41">
        <f t="shared" si="0"/>
        <v>45658</v>
      </c>
      <c r="Q58" s="41">
        <f t="shared" si="1"/>
        <v>45747</v>
      </c>
      <c r="R58" s="225"/>
    </row>
    <row r="59" spans="1:18" x14ac:dyDescent="0.25">
      <c r="A59" s="224">
        <v>64</v>
      </c>
      <c r="B59" s="37" t="s">
        <v>155</v>
      </c>
      <c r="C59" s="36" t="s">
        <v>156</v>
      </c>
      <c r="D59" s="36" t="s">
        <v>156</v>
      </c>
      <c r="E59" s="67" t="s">
        <v>74</v>
      </c>
      <c r="F59" s="67" t="s">
        <v>25</v>
      </c>
      <c r="G59" s="37" t="s">
        <v>171</v>
      </c>
      <c r="H59" s="198" t="s">
        <v>225</v>
      </c>
      <c r="I59" s="49">
        <v>24</v>
      </c>
      <c r="J59" s="36" t="s">
        <v>156</v>
      </c>
      <c r="K59" s="49">
        <v>720000</v>
      </c>
      <c r="L59" s="50" t="s">
        <v>157</v>
      </c>
      <c r="M59" s="72">
        <v>45566</v>
      </c>
      <c r="N59" s="72">
        <v>45657</v>
      </c>
      <c r="O59" s="43" t="s">
        <v>138</v>
      </c>
      <c r="P59" s="41">
        <f t="shared" si="0"/>
        <v>45658</v>
      </c>
      <c r="Q59" s="41">
        <f t="shared" si="1"/>
        <v>45747</v>
      </c>
      <c r="R59" s="225"/>
    </row>
    <row r="60" spans="1:18" x14ac:dyDescent="0.25">
      <c r="A60" s="224">
        <v>64</v>
      </c>
      <c r="B60" s="37" t="s">
        <v>155</v>
      </c>
      <c r="C60" s="36" t="s">
        <v>156</v>
      </c>
      <c r="D60" s="36" t="s">
        <v>156</v>
      </c>
      <c r="E60" s="67" t="s">
        <v>74</v>
      </c>
      <c r="F60" s="67" t="s">
        <v>25</v>
      </c>
      <c r="G60" s="37" t="s">
        <v>213</v>
      </c>
      <c r="H60" s="198" t="s">
        <v>225</v>
      </c>
      <c r="I60" s="49">
        <v>12</v>
      </c>
      <c r="J60" s="36" t="s">
        <v>156</v>
      </c>
      <c r="K60" s="49">
        <v>4441041</v>
      </c>
      <c r="L60" s="50" t="s">
        <v>157</v>
      </c>
      <c r="M60" s="72">
        <v>45566</v>
      </c>
      <c r="N60" s="72">
        <v>45657</v>
      </c>
      <c r="O60" s="43" t="s">
        <v>144</v>
      </c>
      <c r="P60" s="41">
        <f t="shared" si="0"/>
        <v>45658</v>
      </c>
      <c r="Q60" s="41">
        <f t="shared" si="1"/>
        <v>45747</v>
      </c>
      <c r="R60" s="225"/>
    </row>
    <row r="61" spans="1:18" x14ac:dyDescent="0.25">
      <c r="A61" s="224">
        <v>64</v>
      </c>
      <c r="B61" s="37" t="s">
        <v>155</v>
      </c>
      <c r="C61" s="36" t="s">
        <v>156</v>
      </c>
      <c r="D61" s="36" t="s">
        <v>156</v>
      </c>
      <c r="E61" s="67" t="s">
        <v>74</v>
      </c>
      <c r="F61" s="67" t="s">
        <v>25</v>
      </c>
      <c r="G61" s="67" t="s">
        <v>258</v>
      </c>
      <c r="H61" s="198" t="s">
        <v>256</v>
      </c>
      <c r="I61" s="43">
        <v>3</v>
      </c>
      <c r="J61" s="36" t="s">
        <v>156</v>
      </c>
      <c r="K61" s="73">
        <v>2720000</v>
      </c>
      <c r="L61" s="50" t="s">
        <v>158</v>
      </c>
      <c r="M61" s="72">
        <v>45566</v>
      </c>
      <c r="N61" s="72">
        <v>45657</v>
      </c>
      <c r="O61" s="43" t="s">
        <v>144</v>
      </c>
      <c r="P61" s="41">
        <f t="shared" si="0"/>
        <v>45658</v>
      </c>
      <c r="Q61" s="41">
        <f t="shared" si="1"/>
        <v>45747</v>
      </c>
      <c r="R61" s="225"/>
    </row>
    <row r="62" spans="1:18" x14ac:dyDescent="0.25">
      <c r="A62" s="224">
        <v>64</v>
      </c>
      <c r="B62" s="37" t="s">
        <v>155</v>
      </c>
      <c r="C62" s="36" t="s">
        <v>156</v>
      </c>
      <c r="D62" s="36" t="s">
        <v>156</v>
      </c>
      <c r="E62" s="66" t="s">
        <v>74</v>
      </c>
      <c r="F62" s="66" t="s">
        <v>25</v>
      </c>
      <c r="G62" s="37" t="s">
        <v>413</v>
      </c>
      <c r="H62" s="199" t="s">
        <v>367</v>
      </c>
      <c r="I62" s="49">
        <v>11</v>
      </c>
      <c r="J62" s="36" t="s">
        <v>156</v>
      </c>
      <c r="K62" s="49">
        <v>2500000</v>
      </c>
      <c r="L62" s="50" t="s">
        <v>158</v>
      </c>
      <c r="M62" s="41">
        <v>45566</v>
      </c>
      <c r="N62" s="41">
        <v>45657</v>
      </c>
      <c r="O62" s="42" t="s">
        <v>144</v>
      </c>
      <c r="P62" s="41">
        <f t="shared" si="0"/>
        <v>45658</v>
      </c>
      <c r="Q62" s="41">
        <f t="shared" si="1"/>
        <v>45747</v>
      </c>
      <c r="R62" s="225"/>
    </row>
    <row r="63" spans="1:18" x14ac:dyDescent="0.25">
      <c r="A63" s="224">
        <v>64</v>
      </c>
      <c r="B63" s="37" t="s">
        <v>155</v>
      </c>
      <c r="C63" s="36" t="s">
        <v>156</v>
      </c>
      <c r="D63" s="36" t="s">
        <v>156</v>
      </c>
      <c r="E63" s="67" t="s">
        <v>74</v>
      </c>
      <c r="F63" s="67" t="s">
        <v>25</v>
      </c>
      <c r="G63" s="67" t="s">
        <v>344</v>
      </c>
      <c r="H63" s="198" t="s">
        <v>217</v>
      </c>
      <c r="I63" s="49">
        <v>12</v>
      </c>
      <c r="J63" s="39" t="s">
        <v>156</v>
      </c>
      <c r="K63" s="49">
        <v>1500000</v>
      </c>
      <c r="L63" s="40" t="s">
        <v>157</v>
      </c>
      <c r="M63" s="41">
        <v>45566</v>
      </c>
      <c r="N63" s="41">
        <v>45657</v>
      </c>
      <c r="O63" s="42" t="s">
        <v>138</v>
      </c>
      <c r="P63" s="41">
        <f t="shared" si="0"/>
        <v>45658</v>
      </c>
      <c r="Q63" s="41">
        <f t="shared" si="1"/>
        <v>45747</v>
      </c>
      <c r="R63" s="225"/>
    </row>
    <row r="64" spans="1:18" x14ac:dyDescent="0.25">
      <c r="A64" s="224">
        <v>64</v>
      </c>
      <c r="B64" s="37" t="s">
        <v>155</v>
      </c>
      <c r="C64" s="36" t="s">
        <v>156</v>
      </c>
      <c r="D64" s="36" t="s">
        <v>156</v>
      </c>
      <c r="E64" s="66" t="s">
        <v>74</v>
      </c>
      <c r="F64" s="66" t="s">
        <v>25</v>
      </c>
      <c r="G64" s="37" t="s">
        <v>369</v>
      </c>
      <c r="H64" s="199" t="s">
        <v>217</v>
      </c>
      <c r="I64" s="49">
        <v>12</v>
      </c>
      <c r="J64" s="36" t="s">
        <v>156</v>
      </c>
      <c r="K64" s="49">
        <v>1500000</v>
      </c>
      <c r="L64" s="50" t="s">
        <v>157</v>
      </c>
      <c r="M64" s="41">
        <v>45292</v>
      </c>
      <c r="N64" s="41">
        <v>45382</v>
      </c>
      <c r="O64" s="42" t="s">
        <v>144</v>
      </c>
      <c r="P64" s="41">
        <f>+M64+91</f>
        <v>45383</v>
      </c>
      <c r="Q64" s="41">
        <f>+P64+91</f>
        <v>45474</v>
      </c>
      <c r="R64" s="225"/>
    </row>
    <row r="65" spans="1:18" x14ac:dyDescent="0.25">
      <c r="A65" s="224">
        <v>64</v>
      </c>
      <c r="B65" s="37" t="s">
        <v>155</v>
      </c>
      <c r="C65" s="36" t="s">
        <v>156</v>
      </c>
      <c r="D65" s="36" t="s">
        <v>156</v>
      </c>
      <c r="E65" s="67" t="s">
        <v>74</v>
      </c>
      <c r="F65" s="67" t="s">
        <v>25</v>
      </c>
      <c r="G65" s="37" t="s">
        <v>265</v>
      </c>
      <c r="H65" s="198" t="s">
        <v>217</v>
      </c>
      <c r="I65" s="49">
        <v>4</v>
      </c>
      <c r="J65" s="36" t="s">
        <v>156</v>
      </c>
      <c r="K65" s="49">
        <v>1054086</v>
      </c>
      <c r="L65" s="50" t="s">
        <v>160</v>
      </c>
      <c r="M65" s="72">
        <v>45566</v>
      </c>
      <c r="N65" s="72">
        <v>45657</v>
      </c>
      <c r="O65" s="43" t="s">
        <v>144</v>
      </c>
      <c r="P65" s="41">
        <f t="shared" si="0"/>
        <v>45658</v>
      </c>
      <c r="Q65" s="41">
        <f t="shared" si="1"/>
        <v>45747</v>
      </c>
      <c r="R65" s="225"/>
    </row>
    <row r="66" spans="1:18" x14ac:dyDescent="0.25">
      <c r="A66" s="224">
        <v>64</v>
      </c>
      <c r="B66" s="37" t="s">
        <v>155</v>
      </c>
      <c r="C66" s="36" t="s">
        <v>156</v>
      </c>
      <c r="D66" s="36" t="s">
        <v>156</v>
      </c>
      <c r="E66" s="67" t="s">
        <v>74</v>
      </c>
      <c r="F66" s="67" t="s">
        <v>25</v>
      </c>
      <c r="G66" s="37" t="s">
        <v>214</v>
      </c>
      <c r="H66" s="198" t="s">
        <v>224</v>
      </c>
      <c r="I66" s="49">
        <v>12</v>
      </c>
      <c r="J66" s="36" t="s">
        <v>156</v>
      </c>
      <c r="K66" s="49">
        <v>1089229</v>
      </c>
      <c r="L66" s="50" t="s">
        <v>157</v>
      </c>
      <c r="M66" s="72">
        <v>45566</v>
      </c>
      <c r="N66" s="72">
        <v>45657</v>
      </c>
      <c r="O66" s="43" t="s">
        <v>144</v>
      </c>
      <c r="P66" s="41">
        <f t="shared" ref="P66:P87" si="2">+M66+92</f>
        <v>45658</v>
      </c>
      <c r="Q66" s="41">
        <f t="shared" ref="Q66:Q87" si="3">+P66+89</f>
        <v>45747</v>
      </c>
      <c r="R66" s="225"/>
    </row>
    <row r="67" spans="1:18" x14ac:dyDescent="0.25">
      <c r="A67" s="224">
        <v>64</v>
      </c>
      <c r="B67" s="37" t="s">
        <v>155</v>
      </c>
      <c r="C67" s="36" t="s">
        <v>156</v>
      </c>
      <c r="D67" s="36" t="s">
        <v>156</v>
      </c>
      <c r="E67" s="67" t="s">
        <v>74</v>
      </c>
      <c r="F67" s="67" t="s">
        <v>25</v>
      </c>
      <c r="G67" s="67" t="s">
        <v>374</v>
      </c>
      <c r="H67" s="198" t="s">
        <v>248</v>
      </c>
      <c r="I67" s="43">
        <v>70</v>
      </c>
      <c r="J67" s="36" t="s">
        <v>156</v>
      </c>
      <c r="K67" s="73">
        <v>6000000</v>
      </c>
      <c r="L67" s="50" t="s">
        <v>159</v>
      </c>
      <c r="M67" s="72">
        <v>45352</v>
      </c>
      <c r="N67" s="72">
        <v>45443</v>
      </c>
      <c r="O67" s="43" t="s">
        <v>144</v>
      </c>
      <c r="P67" s="41">
        <f t="shared" si="2"/>
        <v>45444</v>
      </c>
      <c r="Q67" s="41">
        <f>+P67+91</f>
        <v>45535</v>
      </c>
      <c r="R67" s="225"/>
    </row>
    <row r="68" spans="1:18" x14ac:dyDescent="0.25">
      <c r="A68" s="224">
        <v>64</v>
      </c>
      <c r="B68" s="37" t="s">
        <v>155</v>
      </c>
      <c r="C68" s="36" t="s">
        <v>156</v>
      </c>
      <c r="D68" s="36" t="s">
        <v>156</v>
      </c>
      <c r="E68" s="66" t="s">
        <v>74</v>
      </c>
      <c r="F68" s="66" t="s">
        <v>25</v>
      </c>
      <c r="G68" s="37" t="s">
        <v>414</v>
      </c>
      <c r="H68" s="199" t="s">
        <v>370</v>
      </c>
      <c r="I68" s="49">
        <v>1</v>
      </c>
      <c r="J68" s="36" t="s">
        <v>156</v>
      </c>
      <c r="K68" s="49">
        <v>2000000</v>
      </c>
      <c r="L68" s="50" t="s">
        <v>158</v>
      </c>
      <c r="M68" s="41">
        <v>45352</v>
      </c>
      <c r="N68" s="41">
        <f>+M68+91</f>
        <v>45443</v>
      </c>
      <c r="O68" s="42" t="s">
        <v>144</v>
      </c>
      <c r="P68" s="41">
        <f t="shared" si="2"/>
        <v>45444</v>
      </c>
      <c r="Q68" s="41">
        <f>+P68+91</f>
        <v>45535</v>
      </c>
      <c r="R68" s="225"/>
    </row>
    <row r="69" spans="1:18" x14ac:dyDescent="0.25">
      <c r="A69" s="224">
        <v>64</v>
      </c>
      <c r="B69" s="37" t="s">
        <v>155</v>
      </c>
      <c r="C69" s="36" t="s">
        <v>156</v>
      </c>
      <c r="D69" s="36" t="s">
        <v>156</v>
      </c>
      <c r="E69" s="67" t="s">
        <v>74</v>
      </c>
      <c r="F69" s="67" t="s">
        <v>25</v>
      </c>
      <c r="G69" s="67" t="s">
        <v>347</v>
      </c>
      <c r="H69" s="198" t="s">
        <v>227</v>
      </c>
      <c r="I69" s="49">
        <v>12</v>
      </c>
      <c r="J69" s="39" t="s">
        <v>156</v>
      </c>
      <c r="K69" s="49">
        <v>1500000</v>
      </c>
      <c r="L69" s="40" t="s">
        <v>157</v>
      </c>
      <c r="M69" s="41">
        <v>45566</v>
      </c>
      <c r="N69" s="41">
        <v>45657</v>
      </c>
      <c r="O69" s="42" t="s">
        <v>144</v>
      </c>
      <c r="P69" s="41">
        <f t="shared" si="2"/>
        <v>45658</v>
      </c>
      <c r="Q69" s="41">
        <f t="shared" si="3"/>
        <v>45747</v>
      </c>
      <c r="R69" s="225"/>
    </row>
    <row r="70" spans="1:18" x14ac:dyDescent="0.25">
      <c r="A70" s="224">
        <v>64</v>
      </c>
      <c r="B70" s="37" t="s">
        <v>155</v>
      </c>
      <c r="C70" s="36" t="s">
        <v>156</v>
      </c>
      <c r="D70" s="36" t="s">
        <v>156</v>
      </c>
      <c r="E70" s="67" t="s">
        <v>74</v>
      </c>
      <c r="F70" s="67" t="s">
        <v>25</v>
      </c>
      <c r="G70" s="37" t="s">
        <v>276</v>
      </c>
      <c r="H70" s="198" t="s">
        <v>226</v>
      </c>
      <c r="I70" s="49">
        <v>8760</v>
      </c>
      <c r="J70" s="36" t="s">
        <v>156</v>
      </c>
      <c r="K70" s="49">
        <v>3500000</v>
      </c>
      <c r="L70" s="50" t="s">
        <v>159</v>
      </c>
      <c r="M70" s="72">
        <v>45352</v>
      </c>
      <c r="N70" s="72">
        <v>45443</v>
      </c>
      <c r="O70" s="43" t="s">
        <v>270</v>
      </c>
      <c r="P70" s="41">
        <f t="shared" si="2"/>
        <v>45444</v>
      </c>
      <c r="Q70" s="41">
        <f>+P70+91</f>
        <v>45535</v>
      </c>
      <c r="R70" s="225"/>
    </row>
    <row r="71" spans="1:18" x14ac:dyDescent="0.25">
      <c r="A71" s="224">
        <v>64</v>
      </c>
      <c r="B71" s="37" t="s">
        <v>155</v>
      </c>
      <c r="C71" s="36" t="s">
        <v>156</v>
      </c>
      <c r="D71" s="36" t="s">
        <v>156</v>
      </c>
      <c r="E71" s="66" t="s">
        <v>74</v>
      </c>
      <c r="F71" s="66" t="s">
        <v>25</v>
      </c>
      <c r="G71" s="67" t="s">
        <v>415</v>
      </c>
      <c r="H71" s="198" t="s">
        <v>217</v>
      </c>
      <c r="I71" s="49">
        <v>24</v>
      </c>
      <c r="J71" s="36" t="s">
        <v>156</v>
      </c>
      <c r="K71" s="49">
        <v>2500000</v>
      </c>
      <c r="L71" s="40" t="s">
        <v>157</v>
      </c>
      <c r="M71" s="41">
        <v>45474</v>
      </c>
      <c r="N71" s="41">
        <f>+M71+91</f>
        <v>45565</v>
      </c>
      <c r="O71" s="42" t="s">
        <v>138</v>
      </c>
      <c r="P71" s="41">
        <f t="shared" si="2"/>
        <v>45566</v>
      </c>
      <c r="Q71" s="41">
        <f>+P71+91</f>
        <v>45657</v>
      </c>
      <c r="R71" s="225"/>
    </row>
    <row r="72" spans="1:18" x14ac:dyDescent="0.25">
      <c r="A72" s="224">
        <v>64</v>
      </c>
      <c r="B72" s="37" t="s">
        <v>155</v>
      </c>
      <c r="C72" s="36" t="s">
        <v>156</v>
      </c>
      <c r="D72" s="36" t="s">
        <v>156</v>
      </c>
      <c r="E72" s="67" t="s">
        <v>74</v>
      </c>
      <c r="F72" s="67" t="s">
        <v>25</v>
      </c>
      <c r="G72" s="67" t="s">
        <v>338</v>
      </c>
      <c r="H72" s="199" t="s">
        <v>416</v>
      </c>
      <c r="I72" s="49">
        <v>12</v>
      </c>
      <c r="J72" s="39" t="s">
        <v>156</v>
      </c>
      <c r="K72" s="49">
        <v>1500000</v>
      </c>
      <c r="L72" s="40" t="s">
        <v>157</v>
      </c>
      <c r="M72" s="41">
        <v>45566</v>
      </c>
      <c r="N72" s="41">
        <v>45657</v>
      </c>
      <c r="O72" s="42" t="s">
        <v>151</v>
      </c>
      <c r="P72" s="41">
        <f t="shared" si="2"/>
        <v>45658</v>
      </c>
      <c r="Q72" s="41">
        <f t="shared" si="3"/>
        <v>45747</v>
      </c>
      <c r="R72" s="225"/>
    </row>
    <row r="73" spans="1:18" x14ac:dyDescent="0.25">
      <c r="A73" s="224">
        <v>64</v>
      </c>
      <c r="B73" s="37" t="s">
        <v>155</v>
      </c>
      <c r="C73" s="36" t="s">
        <v>156</v>
      </c>
      <c r="D73" s="36" t="s">
        <v>156</v>
      </c>
      <c r="E73" s="67" t="s">
        <v>74</v>
      </c>
      <c r="F73" s="67" t="s">
        <v>25</v>
      </c>
      <c r="G73" s="67" t="s">
        <v>341</v>
      </c>
      <c r="H73" s="198" t="s">
        <v>226</v>
      </c>
      <c r="I73" s="49">
        <v>12</v>
      </c>
      <c r="J73" s="39" t="s">
        <v>156</v>
      </c>
      <c r="K73" s="49">
        <v>5500000</v>
      </c>
      <c r="L73" s="40" t="s">
        <v>157</v>
      </c>
      <c r="M73" s="41">
        <v>45352</v>
      </c>
      <c r="N73" s="41">
        <f>+M73+91</f>
        <v>45443</v>
      </c>
      <c r="O73" s="42" t="s">
        <v>138</v>
      </c>
      <c r="P73" s="41">
        <f t="shared" si="2"/>
        <v>45444</v>
      </c>
      <c r="Q73" s="41">
        <f>+P73+91</f>
        <v>45535</v>
      </c>
      <c r="R73" s="225"/>
    </row>
    <row r="74" spans="1:18" x14ac:dyDescent="0.25">
      <c r="A74" s="224">
        <v>64</v>
      </c>
      <c r="B74" s="37" t="s">
        <v>155</v>
      </c>
      <c r="C74" s="36" t="s">
        <v>156</v>
      </c>
      <c r="D74" s="36" t="s">
        <v>156</v>
      </c>
      <c r="E74" s="67" t="s">
        <v>74</v>
      </c>
      <c r="F74" s="67" t="s">
        <v>25</v>
      </c>
      <c r="G74" s="67" t="s">
        <v>280</v>
      </c>
      <c r="H74" s="198" t="s">
        <v>248</v>
      </c>
      <c r="I74" s="43">
        <v>1</v>
      </c>
      <c r="J74" s="36" t="s">
        <v>156</v>
      </c>
      <c r="K74" s="73">
        <f>7760000/2</f>
        <v>3880000</v>
      </c>
      <c r="L74" s="50" t="s">
        <v>158</v>
      </c>
      <c r="M74" s="72">
        <v>45566</v>
      </c>
      <c r="N74" s="72">
        <v>45657</v>
      </c>
      <c r="O74" s="43" t="s">
        <v>144</v>
      </c>
      <c r="P74" s="41">
        <f t="shared" si="2"/>
        <v>45658</v>
      </c>
      <c r="Q74" s="41">
        <f t="shared" si="3"/>
        <v>45747</v>
      </c>
      <c r="R74" s="225"/>
    </row>
    <row r="75" spans="1:18" x14ac:dyDescent="0.25">
      <c r="A75" s="224">
        <v>64</v>
      </c>
      <c r="B75" s="37" t="s">
        <v>155</v>
      </c>
      <c r="C75" s="36" t="s">
        <v>156</v>
      </c>
      <c r="D75" s="36" t="s">
        <v>156</v>
      </c>
      <c r="E75" s="67" t="s">
        <v>74</v>
      </c>
      <c r="F75" s="67" t="s">
        <v>25</v>
      </c>
      <c r="G75" s="67" t="s">
        <v>281</v>
      </c>
      <c r="H75" s="198" t="s">
        <v>248</v>
      </c>
      <c r="I75" s="43">
        <v>1</v>
      </c>
      <c r="J75" s="36" t="s">
        <v>156</v>
      </c>
      <c r="K75" s="73">
        <f>7760000/2</f>
        <v>3880000</v>
      </c>
      <c r="L75" s="50" t="s">
        <v>158</v>
      </c>
      <c r="M75" s="72">
        <v>45566</v>
      </c>
      <c r="N75" s="72">
        <v>45657</v>
      </c>
      <c r="O75" s="43" t="s">
        <v>144</v>
      </c>
      <c r="P75" s="41">
        <f t="shared" si="2"/>
        <v>45658</v>
      </c>
      <c r="Q75" s="41">
        <f t="shared" si="3"/>
        <v>45747</v>
      </c>
      <c r="R75" s="225"/>
    </row>
    <row r="76" spans="1:18" x14ac:dyDescent="0.25">
      <c r="A76" s="224">
        <v>64</v>
      </c>
      <c r="B76" s="37" t="s">
        <v>155</v>
      </c>
      <c r="C76" s="36" t="s">
        <v>156</v>
      </c>
      <c r="D76" s="36" t="s">
        <v>156</v>
      </c>
      <c r="E76" s="67" t="s">
        <v>74</v>
      </c>
      <c r="F76" s="67" t="s">
        <v>25</v>
      </c>
      <c r="G76" s="67" t="s">
        <v>260</v>
      </c>
      <c r="H76" s="198" t="s">
        <v>248</v>
      </c>
      <c r="I76" s="43">
        <v>140</v>
      </c>
      <c r="J76" s="36" t="s">
        <v>156</v>
      </c>
      <c r="K76" s="73">
        <v>1000000</v>
      </c>
      <c r="L76" s="50" t="s">
        <v>159</v>
      </c>
      <c r="M76" s="72">
        <v>45566</v>
      </c>
      <c r="N76" s="72">
        <v>45657</v>
      </c>
      <c r="O76" s="43" t="s">
        <v>144</v>
      </c>
      <c r="P76" s="41">
        <f t="shared" si="2"/>
        <v>45658</v>
      </c>
      <c r="Q76" s="41">
        <f t="shared" si="3"/>
        <v>45747</v>
      </c>
      <c r="R76" s="225"/>
    </row>
    <row r="77" spans="1:18" x14ac:dyDescent="0.25">
      <c r="A77" s="224">
        <v>64</v>
      </c>
      <c r="B77" s="37" t="s">
        <v>155</v>
      </c>
      <c r="C77" s="36" t="s">
        <v>156</v>
      </c>
      <c r="D77" s="36" t="s">
        <v>156</v>
      </c>
      <c r="E77" s="67" t="s">
        <v>74</v>
      </c>
      <c r="F77" s="67" t="s">
        <v>25</v>
      </c>
      <c r="G77" s="67" t="s">
        <v>257</v>
      </c>
      <c r="H77" s="198" t="s">
        <v>255</v>
      </c>
      <c r="I77" s="43">
        <v>1</v>
      </c>
      <c r="J77" s="36" t="s">
        <v>156</v>
      </c>
      <c r="K77" s="73">
        <v>1000000</v>
      </c>
      <c r="L77" s="50" t="s">
        <v>158</v>
      </c>
      <c r="M77" s="72">
        <v>45566</v>
      </c>
      <c r="N77" s="72">
        <v>45657</v>
      </c>
      <c r="O77" s="43" t="s">
        <v>144</v>
      </c>
      <c r="P77" s="41">
        <f t="shared" si="2"/>
        <v>45658</v>
      </c>
      <c r="Q77" s="41">
        <f t="shared" si="3"/>
        <v>45747</v>
      </c>
      <c r="R77" s="225"/>
    </row>
    <row r="78" spans="1:18" x14ac:dyDescent="0.25">
      <c r="A78" s="224">
        <v>64</v>
      </c>
      <c r="B78" s="37" t="s">
        <v>155</v>
      </c>
      <c r="C78" s="36" t="s">
        <v>156</v>
      </c>
      <c r="D78" s="36" t="s">
        <v>156</v>
      </c>
      <c r="E78" s="67" t="s">
        <v>74</v>
      </c>
      <c r="F78" s="67" t="s">
        <v>25</v>
      </c>
      <c r="G78" s="188" t="s">
        <v>417</v>
      </c>
      <c r="H78" s="199" t="s">
        <v>352</v>
      </c>
      <c r="I78" s="45">
        <v>1</v>
      </c>
      <c r="J78" s="39" t="s">
        <v>156</v>
      </c>
      <c r="K78" s="38">
        <v>2000000</v>
      </c>
      <c r="L78" s="40" t="s">
        <v>158</v>
      </c>
      <c r="M78" s="41">
        <v>45566</v>
      </c>
      <c r="N78" s="41">
        <v>45657</v>
      </c>
      <c r="O78" s="42" t="s">
        <v>144</v>
      </c>
      <c r="P78" s="41">
        <f t="shared" si="2"/>
        <v>45658</v>
      </c>
      <c r="Q78" s="41">
        <f t="shared" si="3"/>
        <v>45747</v>
      </c>
      <c r="R78" s="225"/>
    </row>
    <row r="79" spans="1:18" x14ac:dyDescent="0.25">
      <c r="A79" s="224">
        <v>64</v>
      </c>
      <c r="B79" s="37" t="s">
        <v>155</v>
      </c>
      <c r="C79" s="36" t="s">
        <v>156</v>
      </c>
      <c r="D79" s="36" t="s">
        <v>156</v>
      </c>
      <c r="E79" s="67" t="s">
        <v>74</v>
      </c>
      <c r="F79" s="67" t="s">
        <v>25</v>
      </c>
      <c r="G79" s="188" t="s">
        <v>418</v>
      </c>
      <c r="H79" s="199" t="s">
        <v>351</v>
      </c>
      <c r="I79" s="45">
        <v>1</v>
      </c>
      <c r="J79" s="39" t="s">
        <v>156</v>
      </c>
      <c r="K79" s="38">
        <v>2000000</v>
      </c>
      <c r="L79" s="40" t="s">
        <v>158</v>
      </c>
      <c r="M79" s="41">
        <v>45566</v>
      </c>
      <c r="N79" s="41">
        <v>45657</v>
      </c>
      <c r="O79" s="42" t="s">
        <v>144</v>
      </c>
      <c r="P79" s="41">
        <f t="shared" si="2"/>
        <v>45658</v>
      </c>
      <c r="Q79" s="41">
        <f t="shared" si="3"/>
        <v>45747</v>
      </c>
      <c r="R79" s="225"/>
    </row>
    <row r="80" spans="1:18" x14ac:dyDescent="0.25">
      <c r="A80" s="224">
        <v>64</v>
      </c>
      <c r="B80" s="37" t="s">
        <v>155</v>
      </c>
      <c r="C80" s="36" t="s">
        <v>156</v>
      </c>
      <c r="D80" s="36" t="s">
        <v>156</v>
      </c>
      <c r="E80" s="67" t="s">
        <v>74</v>
      </c>
      <c r="F80" s="67" t="s">
        <v>25</v>
      </c>
      <c r="G80" s="67" t="s">
        <v>285</v>
      </c>
      <c r="H80" s="198" t="s">
        <v>286</v>
      </c>
      <c r="I80" s="43">
        <v>1</v>
      </c>
      <c r="J80" s="36" t="s">
        <v>156</v>
      </c>
      <c r="K80" s="73">
        <v>450000</v>
      </c>
      <c r="L80" s="50" t="s">
        <v>158</v>
      </c>
      <c r="M80" s="72">
        <v>45566</v>
      </c>
      <c r="N80" s="72">
        <v>45657</v>
      </c>
      <c r="O80" s="43" t="s">
        <v>144</v>
      </c>
      <c r="P80" s="41">
        <f t="shared" si="2"/>
        <v>45658</v>
      </c>
      <c r="Q80" s="41">
        <f t="shared" si="3"/>
        <v>45747</v>
      </c>
      <c r="R80" s="225"/>
    </row>
    <row r="81" spans="1:18" x14ac:dyDescent="0.25">
      <c r="A81" s="224">
        <v>64</v>
      </c>
      <c r="B81" s="37" t="s">
        <v>155</v>
      </c>
      <c r="C81" s="36" t="s">
        <v>156</v>
      </c>
      <c r="D81" s="36" t="s">
        <v>156</v>
      </c>
      <c r="E81" s="67" t="s">
        <v>74</v>
      </c>
      <c r="F81" s="67" t="s">
        <v>25</v>
      </c>
      <c r="G81" s="188" t="s">
        <v>419</v>
      </c>
      <c r="H81" s="199" t="s">
        <v>350</v>
      </c>
      <c r="I81" s="45">
        <v>1</v>
      </c>
      <c r="J81" s="39" t="s">
        <v>156</v>
      </c>
      <c r="K81" s="38">
        <v>4500000</v>
      </c>
      <c r="L81" s="40" t="s">
        <v>158</v>
      </c>
      <c r="M81" s="41">
        <v>45566</v>
      </c>
      <c r="N81" s="41">
        <v>45657</v>
      </c>
      <c r="O81" s="42" t="s">
        <v>144</v>
      </c>
      <c r="P81" s="41">
        <f t="shared" si="2"/>
        <v>45658</v>
      </c>
      <c r="Q81" s="41">
        <f t="shared" si="3"/>
        <v>45747</v>
      </c>
      <c r="R81" s="225"/>
    </row>
    <row r="82" spans="1:18" x14ac:dyDescent="0.25">
      <c r="A82" s="224">
        <v>64</v>
      </c>
      <c r="B82" s="37" t="s">
        <v>155</v>
      </c>
      <c r="C82" s="36" t="s">
        <v>156</v>
      </c>
      <c r="D82" s="36" t="s">
        <v>156</v>
      </c>
      <c r="E82" s="66" t="s">
        <v>74</v>
      </c>
      <c r="F82" s="66" t="s">
        <v>25</v>
      </c>
      <c r="G82" s="37" t="s">
        <v>372</v>
      </c>
      <c r="H82" s="199" t="s">
        <v>373</v>
      </c>
      <c r="I82" s="49">
        <v>1</v>
      </c>
      <c r="J82" s="36" t="s">
        <v>156</v>
      </c>
      <c r="K82" s="49">
        <v>2000000</v>
      </c>
      <c r="L82" s="50" t="s">
        <v>158</v>
      </c>
      <c r="M82" s="41">
        <v>45444</v>
      </c>
      <c r="N82" s="41">
        <f>+M82+91</f>
        <v>45535</v>
      </c>
      <c r="O82" s="42" t="s">
        <v>144</v>
      </c>
      <c r="P82" s="41">
        <f t="shared" si="2"/>
        <v>45536</v>
      </c>
      <c r="Q82" s="41">
        <f>+P82+90</f>
        <v>45626</v>
      </c>
      <c r="R82" s="225"/>
    </row>
    <row r="83" spans="1:18" x14ac:dyDescent="0.25">
      <c r="A83" s="224">
        <v>64</v>
      </c>
      <c r="B83" s="37" t="s">
        <v>155</v>
      </c>
      <c r="C83" s="36" t="s">
        <v>156</v>
      </c>
      <c r="D83" s="36" t="s">
        <v>156</v>
      </c>
      <c r="E83" s="67" t="s">
        <v>74</v>
      </c>
      <c r="F83" s="67" t="s">
        <v>25</v>
      </c>
      <c r="G83" s="46" t="s">
        <v>184</v>
      </c>
      <c r="H83" s="199" t="s">
        <v>420</v>
      </c>
      <c r="I83" s="38">
        <v>700</v>
      </c>
      <c r="J83" s="39" t="s">
        <v>156</v>
      </c>
      <c r="K83" s="38">
        <v>2000000</v>
      </c>
      <c r="L83" s="40" t="s">
        <v>185</v>
      </c>
      <c r="M83" s="41">
        <v>45566</v>
      </c>
      <c r="N83" s="41">
        <v>45657</v>
      </c>
      <c r="O83" s="42" t="s">
        <v>144</v>
      </c>
      <c r="P83" s="41">
        <f t="shared" si="2"/>
        <v>45658</v>
      </c>
      <c r="Q83" s="41">
        <f t="shared" si="3"/>
        <v>45747</v>
      </c>
      <c r="R83" s="225"/>
    </row>
    <row r="84" spans="1:18" x14ac:dyDescent="0.25">
      <c r="A84" s="224">
        <v>64</v>
      </c>
      <c r="B84" s="37" t="s">
        <v>155</v>
      </c>
      <c r="C84" s="36" t="s">
        <v>156</v>
      </c>
      <c r="D84" s="36" t="s">
        <v>156</v>
      </c>
      <c r="E84" s="67" t="s">
        <v>74</v>
      </c>
      <c r="F84" s="67" t="s">
        <v>25</v>
      </c>
      <c r="G84" s="37" t="s">
        <v>186</v>
      </c>
      <c r="H84" s="198" t="s">
        <v>275</v>
      </c>
      <c r="I84" s="49">
        <v>4</v>
      </c>
      <c r="J84" s="36" t="s">
        <v>156</v>
      </c>
      <c r="K84" s="49">
        <f>1250000+250000</f>
        <v>1500000</v>
      </c>
      <c r="L84" s="50" t="s">
        <v>158</v>
      </c>
      <c r="M84" s="72">
        <v>45566</v>
      </c>
      <c r="N84" s="72">
        <v>45657</v>
      </c>
      <c r="O84" s="43" t="s">
        <v>144</v>
      </c>
      <c r="P84" s="41">
        <f t="shared" si="2"/>
        <v>45658</v>
      </c>
      <c r="Q84" s="41">
        <f t="shared" si="3"/>
        <v>45747</v>
      </c>
      <c r="R84" s="225"/>
    </row>
    <row r="85" spans="1:18" x14ac:dyDescent="0.25">
      <c r="A85" s="224">
        <v>64</v>
      </c>
      <c r="B85" s="37" t="s">
        <v>155</v>
      </c>
      <c r="C85" s="36" t="s">
        <v>156</v>
      </c>
      <c r="D85" s="36" t="s">
        <v>156</v>
      </c>
      <c r="E85" s="67" t="s">
        <v>74</v>
      </c>
      <c r="F85" s="67" t="s">
        <v>25</v>
      </c>
      <c r="G85" s="37" t="s">
        <v>334</v>
      </c>
      <c r="H85" s="198" t="s">
        <v>230</v>
      </c>
      <c r="I85" s="49">
        <v>1550</v>
      </c>
      <c r="J85" s="39" t="s">
        <v>156</v>
      </c>
      <c r="K85" s="49">
        <v>4650000</v>
      </c>
      <c r="L85" s="50" t="s">
        <v>158</v>
      </c>
      <c r="M85" s="41">
        <v>45566</v>
      </c>
      <c r="N85" s="41">
        <v>45657</v>
      </c>
      <c r="O85" s="43" t="s">
        <v>144</v>
      </c>
      <c r="P85" s="41">
        <f t="shared" si="2"/>
        <v>45658</v>
      </c>
      <c r="Q85" s="41">
        <f t="shared" si="3"/>
        <v>45747</v>
      </c>
      <c r="R85" s="225"/>
    </row>
    <row r="86" spans="1:18" x14ac:dyDescent="0.25">
      <c r="A86" s="224">
        <v>64</v>
      </c>
      <c r="B86" s="37" t="s">
        <v>155</v>
      </c>
      <c r="C86" s="36" t="s">
        <v>156</v>
      </c>
      <c r="D86" s="36" t="s">
        <v>156</v>
      </c>
      <c r="E86" s="67" t="s">
        <v>74</v>
      </c>
      <c r="F86" s="67" t="s">
        <v>25</v>
      </c>
      <c r="G86" s="37" t="s">
        <v>393</v>
      </c>
      <c r="H86" s="198" t="s">
        <v>230</v>
      </c>
      <c r="I86" s="49">
        <v>1550</v>
      </c>
      <c r="J86" s="36" t="s">
        <v>156</v>
      </c>
      <c r="K86" s="49">
        <v>5500000</v>
      </c>
      <c r="L86" s="50" t="s">
        <v>158</v>
      </c>
      <c r="M86" s="72">
        <v>45550</v>
      </c>
      <c r="N86" s="72">
        <v>45640</v>
      </c>
      <c r="O86" s="43" t="s">
        <v>144</v>
      </c>
      <c r="P86" s="41">
        <f t="shared" si="2"/>
        <v>45642</v>
      </c>
      <c r="Q86" s="41">
        <f t="shared" si="3"/>
        <v>45731</v>
      </c>
      <c r="R86" s="225"/>
    </row>
    <row r="87" spans="1:18" x14ac:dyDescent="0.25">
      <c r="A87" s="224">
        <v>64</v>
      </c>
      <c r="B87" s="37" t="s">
        <v>155</v>
      </c>
      <c r="C87" s="36" t="s">
        <v>156</v>
      </c>
      <c r="D87" s="36" t="s">
        <v>156</v>
      </c>
      <c r="E87" s="67" t="s">
        <v>74</v>
      </c>
      <c r="F87" s="67" t="s">
        <v>25</v>
      </c>
      <c r="G87" s="44" t="s">
        <v>354</v>
      </c>
      <c r="H87" s="199" t="s">
        <v>355</v>
      </c>
      <c r="I87" s="45">
        <v>1</v>
      </c>
      <c r="J87" s="39" t="s">
        <v>156</v>
      </c>
      <c r="K87" s="38">
        <v>2000000</v>
      </c>
      <c r="L87" s="40" t="s">
        <v>158</v>
      </c>
      <c r="M87" s="41">
        <v>45566</v>
      </c>
      <c r="N87" s="41">
        <v>45657</v>
      </c>
      <c r="O87" s="42" t="s">
        <v>144</v>
      </c>
      <c r="P87" s="41">
        <f t="shared" si="2"/>
        <v>45658</v>
      </c>
      <c r="Q87" s="41">
        <f t="shared" si="3"/>
        <v>45747</v>
      </c>
      <c r="R87" s="225"/>
    </row>
    <row r="88" spans="1:18" x14ac:dyDescent="0.25">
      <c r="A88" s="224">
        <v>64</v>
      </c>
      <c r="B88" s="37" t="s">
        <v>155</v>
      </c>
      <c r="C88" s="36" t="s">
        <v>156</v>
      </c>
      <c r="D88" s="36" t="s">
        <v>156</v>
      </c>
      <c r="E88" s="67" t="s">
        <v>74</v>
      </c>
      <c r="F88" s="67" t="s">
        <v>25</v>
      </c>
      <c r="G88" s="37" t="s">
        <v>165</v>
      </c>
      <c r="H88" s="198" t="s">
        <v>267</v>
      </c>
      <c r="I88" s="49">
        <v>2</v>
      </c>
      <c r="J88" s="36" t="s">
        <v>156</v>
      </c>
      <c r="K88" s="49">
        <v>2500000</v>
      </c>
      <c r="L88" s="50" t="s">
        <v>158</v>
      </c>
      <c r="M88" s="72">
        <v>45383</v>
      </c>
      <c r="N88" s="72">
        <v>45473</v>
      </c>
      <c r="O88" s="43" t="s">
        <v>144</v>
      </c>
      <c r="P88" s="41">
        <f>+M88+91</f>
        <v>45474</v>
      </c>
      <c r="Q88" s="41">
        <f>+P88+91</f>
        <v>45565</v>
      </c>
      <c r="R88" s="225"/>
    </row>
    <row r="89" spans="1:18" x14ac:dyDescent="0.25">
      <c r="A89" s="224">
        <v>64</v>
      </c>
      <c r="B89" s="37" t="s">
        <v>155</v>
      </c>
      <c r="C89" s="36" t="s">
        <v>156</v>
      </c>
      <c r="D89" s="36" t="s">
        <v>156</v>
      </c>
      <c r="E89" s="67" t="s">
        <v>74</v>
      </c>
      <c r="F89" s="67" t="s">
        <v>25</v>
      </c>
      <c r="G89" s="37" t="s">
        <v>166</v>
      </c>
      <c r="H89" s="198" t="s">
        <v>268</v>
      </c>
      <c r="I89" s="49">
        <v>1</v>
      </c>
      <c r="J89" s="36" t="s">
        <v>156</v>
      </c>
      <c r="K89" s="49">
        <v>1500000</v>
      </c>
      <c r="L89" s="50" t="s">
        <v>158</v>
      </c>
      <c r="M89" s="72">
        <v>45383</v>
      </c>
      <c r="N89" s="72">
        <v>45473</v>
      </c>
      <c r="O89" s="43" t="s">
        <v>144</v>
      </c>
      <c r="P89" s="41">
        <f>+M89+91</f>
        <v>45474</v>
      </c>
      <c r="Q89" s="41">
        <f>+P89+91</f>
        <v>45565</v>
      </c>
      <c r="R89" s="225"/>
    </row>
    <row r="90" spans="1:18" x14ac:dyDescent="0.25">
      <c r="A90" s="224">
        <v>64</v>
      </c>
      <c r="B90" s="37" t="s">
        <v>155</v>
      </c>
      <c r="C90" s="36" t="s">
        <v>156</v>
      </c>
      <c r="D90" s="36" t="s">
        <v>156</v>
      </c>
      <c r="E90" s="67" t="s">
        <v>74</v>
      </c>
      <c r="F90" s="67" t="s">
        <v>25</v>
      </c>
      <c r="G90" s="188" t="s">
        <v>421</v>
      </c>
      <c r="H90" s="198" t="s">
        <v>395</v>
      </c>
      <c r="I90" s="49">
        <v>1</v>
      </c>
      <c r="J90" s="36" t="s">
        <v>156</v>
      </c>
      <c r="K90" s="49">
        <v>1500000</v>
      </c>
      <c r="L90" s="40" t="s">
        <v>158</v>
      </c>
      <c r="M90" s="41">
        <v>45566</v>
      </c>
      <c r="N90" s="41">
        <v>45657</v>
      </c>
      <c r="O90" s="42" t="s">
        <v>144</v>
      </c>
      <c r="P90" s="41">
        <f t="shared" ref="P90:P91" si="4">+M90+92</f>
        <v>45658</v>
      </c>
      <c r="Q90" s="41">
        <f t="shared" ref="Q90:Q91" si="5">+P90+89</f>
        <v>45747</v>
      </c>
      <c r="R90" s="225"/>
    </row>
    <row r="91" spans="1:18" ht="15.75" thickBot="1" x14ac:dyDescent="0.3">
      <c r="A91" s="226">
        <v>64</v>
      </c>
      <c r="B91" s="81" t="s">
        <v>155</v>
      </c>
      <c r="C91" s="77" t="s">
        <v>156</v>
      </c>
      <c r="D91" s="77" t="s">
        <v>156</v>
      </c>
      <c r="E91" s="79" t="s">
        <v>74</v>
      </c>
      <c r="F91" s="79" t="s">
        <v>25</v>
      </c>
      <c r="G91" s="189" t="s">
        <v>422</v>
      </c>
      <c r="H91" s="200" t="s">
        <v>394</v>
      </c>
      <c r="I91" s="82">
        <v>1</v>
      </c>
      <c r="J91" s="77" t="s">
        <v>156</v>
      </c>
      <c r="K91" s="82">
        <v>1500000</v>
      </c>
      <c r="L91" s="83" t="s">
        <v>158</v>
      </c>
      <c r="M91" s="78">
        <v>45566</v>
      </c>
      <c r="N91" s="78">
        <v>45657</v>
      </c>
      <c r="O91" s="84" t="s">
        <v>144</v>
      </c>
      <c r="P91" s="78">
        <f t="shared" si="4"/>
        <v>45658</v>
      </c>
      <c r="Q91" s="78">
        <f t="shared" si="5"/>
        <v>45747</v>
      </c>
      <c r="R91" s="227"/>
    </row>
    <row r="92" spans="1:18" ht="15.75" thickBot="1" x14ac:dyDescent="0.3">
      <c r="A92" s="228"/>
      <c r="B92" s="190"/>
      <c r="C92" s="92"/>
      <c r="D92" s="92"/>
      <c r="E92" s="93"/>
      <c r="F92" s="94"/>
      <c r="G92" s="93"/>
      <c r="H92" s="201"/>
      <c r="I92" s="95"/>
      <c r="J92" s="92"/>
      <c r="K92" s="96"/>
      <c r="L92" s="97"/>
      <c r="M92" s="98"/>
      <c r="N92" s="98"/>
      <c r="O92" s="95"/>
      <c r="P92" s="99"/>
      <c r="Q92" s="99"/>
      <c r="R92" s="229"/>
    </row>
    <row r="93" spans="1:18" ht="15.75" thickBot="1" x14ac:dyDescent="0.3">
      <c r="A93" s="230">
        <v>64</v>
      </c>
      <c r="B93" s="118" t="s">
        <v>155</v>
      </c>
      <c r="C93" s="119" t="s">
        <v>156</v>
      </c>
      <c r="D93" s="119" t="s">
        <v>156</v>
      </c>
      <c r="E93" s="120" t="s">
        <v>91</v>
      </c>
      <c r="F93" s="121" t="s">
        <v>122</v>
      </c>
      <c r="G93" s="122" t="s">
        <v>287</v>
      </c>
      <c r="H93" s="202" t="s">
        <v>232</v>
      </c>
      <c r="I93" s="123">
        <v>1</v>
      </c>
      <c r="J93" s="119" t="s">
        <v>156</v>
      </c>
      <c r="K93" s="123">
        <v>26400000</v>
      </c>
      <c r="L93" s="124" t="s">
        <v>158</v>
      </c>
      <c r="M93" s="125">
        <v>45566</v>
      </c>
      <c r="N93" s="125">
        <v>45657</v>
      </c>
      <c r="O93" s="126" t="s">
        <v>144</v>
      </c>
      <c r="P93" s="127">
        <f>+M93+92</f>
        <v>45658</v>
      </c>
      <c r="Q93" s="128">
        <f>+P93+89</f>
        <v>45747</v>
      </c>
      <c r="R93" s="231"/>
    </row>
    <row r="94" spans="1:18" ht="15.75" thickBot="1" x14ac:dyDescent="0.3">
      <c r="A94" s="232"/>
      <c r="B94" s="101"/>
      <c r="C94" s="102"/>
      <c r="D94" s="102"/>
      <c r="E94" s="103"/>
      <c r="F94" s="104"/>
      <c r="G94" s="106"/>
      <c r="H94" s="203"/>
      <c r="I94" s="107"/>
      <c r="J94" s="102"/>
      <c r="K94" s="107"/>
      <c r="L94" s="108"/>
      <c r="M94" s="109"/>
      <c r="N94" s="109"/>
      <c r="O94" s="105"/>
      <c r="P94" s="100"/>
      <c r="Q94" s="100"/>
      <c r="R94" s="233"/>
    </row>
    <row r="95" spans="1:18" x14ac:dyDescent="0.25">
      <c r="A95" s="234">
        <v>64</v>
      </c>
      <c r="B95" s="13" t="s">
        <v>155</v>
      </c>
      <c r="C95" s="14" t="s">
        <v>156</v>
      </c>
      <c r="D95" s="14" t="s">
        <v>156</v>
      </c>
      <c r="E95" s="15" t="s">
        <v>78</v>
      </c>
      <c r="F95" s="16" t="s">
        <v>25</v>
      </c>
      <c r="G95" s="15" t="s">
        <v>390</v>
      </c>
      <c r="H95" s="204" t="s">
        <v>244</v>
      </c>
      <c r="I95" s="129">
        <v>1</v>
      </c>
      <c r="J95" s="14" t="s">
        <v>156</v>
      </c>
      <c r="K95" s="130">
        <v>7087500</v>
      </c>
      <c r="L95" s="129" t="s">
        <v>158</v>
      </c>
      <c r="M95" s="131">
        <v>45505</v>
      </c>
      <c r="N95" s="131">
        <v>45596</v>
      </c>
      <c r="O95" s="132" t="s">
        <v>144</v>
      </c>
      <c r="P95" s="133">
        <f>+M95+122</f>
        <v>45627</v>
      </c>
      <c r="Q95" s="134">
        <f>+P95+61</f>
        <v>45688</v>
      </c>
      <c r="R95" s="235"/>
    </row>
    <row r="96" spans="1:18" x14ac:dyDescent="0.25">
      <c r="A96" s="236">
        <v>64</v>
      </c>
      <c r="B96" s="17" t="s">
        <v>155</v>
      </c>
      <c r="C96" s="18" t="s">
        <v>156</v>
      </c>
      <c r="D96" s="18" t="s">
        <v>156</v>
      </c>
      <c r="E96" s="19" t="s">
        <v>78</v>
      </c>
      <c r="F96" s="20" t="s">
        <v>25</v>
      </c>
      <c r="G96" s="19" t="s">
        <v>210</v>
      </c>
      <c r="H96" s="205" t="s">
        <v>244</v>
      </c>
      <c r="I96" s="30">
        <v>1</v>
      </c>
      <c r="J96" s="18" t="s">
        <v>156</v>
      </c>
      <c r="K96" s="135">
        <v>1250000</v>
      </c>
      <c r="L96" s="30" t="s">
        <v>158</v>
      </c>
      <c r="M96" s="31">
        <v>45413</v>
      </c>
      <c r="N96" s="31">
        <v>45504</v>
      </c>
      <c r="O96" s="27" t="s">
        <v>144</v>
      </c>
      <c r="P96" s="136">
        <f t="shared" ref="P96:P101" si="6">+M96+123</f>
        <v>45536</v>
      </c>
      <c r="Q96" s="26">
        <f>+P96+60</f>
        <v>45596</v>
      </c>
      <c r="R96" s="237"/>
    </row>
    <row r="97" spans="1:18" x14ac:dyDescent="0.25">
      <c r="A97" s="236">
        <v>64</v>
      </c>
      <c r="B97" s="17" t="s">
        <v>155</v>
      </c>
      <c r="C97" s="18" t="s">
        <v>156</v>
      </c>
      <c r="D97" s="18" t="s">
        <v>156</v>
      </c>
      <c r="E97" s="51" t="s">
        <v>78</v>
      </c>
      <c r="F97" s="20" t="s">
        <v>25</v>
      </c>
      <c r="G97" s="194" t="s">
        <v>387</v>
      </c>
      <c r="H97" s="205" t="s">
        <v>239</v>
      </c>
      <c r="I97" s="30">
        <v>1</v>
      </c>
      <c r="J97" s="18" t="s">
        <v>156</v>
      </c>
      <c r="K97" s="135">
        <v>48600000</v>
      </c>
      <c r="L97" s="30" t="s">
        <v>158</v>
      </c>
      <c r="M97" s="31">
        <v>45413</v>
      </c>
      <c r="N97" s="31">
        <v>45504</v>
      </c>
      <c r="O97" s="27" t="s">
        <v>144</v>
      </c>
      <c r="P97" s="136">
        <f t="shared" si="6"/>
        <v>45536</v>
      </c>
      <c r="Q97" s="26">
        <f>+P97+60</f>
        <v>45596</v>
      </c>
      <c r="R97" s="237"/>
    </row>
    <row r="98" spans="1:18" x14ac:dyDescent="0.25">
      <c r="A98" s="236">
        <v>64</v>
      </c>
      <c r="B98" s="17" t="s">
        <v>155</v>
      </c>
      <c r="C98" s="18" t="s">
        <v>156</v>
      </c>
      <c r="D98" s="18" t="s">
        <v>156</v>
      </c>
      <c r="E98" s="19" t="s">
        <v>78</v>
      </c>
      <c r="F98" s="20" t="s">
        <v>25</v>
      </c>
      <c r="G98" s="19" t="s">
        <v>307</v>
      </c>
      <c r="H98" s="206" t="s">
        <v>244</v>
      </c>
      <c r="I98" s="24">
        <v>1</v>
      </c>
      <c r="J98" s="18" t="s">
        <v>156</v>
      </c>
      <c r="K98" s="135">
        <v>7492500</v>
      </c>
      <c r="L98" s="24" t="s">
        <v>158</v>
      </c>
      <c r="M98" s="31">
        <v>45566</v>
      </c>
      <c r="N98" s="31">
        <v>45657</v>
      </c>
      <c r="O98" s="27" t="s">
        <v>144</v>
      </c>
      <c r="P98" s="136">
        <f t="shared" si="6"/>
        <v>45689</v>
      </c>
      <c r="Q98" s="26">
        <f>+P98+58</f>
        <v>45747</v>
      </c>
      <c r="R98" s="237"/>
    </row>
    <row r="99" spans="1:18" x14ac:dyDescent="0.25">
      <c r="A99" s="236">
        <v>64</v>
      </c>
      <c r="B99" s="17" t="s">
        <v>155</v>
      </c>
      <c r="C99" s="18" t="s">
        <v>156</v>
      </c>
      <c r="D99" s="18" t="s">
        <v>156</v>
      </c>
      <c r="E99" s="51" t="s">
        <v>78</v>
      </c>
      <c r="F99" s="52" t="s">
        <v>25</v>
      </c>
      <c r="G99" s="58" t="s">
        <v>342</v>
      </c>
      <c r="H99" s="207" t="s">
        <v>356</v>
      </c>
      <c r="I99" s="60">
        <v>1</v>
      </c>
      <c r="J99" s="137" t="s">
        <v>156</v>
      </c>
      <c r="K99" s="55">
        <v>40000000</v>
      </c>
      <c r="L99" s="61" t="s">
        <v>158</v>
      </c>
      <c r="M99" s="31">
        <v>45566</v>
      </c>
      <c r="N99" s="31">
        <v>45657</v>
      </c>
      <c r="O99" s="57" t="s">
        <v>144</v>
      </c>
      <c r="P99" s="136">
        <f t="shared" si="6"/>
        <v>45689</v>
      </c>
      <c r="Q99" s="26">
        <f>+P99+58</f>
        <v>45747</v>
      </c>
      <c r="R99" s="237"/>
    </row>
    <row r="100" spans="1:18" x14ac:dyDescent="0.25">
      <c r="A100" s="236">
        <v>64</v>
      </c>
      <c r="B100" s="17" t="s">
        <v>155</v>
      </c>
      <c r="C100" s="18" t="s">
        <v>156</v>
      </c>
      <c r="D100" s="18" t="s">
        <v>156</v>
      </c>
      <c r="E100" s="19" t="s">
        <v>78</v>
      </c>
      <c r="F100" s="20" t="s">
        <v>25</v>
      </c>
      <c r="G100" s="22" t="s">
        <v>188</v>
      </c>
      <c r="H100" s="205" t="s">
        <v>229</v>
      </c>
      <c r="I100" s="23">
        <v>1</v>
      </c>
      <c r="J100" s="18" t="s">
        <v>156</v>
      </c>
      <c r="K100" s="29">
        <v>12300000</v>
      </c>
      <c r="L100" s="24" t="s">
        <v>158</v>
      </c>
      <c r="M100" s="31">
        <v>45474</v>
      </c>
      <c r="N100" s="31">
        <v>45565</v>
      </c>
      <c r="O100" s="27" t="s">
        <v>144</v>
      </c>
      <c r="P100" s="136">
        <f t="shared" si="6"/>
        <v>45597</v>
      </c>
      <c r="Q100" s="26">
        <f>+P100+60</f>
        <v>45657</v>
      </c>
      <c r="R100" s="237"/>
    </row>
    <row r="101" spans="1:18" x14ac:dyDescent="0.25">
      <c r="A101" s="236">
        <v>64</v>
      </c>
      <c r="B101" s="17" t="s">
        <v>155</v>
      </c>
      <c r="C101" s="18" t="s">
        <v>156</v>
      </c>
      <c r="D101" s="18" t="s">
        <v>156</v>
      </c>
      <c r="E101" s="19" t="s">
        <v>78</v>
      </c>
      <c r="F101" s="20" t="s">
        <v>25</v>
      </c>
      <c r="G101" s="22" t="s">
        <v>189</v>
      </c>
      <c r="H101" s="205" t="s">
        <v>279</v>
      </c>
      <c r="I101" s="23">
        <v>1</v>
      </c>
      <c r="J101" s="18" t="s">
        <v>156</v>
      </c>
      <c r="K101" s="29">
        <v>12300000</v>
      </c>
      <c r="L101" s="30" t="s">
        <v>158</v>
      </c>
      <c r="M101" s="31">
        <v>45474</v>
      </c>
      <c r="N101" s="31">
        <v>45565</v>
      </c>
      <c r="O101" s="27" t="s">
        <v>144</v>
      </c>
      <c r="P101" s="136">
        <f t="shared" si="6"/>
        <v>45597</v>
      </c>
      <c r="Q101" s="26">
        <f>+P101+60</f>
        <v>45657</v>
      </c>
      <c r="R101" s="237"/>
    </row>
    <row r="102" spans="1:18" x14ac:dyDescent="0.25">
      <c r="A102" s="236">
        <v>64</v>
      </c>
      <c r="B102" s="17" t="s">
        <v>155</v>
      </c>
      <c r="C102" s="18" t="s">
        <v>156</v>
      </c>
      <c r="D102" s="18" t="s">
        <v>156</v>
      </c>
      <c r="E102" s="19" t="s">
        <v>78</v>
      </c>
      <c r="F102" s="20" t="s">
        <v>25</v>
      </c>
      <c r="G102" s="194" t="s">
        <v>298</v>
      </c>
      <c r="H102" s="205" t="s">
        <v>239</v>
      </c>
      <c r="I102" s="30">
        <v>1</v>
      </c>
      <c r="J102" s="18" t="s">
        <v>156</v>
      </c>
      <c r="K102" s="135">
        <v>25000000</v>
      </c>
      <c r="L102" s="30" t="s">
        <v>158</v>
      </c>
      <c r="M102" s="31">
        <v>45566</v>
      </c>
      <c r="N102" s="31">
        <v>45657</v>
      </c>
      <c r="O102" s="27" t="s">
        <v>270</v>
      </c>
      <c r="P102" s="136">
        <f t="shared" ref="P102:P103" si="7">+M102+123</f>
        <v>45689</v>
      </c>
      <c r="Q102" s="26">
        <f t="shared" ref="Q102:Q103" si="8">+P102+58</f>
        <v>45747</v>
      </c>
      <c r="R102" s="237"/>
    </row>
    <row r="103" spans="1:18" x14ac:dyDescent="0.25">
      <c r="A103" s="236">
        <v>64</v>
      </c>
      <c r="B103" s="17" t="s">
        <v>155</v>
      </c>
      <c r="C103" s="18" t="s">
        <v>156</v>
      </c>
      <c r="D103" s="18" t="s">
        <v>156</v>
      </c>
      <c r="E103" s="51" t="s">
        <v>78</v>
      </c>
      <c r="F103" s="52" t="s">
        <v>25</v>
      </c>
      <c r="G103" s="28" t="s">
        <v>423</v>
      </c>
      <c r="H103" s="206" t="s">
        <v>363</v>
      </c>
      <c r="I103" s="64">
        <v>30</v>
      </c>
      <c r="J103" s="137" t="s">
        <v>156</v>
      </c>
      <c r="K103" s="29">
        <v>25000000</v>
      </c>
      <c r="L103" s="56" t="s">
        <v>158</v>
      </c>
      <c r="M103" s="31">
        <v>45566</v>
      </c>
      <c r="N103" s="31">
        <v>45657</v>
      </c>
      <c r="O103" s="57" t="s">
        <v>144</v>
      </c>
      <c r="P103" s="136">
        <f t="shared" si="7"/>
        <v>45689</v>
      </c>
      <c r="Q103" s="26">
        <f t="shared" si="8"/>
        <v>45747</v>
      </c>
      <c r="R103" s="237"/>
    </row>
    <row r="104" spans="1:18" x14ac:dyDescent="0.25">
      <c r="A104" s="236">
        <v>64</v>
      </c>
      <c r="B104" s="17" t="s">
        <v>155</v>
      </c>
      <c r="C104" s="18" t="s">
        <v>156</v>
      </c>
      <c r="D104" s="18" t="s">
        <v>156</v>
      </c>
      <c r="E104" s="19" t="s">
        <v>78</v>
      </c>
      <c r="F104" s="20" t="s">
        <v>25</v>
      </c>
      <c r="G104" s="194" t="s">
        <v>201</v>
      </c>
      <c r="H104" s="205" t="s">
        <v>239</v>
      </c>
      <c r="I104" s="30">
        <v>1</v>
      </c>
      <c r="J104" s="18" t="s">
        <v>156</v>
      </c>
      <c r="K104" s="135">
        <v>11000000</v>
      </c>
      <c r="L104" s="30" t="s">
        <v>158</v>
      </c>
      <c r="M104" s="31">
        <v>45505</v>
      </c>
      <c r="N104" s="31">
        <v>45596</v>
      </c>
      <c r="O104" s="27" t="s">
        <v>147</v>
      </c>
      <c r="P104" s="136">
        <f>+M104+122</f>
        <v>45627</v>
      </c>
      <c r="Q104" s="26">
        <f>+P104+61</f>
        <v>45688</v>
      </c>
      <c r="R104" s="237"/>
    </row>
    <row r="105" spans="1:18" x14ac:dyDescent="0.25">
      <c r="A105" s="236">
        <v>64</v>
      </c>
      <c r="B105" s="17" t="s">
        <v>155</v>
      </c>
      <c r="C105" s="18" t="s">
        <v>156</v>
      </c>
      <c r="D105" s="18" t="s">
        <v>156</v>
      </c>
      <c r="E105" s="19" t="s">
        <v>78</v>
      </c>
      <c r="F105" s="20" t="s">
        <v>25</v>
      </c>
      <c r="G105" s="194" t="s">
        <v>208</v>
      </c>
      <c r="H105" s="205" t="s">
        <v>244</v>
      </c>
      <c r="I105" s="30">
        <v>1</v>
      </c>
      <c r="J105" s="18" t="s">
        <v>156</v>
      </c>
      <c r="K105" s="135">
        <v>1500000</v>
      </c>
      <c r="L105" s="30" t="s">
        <v>158</v>
      </c>
      <c r="M105" s="31">
        <v>45566</v>
      </c>
      <c r="N105" s="31">
        <v>45657</v>
      </c>
      <c r="O105" s="27" t="s">
        <v>138</v>
      </c>
      <c r="P105" s="136">
        <f t="shared" ref="P105:P106" si="9">+M105+123</f>
        <v>45689</v>
      </c>
      <c r="Q105" s="26">
        <f t="shared" ref="Q105:Q106" si="10">+P105+58</f>
        <v>45747</v>
      </c>
      <c r="R105" s="237"/>
    </row>
    <row r="106" spans="1:18" x14ac:dyDescent="0.25">
      <c r="A106" s="236">
        <v>64</v>
      </c>
      <c r="B106" s="17" t="s">
        <v>155</v>
      </c>
      <c r="C106" s="18" t="s">
        <v>156</v>
      </c>
      <c r="D106" s="18" t="s">
        <v>156</v>
      </c>
      <c r="E106" s="19" t="s">
        <v>78</v>
      </c>
      <c r="F106" s="20" t="s">
        <v>25</v>
      </c>
      <c r="G106" s="194" t="s">
        <v>310</v>
      </c>
      <c r="H106" s="205" t="s">
        <v>244</v>
      </c>
      <c r="I106" s="30">
        <v>1</v>
      </c>
      <c r="J106" s="18" t="s">
        <v>156</v>
      </c>
      <c r="K106" s="135">
        <v>3118500</v>
      </c>
      <c r="L106" s="24" t="s">
        <v>158</v>
      </c>
      <c r="M106" s="31">
        <v>45566</v>
      </c>
      <c r="N106" s="31">
        <v>45657</v>
      </c>
      <c r="O106" s="27" t="s">
        <v>144</v>
      </c>
      <c r="P106" s="136">
        <f t="shared" si="9"/>
        <v>45689</v>
      </c>
      <c r="Q106" s="26">
        <f t="shared" si="10"/>
        <v>45747</v>
      </c>
      <c r="R106" s="237"/>
    </row>
    <row r="107" spans="1:18" x14ac:dyDescent="0.25">
      <c r="A107" s="236">
        <v>64</v>
      </c>
      <c r="B107" s="17" t="s">
        <v>155</v>
      </c>
      <c r="C107" s="18" t="s">
        <v>156</v>
      </c>
      <c r="D107" s="18" t="s">
        <v>156</v>
      </c>
      <c r="E107" s="19" t="s">
        <v>78</v>
      </c>
      <c r="F107" s="20" t="s">
        <v>25</v>
      </c>
      <c r="G107" s="28" t="s">
        <v>383</v>
      </c>
      <c r="H107" s="205" t="s">
        <v>240</v>
      </c>
      <c r="I107" s="29">
        <v>1</v>
      </c>
      <c r="J107" s="65" t="s">
        <v>156</v>
      </c>
      <c r="K107" s="29">
        <v>21500000</v>
      </c>
      <c r="L107" s="24" t="s">
        <v>158</v>
      </c>
      <c r="M107" s="31">
        <v>45383</v>
      </c>
      <c r="N107" s="31">
        <f>+M107+90</f>
        <v>45473</v>
      </c>
      <c r="O107" s="27" t="s">
        <v>144</v>
      </c>
      <c r="P107" s="136">
        <f>+M107+122</f>
        <v>45505</v>
      </c>
      <c r="Q107" s="26">
        <f>+P107+60</f>
        <v>45565</v>
      </c>
      <c r="R107" s="237"/>
    </row>
    <row r="108" spans="1:18" x14ac:dyDescent="0.25">
      <c r="A108" s="236">
        <v>64</v>
      </c>
      <c r="B108" s="17" t="s">
        <v>155</v>
      </c>
      <c r="C108" s="18" t="s">
        <v>156</v>
      </c>
      <c r="D108" s="18" t="s">
        <v>156</v>
      </c>
      <c r="E108" s="51" t="s">
        <v>78</v>
      </c>
      <c r="F108" s="20" t="s">
        <v>25</v>
      </c>
      <c r="G108" s="28" t="s">
        <v>424</v>
      </c>
      <c r="H108" s="207" t="s">
        <v>361</v>
      </c>
      <c r="I108" s="29">
        <v>1</v>
      </c>
      <c r="J108" s="65" t="s">
        <v>156</v>
      </c>
      <c r="K108" s="29">
        <v>20000000</v>
      </c>
      <c r="L108" s="30" t="s">
        <v>158</v>
      </c>
      <c r="M108" s="31">
        <v>45505</v>
      </c>
      <c r="N108" s="31">
        <f>+M108+91</f>
        <v>45596</v>
      </c>
      <c r="O108" s="27" t="s">
        <v>144</v>
      </c>
      <c r="P108" s="136">
        <f>+M108+122</f>
        <v>45627</v>
      </c>
      <c r="Q108" s="26">
        <f>+P108+60</f>
        <v>45687</v>
      </c>
      <c r="R108" s="237"/>
    </row>
    <row r="109" spans="1:18" x14ac:dyDescent="0.25">
      <c r="A109" s="236">
        <v>64</v>
      </c>
      <c r="B109" s="17" t="s">
        <v>155</v>
      </c>
      <c r="C109" s="18" t="s">
        <v>156</v>
      </c>
      <c r="D109" s="18" t="s">
        <v>156</v>
      </c>
      <c r="E109" s="51" t="s">
        <v>78</v>
      </c>
      <c r="F109" s="20" t="s">
        <v>25</v>
      </c>
      <c r="G109" s="28" t="s">
        <v>425</v>
      </c>
      <c r="H109" s="207" t="s">
        <v>361</v>
      </c>
      <c r="I109" s="29">
        <v>1</v>
      </c>
      <c r="J109" s="65"/>
      <c r="K109" s="29">
        <v>14000000</v>
      </c>
      <c r="L109" s="30" t="s">
        <v>158</v>
      </c>
      <c r="M109" s="31">
        <v>45444</v>
      </c>
      <c r="N109" s="31">
        <v>45535</v>
      </c>
      <c r="O109" s="27" t="s">
        <v>144</v>
      </c>
      <c r="P109" s="136">
        <f>+M109+122</f>
        <v>45566</v>
      </c>
      <c r="Q109" s="26">
        <f>+P109+60</f>
        <v>45626</v>
      </c>
      <c r="R109" s="237"/>
    </row>
    <row r="110" spans="1:18" x14ac:dyDescent="0.25">
      <c r="A110" s="236">
        <v>64</v>
      </c>
      <c r="B110" s="17" t="s">
        <v>155</v>
      </c>
      <c r="C110" s="18" t="s">
        <v>156</v>
      </c>
      <c r="D110" s="18" t="s">
        <v>156</v>
      </c>
      <c r="E110" s="19" t="s">
        <v>78</v>
      </c>
      <c r="F110" s="20" t="s">
        <v>25</v>
      </c>
      <c r="G110" s="194" t="s">
        <v>312</v>
      </c>
      <c r="H110" s="205" t="s">
        <v>241</v>
      </c>
      <c r="I110" s="30">
        <v>1</v>
      </c>
      <c r="J110" s="65" t="s">
        <v>156</v>
      </c>
      <c r="K110" s="135">
        <v>2025000</v>
      </c>
      <c r="L110" s="30" t="s">
        <v>158</v>
      </c>
      <c r="M110" s="31">
        <v>45566</v>
      </c>
      <c r="N110" s="31">
        <v>45657</v>
      </c>
      <c r="O110" s="27" t="s">
        <v>144</v>
      </c>
      <c r="P110" s="136">
        <f>+M110+123</f>
        <v>45689</v>
      </c>
      <c r="Q110" s="26">
        <f>+P110+58</f>
        <v>45747</v>
      </c>
      <c r="R110" s="237"/>
    </row>
    <row r="111" spans="1:18" x14ac:dyDescent="0.25">
      <c r="A111" s="236">
        <v>64</v>
      </c>
      <c r="B111" s="17" t="s">
        <v>155</v>
      </c>
      <c r="C111" s="18" t="s">
        <v>156</v>
      </c>
      <c r="D111" s="18" t="s">
        <v>156</v>
      </c>
      <c r="E111" s="51" t="s">
        <v>78</v>
      </c>
      <c r="F111" s="52" t="s">
        <v>25</v>
      </c>
      <c r="G111" s="138" t="s">
        <v>343</v>
      </c>
      <c r="H111" s="207" t="s">
        <v>361</v>
      </c>
      <c r="I111" s="139">
        <v>1</v>
      </c>
      <c r="J111" s="54" t="s">
        <v>156</v>
      </c>
      <c r="K111" s="55">
        <v>9600000</v>
      </c>
      <c r="L111" s="56" t="s">
        <v>158</v>
      </c>
      <c r="M111" s="31">
        <v>45505</v>
      </c>
      <c r="N111" s="31">
        <v>45596</v>
      </c>
      <c r="O111" s="57" t="s">
        <v>144</v>
      </c>
      <c r="P111" s="136">
        <f>+M111+122</f>
        <v>45627</v>
      </c>
      <c r="Q111" s="26">
        <f>+P111+58</f>
        <v>45685</v>
      </c>
      <c r="R111" s="237"/>
    </row>
    <row r="112" spans="1:18" x14ac:dyDescent="0.25">
      <c r="A112" s="236">
        <v>64</v>
      </c>
      <c r="B112" s="17" t="s">
        <v>155</v>
      </c>
      <c r="C112" s="18" t="s">
        <v>156</v>
      </c>
      <c r="D112" s="18" t="s">
        <v>156</v>
      </c>
      <c r="E112" s="19" t="s">
        <v>78</v>
      </c>
      <c r="F112" s="20" t="s">
        <v>25</v>
      </c>
      <c r="G112" s="194" t="s">
        <v>314</v>
      </c>
      <c r="H112" s="205" t="s">
        <v>244</v>
      </c>
      <c r="I112" s="30">
        <v>1</v>
      </c>
      <c r="J112" s="65" t="s">
        <v>156</v>
      </c>
      <c r="K112" s="135">
        <v>1417500</v>
      </c>
      <c r="L112" s="30" t="s">
        <v>158</v>
      </c>
      <c r="M112" s="31">
        <v>45566</v>
      </c>
      <c r="N112" s="31">
        <v>45657</v>
      </c>
      <c r="O112" s="27" t="s">
        <v>144</v>
      </c>
      <c r="P112" s="136">
        <f t="shared" ref="P112:P118" si="11">+M112+123</f>
        <v>45689</v>
      </c>
      <c r="Q112" s="26">
        <f t="shared" ref="Q112:Q157" si="12">+P112+58</f>
        <v>45747</v>
      </c>
      <c r="R112" s="237"/>
    </row>
    <row r="113" spans="1:18" x14ac:dyDescent="0.25">
      <c r="A113" s="236">
        <v>64</v>
      </c>
      <c r="B113" s="17" t="s">
        <v>155</v>
      </c>
      <c r="C113" s="18" t="s">
        <v>156</v>
      </c>
      <c r="D113" s="18" t="s">
        <v>156</v>
      </c>
      <c r="E113" s="19" t="s">
        <v>78</v>
      </c>
      <c r="F113" s="20" t="s">
        <v>25</v>
      </c>
      <c r="G113" s="28" t="s">
        <v>191</v>
      </c>
      <c r="H113" s="205" t="s">
        <v>233</v>
      </c>
      <c r="I113" s="29">
        <v>400</v>
      </c>
      <c r="J113" s="65" t="s">
        <v>156</v>
      </c>
      <c r="K113" s="29">
        <v>19600000</v>
      </c>
      <c r="L113" s="30" t="s">
        <v>192</v>
      </c>
      <c r="M113" s="31">
        <v>45566</v>
      </c>
      <c r="N113" s="31">
        <v>45657</v>
      </c>
      <c r="O113" s="27" t="s">
        <v>144</v>
      </c>
      <c r="P113" s="136">
        <f t="shared" si="11"/>
        <v>45689</v>
      </c>
      <c r="Q113" s="26">
        <f t="shared" si="12"/>
        <v>45747</v>
      </c>
      <c r="R113" s="237"/>
    </row>
    <row r="114" spans="1:18" x14ac:dyDescent="0.25">
      <c r="A114" s="236">
        <v>64</v>
      </c>
      <c r="B114" s="17" t="s">
        <v>155</v>
      </c>
      <c r="C114" s="18" t="s">
        <v>156</v>
      </c>
      <c r="D114" s="18" t="s">
        <v>156</v>
      </c>
      <c r="E114" s="19" t="s">
        <v>78</v>
      </c>
      <c r="F114" s="20" t="s">
        <v>25</v>
      </c>
      <c r="G114" s="194" t="s">
        <v>317</v>
      </c>
      <c r="H114" s="206" t="s">
        <v>245</v>
      </c>
      <c r="I114" s="30">
        <v>1</v>
      </c>
      <c r="J114" s="65" t="s">
        <v>156</v>
      </c>
      <c r="K114" s="135">
        <v>1053000</v>
      </c>
      <c r="L114" s="30" t="s">
        <v>158</v>
      </c>
      <c r="M114" s="31">
        <v>45566</v>
      </c>
      <c r="N114" s="31">
        <v>45657</v>
      </c>
      <c r="O114" s="27" t="s">
        <v>144</v>
      </c>
      <c r="P114" s="136">
        <f t="shared" si="11"/>
        <v>45689</v>
      </c>
      <c r="Q114" s="26">
        <f t="shared" si="12"/>
        <v>45747</v>
      </c>
      <c r="R114" s="237"/>
    </row>
    <row r="115" spans="1:18" x14ac:dyDescent="0.25">
      <c r="A115" s="236">
        <v>64</v>
      </c>
      <c r="B115" s="17" t="s">
        <v>155</v>
      </c>
      <c r="C115" s="18" t="s">
        <v>156</v>
      </c>
      <c r="D115" s="18" t="s">
        <v>156</v>
      </c>
      <c r="E115" s="19" t="s">
        <v>78</v>
      </c>
      <c r="F115" s="20" t="s">
        <v>25</v>
      </c>
      <c r="G115" s="194" t="s">
        <v>306</v>
      </c>
      <c r="H115" s="206" t="s">
        <v>244</v>
      </c>
      <c r="I115" s="30">
        <v>1</v>
      </c>
      <c r="J115" s="65" t="s">
        <v>156</v>
      </c>
      <c r="K115" s="135">
        <v>8505000</v>
      </c>
      <c r="L115" s="30" t="s">
        <v>158</v>
      </c>
      <c r="M115" s="31">
        <v>45566</v>
      </c>
      <c r="N115" s="31">
        <v>45657</v>
      </c>
      <c r="O115" s="27" t="s">
        <v>138</v>
      </c>
      <c r="P115" s="136">
        <f t="shared" si="11"/>
        <v>45689</v>
      </c>
      <c r="Q115" s="26">
        <f t="shared" si="12"/>
        <v>45747</v>
      </c>
      <c r="R115" s="237"/>
    </row>
    <row r="116" spans="1:18" x14ac:dyDescent="0.25">
      <c r="A116" s="236">
        <v>64</v>
      </c>
      <c r="B116" s="17" t="s">
        <v>155</v>
      </c>
      <c r="C116" s="18" t="s">
        <v>156</v>
      </c>
      <c r="D116" s="18" t="s">
        <v>156</v>
      </c>
      <c r="E116" s="19" t="s">
        <v>78</v>
      </c>
      <c r="F116" s="20" t="s">
        <v>25</v>
      </c>
      <c r="G116" s="194" t="s">
        <v>199</v>
      </c>
      <c r="H116" s="206" t="s">
        <v>242</v>
      </c>
      <c r="I116" s="30">
        <v>1</v>
      </c>
      <c r="J116" s="65" t="s">
        <v>156</v>
      </c>
      <c r="K116" s="135">
        <v>28350000</v>
      </c>
      <c r="L116" s="30" t="s">
        <v>158</v>
      </c>
      <c r="M116" s="31">
        <v>45566</v>
      </c>
      <c r="N116" s="31">
        <v>45657</v>
      </c>
      <c r="O116" s="27" t="s">
        <v>144</v>
      </c>
      <c r="P116" s="136">
        <f t="shared" si="11"/>
        <v>45689</v>
      </c>
      <c r="Q116" s="26">
        <f t="shared" si="12"/>
        <v>45747</v>
      </c>
      <c r="R116" s="237"/>
    </row>
    <row r="117" spans="1:18" x14ac:dyDescent="0.25">
      <c r="A117" s="236">
        <v>64</v>
      </c>
      <c r="B117" s="17" t="s">
        <v>155</v>
      </c>
      <c r="C117" s="18" t="s">
        <v>156</v>
      </c>
      <c r="D117" s="18" t="s">
        <v>156</v>
      </c>
      <c r="E117" s="19" t="s">
        <v>78</v>
      </c>
      <c r="F117" s="20" t="s">
        <v>25</v>
      </c>
      <c r="G117" s="19" t="s">
        <v>308</v>
      </c>
      <c r="H117" s="206" t="s">
        <v>244</v>
      </c>
      <c r="I117" s="24">
        <v>1</v>
      </c>
      <c r="J117" s="18" t="s">
        <v>156</v>
      </c>
      <c r="K117" s="140">
        <v>3850000</v>
      </c>
      <c r="L117" s="24" t="s">
        <v>158</v>
      </c>
      <c r="M117" s="31">
        <v>45566</v>
      </c>
      <c r="N117" s="31">
        <v>45657</v>
      </c>
      <c r="O117" s="21" t="s">
        <v>138</v>
      </c>
      <c r="P117" s="136">
        <f t="shared" si="11"/>
        <v>45689</v>
      </c>
      <c r="Q117" s="26">
        <f t="shared" si="12"/>
        <v>45747</v>
      </c>
      <c r="R117" s="238"/>
    </row>
    <row r="118" spans="1:18" x14ac:dyDescent="0.25">
      <c r="A118" s="236">
        <v>64</v>
      </c>
      <c r="B118" s="17" t="s">
        <v>155</v>
      </c>
      <c r="C118" s="18" t="s">
        <v>156</v>
      </c>
      <c r="D118" s="18" t="s">
        <v>156</v>
      </c>
      <c r="E118" s="51" t="s">
        <v>78</v>
      </c>
      <c r="F118" s="52" t="s">
        <v>25</v>
      </c>
      <c r="G118" s="28" t="s">
        <v>426</v>
      </c>
      <c r="H118" s="205" t="s">
        <v>248</v>
      </c>
      <c r="I118" s="29">
        <v>100</v>
      </c>
      <c r="J118" s="65" t="s">
        <v>156</v>
      </c>
      <c r="K118" s="29">
        <v>6500000</v>
      </c>
      <c r="L118" s="30" t="s">
        <v>159</v>
      </c>
      <c r="M118" s="31">
        <v>45566</v>
      </c>
      <c r="N118" s="31">
        <v>45657</v>
      </c>
      <c r="O118" s="53" t="s">
        <v>144</v>
      </c>
      <c r="P118" s="136">
        <f t="shared" si="11"/>
        <v>45689</v>
      </c>
      <c r="Q118" s="26">
        <f t="shared" si="12"/>
        <v>45747</v>
      </c>
      <c r="R118" s="237"/>
    </row>
    <row r="119" spans="1:18" x14ac:dyDescent="0.25">
      <c r="A119" s="236">
        <v>64</v>
      </c>
      <c r="B119" s="17" t="s">
        <v>155</v>
      </c>
      <c r="C119" s="18" t="s">
        <v>156</v>
      </c>
      <c r="D119" s="18" t="s">
        <v>156</v>
      </c>
      <c r="E119" s="51" t="s">
        <v>78</v>
      </c>
      <c r="F119" s="20" t="s">
        <v>25</v>
      </c>
      <c r="G119" s="28" t="s">
        <v>389</v>
      </c>
      <c r="H119" s="207" t="s">
        <v>361</v>
      </c>
      <c r="I119" s="29">
        <v>24</v>
      </c>
      <c r="J119" s="65" t="s">
        <v>156</v>
      </c>
      <c r="K119" s="29">
        <v>33000000</v>
      </c>
      <c r="L119" s="61" t="s">
        <v>157</v>
      </c>
      <c r="M119" s="31">
        <v>45444</v>
      </c>
      <c r="N119" s="25">
        <v>45535</v>
      </c>
      <c r="O119" s="21" t="s">
        <v>144</v>
      </c>
      <c r="P119" s="26">
        <f>+M119+122</f>
        <v>45566</v>
      </c>
      <c r="Q119" s="26">
        <f>+P119+60</f>
        <v>45626</v>
      </c>
      <c r="R119" s="237"/>
    </row>
    <row r="120" spans="1:18" x14ac:dyDescent="0.25">
      <c r="A120" s="236">
        <v>64</v>
      </c>
      <c r="B120" s="17" t="s">
        <v>155</v>
      </c>
      <c r="C120" s="18" t="s">
        <v>156</v>
      </c>
      <c r="D120" s="18" t="s">
        <v>156</v>
      </c>
      <c r="E120" s="19" t="s">
        <v>78</v>
      </c>
      <c r="F120" s="20" t="s">
        <v>25</v>
      </c>
      <c r="G120" s="194" t="s">
        <v>319</v>
      </c>
      <c r="H120" s="205" t="s">
        <v>239</v>
      </c>
      <c r="I120" s="30">
        <v>1</v>
      </c>
      <c r="J120" s="65" t="s">
        <v>156</v>
      </c>
      <c r="K120" s="135">
        <v>40500000</v>
      </c>
      <c r="L120" s="24" t="s">
        <v>158</v>
      </c>
      <c r="M120" s="31">
        <v>45566</v>
      </c>
      <c r="N120" s="31">
        <v>45657</v>
      </c>
      <c r="O120" s="21" t="s">
        <v>144</v>
      </c>
      <c r="P120" s="136">
        <f t="shared" ref="P120:P144" si="13">+M120+123</f>
        <v>45689</v>
      </c>
      <c r="Q120" s="26">
        <f t="shared" si="12"/>
        <v>45747</v>
      </c>
      <c r="R120" s="237"/>
    </row>
    <row r="121" spans="1:18" x14ac:dyDescent="0.25">
      <c r="A121" s="236">
        <v>64</v>
      </c>
      <c r="B121" s="17" t="s">
        <v>155</v>
      </c>
      <c r="C121" s="18" t="s">
        <v>156</v>
      </c>
      <c r="D121" s="18" t="s">
        <v>156</v>
      </c>
      <c r="E121" s="19" t="s">
        <v>78</v>
      </c>
      <c r="F121" s="20" t="s">
        <v>25</v>
      </c>
      <c r="G121" s="194" t="s">
        <v>292</v>
      </c>
      <c r="H121" s="205" t="s">
        <v>253</v>
      </c>
      <c r="I121" s="27">
        <v>1</v>
      </c>
      <c r="J121" s="65" t="s">
        <v>156</v>
      </c>
      <c r="K121" s="141">
        <v>6000000</v>
      </c>
      <c r="L121" s="24" t="s">
        <v>158</v>
      </c>
      <c r="M121" s="31">
        <v>45566</v>
      </c>
      <c r="N121" s="31">
        <v>45657</v>
      </c>
      <c r="O121" s="21" t="s">
        <v>144</v>
      </c>
      <c r="P121" s="136">
        <f t="shared" si="13"/>
        <v>45689</v>
      </c>
      <c r="Q121" s="26">
        <f t="shared" si="12"/>
        <v>45747</v>
      </c>
      <c r="R121" s="237"/>
    </row>
    <row r="122" spans="1:18" x14ac:dyDescent="0.25">
      <c r="A122" s="236">
        <v>64</v>
      </c>
      <c r="B122" s="17" t="s">
        <v>155</v>
      </c>
      <c r="C122" s="18" t="s">
        <v>156</v>
      </c>
      <c r="D122" s="18" t="s">
        <v>156</v>
      </c>
      <c r="E122" s="19" t="s">
        <v>78</v>
      </c>
      <c r="F122" s="20" t="s">
        <v>25</v>
      </c>
      <c r="G122" s="194" t="s">
        <v>401</v>
      </c>
      <c r="H122" s="205" t="s">
        <v>289</v>
      </c>
      <c r="I122" s="27">
        <v>1</v>
      </c>
      <c r="J122" s="65" t="s">
        <v>156</v>
      </c>
      <c r="K122" s="141">
        <v>7800000</v>
      </c>
      <c r="L122" s="24" t="s">
        <v>158</v>
      </c>
      <c r="M122" s="31">
        <v>45474</v>
      </c>
      <c r="N122" s="31">
        <f>+M122+91</f>
        <v>45565</v>
      </c>
      <c r="O122" s="21" t="s">
        <v>148</v>
      </c>
      <c r="P122" s="136">
        <f t="shared" si="13"/>
        <v>45597</v>
      </c>
      <c r="Q122" s="26">
        <f>+P122+60</f>
        <v>45657</v>
      </c>
      <c r="R122" s="237"/>
    </row>
    <row r="123" spans="1:18" x14ac:dyDescent="0.25">
      <c r="A123" s="236">
        <v>64</v>
      </c>
      <c r="B123" s="17" t="s">
        <v>155</v>
      </c>
      <c r="C123" s="18" t="s">
        <v>156</v>
      </c>
      <c r="D123" s="18" t="s">
        <v>156</v>
      </c>
      <c r="E123" s="19" t="s">
        <v>78</v>
      </c>
      <c r="F123" s="20" t="s">
        <v>25</v>
      </c>
      <c r="G123" s="19" t="s">
        <v>303</v>
      </c>
      <c r="H123" s="206" t="s">
        <v>239</v>
      </c>
      <c r="I123" s="24">
        <v>1</v>
      </c>
      <c r="J123" s="18" t="s">
        <v>156</v>
      </c>
      <c r="K123" s="140">
        <v>14000000</v>
      </c>
      <c r="L123" s="24" t="s">
        <v>158</v>
      </c>
      <c r="M123" s="31">
        <v>45566</v>
      </c>
      <c r="N123" s="31">
        <v>45657</v>
      </c>
      <c r="O123" s="21" t="s">
        <v>144</v>
      </c>
      <c r="P123" s="136">
        <f t="shared" si="13"/>
        <v>45689</v>
      </c>
      <c r="Q123" s="26">
        <f t="shared" si="12"/>
        <v>45747</v>
      </c>
      <c r="R123" s="238"/>
    </row>
    <row r="124" spans="1:18" x14ac:dyDescent="0.25">
      <c r="A124" s="236">
        <v>64</v>
      </c>
      <c r="B124" s="17" t="s">
        <v>155</v>
      </c>
      <c r="C124" s="18" t="s">
        <v>156</v>
      </c>
      <c r="D124" s="18" t="s">
        <v>156</v>
      </c>
      <c r="E124" s="19" t="s">
        <v>78</v>
      </c>
      <c r="F124" s="20" t="s">
        <v>25</v>
      </c>
      <c r="G124" s="19" t="s">
        <v>204</v>
      </c>
      <c r="H124" s="206" t="s">
        <v>244</v>
      </c>
      <c r="I124" s="24">
        <v>1</v>
      </c>
      <c r="J124" s="18" t="s">
        <v>156</v>
      </c>
      <c r="K124" s="140">
        <v>5062500</v>
      </c>
      <c r="L124" s="24" t="s">
        <v>158</v>
      </c>
      <c r="M124" s="31">
        <v>45566</v>
      </c>
      <c r="N124" s="31">
        <v>45657</v>
      </c>
      <c r="O124" s="21" t="s">
        <v>144</v>
      </c>
      <c r="P124" s="136">
        <f t="shared" si="13"/>
        <v>45689</v>
      </c>
      <c r="Q124" s="26">
        <f t="shared" si="12"/>
        <v>45747</v>
      </c>
      <c r="R124" s="238"/>
    </row>
    <row r="125" spans="1:18" x14ac:dyDescent="0.25">
      <c r="A125" s="236">
        <v>64</v>
      </c>
      <c r="B125" s="17" t="s">
        <v>155</v>
      </c>
      <c r="C125" s="18" t="s">
        <v>156</v>
      </c>
      <c r="D125" s="18" t="s">
        <v>156</v>
      </c>
      <c r="E125" s="19" t="s">
        <v>78</v>
      </c>
      <c r="F125" s="20" t="s">
        <v>25</v>
      </c>
      <c r="G125" s="19" t="s">
        <v>297</v>
      </c>
      <c r="H125" s="206" t="s">
        <v>239</v>
      </c>
      <c r="I125" s="24">
        <v>1</v>
      </c>
      <c r="J125" s="18" t="s">
        <v>156</v>
      </c>
      <c r="K125" s="140">
        <v>29484000</v>
      </c>
      <c r="L125" s="24" t="s">
        <v>158</v>
      </c>
      <c r="M125" s="31">
        <v>45566</v>
      </c>
      <c r="N125" s="31">
        <v>45657</v>
      </c>
      <c r="O125" s="21" t="s">
        <v>144</v>
      </c>
      <c r="P125" s="136">
        <f t="shared" si="13"/>
        <v>45689</v>
      </c>
      <c r="Q125" s="26">
        <f t="shared" si="12"/>
        <v>45747</v>
      </c>
      <c r="R125" s="238"/>
    </row>
    <row r="126" spans="1:18" x14ac:dyDescent="0.25">
      <c r="A126" s="236">
        <v>64</v>
      </c>
      <c r="B126" s="17" t="s">
        <v>155</v>
      </c>
      <c r="C126" s="18" t="s">
        <v>156</v>
      </c>
      <c r="D126" s="18" t="s">
        <v>156</v>
      </c>
      <c r="E126" s="19" t="s">
        <v>78</v>
      </c>
      <c r="F126" s="20" t="s">
        <v>25</v>
      </c>
      <c r="G126" s="19" t="s">
        <v>198</v>
      </c>
      <c r="H126" s="206" t="s">
        <v>239</v>
      </c>
      <c r="I126" s="24">
        <v>1</v>
      </c>
      <c r="J126" s="18" t="s">
        <v>156</v>
      </c>
      <c r="K126" s="140">
        <v>30375000</v>
      </c>
      <c r="L126" s="24" t="s">
        <v>158</v>
      </c>
      <c r="M126" s="31">
        <v>45566</v>
      </c>
      <c r="N126" s="31">
        <v>45657</v>
      </c>
      <c r="O126" s="21" t="s">
        <v>144</v>
      </c>
      <c r="P126" s="136">
        <f t="shared" si="13"/>
        <v>45689</v>
      </c>
      <c r="Q126" s="26">
        <f t="shared" si="12"/>
        <v>45747</v>
      </c>
      <c r="R126" s="238"/>
    </row>
    <row r="127" spans="1:18" x14ac:dyDescent="0.25">
      <c r="A127" s="236">
        <v>64</v>
      </c>
      <c r="B127" s="17" t="s">
        <v>155</v>
      </c>
      <c r="C127" s="18" t="s">
        <v>156</v>
      </c>
      <c r="D127" s="18" t="s">
        <v>156</v>
      </c>
      <c r="E127" s="19" t="s">
        <v>78</v>
      </c>
      <c r="F127" s="20" t="s">
        <v>25</v>
      </c>
      <c r="G127" s="19" t="s">
        <v>294</v>
      </c>
      <c r="H127" s="206" t="s">
        <v>243</v>
      </c>
      <c r="I127" s="24">
        <v>1</v>
      </c>
      <c r="J127" s="18" t="s">
        <v>156</v>
      </c>
      <c r="K127" s="140">
        <v>30375000</v>
      </c>
      <c r="L127" s="24" t="s">
        <v>158</v>
      </c>
      <c r="M127" s="31">
        <v>45566</v>
      </c>
      <c r="N127" s="31">
        <v>45657</v>
      </c>
      <c r="O127" s="21" t="s">
        <v>138</v>
      </c>
      <c r="P127" s="136">
        <f t="shared" si="13"/>
        <v>45689</v>
      </c>
      <c r="Q127" s="26">
        <f t="shared" si="12"/>
        <v>45747</v>
      </c>
      <c r="R127" s="238"/>
    </row>
    <row r="128" spans="1:18" x14ac:dyDescent="0.25">
      <c r="A128" s="236">
        <v>64</v>
      </c>
      <c r="B128" s="17" t="s">
        <v>155</v>
      </c>
      <c r="C128" s="18" t="s">
        <v>156</v>
      </c>
      <c r="D128" s="18" t="s">
        <v>156</v>
      </c>
      <c r="E128" s="19" t="s">
        <v>78</v>
      </c>
      <c r="F128" s="20" t="s">
        <v>25</v>
      </c>
      <c r="G128" s="19" t="s">
        <v>313</v>
      </c>
      <c r="H128" s="206" t="s">
        <v>244</v>
      </c>
      <c r="I128" s="24">
        <v>1</v>
      </c>
      <c r="J128" s="18" t="s">
        <v>156</v>
      </c>
      <c r="K128" s="140">
        <v>1560000</v>
      </c>
      <c r="L128" s="24" t="s">
        <v>158</v>
      </c>
      <c r="M128" s="31">
        <v>45566</v>
      </c>
      <c r="N128" s="31">
        <v>45657</v>
      </c>
      <c r="O128" s="21" t="s">
        <v>270</v>
      </c>
      <c r="P128" s="136">
        <f t="shared" si="13"/>
        <v>45689</v>
      </c>
      <c r="Q128" s="26">
        <f t="shared" si="12"/>
        <v>45747</v>
      </c>
      <c r="R128" s="238"/>
    </row>
    <row r="129" spans="1:18" x14ac:dyDescent="0.25">
      <c r="A129" s="236">
        <v>64</v>
      </c>
      <c r="B129" s="17" t="s">
        <v>155</v>
      </c>
      <c r="C129" s="18" t="s">
        <v>156</v>
      </c>
      <c r="D129" s="18" t="s">
        <v>156</v>
      </c>
      <c r="E129" s="19" t="s">
        <v>78</v>
      </c>
      <c r="F129" s="20" t="s">
        <v>25</v>
      </c>
      <c r="G129" s="19" t="s">
        <v>295</v>
      </c>
      <c r="H129" s="206" t="s">
        <v>239</v>
      </c>
      <c r="I129" s="24">
        <v>1</v>
      </c>
      <c r="J129" s="18" t="s">
        <v>156</v>
      </c>
      <c r="K129" s="140">
        <v>30000000</v>
      </c>
      <c r="L129" s="24" t="s">
        <v>158</v>
      </c>
      <c r="M129" s="31">
        <v>45566</v>
      </c>
      <c r="N129" s="31">
        <v>45657</v>
      </c>
      <c r="O129" s="21" t="s">
        <v>270</v>
      </c>
      <c r="P129" s="136">
        <f t="shared" si="13"/>
        <v>45689</v>
      </c>
      <c r="Q129" s="26">
        <f t="shared" si="12"/>
        <v>45747</v>
      </c>
      <c r="R129" s="238"/>
    </row>
    <row r="130" spans="1:18" x14ac:dyDescent="0.25">
      <c r="A130" s="236">
        <v>64</v>
      </c>
      <c r="B130" s="17" t="s">
        <v>155</v>
      </c>
      <c r="C130" s="18" t="s">
        <v>156</v>
      </c>
      <c r="D130" s="18" t="s">
        <v>156</v>
      </c>
      <c r="E130" s="19" t="s">
        <v>78</v>
      </c>
      <c r="F130" s="20" t="s">
        <v>25</v>
      </c>
      <c r="G130" s="19" t="s">
        <v>202</v>
      </c>
      <c r="H130" s="206" t="s">
        <v>244</v>
      </c>
      <c r="I130" s="24">
        <v>1</v>
      </c>
      <c r="J130" s="18" t="s">
        <v>156</v>
      </c>
      <c r="K130" s="140">
        <v>7087500</v>
      </c>
      <c r="L130" s="24" t="s">
        <v>158</v>
      </c>
      <c r="M130" s="31">
        <v>45566</v>
      </c>
      <c r="N130" s="31">
        <v>45657</v>
      </c>
      <c r="O130" s="21" t="s">
        <v>144</v>
      </c>
      <c r="P130" s="136">
        <f t="shared" si="13"/>
        <v>45689</v>
      </c>
      <c r="Q130" s="26">
        <f t="shared" si="12"/>
        <v>45747</v>
      </c>
      <c r="R130" s="238"/>
    </row>
    <row r="131" spans="1:18" x14ac:dyDescent="0.25">
      <c r="A131" s="236">
        <v>64</v>
      </c>
      <c r="B131" s="17" t="s">
        <v>155</v>
      </c>
      <c r="C131" s="18" t="s">
        <v>156</v>
      </c>
      <c r="D131" s="18" t="s">
        <v>156</v>
      </c>
      <c r="E131" s="19" t="s">
        <v>78</v>
      </c>
      <c r="F131" s="20" t="s">
        <v>25</v>
      </c>
      <c r="G131" s="19" t="s">
        <v>299</v>
      </c>
      <c r="H131" s="206" t="s">
        <v>239</v>
      </c>
      <c r="I131" s="24">
        <v>1</v>
      </c>
      <c r="J131" s="18" t="s">
        <v>156</v>
      </c>
      <c r="K131" s="140">
        <v>22356000</v>
      </c>
      <c r="L131" s="24" t="s">
        <v>158</v>
      </c>
      <c r="M131" s="31">
        <v>45566</v>
      </c>
      <c r="N131" s="31">
        <v>45657</v>
      </c>
      <c r="O131" s="21" t="s">
        <v>144</v>
      </c>
      <c r="P131" s="136">
        <f t="shared" si="13"/>
        <v>45689</v>
      </c>
      <c r="Q131" s="26">
        <f t="shared" si="12"/>
        <v>45747</v>
      </c>
      <c r="R131" s="238"/>
    </row>
    <row r="132" spans="1:18" x14ac:dyDescent="0.25">
      <c r="A132" s="236">
        <v>64</v>
      </c>
      <c r="B132" s="17" t="s">
        <v>155</v>
      </c>
      <c r="C132" s="18" t="s">
        <v>156</v>
      </c>
      <c r="D132" s="18" t="s">
        <v>156</v>
      </c>
      <c r="E132" s="19" t="s">
        <v>78</v>
      </c>
      <c r="F132" s="20" t="s">
        <v>25</v>
      </c>
      <c r="G132" s="19" t="s">
        <v>209</v>
      </c>
      <c r="H132" s="206" t="s">
        <v>244</v>
      </c>
      <c r="I132" s="24">
        <v>1</v>
      </c>
      <c r="J132" s="18" t="s">
        <v>156</v>
      </c>
      <c r="K132" s="140">
        <v>1300000</v>
      </c>
      <c r="L132" s="24" t="s">
        <v>158</v>
      </c>
      <c r="M132" s="31">
        <v>45566</v>
      </c>
      <c r="N132" s="31">
        <v>45657</v>
      </c>
      <c r="O132" s="21" t="s">
        <v>144</v>
      </c>
      <c r="P132" s="136">
        <f t="shared" si="13"/>
        <v>45689</v>
      </c>
      <c r="Q132" s="26">
        <f t="shared" si="12"/>
        <v>45747</v>
      </c>
      <c r="R132" s="238"/>
    </row>
    <row r="133" spans="1:18" x14ac:dyDescent="0.25">
      <c r="A133" s="236">
        <v>64</v>
      </c>
      <c r="B133" s="17" t="s">
        <v>155</v>
      </c>
      <c r="C133" s="18" t="s">
        <v>156</v>
      </c>
      <c r="D133" s="18" t="s">
        <v>156</v>
      </c>
      <c r="E133" s="19" t="s">
        <v>78</v>
      </c>
      <c r="F133" s="20" t="s">
        <v>25</v>
      </c>
      <c r="G133" s="19" t="s">
        <v>197</v>
      </c>
      <c r="H133" s="206" t="s">
        <v>239</v>
      </c>
      <c r="I133" s="24">
        <v>1</v>
      </c>
      <c r="J133" s="18" t="s">
        <v>156</v>
      </c>
      <c r="K133" s="140">
        <v>33878331</v>
      </c>
      <c r="L133" s="24" t="s">
        <v>158</v>
      </c>
      <c r="M133" s="31">
        <v>45566</v>
      </c>
      <c r="N133" s="31">
        <v>45657</v>
      </c>
      <c r="O133" s="21" t="s">
        <v>144</v>
      </c>
      <c r="P133" s="136">
        <f t="shared" si="13"/>
        <v>45689</v>
      </c>
      <c r="Q133" s="26">
        <f t="shared" si="12"/>
        <v>45747</v>
      </c>
      <c r="R133" s="238"/>
    </row>
    <row r="134" spans="1:18" x14ac:dyDescent="0.25">
      <c r="A134" s="236">
        <v>64</v>
      </c>
      <c r="B134" s="17" t="s">
        <v>155</v>
      </c>
      <c r="C134" s="18" t="s">
        <v>156</v>
      </c>
      <c r="D134" s="18" t="s">
        <v>156</v>
      </c>
      <c r="E134" s="19" t="s">
        <v>78</v>
      </c>
      <c r="F134" s="20" t="s">
        <v>25</v>
      </c>
      <c r="G134" s="19" t="s">
        <v>207</v>
      </c>
      <c r="H134" s="206" t="s">
        <v>244</v>
      </c>
      <c r="I134" s="24">
        <v>1</v>
      </c>
      <c r="J134" s="18" t="s">
        <v>156</v>
      </c>
      <c r="K134" s="140">
        <v>1782000</v>
      </c>
      <c r="L134" s="24" t="s">
        <v>158</v>
      </c>
      <c r="M134" s="31">
        <v>45566</v>
      </c>
      <c r="N134" s="31">
        <v>45657</v>
      </c>
      <c r="O134" s="21" t="s">
        <v>138</v>
      </c>
      <c r="P134" s="136">
        <f t="shared" si="13"/>
        <v>45689</v>
      </c>
      <c r="Q134" s="26">
        <f t="shared" si="12"/>
        <v>45747</v>
      </c>
      <c r="R134" s="238"/>
    </row>
    <row r="135" spans="1:18" x14ac:dyDescent="0.25">
      <c r="A135" s="236">
        <v>64</v>
      </c>
      <c r="B135" s="17" t="s">
        <v>155</v>
      </c>
      <c r="C135" s="18" t="s">
        <v>156</v>
      </c>
      <c r="D135" s="18" t="s">
        <v>156</v>
      </c>
      <c r="E135" s="19" t="s">
        <v>78</v>
      </c>
      <c r="F135" s="20" t="s">
        <v>25</v>
      </c>
      <c r="G135" s="19" t="s">
        <v>301</v>
      </c>
      <c r="H135" s="206" t="s">
        <v>239</v>
      </c>
      <c r="I135" s="24">
        <v>1</v>
      </c>
      <c r="J135" s="18" t="s">
        <v>156</v>
      </c>
      <c r="K135" s="140">
        <v>19237500</v>
      </c>
      <c r="L135" s="24" t="s">
        <v>158</v>
      </c>
      <c r="M135" s="31">
        <v>45566</v>
      </c>
      <c r="N135" s="31">
        <v>45657</v>
      </c>
      <c r="O135" s="21" t="s">
        <v>144</v>
      </c>
      <c r="P135" s="136">
        <f t="shared" si="13"/>
        <v>45689</v>
      </c>
      <c r="Q135" s="26">
        <f t="shared" si="12"/>
        <v>45747</v>
      </c>
      <c r="R135" s="238"/>
    </row>
    <row r="136" spans="1:18" x14ac:dyDescent="0.25">
      <c r="A136" s="236">
        <v>64</v>
      </c>
      <c r="B136" s="17" t="s">
        <v>155</v>
      </c>
      <c r="C136" s="18" t="s">
        <v>156</v>
      </c>
      <c r="D136" s="18" t="s">
        <v>156</v>
      </c>
      <c r="E136" s="19" t="s">
        <v>78</v>
      </c>
      <c r="F136" s="20" t="s">
        <v>25</v>
      </c>
      <c r="G136" s="22" t="s">
        <v>261</v>
      </c>
      <c r="H136" s="206" t="s">
        <v>234</v>
      </c>
      <c r="I136" s="23">
        <v>61920</v>
      </c>
      <c r="J136" s="18" t="s">
        <v>156</v>
      </c>
      <c r="K136" s="23">
        <v>20495520</v>
      </c>
      <c r="L136" s="24" t="s">
        <v>158</v>
      </c>
      <c r="M136" s="31">
        <v>45566</v>
      </c>
      <c r="N136" s="31">
        <v>45657</v>
      </c>
      <c r="O136" s="21" t="s">
        <v>144</v>
      </c>
      <c r="P136" s="136">
        <f t="shared" si="13"/>
        <v>45689</v>
      </c>
      <c r="Q136" s="26">
        <f t="shared" si="12"/>
        <v>45747</v>
      </c>
      <c r="R136" s="238"/>
    </row>
    <row r="137" spans="1:18" x14ac:dyDescent="0.25">
      <c r="A137" s="236">
        <v>64</v>
      </c>
      <c r="B137" s="17" t="s">
        <v>155</v>
      </c>
      <c r="C137" s="18" t="s">
        <v>156</v>
      </c>
      <c r="D137" s="18" t="s">
        <v>156</v>
      </c>
      <c r="E137" s="19" t="s">
        <v>78</v>
      </c>
      <c r="F137" s="20" t="s">
        <v>25</v>
      </c>
      <c r="G137" s="19" t="s">
        <v>302</v>
      </c>
      <c r="H137" s="206" t="s">
        <v>239</v>
      </c>
      <c r="I137" s="24">
        <v>1</v>
      </c>
      <c r="J137" s="18" t="s">
        <v>156</v>
      </c>
      <c r="K137" s="140">
        <v>17000000</v>
      </c>
      <c r="L137" s="24" t="s">
        <v>158</v>
      </c>
      <c r="M137" s="31">
        <v>45566</v>
      </c>
      <c r="N137" s="31">
        <v>45657</v>
      </c>
      <c r="O137" s="21" t="s">
        <v>144</v>
      </c>
      <c r="P137" s="136">
        <f t="shared" si="13"/>
        <v>45689</v>
      </c>
      <c r="Q137" s="26">
        <f t="shared" si="12"/>
        <v>45747</v>
      </c>
      <c r="R137" s="238"/>
    </row>
    <row r="138" spans="1:18" x14ac:dyDescent="0.25">
      <c r="A138" s="236">
        <v>64</v>
      </c>
      <c r="B138" s="17" t="s">
        <v>155</v>
      </c>
      <c r="C138" s="18" t="s">
        <v>156</v>
      </c>
      <c r="D138" s="18" t="s">
        <v>156</v>
      </c>
      <c r="E138" s="19" t="s">
        <v>78</v>
      </c>
      <c r="F138" s="20" t="s">
        <v>25</v>
      </c>
      <c r="G138" s="19" t="s">
        <v>315</v>
      </c>
      <c r="H138" s="206" t="s">
        <v>244</v>
      </c>
      <c r="I138" s="24">
        <v>1</v>
      </c>
      <c r="J138" s="18" t="s">
        <v>156</v>
      </c>
      <c r="K138" s="140">
        <v>1215000</v>
      </c>
      <c r="L138" s="24" t="s">
        <v>158</v>
      </c>
      <c r="M138" s="31">
        <v>45566</v>
      </c>
      <c r="N138" s="31">
        <v>45657</v>
      </c>
      <c r="O138" s="21" t="s">
        <v>270</v>
      </c>
      <c r="P138" s="136">
        <f t="shared" si="13"/>
        <v>45689</v>
      </c>
      <c r="Q138" s="26">
        <f t="shared" si="12"/>
        <v>45747</v>
      </c>
      <c r="R138" s="238"/>
    </row>
    <row r="139" spans="1:18" x14ac:dyDescent="0.25">
      <c r="A139" s="236">
        <v>64</v>
      </c>
      <c r="B139" s="17" t="s">
        <v>155</v>
      </c>
      <c r="C139" s="18" t="s">
        <v>156</v>
      </c>
      <c r="D139" s="18" t="s">
        <v>156</v>
      </c>
      <c r="E139" s="19" t="s">
        <v>78</v>
      </c>
      <c r="F139" s="20" t="s">
        <v>25</v>
      </c>
      <c r="G139" s="19" t="s">
        <v>305</v>
      </c>
      <c r="H139" s="206" t="s">
        <v>239</v>
      </c>
      <c r="I139" s="24">
        <v>1</v>
      </c>
      <c r="J139" s="18" t="s">
        <v>156</v>
      </c>
      <c r="K139" s="140">
        <v>10125000</v>
      </c>
      <c r="L139" s="24" t="s">
        <v>158</v>
      </c>
      <c r="M139" s="31">
        <v>45566</v>
      </c>
      <c r="N139" s="31">
        <v>45657</v>
      </c>
      <c r="O139" s="21" t="s">
        <v>144</v>
      </c>
      <c r="P139" s="136">
        <f t="shared" si="13"/>
        <v>45689</v>
      </c>
      <c r="Q139" s="26">
        <f t="shared" si="12"/>
        <v>45747</v>
      </c>
      <c r="R139" s="238"/>
    </row>
    <row r="140" spans="1:18" x14ac:dyDescent="0.25">
      <c r="A140" s="236">
        <v>64</v>
      </c>
      <c r="B140" s="17" t="s">
        <v>155</v>
      </c>
      <c r="C140" s="18" t="s">
        <v>156</v>
      </c>
      <c r="D140" s="18" t="s">
        <v>156</v>
      </c>
      <c r="E140" s="19" t="s">
        <v>78</v>
      </c>
      <c r="F140" s="20" t="s">
        <v>25</v>
      </c>
      <c r="G140" s="19" t="s">
        <v>206</v>
      </c>
      <c r="H140" s="205" t="s">
        <v>244</v>
      </c>
      <c r="I140" s="24">
        <v>1</v>
      </c>
      <c r="J140" s="18" t="s">
        <v>156</v>
      </c>
      <c r="K140" s="140">
        <v>1822500</v>
      </c>
      <c r="L140" s="24" t="s">
        <v>158</v>
      </c>
      <c r="M140" s="31">
        <v>45566</v>
      </c>
      <c r="N140" s="31">
        <v>45657</v>
      </c>
      <c r="O140" s="21" t="s">
        <v>144</v>
      </c>
      <c r="P140" s="136">
        <f t="shared" si="13"/>
        <v>45689</v>
      </c>
      <c r="Q140" s="26">
        <f t="shared" si="12"/>
        <v>45747</v>
      </c>
      <c r="R140" s="238"/>
    </row>
    <row r="141" spans="1:18" x14ac:dyDescent="0.25">
      <c r="A141" s="236">
        <v>64</v>
      </c>
      <c r="B141" s="17" t="s">
        <v>155</v>
      </c>
      <c r="C141" s="18" t="s">
        <v>156</v>
      </c>
      <c r="D141" s="18" t="s">
        <v>156</v>
      </c>
      <c r="E141" s="19" t="s">
        <v>78</v>
      </c>
      <c r="F141" s="20" t="s">
        <v>25</v>
      </c>
      <c r="G141" s="19" t="s">
        <v>300</v>
      </c>
      <c r="H141" s="206" t="s">
        <v>239</v>
      </c>
      <c r="I141" s="24">
        <v>1</v>
      </c>
      <c r="J141" s="18" t="s">
        <v>156</v>
      </c>
      <c r="K141" s="140">
        <v>20250000</v>
      </c>
      <c r="L141" s="24" t="s">
        <v>158</v>
      </c>
      <c r="M141" s="31">
        <v>45566</v>
      </c>
      <c r="N141" s="31">
        <v>45657</v>
      </c>
      <c r="O141" s="21" t="s">
        <v>270</v>
      </c>
      <c r="P141" s="136">
        <f t="shared" si="13"/>
        <v>45689</v>
      </c>
      <c r="Q141" s="26">
        <f t="shared" si="12"/>
        <v>45747</v>
      </c>
      <c r="R141" s="238"/>
    </row>
    <row r="142" spans="1:18" x14ac:dyDescent="0.25">
      <c r="A142" s="236">
        <v>64</v>
      </c>
      <c r="B142" s="17" t="s">
        <v>155</v>
      </c>
      <c r="C142" s="18" t="s">
        <v>156</v>
      </c>
      <c r="D142" s="18" t="s">
        <v>156</v>
      </c>
      <c r="E142" s="19" t="s">
        <v>78</v>
      </c>
      <c r="F142" s="20" t="s">
        <v>25</v>
      </c>
      <c r="G142" s="19" t="s">
        <v>200</v>
      </c>
      <c r="H142" s="206" t="s">
        <v>239</v>
      </c>
      <c r="I142" s="24">
        <v>1</v>
      </c>
      <c r="J142" s="18" t="s">
        <v>156</v>
      </c>
      <c r="K142" s="140">
        <v>28350000</v>
      </c>
      <c r="L142" s="24" t="s">
        <v>158</v>
      </c>
      <c r="M142" s="31">
        <v>45566</v>
      </c>
      <c r="N142" s="31">
        <v>45657</v>
      </c>
      <c r="O142" s="21" t="s">
        <v>144</v>
      </c>
      <c r="P142" s="136">
        <f t="shared" si="13"/>
        <v>45689</v>
      </c>
      <c r="Q142" s="26">
        <f t="shared" si="12"/>
        <v>45747</v>
      </c>
      <c r="R142" s="238"/>
    </row>
    <row r="143" spans="1:18" x14ac:dyDescent="0.25">
      <c r="A143" s="236">
        <v>64</v>
      </c>
      <c r="B143" s="17" t="s">
        <v>155</v>
      </c>
      <c r="C143" s="18" t="s">
        <v>156</v>
      </c>
      <c r="D143" s="18" t="s">
        <v>156</v>
      </c>
      <c r="E143" s="19" t="s">
        <v>78</v>
      </c>
      <c r="F143" s="20" t="s">
        <v>25</v>
      </c>
      <c r="G143" s="19" t="s">
        <v>211</v>
      </c>
      <c r="H143" s="206" t="s">
        <v>239</v>
      </c>
      <c r="I143" s="24">
        <v>1</v>
      </c>
      <c r="J143" s="18" t="s">
        <v>156</v>
      </c>
      <c r="K143" s="140">
        <v>40500000</v>
      </c>
      <c r="L143" s="24" t="s">
        <v>158</v>
      </c>
      <c r="M143" s="31">
        <v>45566</v>
      </c>
      <c r="N143" s="31">
        <v>45657</v>
      </c>
      <c r="O143" s="21" t="s">
        <v>144</v>
      </c>
      <c r="P143" s="136">
        <f t="shared" si="13"/>
        <v>45689</v>
      </c>
      <c r="Q143" s="26">
        <f t="shared" si="12"/>
        <v>45747</v>
      </c>
      <c r="R143" s="238"/>
    </row>
    <row r="144" spans="1:18" x14ac:dyDescent="0.25">
      <c r="A144" s="236">
        <v>64</v>
      </c>
      <c r="B144" s="17" t="s">
        <v>155</v>
      </c>
      <c r="C144" s="18" t="s">
        <v>156</v>
      </c>
      <c r="D144" s="18" t="s">
        <v>156</v>
      </c>
      <c r="E144" s="19" t="s">
        <v>78</v>
      </c>
      <c r="F144" s="20" t="s">
        <v>25</v>
      </c>
      <c r="G144" s="19" t="s">
        <v>311</v>
      </c>
      <c r="H144" s="206" t="s">
        <v>244</v>
      </c>
      <c r="I144" s="24">
        <v>1</v>
      </c>
      <c r="J144" s="18" t="s">
        <v>156</v>
      </c>
      <c r="K144" s="140">
        <v>2700000</v>
      </c>
      <c r="L144" s="24" t="s">
        <v>158</v>
      </c>
      <c r="M144" s="31">
        <v>45566</v>
      </c>
      <c r="N144" s="31">
        <v>45657</v>
      </c>
      <c r="O144" s="21" t="s">
        <v>138</v>
      </c>
      <c r="P144" s="136">
        <f t="shared" si="13"/>
        <v>45689</v>
      </c>
      <c r="Q144" s="26">
        <f t="shared" si="12"/>
        <v>45747</v>
      </c>
      <c r="R144" s="238"/>
    </row>
    <row r="145" spans="1:18" x14ac:dyDescent="0.25">
      <c r="A145" s="236">
        <v>64</v>
      </c>
      <c r="B145" s="17" t="s">
        <v>155</v>
      </c>
      <c r="C145" s="18" t="s">
        <v>156</v>
      </c>
      <c r="D145" s="18" t="s">
        <v>156</v>
      </c>
      <c r="E145" s="51" t="s">
        <v>78</v>
      </c>
      <c r="F145" s="20" t="s">
        <v>25</v>
      </c>
      <c r="G145" s="22" t="s">
        <v>427</v>
      </c>
      <c r="H145" s="208" t="s">
        <v>361</v>
      </c>
      <c r="I145" s="23">
        <v>1</v>
      </c>
      <c r="J145" s="18" t="s">
        <v>156</v>
      </c>
      <c r="K145" s="23">
        <v>37600000</v>
      </c>
      <c r="L145" s="24" t="s">
        <v>158</v>
      </c>
      <c r="M145" s="25">
        <v>45474</v>
      </c>
      <c r="N145" s="25">
        <v>45565</v>
      </c>
      <c r="O145" s="21" t="s">
        <v>144</v>
      </c>
      <c r="P145" s="26">
        <f>+M145+123</f>
        <v>45597</v>
      </c>
      <c r="Q145" s="26">
        <f>+P145+60</f>
        <v>45657</v>
      </c>
      <c r="R145" s="238"/>
    </row>
    <row r="146" spans="1:18" x14ac:dyDescent="0.25">
      <c r="A146" s="236">
        <v>64</v>
      </c>
      <c r="B146" s="17" t="s">
        <v>155</v>
      </c>
      <c r="C146" s="18" t="s">
        <v>156</v>
      </c>
      <c r="D146" s="18" t="s">
        <v>156</v>
      </c>
      <c r="E146" s="19" t="s">
        <v>78</v>
      </c>
      <c r="F146" s="20" t="s">
        <v>25</v>
      </c>
      <c r="G146" s="19" t="s">
        <v>309</v>
      </c>
      <c r="H146" s="206" t="s">
        <v>244</v>
      </c>
      <c r="I146" s="24">
        <v>1</v>
      </c>
      <c r="J146" s="18" t="s">
        <v>156</v>
      </c>
      <c r="K146" s="140">
        <v>3240000</v>
      </c>
      <c r="L146" s="24" t="s">
        <v>158</v>
      </c>
      <c r="M146" s="31">
        <v>45566</v>
      </c>
      <c r="N146" s="31">
        <v>45657</v>
      </c>
      <c r="O146" s="21" t="s">
        <v>144</v>
      </c>
      <c r="P146" s="136">
        <f t="shared" ref="P146:P150" si="14">+M146+123</f>
        <v>45689</v>
      </c>
      <c r="Q146" s="26">
        <f t="shared" si="12"/>
        <v>45747</v>
      </c>
      <c r="R146" s="238"/>
    </row>
    <row r="147" spans="1:18" x14ac:dyDescent="0.25">
      <c r="A147" s="236">
        <v>64</v>
      </c>
      <c r="B147" s="17" t="s">
        <v>155</v>
      </c>
      <c r="C147" s="18" t="s">
        <v>156</v>
      </c>
      <c r="D147" s="18" t="s">
        <v>156</v>
      </c>
      <c r="E147" s="19" t="s">
        <v>78</v>
      </c>
      <c r="F147" s="20" t="s">
        <v>25</v>
      </c>
      <c r="G147" s="19" t="s">
        <v>203</v>
      </c>
      <c r="H147" s="206" t="s">
        <v>244</v>
      </c>
      <c r="I147" s="24">
        <v>1</v>
      </c>
      <c r="J147" s="18" t="s">
        <v>156</v>
      </c>
      <c r="K147" s="140">
        <v>6075000</v>
      </c>
      <c r="L147" s="24" t="s">
        <v>158</v>
      </c>
      <c r="M147" s="31">
        <v>45566</v>
      </c>
      <c r="N147" s="31">
        <v>45657</v>
      </c>
      <c r="O147" s="21" t="s">
        <v>144</v>
      </c>
      <c r="P147" s="136">
        <f t="shared" si="14"/>
        <v>45689</v>
      </c>
      <c r="Q147" s="26">
        <f t="shared" si="12"/>
        <v>45747</v>
      </c>
      <c r="R147" s="238"/>
    </row>
    <row r="148" spans="1:18" x14ac:dyDescent="0.25">
      <c r="A148" s="236">
        <v>64</v>
      </c>
      <c r="B148" s="17" t="s">
        <v>155</v>
      </c>
      <c r="C148" s="18" t="s">
        <v>156</v>
      </c>
      <c r="D148" s="18" t="s">
        <v>156</v>
      </c>
      <c r="E148" s="19" t="s">
        <v>78</v>
      </c>
      <c r="F148" s="20" t="s">
        <v>25</v>
      </c>
      <c r="G148" s="19" t="s">
        <v>318</v>
      </c>
      <c r="H148" s="206" t="s">
        <v>245</v>
      </c>
      <c r="I148" s="24">
        <v>1</v>
      </c>
      <c r="J148" s="18" t="s">
        <v>156</v>
      </c>
      <c r="K148" s="140">
        <v>1012500</v>
      </c>
      <c r="L148" s="24" t="s">
        <v>158</v>
      </c>
      <c r="M148" s="31">
        <v>45566</v>
      </c>
      <c r="N148" s="31">
        <v>45657</v>
      </c>
      <c r="O148" s="21" t="s">
        <v>138</v>
      </c>
      <c r="P148" s="136">
        <f t="shared" si="14"/>
        <v>45689</v>
      </c>
      <c r="Q148" s="26">
        <f t="shared" si="12"/>
        <v>45747</v>
      </c>
      <c r="R148" s="238"/>
    </row>
    <row r="149" spans="1:18" x14ac:dyDescent="0.25">
      <c r="A149" s="236">
        <v>64</v>
      </c>
      <c r="B149" s="17" t="s">
        <v>155</v>
      </c>
      <c r="C149" s="18" t="s">
        <v>156</v>
      </c>
      <c r="D149" s="18" t="s">
        <v>156</v>
      </c>
      <c r="E149" s="19" t="s">
        <v>78</v>
      </c>
      <c r="F149" s="20" t="s">
        <v>25</v>
      </c>
      <c r="G149" s="19" t="s">
        <v>304</v>
      </c>
      <c r="H149" s="206" t="s">
        <v>239</v>
      </c>
      <c r="I149" s="24">
        <v>1</v>
      </c>
      <c r="J149" s="18" t="s">
        <v>156</v>
      </c>
      <c r="K149" s="140">
        <v>11137500</v>
      </c>
      <c r="L149" s="24" t="s">
        <v>158</v>
      </c>
      <c r="M149" s="31">
        <v>45566</v>
      </c>
      <c r="N149" s="31">
        <v>45657</v>
      </c>
      <c r="O149" s="21" t="s">
        <v>270</v>
      </c>
      <c r="P149" s="136">
        <f t="shared" si="14"/>
        <v>45689</v>
      </c>
      <c r="Q149" s="26">
        <f t="shared" si="12"/>
        <v>45747</v>
      </c>
      <c r="R149" s="238"/>
    </row>
    <row r="150" spans="1:18" x14ac:dyDescent="0.25">
      <c r="A150" s="236">
        <v>64</v>
      </c>
      <c r="B150" s="17" t="s">
        <v>155</v>
      </c>
      <c r="C150" s="18" t="s">
        <v>156</v>
      </c>
      <c r="D150" s="18" t="s">
        <v>156</v>
      </c>
      <c r="E150" s="51" t="s">
        <v>78</v>
      </c>
      <c r="F150" s="52" t="s">
        <v>25</v>
      </c>
      <c r="G150" s="22" t="s">
        <v>428</v>
      </c>
      <c r="H150" s="208" t="s">
        <v>361</v>
      </c>
      <c r="I150" s="23">
        <v>3</v>
      </c>
      <c r="J150" s="18" t="s">
        <v>156</v>
      </c>
      <c r="K150" s="23">
        <v>6000000</v>
      </c>
      <c r="L150" s="24" t="s">
        <v>158</v>
      </c>
      <c r="M150" s="31">
        <v>45566</v>
      </c>
      <c r="N150" s="31">
        <v>45657</v>
      </c>
      <c r="O150" s="53" t="s">
        <v>144</v>
      </c>
      <c r="P150" s="136">
        <f t="shared" si="14"/>
        <v>45689</v>
      </c>
      <c r="Q150" s="26">
        <f t="shared" si="12"/>
        <v>45747</v>
      </c>
      <c r="R150" s="238"/>
    </row>
    <row r="151" spans="1:18" x14ac:dyDescent="0.25">
      <c r="A151" s="236">
        <v>64</v>
      </c>
      <c r="B151" s="17" t="s">
        <v>155</v>
      </c>
      <c r="C151" s="18" t="s">
        <v>156</v>
      </c>
      <c r="D151" s="18" t="s">
        <v>156</v>
      </c>
      <c r="E151" s="51" t="s">
        <v>78</v>
      </c>
      <c r="F151" s="52" t="s">
        <v>25</v>
      </c>
      <c r="G151" s="22" t="s">
        <v>368</v>
      </c>
      <c r="H151" s="208" t="s">
        <v>222</v>
      </c>
      <c r="I151" s="23">
        <v>24</v>
      </c>
      <c r="J151" s="18" t="s">
        <v>156</v>
      </c>
      <c r="K151" s="23">
        <v>14000000</v>
      </c>
      <c r="L151" s="24" t="s">
        <v>157</v>
      </c>
      <c r="M151" s="25">
        <v>45292</v>
      </c>
      <c r="N151" s="25">
        <v>45382</v>
      </c>
      <c r="O151" s="53" t="s">
        <v>143</v>
      </c>
      <c r="P151" s="136">
        <f>+M151+121</f>
        <v>45413</v>
      </c>
      <c r="Q151" s="26">
        <f>+P151+60</f>
        <v>45473</v>
      </c>
      <c r="R151" s="238"/>
    </row>
    <row r="152" spans="1:18" x14ac:dyDescent="0.25">
      <c r="A152" s="236">
        <v>64</v>
      </c>
      <c r="B152" s="17" t="s">
        <v>155</v>
      </c>
      <c r="C152" s="18" t="s">
        <v>156</v>
      </c>
      <c r="D152" s="18" t="s">
        <v>156</v>
      </c>
      <c r="E152" s="51" t="s">
        <v>78</v>
      </c>
      <c r="F152" s="52" t="s">
        <v>25</v>
      </c>
      <c r="G152" s="22" t="s">
        <v>399</v>
      </c>
      <c r="H152" s="208" t="s">
        <v>222</v>
      </c>
      <c r="I152" s="23">
        <v>24</v>
      </c>
      <c r="J152" s="18" t="s">
        <v>156</v>
      </c>
      <c r="K152" s="23">
        <v>4000000</v>
      </c>
      <c r="L152" s="24" t="s">
        <v>157</v>
      </c>
      <c r="M152" s="31">
        <v>45413</v>
      </c>
      <c r="N152" s="31">
        <f>+M152+91</f>
        <v>45504</v>
      </c>
      <c r="O152" s="21" t="s">
        <v>138</v>
      </c>
      <c r="P152" s="136">
        <f>+M152+123</f>
        <v>45536</v>
      </c>
      <c r="Q152" s="26">
        <f>+P152+60</f>
        <v>45596</v>
      </c>
      <c r="R152" s="238"/>
    </row>
    <row r="153" spans="1:18" x14ac:dyDescent="0.25">
      <c r="A153" s="236">
        <v>64</v>
      </c>
      <c r="B153" s="17" t="s">
        <v>155</v>
      </c>
      <c r="C153" s="18" t="s">
        <v>156</v>
      </c>
      <c r="D153" s="18" t="s">
        <v>156</v>
      </c>
      <c r="E153" s="51" t="s">
        <v>78</v>
      </c>
      <c r="F153" s="52" t="s">
        <v>25</v>
      </c>
      <c r="G153" s="59" t="s">
        <v>337</v>
      </c>
      <c r="H153" s="208" t="s">
        <v>362</v>
      </c>
      <c r="I153" s="142">
        <v>24</v>
      </c>
      <c r="J153" s="137" t="s">
        <v>156</v>
      </c>
      <c r="K153" s="143">
        <v>4000000</v>
      </c>
      <c r="L153" s="61" t="s">
        <v>157</v>
      </c>
      <c r="M153" s="31">
        <v>45566</v>
      </c>
      <c r="N153" s="31">
        <v>45657</v>
      </c>
      <c r="O153" s="53" t="s">
        <v>144</v>
      </c>
      <c r="P153" s="136">
        <f t="shared" ref="P153:P154" si="15">+M153+123</f>
        <v>45689</v>
      </c>
      <c r="Q153" s="26">
        <f t="shared" si="12"/>
        <v>45747</v>
      </c>
      <c r="R153" s="238"/>
    </row>
    <row r="154" spans="1:18" x14ac:dyDescent="0.25">
      <c r="A154" s="236">
        <v>64</v>
      </c>
      <c r="B154" s="17" t="s">
        <v>155</v>
      </c>
      <c r="C154" s="18" t="s">
        <v>156</v>
      </c>
      <c r="D154" s="18" t="s">
        <v>156</v>
      </c>
      <c r="E154" s="51" t="s">
        <v>78</v>
      </c>
      <c r="F154" s="52" t="s">
        <v>25</v>
      </c>
      <c r="G154" s="62" t="s">
        <v>336</v>
      </c>
      <c r="H154" s="208" t="s">
        <v>416</v>
      </c>
      <c r="I154" s="63">
        <v>24</v>
      </c>
      <c r="J154" s="137" t="s">
        <v>156</v>
      </c>
      <c r="K154" s="143">
        <v>12000000</v>
      </c>
      <c r="L154" s="61" t="s">
        <v>157</v>
      </c>
      <c r="M154" s="31">
        <v>45566</v>
      </c>
      <c r="N154" s="31">
        <v>45657</v>
      </c>
      <c r="O154" s="53" t="s">
        <v>144</v>
      </c>
      <c r="P154" s="136">
        <f t="shared" si="15"/>
        <v>45689</v>
      </c>
      <c r="Q154" s="26">
        <f t="shared" si="12"/>
        <v>45747</v>
      </c>
      <c r="R154" s="238"/>
    </row>
    <row r="155" spans="1:18" x14ac:dyDescent="0.25">
      <c r="A155" s="236">
        <v>64</v>
      </c>
      <c r="B155" s="17" t="s">
        <v>155</v>
      </c>
      <c r="C155" s="18" t="s">
        <v>156</v>
      </c>
      <c r="D155" s="18" t="s">
        <v>156</v>
      </c>
      <c r="E155" s="51" t="s">
        <v>78</v>
      </c>
      <c r="F155" s="52" t="s">
        <v>25</v>
      </c>
      <c r="G155" s="62" t="s">
        <v>398</v>
      </c>
      <c r="H155" s="206" t="s">
        <v>236</v>
      </c>
      <c r="I155" s="63">
        <v>12</v>
      </c>
      <c r="J155" s="137" t="s">
        <v>156</v>
      </c>
      <c r="K155" s="143">
        <v>20000000</v>
      </c>
      <c r="L155" s="61" t="s">
        <v>157</v>
      </c>
      <c r="M155" s="25">
        <v>45536</v>
      </c>
      <c r="N155" s="25">
        <v>45626</v>
      </c>
      <c r="O155" s="21" t="s">
        <v>144</v>
      </c>
      <c r="P155" s="26">
        <f>+M155+122</f>
        <v>45658</v>
      </c>
      <c r="Q155" s="26">
        <f>+P155+58</f>
        <v>45716</v>
      </c>
      <c r="R155" s="238"/>
    </row>
    <row r="156" spans="1:18" x14ac:dyDescent="0.25">
      <c r="A156" s="236">
        <v>64</v>
      </c>
      <c r="B156" s="17" t="s">
        <v>155</v>
      </c>
      <c r="C156" s="18" t="s">
        <v>156</v>
      </c>
      <c r="D156" s="18" t="s">
        <v>156</v>
      </c>
      <c r="E156" s="19" t="s">
        <v>78</v>
      </c>
      <c r="F156" s="20" t="s">
        <v>25</v>
      </c>
      <c r="G156" s="22" t="s">
        <v>388</v>
      </c>
      <c r="H156" s="206" t="s">
        <v>236</v>
      </c>
      <c r="I156" s="23">
        <v>24</v>
      </c>
      <c r="J156" s="18" t="s">
        <v>156</v>
      </c>
      <c r="K156" s="23">
        <v>46000000</v>
      </c>
      <c r="L156" s="24" t="s">
        <v>157</v>
      </c>
      <c r="M156" s="25">
        <v>45444</v>
      </c>
      <c r="N156" s="25">
        <f>+M156+91</f>
        <v>45535</v>
      </c>
      <c r="O156" s="21" t="s">
        <v>138</v>
      </c>
      <c r="P156" s="26">
        <f>+M156+122</f>
        <v>45566</v>
      </c>
      <c r="Q156" s="26">
        <f>+P156+60</f>
        <v>45626</v>
      </c>
      <c r="R156" s="238"/>
    </row>
    <row r="157" spans="1:18" x14ac:dyDescent="0.25">
      <c r="A157" s="236">
        <v>64</v>
      </c>
      <c r="B157" s="17" t="s">
        <v>155</v>
      </c>
      <c r="C157" s="18" t="s">
        <v>156</v>
      </c>
      <c r="D157" s="18" t="s">
        <v>156</v>
      </c>
      <c r="E157" s="51" t="s">
        <v>78</v>
      </c>
      <c r="F157" s="52" t="s">
        <v>25</v>
      </c>
      <c r="G157" s="22" t="s">
        <v>429</v>
      </c>
      <c r="H157" s="206" t="s">
        <v>223</v>
      </c>
      <c r="I157" s="144">
        <v>24</v>
      </c>
      <c r="J157" s="137" t="s">
        <v>156</v>
      </c>
      <c r="K157" s="23">
        <v>7200000</v>
      </c>
      <c r="L157" s="61" t="s">
        <v>157</v>
      </c>
      <c r="M157" s="31">
        <v>45566</v>
      </c>
      <c r="N157" s="31">
        <v>45657</v>
      </c>
      <c r="O157" s="21" t="s">
        <v>270</v>
      </c>
      <c r="P157" s="136">
        <f t="shared" ref="P157:P159" si="16">+M157+123</f>
        <v>45689</v>
      </c>
      <c r="Q157" s="26">
        <f t="shared" si="12"/>
        <v>45747</v>
      </c>
      <c r="R157" s="238"/>
    </row>
    <row r="158" spans="1:18" x14ac:dyDescent="0.25">
      <c r="A158" s="236">
        <v>64</v>
      </c>
      <c r="B158" s="17" t="s">
        <v>155</v>
      </c>
      <c r="C158" s="18" t="s">
        <v>156</v>
      </c>
      <c r="D158" s="18" t="s">
        <v>156</v>
      </c>
      <c r="E158" s="51" t="s">
        <v>78</v>
      </c>
      <c r="F158" s="52" t="s">
        <v>25</v>
      </c>
      <c r="G158" s="22" t="s">
        <v>384</v>
      </c>
      <c r="H158" s="206" t="s">
        <v>223</v>
      </c>
      <c r="I158" s="23">
        <v>12</v>
      </c>
      <c r="J158" s="18" t="s">
        <v>156</v>
      </c>
      <c r="K158" s="23">
        <v>3500000</v>
      </c>
      <c r="L158" s="61" t="s">
        <v>157</v>
      </c>
      <c r="M158" s="25">
        <v>45383</v>
      </c>
      <c r="N158" s="25">
        <f>+M158+90</f>
        <v>45473</v>
      </c>
      <c r="O158" s="53" t="s">
        <v>138</v>
      </c>
      <c r="P158" s="136">
        <f>+M158+122</f>
        <v>45505</v>
      </c>
      <c r="Q158" s="26">
        <f>+P158+60</f>
        <v>45565</v>
      </c>
      <c r="R158" s="238"/>
    </row>
    <row r="159" spans="1:18" x14ac:dyDescent="0.25">
      <c r="A159" s="236">
        <v>64</v>
      </c>
      <c r="B159" s="17" t="s">
        <v>155</v>
      </c>
      <c r="C159" s="18" t="s">
        <v>156</v>
      </c>
      <c r="D159" s="18" t="s">
        <v>156</v>
      </c>
      <c r="E159" s="51" t="s">
        <v>78</v>
      </c>
      <c r="F159" s="52" t="s">
        <v>25</v>
      </c>
      <c r="G159" s="22" t="s">
        <v>386</v>
      </c>
      <c r="H159" s="206" t="s">
        <v>223</v>
      </c>
      <c r="I159" s="23">
        <v>12</v>
      </c>
      <c r="J159" s="18" t="s">
        <v>156</v>
      </c>
      <c r="K159" s="23">
        <v>4000000</v>
      </c>
      <c r="L159" s="61" t="s">
        <v>157</v>
      </c>
      <c r="M159" s="25">
        <v>45413</v>
      </c>
      <c r="N159" s="25">
        <f>+M159+91</f>
        <v>45504</v>
      </c>
      <c r="O159" s="53" t="s">
        <v>143</v>
      </c>
      <c r="P159" s="136">
        <f t="shared" si="16"/>
        <v>45536</v>
      </c>
      <c r="Q159" s="26">
        <f>+P159+60</f>
        <v>45596</v>
      </c>
      <c r="R159" s="238"/>
    </row>
    <row r="160" spans="1:18" x14ac:dyDescent="0.25">
      <c r="A160" s="236">
        <v>64</v>
      </c>
      <c r="B160" s="17" t="s">
        <v>155</v>
      </c>
      <c r="C160" s="18" t="s">
        <v>156</v>
      </c>
      <c r="D160" s="18" t="s">
        <v>156</v>
      </c>
      <c r="E160" s="51" t="s">
        <v>78</v>
      </c>
      <c r="F160" s="52" t="s">
        <v>25</v>
      </c>
      <c r="G160" s="22" t="s">
        <v>385</v>
      </c>
      <c r="H160" s="206" t="s">
        <v>223</v>
      </c>
      <c r="I160" s="23">
        <v>12</v>
      </c>
      <c r="J160" s="18" t="s">
        <v>156</v>
      </c>
      <c r="K160" s="23">
        <v>5000000</v>
      </c>
      <c r="L160" s="61" t="s">
        <v>157</v>
      </c>
      <c r="M160" s="25">
        <v>45413</v>
      </c>
      <c r="N160" s="25">
        <f>+M160+91</f>
        <v>45504</v>
      </c>
      <c r="O160" s="53" t="s">
        <v>138</v>
      </c>
      <c r="P160" s="136">
        <f>+M160+123</f>
        <v>45536</v>
      </c>
      <c r="Q160" s="26">
        <f>+P160+60</f>
        <v>45596</v>
      </c>
      <c r="R160" s="238"/>
    </row>
    <row r="161" spans="1:18" x14ac:dyDescent="0.25">
      <c r="A161" s="236">
        <v>64</v>
      </c>
      <c r="B161" s="17" t="s">
        <v>155</v>
      </c>
      <c r="C161" s="18" t="s">
        <v>156</v>
      </c>
      <c r="D161" s="18" t="s">
        <v>156</v>
      </c>
      <c r="E161" s="51" t="s">
        <v>78</v>
      </c>
      <c r="F161" s="52" t="s">
        <v>25</v>
      </c>
      <c r="G161" s="22" t="s">
        <v>346</v>
      </c>
      <c r="H161" s="206" t="s">
        <v>430</v>
      </c>
      <c r="I161" s="144">
        <v>24</v>
      </c>
      <c r="J161" s="137" t="s">
        <v>156</v>
      </c>
      <c r="K161" s="23">
        <v>5000000</v>
      </c>
      <c r="L161" s="61" t="s">
        <v>157</v>
      </c>
      <c r="M161" s="31">
        <v>45566</v>
      </c>
      <c r="N161" s="31">
        <v>45657</v>
      </c>
      <c r="O161" s="53" t="s">
        <v>144</v>
      </c>
      <c r="P161" s="136">
        <f t="shared" ref="P161:P162" si="17">+M161+123</f>
        <v>45689</v>
      </c>
      <c r="Q161" s="26">
        <f t="shared" ref="Q161:Q162" si="18">+P161+58</f>
        <v>45747</v>
      </c>
      <c r="R161" s="238"/>
    </row>
    <row r="162" spans="1:18" x14ac:dyDescent="0.25">
      <c r="A162" s="236">
        <v>64</v>
      </c>
      <c r="B162" s="17" t="s">
        <v>155</v>
      </c>
      <c r="C162" s="18" t="s">
        <v>156</v>
      </c>
      <c r="D162" s="18" t="s">
        <v>156</v>
      </c>
      <c r="E162" s="51" t="s">
        <v>78</v>
      </c>
      <c r="F162" s="52" t="s">
        <v>25</v>
      </c>
      <c r="G162" s="22" t="s">
        <v>431</v>
      </c>
      <c r="H162" s="206" t="s">
        <v>289</v>
      </c>
      <c r="I162" s="144">
        <v>12</v>
      </c>
      <c r="J162" s="137" t="s">
        <v>156</v>
      </c>
      <c r="K162" s="23">
        <v>3500000</v>
      </c>
      <c r="L162" s="61" t="s">
        <v>157</v>
      </c>
      <c r="M162" s="31">
        <v>45566</v>
      </c>
      <c r="N162" s="31">
        <v>45657</v>
      </c>
      <c r="O162" s="21" t="s">
        <v>138</v>
      </c>
      <c r="P162" s="136">
        <f t="shared" si="17"/>
        <v>45689</v>
      </c>
      <c r="Q162" s="26">
        <f t="shared" si="18"/>
        <v>45747</v>
      </c>
      <c r="R162" s="238"/>
    </row>
    <row r="163" spans="1:18" x14ac:dyDescent="0.25">
      <c r="A163" s="236">
        <v>64</v>
      </c>
      <c r="B163" s="17" t="s">
        <v>155</v>
      </c>
      <c r="C163" s="18" t="s">
        <v>156</v>
      </c>
      <c r="D163" s="18" t="s">
        <v>156</v>
      </c>
      <c r="E163" s="19" t="s">
        <v>78</v>
      </c>
      <c r="F163" s="20" t="s">
        <v>25</v>
      </c>
      <c r="G163" s="22" t="s">
        <v>382</v>
      </c>
      <c r="H163" s="206" t="s">
        <v>237</v>
      </c>
      <c r="I163" s="23">
        <v>24</v>
      </c>
      <c r="J163" s="18" t="s">
        <v>156</v>
      </c>
      <c r="K163" s="23">
        <v>4500000</v>
      </c>
      <c r="L163" s="24" t="s">
        <v>157</v>
      </c>
      <c r="M163" s="25">
        <v>45383</v>
      </c>
      <c r="N163" s="25">
        <f>+M163+90</f>
        <v>45473</v>
      </c>
      <c r="O163" s="21" t="s">
        <v>144</v>
      </c>
      <c r="P163" s="26">
        <f>+M163+122</f>
        <v>45505</v>
      </c>
      <c r="Q163" s="26">
        <f>+P163+60</f>
        <v>45565</v>
      </c>
      <c r="R163" s="238"/>
    </row>
    <row r="164" spans="1:18" x14ac:dyDescent="0.25">
      <c r="A164" s="236">
        <v>64</v>
      </c>
      <c r="B164" s="17" t="s">
        <v>155</v>
      </c>
      <c r="C164" s="18" t="s">
        <v>156</v>
      </c>
      <c r="D164" s="18" t="s">
        <v>156</v>
      </c>
      <c r="E164" s="19" t="s">
        <v>78</v>
      </c>
      <c r="F164" s="20" t="s">
        <v>25</v>
      </c>
      <c r="G164" s="22" t="s">
        <v>290</v>
      </c>
      <c r="H164" s="206" t="s">
        <v>291</v>
      </c>
      <c r="I164" s="23">
        <v>24</v>
      </c>
      <c r="J164" s="18" t="s">
        <v>156</v>
      </c>
      <c r="K164" s="23">
        <v>5500000</v>
      </c>
      <c r="L164" s="24" t="s">
        <v>157</v>
      </c>
      <c r="M164" s="31">
        <v>45566</v>
      </c>
      <c r="N164" s="31">
        <v>45657</v>
      </c>
      <c r="O164" s="21" t="s">
        <v>144</v>
      </c>
      <c r="P164" s="26">
        <f>+M164+123</f>
        <v>45689</v>
      </c>
      <c r="Q164" s="26">
        <f>+P164+60</f>
        <v>45749</v>
      </c>
      <c r="R164" s="238"/>
    </row>
    <row r="165" spans="1:18" x14ac:dyDescent="0.25">
      <c r="A165" s="236">
        <v>64</v>
      </c>
      <c r="B165" s="17" t="s">
        <v>155</v>
      </c>
      <c r="C165" s="18" t="s">
        <v>156</v>
      </c>
      <c r="D165" s="18" t="s">
        <v>156</v>
      </c>
      <c r="E165" s="51" t="s">
        <v>78</v>
      </c>
      <c r="F165" s="52" t="s">
        <v>25</v>
      </c>
      <c r="G165" s="22" t="s">
        <v>432</v>
      </c>
      <c r="H165" s="208" t="s">
        <v>222</v>
      </c>
      <c r="I165" s="23">
        <v>24</v>
      </c>
      <c r="J165" s="18" t="s">
        <v>156</v>
      </c>
      <c r="K165" s="23">
        <v>10000000</v>
      </c>
      <c r="L165" s="24" t="s">
        <v>157</v>
      </c>
      <c r="M165" s="25">
        <v>45292</v>
      </c>
      <c r="N165" s="25">
        <v>45382</v>
      </c>
      <c r="O165" s="53" t="s">
        <v>144</v>
      </c>
      <c r="P165" s="26">
        <f>+M165+121</f>
        <v>45413</v>
      </c>
      <c r="Q165" s="26">
        <f>+P165+60</f>
        <v>45473</v>
      </c>
      <c r="R165" s="238"/>
    </row>
    <row r="166" spans="1:18" x14ac:dyDescent="0.25">
      <c r="A166" s="236">
        <v>64</v>
      </c>
      <c r="B166" s="17" t="s">
        <v>155</v>
      </c>
      <c r="C166" s="18" t="s">
        <v>156</v>
      </c>
      <c r="D166" s="18" t="s">
        <v>156</v>
      </c>
      <c r="E166" s="19" t="s">
        <v>78</v>
      </c>
      <c r="F166" s="20" t="s">
        <v>25</v>
      </c>
      <c r="G166" s="19" t="s">
        <v>296</v>
      </c>
      <c r="H166" s="206" t="s">
        <v>289</v>
      </c>
      <c r="I166" s="24">
        <v>1</v>
      </c>
      <c r="J166" s="18" t="s">
        <v>156</v>
      </c>
      <c r="K166" s="140">
        <v>37500000</v>
      </c>
      <c r="L166" s="24" t="s">
        <v>158</v>
      </c>
      <c r="M166" s="25">
        <v>45413</v>
      </c>
      <c r="N166" s="25">
        <f>+M166+91</f>
        <v>45504</v>
      </c>
      <c r="O166" s="21" t="s">
        <v>144</v>
      </c>
      <c r="P166" s="26">
        <f>+M166+123</f>
        <v>45536</v>
      </c>
      <c r="Q166" s="26">
        <f>+P166+60</f>
        <v>45596</v>
      </c>
      <c r="R166" s="238"/>
    </row>
    <row r="167" spans="1:18" x14ac:dyDescent="0.25">
      <c r="A167" s="236">
        <v>64</v>
      </c>
      <c r="B167" s="17" t="s">
        <v>155</v>
      </c>
      <c r="C167" s="18" t="s">
        <v>156</v>
      </c>
      <c r="D167" s="18" t="s">
        <v>156</v>
      </c>
      <c r="E167" s="19" t="s">
        <v>78</v>
      </c>
      <c r="F167" s="20" t="s">
        <v>25</v>
      </c>
      <c r="G167" s="22" t="s">
        <v>288</v>
      </c>
      <c r="H167" s="206" t="s">
        <v>238</v>
      </c>
      <c r="I167" s="23">
        <v>24</v>
      </c>
      <c r="J167" s="18" t="s">
        <v>156</v>
      </c>
      <c r="K167" s="23">
        <f>12144409*1.25</f>
        <v>15180511.25</v>
      </c>
      <c r="L167" s="24" t="s">
        <v>157</v>
      </c>
      <c r="M167" s="31">
        <v>45566</v>
      </c>
      <c r="N167" s="31">
        <v>45657</v>
      </c>
      <c r="O167" s="21" t="s">
        <v>144</v>
      </c>
      <c r="P167" s="136">
        <f t="shared" ref="P167" si="19">+M167+123</f>
        <v>45689</v>
      </c>
      <c r="Q167" s="26">
        <f t="shared" ref="Q167" si="20">+P167+58</f>
        <v>45747</v>
      </c>
      <c r="R167" s="238"/>
    </row>
    <row r="168" spans="1:18" x14ac:dyDescent="0.25">
      <c r="A168" s="236">
        <v>64</v>
      </c>
      <c r="B168" s="17" t="s">
        <v>155</v>
      </c>
      <c r="C168" s="18" t="s">
        <v>156</v>
      </c>
      <c r="D168" s="18" t="s">
        <v>156</v>
      </c>
      <c r="E168" s="19" t="s">
        <v>78</v>
      </c>
      <c r="F168" s="20" t="s">
        <v>25</v>
      </c>
      <c r="G168" s="22" t="s">
        <v>391</v>
      </c>
      <c r="H168" s="206" t="s">
        <v>289</v>
      </c>
      <c r="I168" s="23">
        <v>24</v>
      </c>
      <c r="J168" s="18" t="s">
        <v>156</v>
      </c>
      <c r="K168" s="23">
        <v>45000000</v>
      </c>
      <c r="L168" s="24" t="s">
        <v>157</v>
      </c>
      <c r="M168" s="25">
        <v>45505</v>
      </c>
      <c r="N168" s="25">
        <v>45596</v>
      </c>
      <c r="O168" s="21" t="s">
        <v>138</v>
      </c>
      <c r="P168" s="26">
        <f>+M168+122</f>
        <v>45627</v>
      </c>
      <c r="Q168" s="26">
        <f>+P168+61</f>
        <v>45688</v>
      </c>
      <c r="R168" s="238"/>
    </row>
    <row r="169" spans="1:18" x14ac:dyDescent="0.25">
      <c r="A169" s="236">
        <v>64</v>
      </c>
      <c r="B169" s="17" t="s">
        <v>155</v>
      </c>
      <c r="C169" s="18" t="s">
        <v>156</v>
      </c>
      <c r="D169" s="18" t="s">
        <v>156</v>
      </c>
      <c r="E169" s="19" t="s">
        <v>78</v>
      </c>
      <c r="F169" s="20" t="s">
        <v>25</v>
      </c>
      <c r="G169" s="22" t="s">
        <v>162</v>
      </c>
      <c r="H169" s="206" t="s">
        <v>217</v>
      </c>
      <c r="I169" s="23">
        <v>24</v>
      </c>
      <c r="J169" s="18" t="s">
        <v>156</v>
      </c>
      <c r="K169" s="23">
        <v>3000000</v>
      </c>
      <c r="L169" s="24" t="s">
        <v>157</v>
      </c>
      <c r="M169" s="31">
        <v>45566</v>
      </c>
      <c r="N169" s="31">
        <v>45657</v>
      </c>
      <c r="O169" s="21" t="s">
        <v>144</v>
      </c>
      <c r="P169" s="26">
        <f>+M169+123</f>
        <v>45689</v>
      </c>
      <c r="Q169" s="26">
        <f>+P169+60</f>
        <v>45749</v>
      </c>
      <c r="R169" s="238"/>
    </row>
    <row r="170" spans="1:18" x14ac:dyDescent="0.25">
      <c r="A170" s="236">
        <v>64</v>
      </c>
      <c r="B170" s="17" t="s">
        <v>155</v>
      </c>
      <c r="C170" s="18" t="s">
        <v>156</v>
      </c>
      <c r="D170" s="18" t="s">
        <v>156</v>
      </c>
      <c r="E170" s="51" t="s">
        <v>78</v>
      </c>
      <c r="F170" s="52" t="s">
        <v>25</v>
      </c>
      <c r="G170" s="59" t="s">
        <v>330</v>
      </c>
      <c r="H170" s="208" t="s">
        <v>360</v>
      </c>
      <c r="I170" s="142">
        <v>6</v>
      </c>
      <c r="J170" s="137" t="s">
        <v>156</v>
      </c>
      <c r="K170" s="143">
        <v>17500000</v>
      </c>
      <c r="L170" s="61" t="s">
        <v>157</v>
      </c>
      <c r="M170" s="31">
        <v>45566</v>
      </c>
      <c r="N170" s="31">
        <v>45657</v>
      </c>
      <c r="O170" s="53" t="s">
        <v>144</v>
      </c>
      <c r="P170" s="136">
        <f t="shared" ref="P170:P178" si="21">+M170+123</f>
        <v>45689</v>
      </c>
      <c r="Q170" s="26">
        <f t="shared" ref="Q170:Q182" si="22">+P170+58</f>
        <v>45747</v>
      </c>
      <c r="R170" s="238"/>
    </row>
    <row r="171" spans="1:18" x14ac:dyDescent="0.25">
      <c r="A171" s="236">
        <v>64</v>
      </c>
      <c r="B171" s="17" t="s">
        <v>155</v>
      </c>
      <c r="C171" s="18" t="s">
        <v>156</v>
      </c>
      <c r="D171" s="18" t="s">
        <v>156</v>
      </c>
      <c r="E171" s="19" t="s">
        <v>78</v>
      </c>
      <c r="F171" s="20" t="s">
        <v>25</v>
      </c>
      <c r="G171" s="22" t="s">
        <v>173</v>
      </c>
      <c r="H171" s="206" t="s">
        <v>216</v>
      </c>
      <c r="I171" s="23">
        <v>6000</v>
      </c>
      <c r="J171" s="18" t="s">
        <v>156</v>
      </c>
      <c r="K171" s="23">
        <v>19486080</v>
      </c>
      <c r="L171" s="24" t="s">
        <v>159</v>
      </c>
      <c r="M171" s="31">
        <v>45566</v>
      </c>
      <c r="N171" s="31">
        <v>45657</v>
      </c>
      <c r="O171" s="21" t="s">
        <v>144</v>
      </c>
      <c r="P171" s="136">
        <f t="shared" si="21"/>
        <v>45689</v>
      </c>
      <c r="Q171" s="26">
        <f t="shared" si="22"/>
        <v>45747</v>
      </c>
      <c r="R171" s="238"/>
    </row>
    <row r="172" spans="1:18" x14ac:dyDescent="0.25">
      <c r="A172" s="236">
        <v>64</v>
      </c>
      <c r="B172" s="17" t="s">
        <v>155</v>
      </c>
      <c r="C172" s="18" t="s">
        <v>156</v>
      </c>
      <c r="D172" s="18" t="s">
        <v>156</v>
      </c>
      <c r="E172" s="51" t="s">
        <v>78</v>
      </c>
      <c r="F172" s="52" t="s">
        <v>25</v>
      </c>
      <c r="G172" s="59" t="s">
        <v>326</v>
      </c>
      <c r="H172" s="206" t="s">
        <v>226</v>
      </c>
      <c r="I172" s="142">
        <v>12</v>
      </c>
      <c r="J172" s="137" t="s">
        <v>156</v>
      </c>
      <c r="K172" s="143">
        <v>12600000</v>
      </c>
      <c r="L172" s="61" t="s">
        <v>157</v>
      </c>
      <c r="M172" s="31">
        <v>45566</v>
      </c>
      <c r="N172" s="31">
        <v>45657</v>
      </c>
      <c r="O172" s="53" t="s">
        <v>144</v>
      </c>
      <c r="P172" s="136">
        <f t="shared" si="21"/>
        <v>45689</v>
      </c>
      <c r="Q172" s="26">
        <f t="shared" si="22"/>
        <v>45747</v>
      </c>
      <c r="R172" s="238"/>
    </row>
    <row r="173" spans="1:18" x14ac:dyDescent="0.25">
      <c r="A173" s="236">
        <v>64</v>
      </c>
      <c r="B173" s="17" t="s">
        <v>155</v>
      </c>
      <c r="C173" s="18"/>
      <c r="D173" s="18"/>
      <c r="E173" s="19" t="s">
        <v>78</v>
      </c>
      <c r="F173" s="20" t="s">
        <v>25</v>
      </c>
      <c r="G173" s="22" t="s">
        <v>183</v>
      </c>
      <c r="H173" s="206" t="s">
        <v>226</v>
      </c>
      <c r="I173" s="23">
        <v>17520</v>
      </c>
      <c r="J173" s="18" t="s">
        <v>156</v>
      </c>
      <c r="K173" s="23">
        <v>6841560</v>
      </c>
      <c r="L173" s="24" t="s">
        <v>159</v>
      </c>
      <c r="M173" s="31">
        <v>45566</v>
      </c>
      <c r="N173" s="31">
        <v>45657</v>
      </c>
      <c r="O173" s="21" t="s">
        <v>138</v>
      </c>
      <c r="P173" s="136">
        <f t="shared" si="21"/>
        <v>45689</v>
      </c>
      <c r="Q173" s="26">
        <f t="shared" si="22"/>
        <v>45747</v>
      </c>
      <c r="R173" s="238"/>
    </row>
    <row r="174" spans="1:18" x14ac:dyDescent="0.25">
      <c r="A174" s="236">
        <v>64</v>
      </c>
      <c r="B174" s="17" t="s">
        <v>155</v>
      </c>
      <c r="C174" s="18" t="s">
        <v>156</v>
      </c>
      <c r="D174" s="18" t="s">
        <v>156</v>
      </c>
      <c r="E174" s="19" t="s">
        <v>78</v>
      </c>
      <c r="F174" s="20" t="s">
        <v>25</v>
      </c>
      <c r="G174" s="22" t="s">
        <v>175</v>
      </c>
      <c r="H174" s="206" t="s">
        <v>233</v>
      </c>
      <c r="I174" s="23">
        <v>24</v>
      </c>
      <c r="J174" s="18" t="s">
        <v>156</v>
      </c>
      <c r="K174" s="23">
        <v>45000000</v>
      </c>
      <c r="L174" s="24" t="s">
        <v>157</v>
      </c>
      <c r="M174" s="31">
        <v>45566</v>
      </c>
      <c r="N174" s="31">
        <v>45657</v>
      </c>
      <c r="O174" s="21" t="s">
        <v>144</v>
      </c>
      <c r="P174" s="136">
        <f t="shared" si="21"/>
        <v>45689</v>
      </c>
      <c r="Q174" s="26">
        <f t="shared" si="22"/>
        <v>45747</v>
      </c>
      <c r="R174" s="238"/>
    </row>
    <row r="175" spans="1:18" x14ac:dyDescent="0.25">
      <c r="A175" s="236">
        <v>64</v>
      </c>
      <c r="B175" s="17" t="s">
        <v>155</v>
      </c>
      <c r="C175" s="18" t="s">
        <v>156</v>
      </c>
      <c r="D175" s="18" t="s">
        <v>156</v>
      </c>
      <c r="E175" s="51" t="s">
        <v>78</v>
      </c>
      <c r="F175" s="52" t="s">
        <v>25</v>
      </c>
      <c r="G175" s="59" t="s">
        <v>433</v>
      </c>
      <c r="H175" s="208" t="s">
        <v>359</v>
      </c>
      <c r="I175" s="142">
        <v>12</v>
      </c>
      <c r="J175" s="137" t="s">
        <v>156</v>
      </c>
      <c r="K175" s="143">
        <v>9120000</v>
      </c>
      <c r="L175" s="61" t="s">
        <v>157</v>
      </c>
      <c r="M175" s="31">
        <v>45566</v>
      </c>
      <c r="N175" s="31">
        <v>45657</v>
      </c>
      <c r="O175" s="53" t="s">
        <v>144</v>
      </c>
      <c r="P175" s="136">
        <f t="shared" si="21"/>
        <v>45689</v>
      </c>
      <c r="Q175" s="26">
        <f t="shared" si="22"/>
        <v>45747</v>
      </c>
      <c r="R175" s="238"/>
    </row>
    <row r="176" spans="1:18" x14ac:dyDescent="0.25">
      <c r="A176" s="236">
        <v>64</v>
      </c>
      <c r="B176" s="17" t="s">
        <v>155</v>
      </c>
      <c r="C176" s="18" t="s">
        <v>156</v>
      </c>
      <c r="D176" s="18" t="s">
        <v>156</v>
      </c>
      <c r="E176" s="19" t="s">
        <v>78</v>
      </c>
      <c r="F176" s="20" t="s">
        <v>25</v>
      </c>
      <c r="G176" s="22" t="s">
        <v>161</v>
      </c>
      <c r="H176" s="206" t="s">
        <v>242</v>
      </c>
      <c r="I176" s="23">
        <v>24</v>
      </c>
      <c r="J176" s="18" t="s">
        <v>156</v>
      </c>
      <c r="K176" s="23">
        <v>3590000</v>
      </c>
      <c r="L176" s="24" t="s">
        <v>157</v>
      </c>
      <c r="M176" s="31">
        <v>45566</v>
      </c>
      <c r="N176" s="31">
        <v>45657</v>
      </c>
      <c r="O176" s="21" t="s">
        <v>144</v>
      </c>
      <c r="P176" s="136">
        <f t="shared" si="21"/>
        <v>45689</v>
      </c>
      <c r="Q176" s="26">
        <f t="shared" si="22"/>
        <v>45747</v>
      </c>
      <c r="R176" s="238"/>
    </row>
    <row r="177" spans="1:18" x14ac:dyDescent="0.25">
      <c r="A177" s="236">
        <v>64</v>
      </c>
      <c r="B177" s="17" t="s">
        <v>155</v>
      </c>
      <c r="C177" s="18" t="s">
        <v>156</v>
      </c>
      <c r="D177" s="18" t="s">
        <v>156</v>
      </c>
      <c r="E177" s="19" t="s">
        <v>78</v>
      </c>
      <c r="F177" s="20" t="s">
        <v>25</v>
      </c>
      <c r="G177" s="22" t="s">
        <v>262</v>
      </c>
      <c r="H177" s="206" t="s">
        <v>263</v>
      </c>
      <c r="I177" s="23">
        <v>12</v>
      </c>
      <c r="J177" s="18" t="s">
        <v>156</v>
      </c>
      <c r="K177" s="23">
        <v>16500000</v>
      </c>
      <c r="L177" s="24" t="s">
        <v>157</v>
      </c>
      <c r="M177" s="31">
        <v>45566</v>
      </c>
      <c r="N177" s="31">
        <v>45657</v>
      </c>
      <c r="O177" s="21" t="s">
        <v>144</v>
      </c>
      <c r="P177" s="136">
        <f t="shared" si="21"/>
        <v>45689</v>
      </c>
      <c r="Q177" s="26">
        <f t="shared" si="22"/>
        <v>45747</v>
      </c>
      <c r="R177" s="238"/>
    </row>
    <row r="178" spans="1:18" x14ac:dyDescent="0.25">
      <c r="A178" s="236">
        <v>64</v>
      </c>
      <c r="B178" s="17" t="s">
        <v>155</v>
      </c>
      <c r="C178" s="18" t="s">
        <v>156</v>
      </c>
      <c r="D178" s="18" t="s">
        <v>156</v>
      </c>
      <c r="E178" s="19" t="s">
        <v>78</v>
      </c>
      <c r="F178" s="20" t="s">
        <v>25</v>
      </c>
      <c r="G178" s="19" t="s">
        <v>316</v>
      </c>
      <c r="H178" s="206" t="s">
        <v>244</v>
      </c>
      <c r="I178" s="24">
        <v>1</v>
      </c>
      <c r="J178" s="18" t="s">
        <v>156</v>
      </c>
      <c r="K178" s="140">
        <v>1113750</v>
      </c>
      <c r="L178" s="24" t="s">
        <v>158</v>
      </c>
      <c r="M178" s="31">
        <v>45566</v>
      </c>
      <c r="N178" s="31">
        <v>45657</v>
      </c>
      <c r="O178" s="21" t="s">
        <v>144</v>
      </c>
      <c r="P178" s="136">
        <f t="shared" si="21"/>
        <v>45689</v>
      </c>
      <c r="Q178" s="26">
        <f t="shared" si="22"/>
        <v>45747</v>
      </c>
      <c r="R178" s="238"/>
    </row>
    <row r="179" spans="1:18" x14ac:dyDescent="0.25">
      <c r="A179" s="236">
        <v>64</v>
      </c>
      <c r="B179" s="17" t="s">
        <v>155</v>
      </c>
      <c r="C179" s="18" t="s">
        <v>156</v>
      </c>
      <c r="D179" s="18" t="s">
        <v>156</v>
      </c>
      <c r="E179" s="19" t="s">
        <v>78</v>
      </c>
      <c r="F179" s="20" t="s">
        <v>25</v>
      </c>
      <c r="G179" s="22" t="s">
        <v>345</v>
      </c>
      <c r="H179" s="206" t="s">
        <v>235</v>
      </c>
      <c r="I179" s="23">
        <v>24</v>
      </c>
      <c r="J179" s="18" t="s">
        <v>156</v>
      </c>
      <c r="K179" s="23">
        <v>10000000</v>
      </c>
      <c r="L179" s="24" t="s">
        <v>157</v>
      </c>
      <c r="M179" s="25">
        <v>45383</v>
      </c>
      <c r="N179" s="25">
        <v>45473</v>
      </c>
      <c r="O179" s="21" t="s">
        <v>144</v>
      </c>
      <c r="P179" s="136">
        <f t="shared" ref="P179:P185" si="23">+M179+122</f>
        <v>45505</v>
      </c>
      <c r="Q179" s="26">
        <f>+P179+60</f>
        <v>45565</v>
      </c>
      <c r="R179" s="238"/>
    </row>
    <row r="180" spans="1:18" x14ac:dyDescent="0.25">
      <c r="A180" s="236">
        <v>64</v>
      </c>
      <c r="B180" s="17" t="s">
        <v>155</v>
      </c>
      <c r="C180" s="18" t="s">
        <v>156</v>
      </c>
      <c r="D180" s="18" t="s">
        <v>156</v>
      </c>
      <c r="E180" s="51" t="s">
        <v>78</v>
      </c>
      <c r="F180" s="52" t="s">
        <v>25</v>
      </c>
      <c r="G180" s="22" t="s">
        <v>434</v>
      </c>
      <c r="H180" s="208" t="s">
        <v>365</v>
      </c>
      <c r="I180" s="23">
        <v>47</v>
      </c>
      <c r="J180" s="18" t="s">
        <v>156</v>
      </c>
      <c r="K180" s="23">
        <v>40000000</v>
      </c>
      <c r="L180" s="24" t="s">
        <v>158</v>
      </c>
      <c r="M180" s="25">
        <v>45536</v>
      </c>
      <c r="N180" s="25">
        <v>45626</v>
      </c>
      <c r="O180" s="53" t="s">
        <v>144</v>
      </c>
      <c r="P180" s="136">
        <f t="shared" si="23"/>
        <v>45658</v>
      </c>
      <c r="Q180" s="26">
        <f t="shared" si="22"/>
        <v>45716</v>
      </c>
      <c r="R180" s="238"/>
    </row>
    <row r="181" spans="1:18" x14ac:dyDescent="0.25">
      <c r="A181" s="236">
        <v>64</v>
      </c>
      <c r="B181" s="17" t="s">
        <v>155</v>
      </c>
      <c r="C181" s="18" t="s">
        <v>156</v>
      </c>
      <c r="D181" s="18" t="s">
        <v>156</v>
      </c>
      <c r="E181" s="51" t="s">
        <v>78</v>
      </c>
      <c r="F181" s="52" t="s">
        <v>25</v>
      </c>
      <c r="G181" s="22" t="s">
        <v>435</v>
      </c>
      <c r="H181" s="208" t="s">
        <v>366</v>
      </c>
      <c r="I181" s="23">
        <v>1650</v>
      </c>
      <c r="J181" s="18" t="s">
        <v>156</v>
      </c>
      <c r="K181" s="23">
        <v>9000000</v>
      </c>
      <c r="L181" s="24" t="s">
        <v>364</v>
      </c>
      <c r="M181" s="25">
        <v>45536</v>
      </c>
      <c r="N181" s="25">
        <v>45626</v>
      </c>
      <c r="O181" s="53" t="s">
        <v>144</v>
      </c>
      <c r="P181" s="136">
        <f t="shared" si="23"/>
        <v>45658</v>
      </c>
      <c r="Q181" s="26">
        <f t="shared" si="22"/>
        <v>45716</v>
      </c>
      <c r="R181" s="238"/>
    </row>
    <row r="182" spans="1:18" x14ac:dyDescent="0.25">
      <c r="A182" s="236">
        <v>64</v>
      </c>
      <c r="B182" s="17" t="s">
        <v>155</v>
      </c>
      <c r="C182" s="18" t="s">
        <v>156</v>
      </c>
      <c r="D182" s="18" t="s">
        <v>156</v>
      </c>
      <c r="E182" s="51" t="s">
        <v>78</v>
      </c>
      <c r="F182" s="52" t="s">
        <v>25</v>
      </c>
      <c r="G182" s="22" t="s">
        <v>436</v>
      </c>
      <c r="H182" s="208" t="s">
        <v>365</v>
      </c>
      <c r="I182" s="23">
        <v>47</v>
      </c>
      <c r="J182" s="18" t="s">
        <v>156</v>
      </c>
      <c r="K182" s="23">
        <v>6000000</v>
      </c>
      <c r="L182" s="24" t="s">
        <v>158</v>
      </c>
      <c r="M182" s="25">
        <v>45536</v>
      </c>
      <c r="N182" s="25">
        <v>45626</v>
      </c>
      <c r="O182" s="53" t="s">
        <v>144</v>
      </c>
      <c r="P182" s="136">
        <f t="shared" si="23"/>
        <v>45658</v>
      </c>
      <c r="Q182" s="26">
        <f t="shared" si="22"/>
        <v>45716</v>
      </c>
      <c r="R182" s="238"/>
    </row>
    <row r="183" spans="1:18" x14ac:dyDescent="0.25">
      <c r="A183" s="236">
        <v>64</v>
      </c>
      <c r="B183" s="17" t="s">
        <v>155</v>
      </c>
      <c r="C183" s="18" t="s">
        <v>156</v>
      </c>
      <c r="D183" s="18" t="s">
        <v>156</v>
      </c>
      <c r="E183" s="19" t="s">
        <v>78</v>
      </c>
      <c r="F183" s="20" t="s">
        <v>25</v>
      </c>
      <c r="G183" s="19" t="s">
        <v>293</v>
      </c>
      <c r="H183" s="206" t="s">
        <v>254</v>
      </c>
      <c r="I183" s="21">
        <v>1</v>
      </c>
      <c r="J183" s="18" t="s">
        <v>156</v>
      </c>
      <c r="K183" s="32">
        <v>8000000</v>
      </c>
      <c r="L183" s="24" t="s">
        <v>158</v>
      </c>
      <c r="M183" s="25">
        <v>45536</v>
      </c>
      <c r="N183" s="25">
        <v>45626</v>
      </c>
      <c r="O183" s="21" t="s">
        <v>144</v>
      </c>
      <c r="P183" s="26">
        <f t="shared" si="23"/>
        <v>45658</v>
      </c>
      <c r="Q183" s="26">
        <f>+P183+58</f>
        <v>45716</v>
      </c>
      <c r="R183" s="238"/>
    </row>
    <row r="184" spans="1:18" x14ac:dyDescent="0.25">
      <c r="A184" s="236">
        <v>64</v>
      </c>
      <c r="B184" s="17" t="s">
        <v>155</v>
      </c>
      <c r="C184" s="18" t="s">
        <v>156</v>
      </c>
      <c r="D184" s="18" t="s">
        <v>156</v>
      </c>
      <c r="E184" s="19" t="s">
        <v>78</v>
      </c>
      <c r="F184" s="20" t="s">
        <v>25</v>
      </c>
      <c r="G184" s="19" t="s">
        <v>437</v>
      </c>
      <c r="H184" s="206" t="s">
        <v>242</v>
      </c>
      <c r="I184" s="24">
        <v>1</v>
      </c>
      <c r="J184" s="18" t="s">
        <v>156</v>
      </c>
      <c r="K184" s="140">
        <v>20250000</v>
      </c>
      <c r="L184" s="24" t="s">
        <v>158</v>
      </c>
      <c r="M184" s="25">
        <v>45474</v>
      </c>
      <c r="N184" s="25">
        <v>45565</v>
      </c>
      <c r="O184" s="21" t="s">
        <v>138</v>
      </c>
      <c r="P184" s="26">
        <f>+M184+123</f>
        <v>45597</v>
      </c>
      <c r="Q184" s="26">
        <f>+P184+60</f>
        <v>45657</v>
      </c>
      <c r="R184" s="238"/>
    </row>
    <row r="185" spans="1:18" x14ac:dyDescent="0.25">
      <c r="A185" s="236">
        <v>64</v>
      </c>
      <c r="B185" s="17" t="s">
        <v>155</v>
      </c>
      <c r="C185" s="18" t="s">
        <v>156</v>
      </c>
      <c r="D185" s="18" t="s">
        <v>156</v>
      </c>
      <c r="E185" s="19" t="s">
        <v>78</v>
      </c>
      <c r="F185" s="20" t="s">
        <v>25</v>
      </c>
      <c r="G185" s="22" t="s">
        <v>174</v>
      </c>
      <c r="H185" s="206" t="s">
        <v>241</v>
      </c>
      <c r="I185" s="23">
        <v>8</v>
      </c>
      <c r="J185" s="18" t="s">
        <v>156</v>
      </c>
      <c r="K185" s="23">
        <v>13927500</v>
      </c>
      <c r="L185" s="24" t="s">
        <v>158</v>
      </c>
      <c r="M185" s="25">
        <v>44986</v>
      </c>
      <c r="N185" s="25">
        <v>45077</v>
      </c>
      <c r="O185" s="21" t="s">
        <v>144</v>
      </c>
      <c r="P185" s="26">
        <f t="shared" si="23"/>
        <v>45108</v>
      </c>
      <c r="Q185" s="26">
        <f>+P185+61</f>
        <v>45169</v>
      </c>
      <c r="R185" s="238"/>
    </row>
    <row r="186" spans="1:18" x14ac:dyDescent="0.25">
      <c r="A186" s="236">
        <v>64</v>
      </c>
      <c r="B186" s="17" t="s">
        <v>155</v>
      </c>
      <c r="C186" s="18" t="s">
        <v>156</v>
      </c>
      <c r="D186" s="18" t="s">
        <v>156</v>
      </c>
      <c r="E186" s="19" t="s">
        <v>78</v>
      </c>
      <c r="F186" s="20" t="s">
        <v>25</v>
      </c>
      <c r="G186" s="19" t="s">
        <v>205</v>
      </c>
      <c r="H186" s="206" t="s">
        <v>244</v>
      </c>
      <c r="I186" s="24">
        <v>1</v>
      </c>
      <c r="J186" s="18" t="s">
        <v>156</v>
      </c>
      <c r="K186" s="140">
        <v>2025000</v>
      </c>
      <c r="L186" s="24" t="s">
        <v>158</v>
      </c>
      <c r="M186" s="31">
        <v>45566</v>
      </c>
      <c r="N186" s="31">
        <v>45657</v>
      </c>
      <c r="O186" s="21" t="s">
        <v>144</v>
      </c>
      <c r="P186" s="136">
        <f t="shared" ref="P186:P187" si="24">+M186+123</f>
        <v>45689</v>
      </c>
      <c r="Q186" s="26">
        <f t="shared" ref="Q186:Q187" si="25">+P186+58</f>
        <v>45747</v>
      </c>
      <c r="R186" s="238"/>
    </row>
    <row r="187" spans="1:18" ht="15.75" thickBot="1" x14ac:dyDescent="0.3">
      <c r="A187" s="239">
        <v>64</v>
      </c>
      <c r="B187" s="35" t="s">
        <v>155</v>
      </c>
      <c r="C187" s="33" t="s">
        <v>156</v>
      </c>
      <c r="D187" s="33" t="s">
        <v>156</v>
      </c>
      <c r="E187" s="145" t="s">
        <v>78</v>
      </c>
      <c r="F187" s="146" t="s">
        <v>25</v>
      </c>
      <c r="G187" s="147" t="s">
        <v>438</v>
      </c>
      <c r="H187" s="209" t="s">
        <v>439</v>
      </c>
      <c r="I187" s="148">
        <v>1</v>
      </c>
      <c r="J187" s="149" t="s">
        <v>156</v>
      </c>
      <c r="K187" s="150">
        <v>5000000</v>
      </c>
      <c r="L187" s="151" t="s">
        <v>158</v>
      </c>
      <c r="M187" s="34">
        <v>45566</v>
      </c>
      <c r="N187" s="34">
        <v>45657</v>
      </c>
      <c r="O187" s="152" t="s">
        <v>144</v>
      </c>
      <c r="P187" s="136">
        <f t="shared" si="24"/>
        <v>45689</v>
      </c>
      <c r="Q187" s="133">
        <f t="shared" si="25"/>
        <v>45747</v>
      </c>
      <c r="R187" s="240"/>
    </row>
    <row r="188" spans="1:18" ht="15.75" thickBot="1" x14ac:dyDescent="0.3">
      <c r="A188" s="232"/>
      <c r="B188" s="101"/>
      <c r="C188" s="102"/>
      <c r="D188" s="102"/>
      <c r="E188" s="103"/>
      <c r="F188" s="104"/>
      <c r="G188" s="103"/>
      <c r="H188" s="203"/>
      <c r="I188" s="108"/>
      <c r="J188" s="102"/>
      <c r="K188" s="110"/>
      <c r="L188" s="108"/>
      <c r="M188" s="109"/>
      <c r="N188" s="109"/>
      <c r="O188" s="105"/>
      <c r="P188" s="100"/>
      <c r="Q188" s="100"/>
      <c r="R188" s="233"/>
    </row>
    <row r="189" spans="1:18" x14ac:dyDescent="0.25">
      <c r="A189" s="241">
        <v>64</v>
      </c>
      <c r="B189" s="153" t="s">
        <v>155</v>
      </c>
      <c r="C189" s="154" t="s">
        <v>156</v>
      </c>
      <c r="D189" s="154" t="s">
        <v>156</v>
      </c>
      <c r="E189" s="155" t="s">
        <v>80</v>
      </c>
      <c r="F189" s="156" t="s">
        <v>25</v>
      </c>
      <c r="G189" s="157" t="s">
        <v>321</v>
      </c>
      <c r="H189" s="210" t="s">
        <v>247</v>
      </c>
      <c r="I189" s="158">
        <v>1</v>
      </c>
      <c r="J189" s="154" t="s">
        <v>156</v>
      </c>
      <c r="K189" s="158">
        <v>105225004</v>
      </c>
      <c r="L189" s="159" t="s">
        <v>158</v>
      </c>
      <c r="M189" s="160">
        <v>45383</v>
      </c>
      <c r="N189" s="160">
        <v>45473</v>
      </c>
      <c r="O189" s="161" t="s">
        <v>138</v>
      </c>
      <c r="P189" s="162">
        <f>+M189+183</f>
        <v>45566</v>
      </c>
      <c r="Q189" s="162">
        <f t="shared" ref="Q189:Q202" si="26">+P189+60</f>
        <v>45626</v>
      </c>
      <c r="R189" s="242"/>
    </row>
    <row r="190" spans="1:18" x14ac:dyDescent="0.25">
      <c r="A190" s="243">
        <v>64</v>
      </c>
      <c r="B190" s="163" t="s">
        <v>155</v>
      </c>
      <c r="C190" s="164" t="s">
        <v>156</v>
      </c>
      <c r="D190" s="164" t="s">
        <v>156</v>
      </c>
      <c r="E190" s="165" t="s">
        <v>80</v>
      </c>
      <c r="F190" s="166" t="s">
        <v>25</v>
      </c>
      <c r="G190" s="165" t="s">
        <v>194</v>
      </c>
      <c r="H190" s="211" t="s">
        <v>397</v>
      </c>
      <c r="I190" s="168">
        <v>1</v>
      </c>
      <c r="J190" s="164" t="s">
        <v>156</v>
      </c>
      <c r="K190" s="169">
        <v>60750000</v>
      </c>
      <c r="L190" s="168" t="s">
        <v>158</v>
      </c>
      <c r="M190" s="170">
        <v>45597</v>
      </c>
      <c r="N190" s="170">
        <v>45657</v>
      </c>
      <c r="O190" s="171" t="s">
        <v>144</v>
      </c>
      <c r="P190" s="172">
        <f>+M190+181</f>
        <v>45778</v>
      </c>
      <c r="Q190" s="162">
        <f t="shared" si="26"/>
        <v>45838</v>
      </c>
      <c r="R190" s="244"/>
    </row>
    <row r="191" spans="1:18" x14ac:dyDescent="0.25">
      <c r="A191" s="243">
        <v>64</v>
      </c>
      <c r="B191" s="163" t="s">
        <v>155</v>
      </c>
      <c r="C191" s="164" t="s">
        <v>156</v>
      </c>
      <c r="D191" s="164" t="s">
        <v>156</v>
      </c>
      <c r="E191" s="165" t="s">
        <v>80</v>
      </c>
      <c r="F191" s="166" t="s">
        <v>25</v>
      </c>
      <c r="G191" s="165" t="s">
        <v>324</v>
      </c>
      <c r="H191" s="211" t="s">
        <v>397</v>
      </c>
      <c r="I191" s="173">
        <v>1</v>
      </c>
      <c r="J191" s="164" t="s">
        <v>156</v>
      </c>
      <c r="K191" s="174">
        <v>81000000</v>
      </c>
      <c r="L191" s="173" t="s">
        <v>158</v>
      </c>
      <c r="M191" s="175">
        <v>45444</v>
      </c>
      <c r="N191" s="175">
        <v>45534</v>
      </c>
      <c r="O191" s="176" t="s">
        <v>144</v>
      </c>
      <c r="P191" s="177">
        <f>+M191+183</f>
        <v>45627</v>
      </c>
      <c r="Q191" s="177">
        <f t="shared" si="26"/>
        <v>45687</v>
      </c>
      <c r="R191" s="245"/>
    </row>
    <row r="192" spans="1:18" x14ac:dyDescent="0.25">
      <c r="A192" s="243">
        <v>64</v>
      </c>
      <c r="B192" s="163" t="s">
        <v>155</v>
      </c>
      <c r="C192" s="164" t="s">
        <v>156</v>
      </c>
      <c r="D192" s="164" t="s">
        <v>156</v>
      </c>
      <c r="E192" s="165" t="s">
        <v>80</v>
      </c>
      <c r="F192" s="166" t="s">
        <v>25</v>
      </c>
      <c r="G192" s="165" t="s">
        <v>195</v>
      </c>
      <c r="H192" s="211" t="s">
        <v>396</v>
      </c>
      <c r="I192" s="173">
        <v>1</v>
      </c>
      <c r="J192" s="164" t="s">
        <v>156</v>
      </c>
      <c r="K192" s="174">
        <v>48600000</v>
      </c>
      <c r="L192" s="173" t="s">
        <v>158</v>
      </c>
      <c r="M192" s="175">
        <v>45536</v>
      </c>
      <c r="N192" s="175">
        <v>45626</v>
      </c>
      <c r="O192" s="176" t="s">
        <v>138</v>
      </c>
      <c r="P192" s="177">
        <f>+M192+181</f>
        <v>45717</v>
      </c>
      <c r="Q192" s="177">
        <f t="shared" si="26"/>
        <v>45777</v>
      </c>
      <c r="R192" s="245"/>
    </row>
    <row r="193" spans="1:18" x14ac:dyDescent="0.25">
      <c r="A193" s="243">
        <v>64</v>
      </c>
      <c r="B193" s="163" t="s">
        <v>155</v>
      </c>
      <c r="C193" s="164" t="s">
        <v>156</v>
      </c>
      <c r="D193" s="164" t="s">
        <v>156</v>
      </c>
      <c r="E193" s="165" t="s">
        <v>80</v>
      </c>
      <c r="F193" s="166" t="s">
        <v>25</v>
      </c>
      <c r="G193" s="165" t="s">
        <v>325</v>
      </c>
      <c r="H193" s="211" t="s">
        <v>397</v>
      </c>
      <c r="I193" s="173">
        <v>1</v>
      </c>
      <c r="J193" s="164" t="s">
        <v>156</v>
      </c>
      <c r="K193" s="174">
        <v>68850000</v>
      </c>
      <c r="L193" s="173" t="s">
        <v>158</v>
      </c>
      <c r="M193" s="175">
        <v>45474</v>
      </c>
      <c r="N193" s="175">
        <v>45565</v>
      </c>
      <c r="O193" s="176" t="s">
        <v>144</v>
      </c>
      <c r="P193" s="177">
        <f>+M193+184</f>
        <v>45658</v>
      </c>
      <c r="Q193" s="177">
        <f t="shared" si="26"/>
        <v>45718</v>
      </c>
      <c r="R193" s="245"/>
    </row>
    <row r="194" spans="1:18" x14ac:dyDescent="0.25">
      <c r="A194" s="243">
        <v>64</v>
      </c>
      <c r="B194" s="163" t="s">
        <v>155</v>
      </c>
      <c r="C194" s="164" t="s">
        <v>156</v>
      </c>
      <c r="D194" s="164" t="s">
        <v>156</v>
      </c>
      <c r="E194" s="165" t="s">
        <v>80</v>
      </c>
      <c r="F194" s="166" t="s">
        <v>25</v>
      </c>
      <c r="G194" s="165" t="s">
        <v>196</v>
      </c>
      <c r="H194" s="211" t="s">
        <v>397</v>
      </c>
      <c r="I194" s="173">
        <v>1</v>
      </c>
      <c r="J194" s="164" t="s">
        <v>156</v>
      </c>
      <c r="K194" s="174">
        <v>47992500</v>
      </c>
      <c r="L194" s="173" t="s">
        <v>158</v>
      </c>
      <c r="M194" s="175">
        <v>45536</v>
      </c>
      <c r="N194" s="175">
        <v>45626</v>
      </c>
      <c r="O194" s="176" t="s">
        <v>138</v>
      </c>
      <c r="P194" s="177">
        <f>+M194+181</f>
        <v>45717</v>
      </c>
      <c r="Q194" s="177">
        <f t="shared" si="26"/>
        <v>45777</v>
      </c>
      <c r="R194" s="245"/>
    </row>
    <row r="195" spans="1:18" x14ac:dyDescent="0.25">
      <c r="A195" s="243">
        <v>64</v>
      </c>
      <c r="B195" s="163" t="s">
        <v>155</v>
      </c>
      <c r="C195" s="164" t="s">
        <v>156</v>
      </c>
      <c r="D195" s="164" t="s">
        <v>156</v>
      </c>
      <c r="E195" s="165" t="s">
        <v>80</v>
      </c>
      <c r="F195" s="166" t="s">
        <v>25</v>
      </c>
      <c r="G195" s="165" t="s">
        <v>193</v>
      </c>
      <c r="H195" s="211" t="s">
        <v>397</v>
      </c>
      <c r="I195" s="173">
        <v>1</v>
      </c>
      <c r="J195" s="164" t="s">
        <v>156</v>
      </c>
      <c r="K195" s="174">
        <v>170100000</v>
      </c>
      <c r="L195" s="173" t="s">
        <v>158</v>
      </c>
      <c r="M195" s="175">
        <v>45536</v>
      </c>
      <c r="N195" s="175">
        <v>45626</v>
      </c>
      <c r="O195" s="176" t="s">
        <v>144</v>
      </c>
      <c r="P195" s="177">
        <f>+M195+181</f>
        <v>45717</v>
      </c>
      <c r="Q195" s="177">
        <f t="shared" si="26"/>
        <v>45777</v>
      </c>
      <c r="R195" s="245"/>
    </row>
    <row r="196" spans="1:18" x14ac:dyDescent="0.25">
      <c r="A196" s="243">
        <v>64</v>
      </c>
      <c r="B196" s="163" t="s">
        <v>155</v>
      </c>
      <c r="C196" s="164" t="s">
        <v>156</v>
      </c>
      <c r="D196" s="164" t="s">
        <v>156</v>
      </c>
      <c r="E196" s="165" t="s">
        <v>80</v>
      </c>
      <c r="F196" s="166" t="s">
        <v>25</v>
      </c>
      <c r="G196" s="167" t="s">
        <v>440</v>
      </c>
      <c r="H196" s="211" t="s">
        <v>441</v>
      </c>
      <c r="I196" s="178">
        <v>1</v>
      </c>
      <c r="J196" s="164" t="s">
        <v>156</v>
      </c>
      <c r="K196" s="178">
        <v>257600000</v>
      </c>
      <c r="L196" s="173" t="s">
        <v>158</v>
      </c>
      <c r="M196" s="175">
        <v>45292</v>
      </c>
      <c r="N196" s="175">
        <f>+M196+90</f>
        <v>45382</v>
      </c>
      <c r="O196" s="176" t="s">
        <v>138</v>
      </c>
      <c r="P196" s="177">
        <f>+M196+182</f>
        <v>45474</v>
      </c>
      <c r="Q196" s="177">
        <f t="shared" si="26"/>
        <v>45534</v>
      </c>
      <c r="R196" s="245"/>
    </row>
    <row r="197" spans="1:18" x14ac:dyDescent="0.25">
      <c r="A197" s="243">
        <v>64</v>
      </c>
      <c r="B197" s="163" t="s">
        <v>155</v>
      </c>
      <c r="C197" s="164" t="s">
        <v>156</v>
      </c>
      <c r="D197" s="164" t="s">
        <v>156</v>
      </c>
      <c r="E197" s="165" t="s">
        <v>80</v>
      </c>
      <c r="F197" s="166" t="s">
        <v>25</v>
      </c>
      <c r="G197" s="167" t="s">
        <v>176</v>
      </c>
      <c r="H197" s="211" t="s">
        <v>246</v>
      </c>
      <c r="I197" s="178">
        <v>1</v>
      </c>
      <c r="J197" s="164" t="s">
        <v>156</v>
      </c>
      <c r="K197" s="178">
        <v>560000000</v>
      </c>
      <c r="L197" s="173" t="s">
        <v>158</v>
      </c>
      <c r="M197" s="175">
        <v>45383</v>
      </c>
      <c r="N197" s="175">
        <v>45473</v>
      </c>
      <c r="O197" s="176" t="s">
        <v>144</v>
      </c>
      <c r="P197" s="177">
        <f>+M197+183</f>
        <v>45566</v>
      </c>
      <c r="Q197" s="177">
        <f t="shared" si="26"/>
        <v>45626</v>
      </c>
      <c r="R197" s="245"/>
    </row>
    <row r="198" spans="1:18" x14ac:dyDescent="0.25">
      <c r="A198" s="243">
        <v>64</v>
      </c>
      <c r="B198" s="163" t="s">
        <v>155</v>
      </c>
      <c r="C198" s="164" t="s">
        <v>156</v>
      </c>
      <c r="D198" s="164" t="s">
        <v>156</v>
      </c>
      <c r="E198" s="165" t="s">
        <v>80</v>
      </c>
      <c r="F198" s="166" t="s">
        <v>25</v>
      </c>
      <c r="G198" s="167" t="s">
        <v>329</v>
      </c>
      <c r="H198" s="211" t="s">
        <v>226</v>
      </c>
      <c r="I198" s="178">
        <v>12</v>
      </c>
      <c r="J198" s="164" t="s">
        <v>156</v>
      </c>
      <c r="K198" s="178">
        <v>38400000</v>
      </c>
      <c r="L198" s="173" t="s">
        <v>157</v>
      </c>
      <c r="M198" s="170">
        <v>45597</v>
      </c>
      <c r="N198" s="170">
        <v>45657</v>
      </c>
      <c r="O198" s="171" t="s">
        <v>144</v>
      </c>
      <c r="P198" s="172">
        <f>+M198+181</f>
        <v>45778</v>
      </c>
      <c r="Q198" s="162">
        <f t="shared" si="26"/>
        <v>45838</v>
      </c>
      <c r="R198" s="245"/>
    </row>
    <row r="199" spans="1:18" x14ac:dyDescent="0.25">
      <c r="A199" s="243">
        <v>64</v>
      </c>
      <c r="B199" s="163" t="s">
        <v>155</v>
      </c>
      <c r="C199" s="164" t="s">
        <v>156</v>
      </c>
      <c r="D199" s="164" t="s">
        <v>156</v>
      </c>
      <c r="E199" s="165" t="s">
        <v>80</v>
      </c>
      <c r="F199" s="166" t="s">
        <v>25</v>
      </c>
      <c r="G199" s="167" t="s">
        <v>320</v>
      </c>
      <c r="H199" s="211" t="s">
        <v>233</v>
      </c>
      <c r="I199" s="178">
        <v>24</v>
      </c>
      <c r="J199" s="164" t="s">
        <v>156</v>
      </c>
      <c r="K199" s="178">
        <v>120886500</v>
      </c>
      <c r="L199" s="173" t="s">
        <v>157</v>
      </c>
      <c r="M199" s="175">
        <v>45566</v>
      </c>
      <c r="N199" s="175">
        <v>45657</v>
      </c>
      <c r="O199" s="176" t="s">
        <v>144</v>
      </c>
      <c r="P199" s="177">
        <f>+M199+182</f>
        <v>45748</v>
      </c>
      <c r="Q199" s="177">
        <f t="shared" si="26"/>
        <v>45808</v>
      </c>
      <c r="R199" s="245"/>
    </row>
    <row r="200" spans="1:18" x14ac:dyDescent="0.25">
      <c r="A200" s="243">
        <v>64</v>
      </c>
      <c r="B200" s="163" t="s">
        <v>155</v>
      </c>
      <c r="C200" s="164" t="s">
        <v>156</v>
      </c>
      <c r="D200" s="164" t="s">
        <v>156</v>
      </c>
      <c r="E200" s="165" t="s">
        <v>80</v>
      </c>
      <c r="F200" s="166" t="s">
        <v>25</v>
      </c>
      <c r="G200" s="167" t="s">
        <v>400</v>
      </c>
      <c r="H200" s="211" t="s">
        <v>223</v>
      </c>
      <c r="I200" s="178">
        <v>24</v>
      </c>
      <c r="J200" s="164" t="s">
        <v>156</v>
      </c>
      <c r="K200" s="178">
        <v>30000000</v>
      </c>
      <c r="L200" s="173" t="s">
        <v>157</v>
      </c>
      <c r="M200" s="175">
        <v>45474</v>
      </c>
      <c r="N200" s="175">
        <v>45565</v>
      </c>
      <c r="O200" s="176" t="s">
        <v>144</v>
      </c>
      <c r="P200" s="177">
        <f>+M200+182</f>
        <v>45656</v>
      </c>
      <c r="Q200" s="177">
        <f t="shared" si="26"/>
        <v>45716</v>
      </c>
      <c r="R200" s="245"/>
    </row>
    <row r="201" spans="1:18" x14ac:dyDescent="0.25">
      <c r="A201" s="243">
        <v>64</v>
      </c>
      <c r="B201" s="163" t="s">
        <v>155</v>
      </c>
      <c r="C201" s="164" t="s">
        <v>156</v>
      </c>
      <c r="D201" s="164" t="s">
        <v>156</v>
      </c>
      <c r="E201" s="165" t="s">
        <v>80</v>
      </c>
      <c r="F201" s="166" t="s">
        <v>25</v>
      </c>
      <c r="G201" s="165" t="s">
        <v>322</v>
      </c>
      <c r="H201" s="211" t="s">
        <v>397</v>
      </c>
      <c r="I201" s="173">
        <v>1</v>
      </c>
      <c r="J201" s="164" t="s">
        <v>156</v>
      </c>
      <c r="K201" s="174">
        <v>162000000</v>
      </c>
      <c r="L201" s="173" t="s">
        <v>158</v>
      </c>
      <c r="M201" s="175">
        <v>45597</v>
      </c>
      <c r="N201" s="175">
        <v>45657</v>
      </c>
      <c r="O201" s="176" t="s">
        <v>144</v>
      </c>
      <c r="P201" s="177">
        <f>+M201+181</f>
        <v>45778</v>
      </c>
      <c r="Q201" s="177">
        <f t="shared" si="26"/>
        <v>45838</v>
      </c>
      <c r="R201" s="245"/>
    </row>
    <row r="202" spans="1:18" ht="15.75" thickBot="1" x14ac:dyDescent="0.3">
      <c r="A202" s="246">
        <v>64</v>
      </c>
      <c r="B202" s="179" t="s">
        <v>155</v>
      </c>
      <c r="C202" s="180" t="s">
        <v>156</v>
      </c>
      <c r="D202" s="180" t="s">
        <v>156</v>
      </c>
      <c r="E202" s="181" t="s">
        <v>80</v>
      </c>
      <c r="F202" s="182" t="s">
        <v>25</v>
      </c>
      <c r="G202" s="181" t="s">
        <v>323</v>
      </c>
      <c r="H202" s="212" t="s">
        <v>397</v>
      </c>
      <c r="I202" s="183">
        <v>1</v>
      </c>
      <c r="J202" s="180" t="s">
        <v>156</v>
      </c>
      <c r="K202" s="184">
        <v>121500000</v>
      </c>
      <c r="L202" s="183" t="s">
        <v>158</v>
      </c>
      <c r="M202" s="185">
        <v>45505</v>
      </c>
      <c r="N202" s="185">
        <v>45596</v>
      </c>
      <c r="O202" s="186" t="s">
        <v>144</v>
      </c>
      <c r="P202" s="187">
        <f>+M202+184</f>
        <v>45689</v>
      </c>
      <c r="Q202" s="187">
        <f t="shared" si="26"/>
        <v>45749</v>
      </c>
      <c r="R202" s="247"/>
    </row>
    <row r="203" spans="1:18" ht="16.5" thickTop="1" thickBot="1" x14ac:dyDescent="0.3">
      <c r="A203" s="248"/>
      <c r="B203" s="249"/>
      <c r="C203" s="250"/>
      <c r="D203" s="251"/>
      <c r="E203" s="252"/>
      <c r="F203" s="253"/>
      <c r="G203" s="252"/>
      <c r="H203" s="254"/>
      <c r="I203" s="255"/>
      <c r="J203" s="250"/>
      <c r="K203" s="255"/>
      <c r="L203" s="256"/>
      <c r="M203" s="256"/>
      <c r="N203" s="256"/>
      <c r="O203" s="251"/>
      <c r="P203" s="251"/>
      <c r="Q203" s="251"/>
      <c r="R203" s="257"/>
    </row>
    <row r="204" spans="1:18" x14ac:dyDescent="0.25">
      <c r="B204" s="111"/>
      <c r="E204" s="113"/>
      <c r="G204" s="113"/>
      <c r="H204" s="213"/>
      <c r="I204" s="115"/>
      <c r="J204" s="112"/>
      <c r="L204" s="116"/>
      <c r="M204" s="116"/>
      <c r="N204" s="116"/>
    </row>
    <row r="205" spans="1:18" x14ac:dyDescent="0.25">
      <c r="B205" s="111"/>
      <c r="E205" s="113"/>
      <c r="G205" s="113"/>
      <c r="H205" s="213"/>
      <c r="I205" s="115"/>
      <c r="J205" s="112"/>
      <c r="L205" s="116"/>
      <c r="M205" s="116"/>
      <c r="N205" s="116"/>
    </row>
    <row r="206" spans="1:18" x14ac:dyDescent="0.25">
      <c r="B206" s="111"/>
      <c r="E206" s="113"/>
      <c r="G206" s="113"/>
      <c r="H206" s="213"/>
      <c r="I206" s="115"/>
      <c r="J206" s="112"/>
      <c r="L206" s="116"/>
      <c r="M206" s="116"/>
      <c r="N206" s="116"/>
    </row>
    <row r="207" spans="1:18" x14ac:dyDescent="0.25">
      <c r="B207" s="111"/>
      <c r="E207" s="113"/>
      <c r="G207" s="113"/>
      <c r="H207" s="213"/>
      <c r="I207" s="115"/>
      <c r="J207" s="112"/>
      <c r="L207" s="116"/>
      <c r="M207" s="116"/>
      <c r="N207" s="116"/>
    </row>
    <row r="208" spans="1:18" x14ac:dyDescent="0.25">
      <c r="B208" s="111"/>
      <c r="E208" s="113"/>
      <c r="G208" s="195"/>
      <c r="H208" s="213"/>
      <c r="I208" s="115"/>
      <c r="J208" s="112"/>
      <c r="L208" s="116"/>
      <c r="M208" s="116"/>
      <c r="N208" s="116"/>
    </row>
    <row r="209" spans="2:14" x14ac:dyDescent="0.25">
      <c r="B209" s="111"/>
      <c r="E209" s="113"/>
      <c r="G209" s="113"/>
      <c r="H209" s="213"/>
      <c r="I209" s="115"/>
      <c r="J209" s="112"/>
      <c r="L209" s="116"/>
      <c r="M209" s="116"/>
      <c r="N209" s="116"/>
    </row>
    <row r="210" spans="2:14" x14ac:dyDescent="0.25">
      <c r="B210" s="111"/>
      <c r="E210" s="113"/>
      <c r="G210" s="195"/>
      <c r="H210" s="213"/>
      <c r="I210" s="115"/>
      <c r="J210" s="112"/>
      <c r="L210" s="116"/>
      <c r="M210" s="116"/>
      <c r="N210" s="116"/>
    </row>
    <row r="211" spans="2:14" x14ac:dyDescent="0.25">
      <c r="B211" s="111"/>
      <c r="E211" s="113"/>
      <c r="G211" s="113"/>
      <c r="H211" s="213"/>
      <c r="I211" s="115"/>
      <c r="J211" s="112"/>
      <c r="L211" s="116"/>
      <c r="M211" s="116"/>
      <c r="N211" s="116"/>
    </row>
    <row r="212" spans="2:14" x14ac:dyDescent="0.25">
      <c r="B212" s="111"/>
      <c r="E212" s="113"/>
      <c r="G212" s="113"/>
      <c r="H212" s="213"/>
      <c r="I212" s="115"/>
      <c r="J212" s="112"/>
      <c r="L212" s="116"/>
      <c r="M212" s="116"/>
      <c r="N212" s="116"/>
    </row>
    <row r="213" spans="2:14" x14ac:dyDescent="0.25">
      <c r="B213" s="111"/>
      <c r="E213" s="113"/>
      <c r="G213" s="113"/>
      <c r="H213" s="213"/>
      <c r="I213" s="115"/>
      <c r="J213" s="112"/>
      <c r="L213" s="116"/>
      <c r="M213" s="116"/>
      <c r="N213" s="116"/>
    </row>
    <row r="214" spans="2:14" x14ac:dyDescent="0.25">
      <c r="B214" s="111"/>
      <c r="E214" s="113"/>
      <c r="G214" s="113"/>
      <c r="H214" s="213"/>
      <c r="I214" s="115"/>
      <c r="J214" s="112"/>
      <c r="L214" s="116"/>
      <c r="M214" s="116"/>
      <c r="N214" s="116"/>
    </row>
    <row r="215" spans="2:14" x14ac:dyDescent="0.25">
      <c r="B215" s="111"/>
      <c r="E215" s="113"/>
      <c r="G215" s="113"/>
      <c r="H215" s="213"/>
      <c r="I215" s="115"/>
      <c r="J215" s="112"/>
      <c r="L215" s="116"/>
      <c r="M215" s="116"/>
      <c r="N215" s="116"/>
    </row>
    <row r="216" spans="2:14" x14ac:dyDescent="0.25">
      <c r="B216" s="111"/>
      <c r="E216" s="113"/>
      <c r="G216" s="113"/>
      <c r="H216" s="213"/>
      <c r="I216" s="115"/>
      <c r="J216" s="112"/>
      <c r="L216" s="116"/>
      <c r="M216" s="116"/>
      <c r="N216" s="116"/>
    </row>
    <row r="217" spans="2:14" x14ac:dyDescent="0.25">
      <c r="B217" s="111"/>
      <c r="E217" s="113"/>
      <c r="G217" s="113"/>
      <c r="H217" s="213"/>
      <c r="I217" s="115"/>
      <c r="J217" s="112"/>
      <c r="L217" s="116"/>
      <c r="M217" s="116"/>
      <c r="N217" s="116"/>
    </row>
    <row r="218" spans="2:14" x14ac:dyDescent="0.25">
      <c r="B218" s="111"/>
      <c r="E218" s="113"/>
      <c r="G218" s="113"/>
      <c r="H218" s="213"/>
      <c r="I218" s="115"/>
      <c r="J218" s="112"/>
      <c r="L218" s="116"/>
      <c r="M218" s="116"/>
      <c r="N218" s="116"/>
    </row>
    <row r="219" spans="2:14" x14ac:dyDescent="0.25">
      <c r="B219" s="111"/>
      <c r="E219" s="113"/>
      <c r="G219" s="113"/>
      <c r="H219" s="213"/>
      <c r="I219" s="115"/>
      <c r="J219" s="112"/>
      <c r="L219" s="116"/>
      <c r="M219" s="116"/>
      <c r="N219" s="116"/>
    </row>
    <row r="220" spans="2:14" x14ac:dyDescent="0.25">
      <c r="B220" s="111"/>
      <c r="E220" s="113"/>
      <c r="G220" s="113"/>
      <c r="H220" s="213"/>
      <c r="I220" s="115"/>
      <c r="J220" s="112"/>
      <c r="L220" s="116"/>
      <c r="M220" s="116"/>
      <c r="N220" s="116"/>
    </row>
    <row r="221" spans="2:14" x14ac:dyDescent="0.25">
      <c r="B221" s="111"/>
      <c r="E221" s="113"/>
      <c r="G221" s="113"/>
      <c r="H221" s="213"/>
      <c r="I221" s="115"/>
      <c r="J221" s="112"/>
      <c r="L221" s="116"/>
      <c r="M221" s="116"/>
      <c r="N221" s="116"/>
    </row>
    <row r="222" spans="2:14" x14ac:dyDescent="0.25">
      <c r="B222" s="111"/>
      <c r="E222" s="113"/>
      <c r="G222" s="113"/>
      <c r="H222" s="213"/>
      <c r="I222" s="115"/>
      <c r="J222" s="112"/>
      <c r="L222" s="116"/>
      <c r="M222" s="116"/>
      <c r="N222" s="116"/>
    </row>
    <row r="223" spans="2:14" x14ac:dyDescent="0.25">
      <c r="B223" s="111"/>
      <c r="E223" s="113"/>
      <c r="G223" s="113"/>
      <c r="H223" s="213"/>
      <c r="J223" s="112"/>
      <c r="L223" s="116"/>
      <c r="M223" s="116"/>
      <c r="N223" s="116"/>
    </row>
    <row r="224" spans="2:14" x14ac:dyDescent="0.25">
      <c r="B224" s="111"/>
      <c r="E224" s="113"/>
      <c r="G224" s="113"/>
      <c r="H224" s="213"/>
      <c r="J224" s="112"/>
      <c r="L224" s="116"/>
      <c r="M224" s="116"/>
      <c r="N224" s="116"/>
    </row>
    <row r="225" spans="2:14" x14ac:dyDescent="0.25">
      <c r="B225" s="111"/>
      <c r="E225" s="113"/>
      <c r="G225" s="113"/>
      <c r="H225" s="213"/>
      <c r="J225" s="112"/>
      <c r="L225" s="116"/>
      <c r="M225" s="116"/>
      <c r="N225" s="116"/>
    </row>
    <row r="226" spans="2:14" x14ac:dyDescent="0.25">
      <c r="B226" s="111"/>
      <c r="E226" s="113"/>
      <c r="G226" s="113"/>
      <c r="H226" s="213"/>
      <c r="J226" s="112"/>
      <c r="L226" s="116"/>
      <c r="M226" s="116"/>
      <c r="N226" s="116"/>
    </row>
    <row r="227" spans="2:14" x14ac:dyDescent="0.25">
      <c r="B227" s="111"/>
      <c r="E227" s="113"/>
      <c r="G227" s="113"/>
      <c r="H227" s="213"/>
      <c r="J227" s="112"/>
      <c r="L227" s="116"/>
      <c r="M227" s="116"/>
      <c r="N227" s="116"/>
    </row>
    <row r="228" spans="2:14" x14ac:dyDescent="0.25">
      <c r="B228" s="111"/>
      <c r="E228" s="113"/>
      <c r="G228" s="113"/>
      <c r="H228" s="213"/>
      <c r="J228" s="112"/>
      <c r="L228" s="116"/>
      <c r="M228" s="116"/>
      <c r="N228" s="116"/>
    </row>
    <row r="229" spans="2:14" x14ac:dyDescent="0.25">
      <c r="B229" s="111"/>
      <c r="E229" s="113"/>
      <c r="G229" s="113"/>
      <c r="H229" s="213"/>
      <c r="J229" s="112"/>
      <c r="L229" s="116"/>
      <c r="M229" s="116"/>
      <c r="N229" s="116"/>
    </row>
    <row r="230" spans="2:14" x14ac:dyDescent="0.25">
      <c r="B230" s="111"/>
      <c r="E230" s="113"/>
      <c r="G230" s="113"/>
      <c r="H230" s="213"/>
      <c r="J230" s="112"/>
      <c r="L230" s="116"/>
      <c r="M230" s="116"/>
      <c r="N230" s="116"/>
    </row>
    <row r="231" spans="2:14" x14ac:dyDescent="0.25">
      <c r="B231" s="111"/>
      <c r="E231" s="113"/>
      <c r="G231" s="113"/>
      <c r="H231" s="213"/>
      <c r="J231" s="112"/>
      <c r="L231" s="116"/>
      <c r="M231" s="116"/>
      <c r="N231" s="116"/>
    </row>
    <row r="232" spans="2:14" x14ac:dyDescent="0.25">
      <c r="B232" s="111"/>
      <c r="E232" s="113"/>
      <c r="G232" s="113"/>
      <c r="H232" s="213"/>
      <c r="J232" s="112"/>
      <c r="L232" s="116"/>
      <c r="M232" s="116"/>
      <c r="N232" s="116"/>
    </row>
    <row r="233" spans="2:14" x14ac:dyDescent="0.25">
      <c r="B233" s="111"/>
      <c r="E233" s="113"/>
      <c r="G233" s="113"/>
      <c r="H233" s="213"/>
      <c r="J233" s="112"/>
      <c r="L233" s="116"/>
      <c r="M233" s="116"/>
      <c r="N233" s="116"/>
    </row>
    <row r="234" spans="2:14" x14ac:dyDescent="0.25">
      <c r="B234" s="111"/>
      <c r="E234" s="113"/>
      <c r="G234" s="113"/>
      <c r="H234" s="213"/>
      <c r="J234" s="112"/>
      <c r="L234" s="116"/>
      <c r="M234" s="116"/>
      <c r="N234" s="116"/>
    </row>
    <row r="235" spans="2:14" x14ac:dyDescent="0.25">
      <c r="B235" s="111"/>
      <c r="E235" s="113"/>
      <c r="G235" s="113"/>
      <c r="H235" s="213"/>
      <c r="J235" s="112"/>
      <c r="L235" s="116"/>
      <c r="M235" s="116"/>
      <c r="N235" s="116"/>
    </row>
    <row r="236" spans="2:14" x14ac:dyDescent="0.25">
      <c r="B236" s="111"/>
      <c r="E236" s="113"/>
      <c r="G236" s="113"/>
      <c r="H236" s="213"/>
      <c r="J236" s="112"/>
      <c r="L236" s="116"/>
      <c r="M236" s="116"/>
      <c r="N236" s="116"/>
    </row>
    <row r="237" spans="2:14" x14ac:dyDescent="0.25">
      <c r="B237" s="111"/>
      <c r="E237" s="113"/>
      <c r="G237" s="113"/>
      <c r="H237" s="213"/>
      <c r="J237" s="112"/>
      <c r="L237" s="116"/>
      <c r="M237" s="116"/>
      <c r="N237" s="116"/>
    </row>
    <row r="238" spans="2:14" x14ac:dyDescent="0.25">
      <c r="B238" s="111"/>
      <c r="E238" s="113"/>
      <c r="G238" s="113"/>
      <c r="H238" s="213"/>
      <c r="J238" s="112"/>
      <c r="L238" s="116"/>
      <c r="M238" s="116"/>
      <c r="N238" s="116"/>
    </row>
    <row r="239" spans="2:14" x14ac:dyDescent="0.25">
      <c r="B239" s="111"/>
      <c r="E239" s="113"/>
      <c r="G239" s="113"/>
      <c r="H239" s="213"/>
      <c r="J239" s="112"/>
      <c r="L239" s="116"/>
      <c r="M239" s="116"/>
      <c r="N239" s="116"/>
    </row>
    <row r="240" spans="2:14" x14ac:dyDescent="0.25">
      <c r="E240" s="113"/>
      <c r="J240" s="112"/>
      <c r="L240" s="116"/>
      <c r="M240" s="116"/>
      <c r="N240" s="116"/>
    </row>
    <row r="241" spans="5:14" x14ac:dyDescent="0.25">
      <c r="E241" s="113"/>
      <c r="J241" s="112"/>
      <c r="L241" s="116"/>
      <c r="M241" s="116"/>
      <c r="N241" s="116"/>
    </row>
    <row r="242" spans="5:14" x14ac:dyDescent="0.25">
      <c r="E242" s="113"/>
      <c r="J242" s="112"/>
      <c r="L242" s="116"/>
      <c r="M242" s="116"/>
      <c r="N242" s="116"/>
    </row>
    <row r="243" spans="5:14" x14ac:dyDescent="0.25">
      <c r="E243" s="113"/>
      <c r="J243" s="112"/>
      <c r="L243" s="116"/>
      <c r="M243" s="116"/>
      <c r="N243" s="116"/>
    </row>
    <row r="244" spans="5:14" x14ac:dyDescent="0.25">
      <c r="E244" s="113"/>
      <c r="J244" s="112"/>
      <c r="L244" s="116"/>
      <c r="M244" s="116"/>
      <c r="N244" s="116"/>
    </row>
    <row r="245" spans="5:14" x14ac:dyDescent="0.25">
      <c r="E245" s="113"/>
      <c r="J245" s="112"/>
      <c r="L245" s="116"/>
      <c r="M245" s="116"/>
      <c r="N245" s="116"/>
    </row>
    <row r="246" spans="5:14" x14ac:dyDescent="0.25">
      <c r="J246" s="112"/>
      <c r="L246" s="116"/>
      <c r="M246" s="116"/>
      <c r="N246" s="116"/>
    </row>
    <row r="247" spans="5:14" x14ac:dyDescent="0.25">
      <c r="J247" s="112"/>
      <c r="L247" s="116"/>
      <c r="M247" s="116"/>
      <c r="N247" s="116"/>
    </row>
    <row r="248" spans="5:14" x14ac:dyDescent="0.25">
      <c r="J248" s="112"/>
      <c r="L248" s="116"/>
      <c r="M248" s="116"/>
      <c r="N248" s="116"/>
    </row>
    <row r="249" spans="5:14" x14ac:dyDescent="0.25">
      <c r="J249" s="112"/>
      <c r="L249" s="116"/>
      <c r="M249" s="116"/>
      <c r="N249" s="116"/>
    </row>
    <row r="250" spans="5:14" x14ac:dyDescent="0.25">
      <c r="J250" s="112"/>
      <c r="L250" s="116"/>
      <c r="M250" s="116"/>
      <c r="N250" s="116"/>
    </row>
    <row r="251" spans="5:14" x14ac:dyDescent="0.25">
      <c r="J251" s="112"/>
      <c r="L251" s="116"/>
      <c r="M251" s="116"/>
      <c r="N251" s="116"/>
    </row>
    <row r="252" spans="5:14" x14ac:dyDescent="0.25">
      <c r="J252" s="112"/>
      <c r="L252" s="116"/>
      <c r="M252" s="116"/>
      <c r="N252" s="116"/>
    </row>
    <row r="253" spans="5:14" x14ac:dyDescent="0.25">
      <c r="J253" s="112"/>
      <c r="L253" s="116"/>
      <c r="M253" s="116"/>
      <c r="N253" s="116"/>
    </row>
    <row r="254" spans="5:14" x14ac:dyDescent="0.25">
      <c r="J254" s="112"/>
      <c r="L254" s="116"/>
      <c r="M254" s="116"/>
      <c r="N254" s="116"/>
    </row>
    <row r="255" spans="5:14" x14ac:dyDescent="0.25">
      <c r="J255" s="112"/>
      <c r="L255" s="116"/>
      <c r="M255" s="116"/>
      <c r="N255" s="116"/>
    </row>
    <row r="256" spans="5:14" x14ac:dyDescent="0.25">
      <c r="J256" s="112"/>
      <c r="L256" s="116"/>
      <c r="M256" s="116"/>
      <c r="N256" s="116"/>
    </row>
    <row r="257" spans="10:14" x14ac:dyDescent="0.25">
      <c r="J257" s="112"/>
      <c r="L257" s="116"/>
      <c r="M257" s="116"/>
      <c r="N257" s="116"/>
    </row>
    <row r="258" spans="10:14" x14ac:dyDescent="0.25">
      <c r="J258" s="112"/>
      <c r="L258" s="116"/>
      <c r="M258" s="116"/>
      <c r="N258" s="116"/>
    </row>
    <row r="259" spans="10:14" x14ac:dyDescent="0.25">
      <c r="J259" s="112"/>
      <c r="L259" s="116"/>
      <c r="M259" s="116"/>
      <c r="N259" s="116"/>
    </row>
    <row r="260" spans="10:14" x14ac:dyDescent="0.25">
      <c r="J260" s="112"/>
      <c r="L260" s="116"/>
      <c r="M260" s="116"/>
      <c r="N260" s="116"/>
    </row>
    <row r="261" spans="10:14" x14ac:dyDescent="0.25">
      <c r="J261" s="112"/>
      <c r="L261" s="116"/>
      <c r="M261" s="116"/>
      <c r="N261" s="116"/>
    </row>
    <row r="262" spans="10:14" x14ac:dyDescent="0.25">
      <c r="J262" s="112"/>
      <c r="L262" s="116"/>
      <c r="M262" s="116"/>
      <c r="N262" s="116"/>
    </row>
    <row r="263" spans="10:14" x14ac:dyDescent="0.25">
      <c r="J263" s="112"/>
      <c r="L263" s="116"/>
      <c r="M263" s="116"/>
      <c r="N263" s="116"/>
    </row>
    <row r="264" spans="10:14" x14ac:dyDescent="0.25">
      <c r="J264" s="112"/>
      <c r="L264" s="116"/>
      <c r="M264" s="116"/>
      <c r="N264" s="116"/>
    </row>
    <row r="265" spans="10:14" x14ac:dyDescent="0.25">
      <c r="J265" s="112"/>
      <c r="L265" s="116"/>
      <c r="M265" s="116"/>
      <c r="N265" s="116"/>
    </row>
    <row r="266" spans="10:14" x14ac:dyDescent="0.25">
      <c r="J266" s="112"/>
      <c r="L266" s="116"/>
      <c r="M266" s="116"/>
      <c r="N266" s="116"/>
    </row>
    <row r="267" spans="10:14" x14ac:dyDescent="0.25">
      <c r="J267" s="112"/>
      <c r="L267" s="116"/>
      <c r="M267" s="116"/>
      <c r="N267" s="116"/>
    </row>
    <row r="268" spans="10:14" x14ac:dyDescent="0.25">
      <c r="J268" s="112"/>
      <c r="L268" s="116"/>
      <c r="M268" s="116"/>
      <c r="N268" s="116"/>
    </row>
    <row r="269" spans="10:14" x14ac:dyDescent="0.25">
      <c r="J269" s="112"/>
      <c r="L269" s="116"/>
      <c r="M269" s="116"/>
      <c r="N269" s="116"/>
    </row>
    <row r="270" spans="10:14" x14ac:dyDescent="0.25">
      <c r="J270" s="112"/>
      <c r="L270" s="116"/>
      <c r="M270" s="116"/>
      <c r="N270" s="116"/>
    </row>
    <row r="271" spans="10:14" x14ac:dyDescent="0.25">
      <c r="J271" s="112"/>
      <c r="L271" s="116"/>
      <c r="M271" s="116"/>
      <c r="N271" s="116"/>
    </row>
    <row r="272" spans="10:14" x14ac:dyDescent="0.25">
      <c r="J272" s="112"/>
      <c r="L272" s="116"/>
      <c r="M272" s="116"/>
      <c r="N272" s="116"/>
    </row>
    <row r="273" spans="10:14" x14ac:dyDescent="0.25">
      <c r="J273" s="112"/>
      <c r="L273" s="116"/>
      <c r="M273" s="116"/>
      <c r="N273" s="116"/>
    </row>
    <row r="274" spans="10:14" x14ac:dyDescent="0.25">
      <c r="J274" s="112"/>
      <c r="L274" s="116"/>
      <c r="M274" s="116"/>
      <c r="N274" s="116"/>
    </row>
    <row r="275" spans="10:14" x14ac:dyDescent="0.25">
      <c r="J275" s="112"/>
      <c r="L275" s="116"/>
      <c r="M275" s="116"/>
      <c r="N275" s="116"/>
    </row>
    <row r="276" spans="10:14" x14ac:dyDescent="0.25">
      <c r="J276" s="112"/>
      <c r="L276" s="116"/>
      <c r="M276" s="116"/>
      <c r="N276" s="116"/>
    </row>
    <row r="277" spans="10:14" x14ac:dyDescent="0.25">
      <c r="J277" s="112"/>
      <c r="L277" s="116"/>
      <c r="M277" s="116"/>
      <c r="N277" s="116"/>
    </row>
    <row r="278" spans="10:14" x14ac:dyDescent="0.25">
      <c r="J278" s="112"/>
      <c r="L278" s="116"/>
      <c r="M278" s="116"/>
      <c r="N278" s="116"/>
    </row>
    <row r="279" spans="10:14" x14ac:dyDescent="0.25">
      <c r="J279" s="112"/>
      <c r="L279" s="116"/>
      <c r="M279" s="116"/>
      <c r="N279" s="116"/>
    </row>
    <row r="280" spans="10:14" x14ac:dyDescent="0.25">
      <c r="J280" s="112"/>
      <c r="L280" s="116"/>
      <c r="M280" s="116"/>
      <c r="N280" s="116"/>
    </row>
    <row r="281" spans="10:14" x14ac:dyDescent="0.25">
      <c r="J281" s="112"/>
      <c r="L281" s="116"/>
      <c r="M281" s="116"/>
      <c r="N281" s="116"/>
    </row>
    <row r="282" spans="10:14" x14ac:dyDescent="0.25">
      <c r="J282" s="112"/>
      <c r="L282" s="116"/>
      <c r="M282" s="116"/>
      <c r="N282" s="116"/>
    </row>
    <row r="283" spans="10:14" x14ac:dyDescent="0.25">
      <c r="J283" s="112"/>
      <c r="L283" s="116"/>
      <c r="M283" s="116"/>
      <c r="N283" s="116"/>
    </row>
    <row r="284" spans="10:14" x14ac:dyDescent="0.25">
      <c r="J284" s="112"/>
      <c r="L284" s="116"/>
      <c r="M284" s="116"/>
      <c r="N284" s="116"/>
    </row>
    <row r="285" spans="10:14" x14ac:dyDescent="0.25">
      <c r="J285" s="112"/>
      <c r="L285" s="116"/>
      <c r="M285" s="116"/>
      <c r="N285" s="116"/>
    </row>
    <row r="286" spans="10:14" x14ac:dyDescent="0.25">
      <c r="J286" s="112"/>
      <c r="L286" s="116"/>
      <c r="M286" s="116"/>
      <c r="N286" s="116"/>
    </row>
    <row r="287" spans="10:14" x14ac:dyDescent="0.25">
      <c r="J287" s="112"/>
      <c r="L287" s="116"/>
      <c r="M287" s="116"/>
      <c r="N287" s="116"/>
    </row>
    <row r="288" spans="10:14" x14ac:dyDescent="0.25">
      <c r="J288" s="112"/>
      <c r="L288" s="116"/>
      <c r="M288" s="116"/>
      <c r="N288" s="116"/>
    </row>
    <row r="289" spans="10:14" x14ac:dyDescent="0.25">
      <c r="J289" s="112"/>
      <c r="L289" s="116"/>
      <c r="M289" s="116"/>
      <c r="N289" s="116"/>
    </row>
    <row r="290" spans="10:14" x14ac:dyDescent="0.25">
      <c r="J290" s="112"/>
      <c r="L290" s="116"/>
      <c r="M290" s="116"/>
      <c r="N290" s="116"/>
    </row>
    <row r="291" spans="10:14" x14ac:dyDescent="0.25">
      <c r="J291" s="112"/>
      <c r="L291" s="116"/>
      <c r="M291" s="116"/>
      <c r="N291" s="116"/>
    </row>
    <row r="292" spans="10:14" x14ac:dyDescent="0.25">
      <c r="L292" s="116"/>
      <c r="M292" s="116"/>
      <c r="N292" s="116"/>
    </row>
    <row r="293" spans="10:14" x14ac:dyDescent="0.25">
      <c r="L293" s="116"/>
      <c r="M293" s="116"/>
      <c r="N293" s="116"/>
    </row>
    <row r="294" spans="10:14" x14ac:dyDescent="0.25">
      <c r="L294" s="116"/>
      <c r="M294" s="116"/>
      <c r="N294" s="116"/>
    </row>
    <row r="295" spans="10:14" x14ac:dyDescent="0.25">
      <c r="L295" s="116"/>
      <c r="M295" s="116"/>
      <c r="N295" s="116"/>
    </row>
    <row r="296" spans="10:14" x14ac:dyDescent="0.25">
      <c r="L296" s="116"/>
      <c r="M296" s="116"/>
      <c r="N296" s="116"/>
    </row>
    <row r="297" spans="10:14" x14ac:dyDescent="0.25">
      <c r="L297" s="116"/>
      <c r="M297" s="116"/>
      <c r="N297" s="116"/>
    </row>
    <row r="298" spans="10:14" x14ac:dyDescent="0.25">
      <c r="L298" s="116"/>
      <c r="M298" s="116"/>
      <c r="N298" s="116"/>
    </row>
    <row r="299" spans="10:14" x14ac:dyDescent="0.25">
      <c r="L299" s="116"/>
      <c r="M299" s="116"/>
      <c r="N299" s="116"/>
    </row>
    <row r="300" spans="10:14" x14ac:dyDescent="0.25">
      <c r="L300" s="116"/>
      <c r="M300" s="116"/>
      <c r="N300" s="116"/>
    </row>
    <row r="301" spans="10:14" x14ac:dyDescent="0.25">
      <c r="L301" s="116"/>
      <c r="M301" s="116"/>
      <c r="N301" s="116"/>
    </row>
    <row r="302" spans="10:14" x14ac:dyDescent="0.25">
      <c r="L302" s="116"/>
      <c r="M302" s="116"/>
      <c r="N302" s="116"/>
    </row>
    <row r="303" spans="10:14" x14ac:dyDescent="0.25">
      <c r="L303" s="116"/>
      <c r="M303" s="116"/>
      <c r="N303" s="116"/>
    </row>
    <row r="304" spans="10:14" x14ac:dyDescent="0.25">
      <c r="L304" s="116"/>
      <c r="M304" s="116"/>
      <c r="N304" s="116"/>
    </row>
    <row r="305" spans="12:14" x14ac:dyDescent="0.25">
      <c r="L305" s="116"/>
      <c r="M305" s="116"/>
      <c r="N305" s="116"/>
    </row>
    <row r="306" spans="12:14" x14ac:dyDescent="0.25">
      <c r="L306" s="116"/>
      <c r="M306" s="116"/>
      <c r="N306" s="116"/>
    </row>
    <row r="307" spans="12:14" x14ac:dyDescent="0.25">
      <c r="L307" s="116"/>
      <c r="M307" s="116"/>
      <c r="N307" s="116"/>
    </row>
    <row r="308" spans="12:14" x14ac:dyDescent="0.25">
      <c r="L308" s="116"/>
      <c r="M308" s="116"/>
      <c r="N308" s="116"/>
    </row>
    <row r="309" spans="12:14" x14ac:dyDescent="0.25">
      <c r="L309" s="116"/>
      <c r="M309" s="116"/>
      <c r="N309" s="116"/>
    </row>
    <row r="310" spans="12:14" x14ac:dyDescent="0.25">
      <c r="L310" s="116"/>
      <c r="M310" s="116"/>
      <c r="N310" s="116"/>
    </row>
    <row r="311" spans="12:14" x14ac:dyDescent="0.25">
      <c r="L311" s="116"/>
      <c r="M311" s="116"/>
      <c r="N311" s="116"/>
    </row>
    <row r="312" spans="12:14" x14ac:dyDescent="0.25">
      <c r="L312" s="116"/>
      <c r="M312" s="116"/>
      <c r="N312" s="116"/>
    </row>
    <row r="313" spans="12:14" x14ac:dyDescent="0.25">
      <c r="L313" s="116"/>
      <c r="M313" s="116"/>
      <c r="N313" s="116"/>
    </row>
    <row r="314" spans="12:14" x14ac:dyDescent="0.25">
      <c r="L314" s="116"/>
      <c r="M314" s="116"/>
      <c r="N314" s="116"/>
    </row>
    <row r="315" spans="12:14" x14ac:dyDescent="0.25">
      <c r="L315" s="116"/>
      <c r="M315" s="116"/>
      <c r="N315" s="116"/>
    </row>
    <row r="316" spans="12:14" x14ac:dyDescent="0.25">
      <c r="L316" s="116"/>
      <c r="M316" s="116"/>
      <c r="N316" s="116"/>
    </row>
    <row r="317" spans="12:14" x14ac:dyDescent="0.25">
      <c r="L317" s="116"/>
      <c r="M317" s="116"/>
      <c r="N317" s="116"/>
    </row>
    <row r="318" spans="12:14" x14ac:dyDescent="0.25">
      <c r="L318" s="116"/>
      <c r="M318" s="116"/>
      <c r="N318" s="116"/>
    </row>
    <row r="319" spans="12:14" x14ac:dyDescent="0.25">
      <c r="L319" s="116"/>
      <c r="M319" s="116"/>
      <c r="N319" s="116"/>
    </row>
    <row r="320" spans="12:14" x14ac:dyDescent="0.25">
      <c r="L320" s="116"/>
      <c r="M320" s="116"/>
      <c r="N320" s="116"/>
    </row>
    <row r="321" spans="12:14" x14ac:dyDescent="0.25">
      <c r="L321" s="116"/>
      <c r="M321" s="116"/>
      <c r="N321" s="116"/>
    </row>
    <row r="322" spans="12:14" x14ac:dyDescent="0.25">
      <c r="L322" s="116"/>
      <c r="M322" s="116"/>
      <c r="N322" s="116"/>
    </row>
    <row r="323" spans="12:14" x14ac:dyDescent="0.25">
      <c r="L323" s="116"/>
      <c r="M323" s="116"/>
      <c r="N323" s="116"/>
    </row>
    <row r="324" spans="12:14" x14ac:dyDescent="0.25">
      <c r="L324" s="116"/>
      <c r="M324" s="116"/>
      <c r="N324" s="116"/>
    </row>
    <row r="325" spans="12:14" x14ac:dyDescent="0.25">
      <c r="L325" s="116"/>
      <c r="M325" s="116"/>
      <c r="N325" s="116"/>
    </row>
    <row r="326" spans="12:14" x14ac:dyDescent="0.25">
      <c r="L326" s="116"/>
      <c r="M326" s="116"/>
      <c r="N326" s="116"/>
    </row>
    <row r="327" spans="12:14" x14ac:dyDescent="0.25">
      <c r="L327" s="116"/>
      <c r="M327" s="116"/>
      <c r="N327" s="116"/>
    </row>
    <row r="328" spans="12:14" x14ac:dyDescent="0.25">
      <c r="L328" s="116"/>
      <c r="M328" s="116"/>
      <c r="N328" s="116"/>
    </row>
    <row r="329" spans="12:14" x14ac:dyDescent="0.25">
      <c r="L329" s="116"/>
      <c r="M329" s="116"/>
      <c r="N329" s="116"/>
    </row>
  </sheetData>
  <sortState ref="A186:R200">
    <sortCondition ref="G186:G200"/>
  </sortState>
  <pageMargins left="0.11811023622047245" right="0.11811023622047245" top="0.74803149606299213" bottom="0.74803149606299213" header="0.51181102362204722" footer="0.51181102362204722"/>
  <pageSetup paperSize="9" scale="66" firstPageNumber="0" orientation="landscape" r:id="rId1"/>
  <ignoredErrors>
    <ignoredError sqref="P20 P38:P40 P46:Q46 P64:Q64 Q82 Q72:Q73 Q69 Q55 N40 Q19:Q20 Q12 P7:Q7 Q22 P190:P199 Q179 Q167 P153:P155 Q153:Q158 P104:Q104 Q145:Q151 P143:P144 P157:P159 P163:P165 P119:Q119 P107:Q107 P110:P111 P146:P151 Q122 P184:P185 P109:Q109 Q108 P168:Q168" formula="1"/>
  </ignoredErrors>
  <extLst>
    <ext xmlns:x14="http://schemas.microsoft.com/office/spreadsheetml/2009/9/main" uri="{CCE6A557-97BC-4b89-ADB6-D9C93CAAB3DF}">
      <x14:dataValidations xmlns:xm="http://schemas.microsoft.com/office/excel/2006/main" xWindow="1088" yWindow="366" count="9">
        <x14:dataValidation type="list" allowBlank="1" showInputMessage="1" showErrorMessage="1" promptTitle="Subtipo de Compra" prompt="Debe elegir uno de los subtipos de compra de la lista desplegable, el que deberá contemplar las opciones dentro del Tipo de Compra seleccionado, ver  Anexo I - Tipo y Subtipo de compra del Manual para la presentación de planes.">
          <x14:formula1>
            <xm:f>'Base Subtipo'!$A$2:$A$95</xm:f>
          </x14:formula1>
          <xm:sqref>F1</xm:sqref>
        </x14:dataValidation>
        <x14:dataValidation type="list" allowBlank="1" showInputMessage="1" showErrorMessage="1" promptTitle="Tipo de Compra" prompt="Debe elegir una de las opciones de la lista desplegable.">
          <x14:formula1>
            <xm:f>'Base Tipo de Compra'!$A$2:$A$27</xm:f>
          </x14:formula1>
          <xm:sqref>E1</xm:sqref>
        </x14:dataValidation>
        <x14:dataValidation type="list" allowBlank="1" showInputMessage="1" showErrorMessage="1" promptTitle="Zona de entrega" prompt="Debe elegir una de las opciones de la lista desplegable.">
          <x14:formula1>
            <xm:f>'Zona de entrega'!$A$2:$A$20</xm:f>
          </x14:formula1>
          <xm:sqref>O1</xm:sqref>
        </x14:dataValidation>
        <x14:dataValidation type="list" allowBlank="1" showErrorMessage="1">
          <x14:formula1>
            <xm:f>'Zona de entrega'!$A$2:$A$20</xm:f>
          </x14:formula1>
          <xm:sqref>O193 O189:O190 O2:O116 O123:O143 O203:O1048576 O198</xm:sqref>
        </x14:dataValidation>
        <x14:dataValidation type="list" allowBlank="1" showErrorMessage="1">
          <x14:formula1>
            <xm:f>'Base Tipo de Compra'!$A$2:$A$27</xm:f>
          </x14:formula1>
          <xm:sqref>E2:E76 E189:E193 E203:E1048576 E93:E141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15.03.23-3.xlsx]Base Tipo de Compra'!#REF!</xm:f>
          </x14:formula1>
          <xm:sqref>E144:E188 E194:E202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15.03.23-3.xlsx]Zona de entrega'!#REF!</xm:f>
          </x14:formula1>
          <xm:sqref>O117:O122 O191:O192 O144:O188 O194:O197 O199:O202</xm:sqref>
        </x14:dataValidation>
        <x14:dataValidation type="list" allowBlank="1" showErrorMessage="1">
          <x14:formula1>
            <xm:f>'C:\Users\RGIULI~1\AppData\Local\Temp\pid-2024\[ARCE 2023 - Planilla de presentación de planes con Catálogo Propio - ANP 2023 15.03.23-4.xlsx]Base Tipo de Compra'!#REF!</xm:f>
          </x14:formula1>
          <xm:sqref>E142:E143 E77:E92</xm:sqref>
        </x14:dataValidation>
        <x14:dataValidation type="list" allowBlank="1" showErrorMessage="1">
          <x14:formula1>
            <xm:f>'Base Subtipo'!$A$2:$A$95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6" sqref="B6"/>
    </sheetView>
  </sheetViews>
  <sheetFormatPr baseColWidth="10" defaultRowHeight="15" x14ac:dyDescent="0.25"/>
  <cols>
    <col min="1" max="1" width="29.140625" customWidth="1"/>
  </cols>
  <sheetData>
    <row r="1" spans="1:1" ht="17.25" thickBot="1" x14ac:dyDescent="0.3">
      <c r="A1" s="1" t="s">
        <v>3</v>
      </c>
    </row>
    <row r="2" spans="1:1" ht="16.5" x14ac:dyDescent="0.25">
      <c r="A2" s="7" t="s">
        <v>17</v>
      </c>
    </row>
    <row r="3" spans="1:1" ht="16.5" x14ac:dyDescent="0.25">
      <c r="A3" s="8" t="s">
        <v>21</v>
      </c>
    </row>
    <row r="4" spans="1:1" ht="16.5" x14ac:dyDescent="0.25">
      <c r="A4" s="8" t="s">
        <v>24</v>
      </c>
    </row>
    <row r="5" spans="1:1" ht="15" customHeight="1" x14ac:dyDescent="0.25">
      <c r="A5" s="9" t="s">
        <v>27</v>
      </c>
    </row>
    <row r="6" spans="1:1" ht="15" customHeight="1" x14ac:dyDescent="0.25">
      <c r="A6" s="9" t="s">
        <v>70</v>
      </c>
    </row>
    <row r="7" spans="1:1" ht="15" customHeight="1" x14ac:dyDescent="0.25">
      <c r="A7" s="9" t="s">
        <v>74</v>
      </c>
    </row>
    <row r="8" spans="1:1" ht="16.5" x14ac:dyDescent="0.25">
      <c r="A8" s="8" t="s">
        <v>76</v>
      </c>
    </row>
    <row r="9" spans="1:1" ht="15" customHeight="1" x14ac:dyDescent="0.25">
      <c r="A9" s="9" t="s">
        <v>78</v>
      </c>
    </row>
    <row r="10" spans="1:1" ht="16.5" x14ac:dyDescent="0.25">
      <c r="A10" s="9" t="s">
        <v>80</v>
      </c>
    </row>
    <row r="11" spans="1:1" ht="15" customHeight="1" x14ac:dyDescent="0.25">
      <c r="A11" s="9" t="s">
        <v>81</v>
      </c>
    </row>
    <row r="12" spans="1:1" ht="33" x14ac:dyDescent="0.25">
      <c r="A12" s="8" t="s">
        <v>84</v>
      </c>
    </row>
    <row r="13" spans="1:1" ht="16.5" x14ac:dyDescent="0.25">
      <c r="A13" s="8" t="s">
        <v>85</v>
      </c>
    </row>
    <row r="14" spans="1:1" ht="33" x14ac:dyDescent="0.25">
      <c r="A14" s="8" t="s">
        <v>86</v>
      </c>
    </row>
    <row r="15" spans="1:1" ht="33" x14ac:dyDescent="0.25">
      <c r="A15" s="8" t="s">
        <v>87</v>
      </c>
    </row>
    <row r="16" spans="1:1" ht="33" x14ac:dyDescent="0.25">
      <c r="A16" s="8" t="s">
        <v>88</v>
      </c>
    </row>
    <row r="17" spans="1:1" ht="16.5" x14ac:dyDescent="0.25">
      <c r="A17" s="8" t="s">
        <v>89</v>
      </c>
    </row>
    <row r="18" spans="1:1" ht="16.5" x14ac:dyDescent="0.25">
      <c r="A18" s="8" t="s">
        <v>90</v>
      </c>
    </row>
    <row r="19" spans="1:1" ht="15" customHeight="1" x14ac:dyDescent="0.25">
      <c r="A19" s="9" t="s">
        <v>91</v>
      </c>
    </row>
    <row r="20" spans="1:1" ht="15" customHeight="1" x14ac:dyDescent="0.25">
      <c r="A20" s="9" t="s">
        <v>125</v>
      </c>
    </row>
    <row r="21" spans="1:1" ht="33" x14ac:dyDescent="0.25">
      <c r="A21" s="8" t="s">
        <v>126</v>
      </c>
    </row>
    <row r="22" spans="1:1" ht="33" x14ac:dyDescent="0.25">
      <c r="A22" s="8" t="s">
        <v>127</v>
      </c>
    </row>
    <row r="23" spans="1:1" ht="33" x14ac:dyDescent="0.25">
      <c r="A23" s="8" t="s">
        <v>128</v>
      </c>
    </row>
    <row r="24" spans="1:1" ht="33" x14ac:dyDescent="0.25">
      <c r="A24" s="8" t="s">
        <v>129</v>
      </c>
    </row>
    <row r="25" spans="1:1" ht="15" customHeight="1" x14ac:dyDescent="0.25">
      <c r="A25" s="9" t="s">
        <v>130</v>
      </c>
    </row>
    <row r="26" spans="1:1" ht="33" x14ac:dyDescent="0.25">
      <c r="A26" s="8" t="s">
        <v>132</v>
      </c>
    </row>
    <row r="27" spans="1:1" ht="13.5" customHeight="1" thickBot="1" x14ac:dyDescent="0.3">
      <c r="A27" s="10" t="s">
        <v>133</v>
      </c>
    </row>
  </sheetData>
  <sheetProtection algorithmName="SHA-512" hashValue="/ncDN/IupBXox/U3V+310qJm9q35xzpGzAwulnQgXJ+6Q09qShrk4d3pvBTlyobpgAiu9sV1XwrUzJfxilRt0A==" saltValue="tOsCjhBw30llxjBOaGgEe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10" workbookViewId="0">
      <selection activeCell="A87" sqref="A87"/>
    </sheetView>
  </sheetViews>
  <sheetFormatPr baseColWidth="10" defaultRowHeight="15" x14ac:dyDescent="0.25"/>
  <cols>
    <col min="1" max="1" width="167" style="6" customWidth="1"/>
  </cols>
  <sheetData>
    <row r="1" spans="1:1" ht="17.25" thickBot="1" x14ac:dyDescent="0.3">
      <c r="A1" s="2" t="s">
        <v>16</v>
      </c>
    </row>
    <row r="2" spans="1:1" ht="17.25" thickBot="1" x14ac:dyDescent="0.3">
      <c r="A2" s="3" t="s">
        <v>18</v>
      </c>
    </row>
    <row r="3" spans="1:1" ht="17.25" thickBot="1" x14ac:dyDescent="0.3">
      <c r="A3" s="4" t="s">
        <v>19</v>
      </c>
    </row>
    <row r="4" spans="1:1" ht="17.25" thickBot="1" x14ac:dyDescent="0.3">
      <c r="A4" s="4" t="s">
        <v>20</v>
      </c>
    </row>
    <row r="5" spans="1:1" ht="17.25" thickBot="1" x14ac:dyDescent="0.3">
      <c r="A5" s="4" t="s">
        <v>22</v>
      </c>
    </row>
    <row r="6" spans="1:1" ht="17.25" thickBot="1" x14ac:dyDescent="0.3">
      <c r="A6" s="4" t="s">
        <v>23</v>
      </c>
    </row>
    <row r="7" spans="1:1" ht="17.25" thickBot="1" x14ac:dyDescent="0.3">
      <c r="A7" s="4" t="s">
        <v>25</v>
      </c>
    </row>
    <row r="8" spans="1:1" ht="17.25" thickBot="1" x14ac:dyDescent="0.3">
      <c r="A8" s="4" t="s">
        <v>26</v>
      </c>
    </row>
    <row r="9" spans="1:1" ht="17.25" thickBot="1" x14ac:dyDescent="0.3">
      <c r="A9" s="4" t="s">
        <v>28</v>
      </c>
    </row>
    <row r="10" spans="1:1" ht="17.25" thickBot="1" x14ac:dyDescent="0.3">
      <c r="A10" s="4" t="s">
        <v>29</v>
      </c>
    </row>
    <row r="11" spans="1:1" ht="17.25" thickBot="1" x14ac:dyDescent="0.3">
      <c r="A11" s="4" t="s">
        <v>30</v>
      </c>
    </row>
    <row r="12" spans="1:1" ht="17.25" thickBot="1" x14ac:dyDescent="0.3">
      <c r="A12" s="4" t="s">
        <v>31</v>
      </c>
    </row>
    <row r="13" spans="1:1" ht="17.25" thickBot="1" x14ac:dyDescent="0.3">
      <c r="A13" s="4" t="s">
        <v>32</v>
      </c>
    </row>
    <row r="14" spans="1:1" ht="17.25" thickBot="1" x14ac:dyDescent="0.3">
      <c r="A14" s="4" t="s">
        <v>33</v>
      </c>
    </row>
    <row r="15" spans="1:1" ht="17.25" thickBot="1" x14ac:dyDescent="0.3">
      <c r="A15" s="4" t="s">
        <v>34</v>
      </c>
    </row>
    <row r="16" spans="1:1" ht="17.25" thickBot="1" x14ac:dyDescent="0.3">
      <c r="A16" s="4" t="s">
        <v>35</v>
      </c>
    </row>
    <row r="17" spans="1:1" ht="17.25" thickBot="1" x14ac:dyDescent="0.3">
      <c r="A17" s="4" t="s">
        <v>36</v>
      </c>
    </row>
    <row r="18" spans="1:1" ht="17.25" thickBot="1" x14ac:dyDescent="0.3">
      <c r="A18" s="4" t="s">
        <v>37</v>
      </c>
    </row>
    <row r="19" spans="1:1" ht="17.25" thickBot="1" x14ac:dyDescent="0.3">
      <c r="A19" s="4" t="s">
        <v>38</v>
      </c>
    </row>
    <row r="20" spans="1:1" ht="17.25" thickBot="1" x14ac:dyDescent="0.3">
      <c r="A20" s="4" t="s">
        <v>39</v>
      </c>
    </row>
    <row r="21" spans="1:1" ht="17.25" thickBot="1" x14ac:dyDescent="0.3">
      <c r="A21" s="4" t="s">
        <v>40</v>
      </c>
    </row>
    <row r="22" spans="1:1" ht="17.25" thickBot="1" x14ac:dyDescent="0.3">
      <c r="A22" s="4" t="s">
        <v>41</v>
      </c>
    </row>
    <row r="23" spans="1:1" ht="17.25" thickBot="1" x14ac:dyDescent="0.3">
      <c r="A23" s="4" t="s">
        <v>42</v>
      </c>
    </row>
    <row r="24" spans="1:1" ht="17.25" thickBot="1" x14ac:dyDescent="0.3">
      <c r="A24" s="4" t="s">
        <v>43</v>
      </c>
    </row>
    <row r="25" spans="1:1" ht="17.25" thickBot="1" x14ac:dyDescent="0.3">
      <c r="A25" s="4" t="s">
        <v>44</v>
      </c>
    </row>
    <row r="26" spans="1:1" ht="17.25" thickBot="1" x14ac:dyDescent="0.3">
      <c r="A26" s="4" t="s">
        <v>45</v>
      </c>
    </row>
    <row r="27" spans="1:1" ht="17.25" thickBot="1" x14ac:dyDescent="0.3">
      <c r="A27" s="4" t="s">
        <v>46</v>
      </c>
    </row>
    <row r="28" spans="1:1" ht="17.25" thickBot="1" x14ac:dyDescent="0.3">
      <c r="A28" s="4" t="s">
        <v>47</v>
      </c>
    </row>
    <row r="29" spans="1:1" ht="17.25" thickBot="1" x14ac:dyDescent="0.3">
      <c r="A29" s="4" t="s">
        <v>48</v>
      </c>
    </row>
    <row r="30" spans="1:1" ht="17.25" thickBot="1" x14ac:dyDescent="0.3">
      <c r="A30" s="4" t="s">
        <v>49</v>
      </c>
    </row>
    <row r="31" spans="1:1" ht="17.25" thickBot="1" x14ac:dyDescent="0.3">
      <c r="A31" s="4" t="s">
        <v>50</v>
      </c>
    </row>
    <row r="32" spans="1:1" ht="17.25" thickBot="1" x14ac:dyDescent="0.3">
      <c r="A32" s="4" t="s">
        <v>51</v>
      </c>
    </row>
    <row r="33" spans="1:1" ht="17.25" thickBot="1" x14ac:dyDescent="0.3">
      <c r="A33" s="4" t="s">
        <v>52</v>
      </c>
    </row>
    <row r="34" spans="1:1" ht="17.25" thickBot="1" x14ac:dyDescent="0.3">
      <c r="A34" s="4" t="s">
        <v>53</v>
      </c>
    </row>
    <row r="35" spans="1:1" ht="17.25" thickBot="1" x14ac:dyDescent="0.3">
      <c r="A35" s="4" t="s">
        <v>54</v>
      </c>
    </row>
    <row r="36" spans="1:1" ht="17.25" thickBot="1" x14ac:dyDescent="0.3">
      <c r="A36" s="4" t="s">
        <v>55</v>
      </c>
    </row>
    <row r="37" spans="1:1" ht="17.25" thickBot="1" x14ac:dyDescent="0.3">
      <c r="A37" s="4" t="s">
        <v>56</v>
      </c>
    </row>
    <row r="38" spans="1:1" ht="17.25" thickBot="1" x14ac:dyDescent="0.3">
      <c r="A38" s="4" t="s">
        <v>57</v>
      </c>
    </row>
    <row r="39" spans="1:1" ht="17.25" thickBot="1" x14ac:dyDescent="0.3">
      <c r="A39" s="4" t="s">
        <v>58</v>
      </c>
    </row>
    <row r="40" spans="1:1" ht="17.25" thickBot="1" x14ac:dyDescent="0.3">
      <c r="A40" s="4" t="s">
        <v>59</v>
      </c>
    </row>
    <row r="41" spans="1:1" ht="17.25" thickBot="1" x14ac:dyDescent="0.3">
      <c r="A41" s="4" t="s">
        <v>60</v>
      </c>
    </row>
    <row r="42" spans="1:1" ht="17.25" thickBot="1" x14ac:dyDescent="0.3">
      <c r="A42" s="4" t="s">
        <v>61</v>
      </c>
    </row>
    <row r="43" spans="1:1" ht="17.25" thickBot="1" x14ac:dyDescent="0.3">
      <c r="A43" s="4" t="s">
        <v>62</v>
      </c>
    </row>
    <row r="44" spans="1:1" ht="17.25" thickBot="1" x14ac:dyDescent="0.3">
      <c r="A44" s="4" t="s">
        <v>63</v>
      </c>
    </row>
    <row r="45" spans="1:1" ht="17.25" thickBot="1" x14ac:dyDescent="0.3">
      <c r="A45" s="4" t="s">
        <v>64</v>
      </c>
    </row>
    <row r="46" spans="1:1" ht="17.25" thickBot="1" x14ac:dyDescent="0.3">
      <c r="A46" s="4" t="s">
        <v>65</v>
      </c>
    </row>
    <row r="47" spans="1:1" ht="17.25" thickBot="1" x14ac:dyDescent="0.3">
      <c r="A47" s="4" t="s">
        <v>66</v>
      </c>
    </row>
    <row r="48" spans="1:1" ht="17.25" thickBot="1" x14ac:dyDescent="0.3">
      <c r="A48" s="4" t="s">
        <v>67</v>
      </c>
    </row>
    <row r="49" spans="1:1" ht="17.25" thickBot="1" x14ac:dyDescent="0.3">
      <c r="A49" s="4" t="s">
        <v>68</v>
      </c>
    </row>
    <row r="50" spans="1:1" ht="17.25" thickBot="1" x14ac:dyDescent="0.3">
      <c r="A50" s="4" t="s">
        <v>69</v>
      </c>
    </row>
    <row r="51" spans="1:1" ht="17.25" thickBot="1" x14ac:dyDescent="0.3">
      <c r="A51" s="4" t="s">
        <v>71</v>
      </c>
    </row>
    <row r="52" spans="1:1" ht="17.25" thickBot="1" x14ac:dyDescent="0.3">
      <c r="A52" s="4" t="s">
        <v>72</v>
      </c>
    </row>
    <row r="53" spans="1:1" ht="17.25" thickBot="1" x14ac:dyDescent="0.3">
      <c r="A53" s="4" t="s">
        <v>73</v>
      </c>
    </row>
    <row r="54" spans="1:1" ht="17.25" thickBot="1" x14ac:dyDescent="0.3">
      <c r="A54" s="4" t="s">
        <v>75</v>
      </c>
    </row>
    <row r="55" spans="1:1" ht="17.25" thickBot="1" x14ac:dyDescent="0.3">
      <c r="A55" s="4" t="s">
        <v>77</v>
      </c>
    </row>
    <row r="56" spans="1:1" ht="17.25" thickBot="1" x14ac:dyDescent="0.3">
      <c r="A56" s="4" t="s">
        <v>79</v>
      </c>
    </row>
    <row r="57" spans="1:1" ht="17.25" thickBot="1" x14ac:dyDescent="0.3">
      <c r="A57" s="4" t="s">
        <v>26</v>
      </c>
    </row>
    <row r="58" spans="1:1" ht="17.25" thickBot="1" x14ac:dyDescent="0.3">
      <c r="A58" s="4" t="s">
        <v>82</v>
      </c>
    </row>
    <row r="59" spans="1:1" ht="17.25" thickBot="1" x14ac:dyDescent="0.3">
      <c r="A59" s="4" t="s">
        <v>83</v>
      </c>
    </row>
    <row r="60" spans="1:1" ht="17.25" thickBot="1" x14ac:dyDescent="0.3">
      <c r="A60" s="4" t="s">
        <v>92</v>
      </c>
    </row>
    <row r="61" spans="1:1" ht="17.25" thickBot="1" x14ac:dyDescent="0.3">
      <c r="A61" s="4" t="s">
        <v>93</v>
      </c>
    </row>
    <row r="62" spans="1:1" ht="17.25" thickBot="1" x14ac:dyDescent="0.3">
      <c r="A62" s="4" t="s">
        <v>94</v>
      </c>
    </row>
    <row r="63" spans="1:1" ht="17.25" thickBot="1" x14ac:dyDescent="0.3">
      <c r="A63" s="4" t="s">
        <v>95</v>
      </c>
    </row>
    <row r="64" spans="1:1" ht="17.25" thickBot="1" x14ac:dyDescent="0.3">
      <c r="A64" s="4" t="s">
        <v>96</v>
      </c>
    </row>
    <row r="65" spans="1:1" ht="17.25" thickBot="1" x14ac:dyDescent="0.3">
      <c r="A65" s="4" t="s">
        <v>97</v>
      </c>
    </row>
    <row r="66" spans="1:1" ht="17.25" thickBot="1" x14ac:dyDescent="0.3">
      <c r="A66" s="4" t="s">
        <v>98</v>
      </c>
    </row>
    <row r="67" spans="1:1" ht="17.25" thickBot="1" x14ac:dyDescent="0.3">
      <c r="A67" s="4" t="s">
        <v>99</v>
      </c>
    </row>
    <row r="68" spans="1:1" ht="17.25" thickBot="1" x14ac:dyDescent="0.3">
      <c r="A68" s="4" t="s">
        <v>100</v>
      </c>
    </row>
    <row r="69" spans="1:1" ht="17.25" thickBot="1" x14ac:dyDescent="0.3">
      <c r="A69" s="4" t="s">
        <v>101</v>
      </c>
    </row>
    <row r="70" spans="1:1" ht="17.25" thickBot="1" x14ac:dyDescent="0.3">
      <c r="A70" s="4" t="s">
        <v>102</v>
      </c>
    </row>
    <row r="71" spans="1:1" ht="17.25" thickBot="1" x14ac:dyDescent="0.3">
      <c r="A71" s="4" t="s">
        <v>103</v>
      </c>
    </row>
    <row r="72" spans="1:1" ht="17.25" thickBot="1" x14ac:dyDescent="0.3">
      <c r="A72" s="4" t="s">
        <v>104</v>
      </c>
    </row>
    <row r="73" spans="1:1" ht="17.25" thickBot="1" x14ac:dyDescent="0.3">
      <c r="A73" s="4" t="s">
        <v>105</v>
      </c>
    </row>
    <row r="74" spans="1:1" ht="17.25" thickBot="1" x14ac:dyDescent="0.3">
      <c r="A74" s="4" t="s">
        <v>106</v>
      </c>
    </row>
    <row r="75" spans="1:1" ht="17.25" thickBot="1" x14ac:dyDescent="0.3">
      <c r="A75" s="4" t="s">
        <v>107</v>
      </c>
    </row>
    <row r="76" spans="1:1" ht="17.25" thickBot="1" x14ac:dyDescent="0.3">
      <c r="A76" s="4" t="s">
        <v>108</v>
      </c>
    </row>
    <row r="77" spans="1:1" ht="17.25" thickBot="1" x14ac:dyDescent="0.3">
      <c r="A77" s="4" t="s">
        <v>109</v>
      </c>
    </row>
    <row r="78" spans="1:1" ht="17.25" thickBot="1" x14ac:dyDescent="0.3">
      <c r="A78" s="4" t="s">
        <v>110</v>
      </c>
    </row>
    <row r="79" spans="1:1" ht="17.25" thickBot="1" x14ac:dyDescent="0.3">
      <c r="A79" s="4" t="s">
        <v>111</v>
      </c>
    </row>
    <row r="80" spans="1:1" ht="17.25" thickBot="1" x14ac:dyDescent="0.3">
      <c r="A80" s="4" t="s">
        <v>112</v>
      </c>
    </row>
    <row r="81" spans="1:1" ht="17.25" thickBot="1" x14ac:dyDescent="0.3">
      <c r="A81" s="4" t="s">
        <v>113</v>
      </c>
    </row>
    <row r="82" spans="1:1" ht="17.25" thickBot="1" x14ac:dyDescent="0.3">
      <c r="A82" s="4" t="s">
        <v>114</v>
      </c>
    </row>
    <row r="83" spans="1:1" ht="17.25" thickBot="1" x14ac:dyDescent="0.3">
      <c r="A83" s="4" t="s">
        <v>115</v>
      </c>
    </row>
    <row r="84" spans="1:1" ht="17.25" thickBot="1" x14ac:dyDescent="0.3">
      <c r="A84" s="4" t="s">
        <v>116</v>
      </c>
    </row>
    <row r="85" spans="1:1" ht="17.25" thickBot="1" x14ac:dyDescent="0.3">
      <c r="A85" s="4" t="s">
        <v>117</v>
      </c>
    </row>
    <row r="86" spans="1:1" ht="17.25" thickBot="1" x14ac:dyDescent="0.3">
      <c r="A86" s="4" t="s">
        <v>118</v>
      </c>
    </row>
    <row r="87" spans="1:1" ht="17.25" thickBot="1" x14ac:dyDescent="0.3">
      <c r="A87" s="4" t="s">
        <v>119</v>
      </c>
    </row>
    <row r="88" spans="1:1" ht="17.25" thickBot="1" x14ac:dyDescent="0.3">
      <c r="A88" s="4" t="s">
        <v>120</v>
      </c>
    </row>
    <row r="89" spans="1:1" ht="17.25" thickBot="1" x14ac:dyDescent="0.3">
      <c r="A89" s="4" t="s">
        <v>121</v>
      </c>
    </row>
    <row r="90" spans="1:1" ht="17.25" thickBot="1" x14ac:dyDescent="0.3">
      <c r="A90" s="4" t="s">
        <v>122</v>
      </c>
    </row>
    <row r="91" spans="1:1" ht="17.25" thickBot="1" x14ac:dyDescent="0.3">
      <c r="A91" s="4" t="s">
        <v>123</v>
      </c>
    </row>
    <row r="92" spans="1:1" ht="17.25" thickBot="1" x14ac:dyDescent="0.3">
      <c r="A92" s="4" t="s">
        <v>124</v>
      </c>
    </row>
    <row r="93" spans="1:1" ht="17.25" thickBot="1" x14ac:dyDescent="0.3">
      <c r="A93" s="5" t="s">
        <v>131</v>
      </c>
    </row>
    <row r="94" spans="1:1" ht="17.25" thickBot="1" x14ac:dyDescent="0.3">
      <c r="A94" s="5" t="s">
        <v>55</v>
      </c>
    </row>
    <row r="95" spans="1:1" ht="17.25" thickBot="1" x14ac:dyDescent="0.3">
      <c r="A95" s="4" t="s">
        <v>134</v>
      </c>
    </row>
  </sheetData>
  <sheetProtection algorithmName="SHA-512" hashValue="Vbfc8Y/1B6Ruq0OZqPpIbtaAcIz7jrz8JUH27S7UNwOLj+uJhEpMTmKRmA58ZBrjSAe9YhLTHJhOn4I7sVxMVQ==" saltValue="S71InyFL8Fh8hsE81/zwy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G21" sqref="G21"/>
    </sheetView>
  </sheetViews>
  <sheetFormatPr baseColWidth="10" defaultColWidth="10.7109375" defaultRowHeight="15" x14ac:dyDescent="0.25"/>
  <cols>
    <col min="1" max="1" width="31.42578125" customWidth="1"/>
  </cols>
  <sheetData>
    <row r="1" spans="1:1" ht="16.5" x14ac:dyDescent="0.25">
      <c r="A1" s="1" t="s">
        <v>13</v>
      </c>
    </row>
    <row r="2" spans="1:1" x14ac:dyDescent="0.25">
      <c r="A2" s="11" t="s">
        <v>135</v>
      </c>
    </row>
    <row r="3" spans="1:1" x14ac:dyDescent="0.25">
      <c r="A3" s="11" t="s">
        <v>136</v>
      </c>
    </row>
    <row r="4" spans="1:1" x14ac:dyDescent="0.25">
      <c r="A4" s="11" t="s">
        <v>137</v>
      </c>
    </row>
    <row r="5" spans="1:1" x14ac:dyDescent="0.25">
      <c r="A5" s="11" t="s">
        <v>138</v>
      </c>
    </row>
    <row r="6" spans="1:1" x14ac:dyDescent="0.25">
      <c r="A6" s="11" t="s">
        <v>139</v>
      </c>
    </row>
    <row r="7" spans="1:1" x14ac:dyDescent="0.25">
      <c r="A7" s="11" t="s">
        <v>140</v>
      </c>
    </row>
    <row r="8" spans="1:1" x14ac:dyDescent="0.25">
      <c r="A8" s="11" t="s">
        <v>141</v>
      </c>
    </row>
    <row r="9" spans="1:1" x14ac:dyDescent="0.25">
      <c r="A9" s="11" t="s">
        <v>142</v>
      </c>
    </row>
    <row r="10" spans="1:1" x14ac:dyDescent="0.25">
      <c r="A10" s="11" t="s">
        <v>143</v>
      </c>
    </row>
    <row r="11" spans="1:1" x14ac:dyDescent="0.25">
      <c r="A11" s="12" t="s">
        <v>144</v>
      </c>
    </row>
    <row r="12" spans="1:1" x14ac:dyDescent="0.25">
      <c r="A12" s="11" t="s">
        <v>145</v>
      </c>
    </row>
    <row r="13" spans="1:1" x14ac:dyDescent="0.25">
      <c r="A13" s="11" t="s">
        <v>146</v>
      </c>
    </row>
    <row r="14" spans="1:1" x14ac:dyDescent="0.25">
      <c r="A14" s="11" t="s">
        <v>147</v>
      </c>
    </row>
    <row r="15" spans="1:1" x14ac:dyDescent="0.25">
      <c r="A15" s="11" t="s">
        <v>148</v>
      </c>
    </row>
    <row r="16" spans="1:1" x14ac:dyDescent="0.25">
      <c r="A16" s="11" t="s">
        <v>149</v>
      </c>
    </row>
    <row r="17" spans="1:1" x14ac:dyDescent="0.25">
      <c r="A17" s="11" t="s">
        <v>150</v>
      </c>
    </row>
    <row r="18" spans="1:1" x14ac:dyDescent="0.25">
      <c r="A18" s="11" t="s">
        <v>151</v>
      </c>
    </row>
    <row r="19" spans="1:1" x14ac:dyDescent="0.25">
      <c r="A19" s="11" t="s">
        <v>152</v>
      </c>
    </row>
    <row r="20" spans="1:1" x14ac:dyDescent="0.25">
      <c r="A20" s="11" t="s">
        <v>153</v>
      </c>
    </row>
  </sheetData>
  <sheetProtection algorithmName="SHA-512" hashValue="INUJpizDJQ/V4gT+mVddcQ3xC/vxBtq/aArBfcdnNUo5sbbqBlrD3lL3bQ9LnmgkEH5w2AtRv3ySYTJlkwIaSw==" saltValue="iqXrmdgzkbIa6VR6ULBI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Presentación Plan Anual</vt:lpstr>
      <vt:lpstr>Base Tipo de Compra</vt:lpstr>
      <vt:lpstr>Base Subtipo</vt:lpstr>
      <vt:lpstr>Zona de entrega</vt:lpstr>
    </vt:vector>
  </TitlesOfParts>
  <Company>Presidencia de la Republica Oriental del Uruguay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Operaciones - ARCE</dc:creator>
  <cp:lastModifiedBy>Roque Giuliano</cp:lastModifiedBy>
  <cp:lastPrinted>2024-03-07T14:09:28Z</cp:lastPrinted>
  <dcterms:created xsi:type="dcterms:W3CDTF">2022-09-07T19:25:26Z</dcterms:created>
  <dcterms:modified xsi:type="dcterms:W3CDTF">2024-03-18T18:25:03Z</dcterms:modified>
</cp:coreProperties>
</file>