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90" yWindow="30" windowWidth="18375" windowHeight="7410"/>
  </bookViews>
  <sheets>
    <sheet name="Ingreso y Cálculo" sheetId="1" r:id="rId1"/>
  </sheets>
  <definedNames>
    <definedName name="_xlnm.Print_Area" localSheetId="0">'Ingreso y Cálculo'!$B$2:$K$45</definedName>
  </definedNames>
  <calcPr calcId="125725"/>
</workbook>
</file>

<file path=xl/calcChain.xml><?xml version="1.0" encoding="utf-8"?>
<calcChain xmlns="http://schemas.openxmlformats.org/spreadsheetml/2006/main">
  <c r="T21" i="1"/>
  <c r="P26"/>
  <c r="J38"/>
  <c r="H28"/>
  <c r="H27"/>
  <c r="H26"/>
  <c r="H25"/>
  <c r="J20"/>
  <c r="A25"/>
  <c r="A26" s="1"/>
  <c r="S28"/>
  <c r="P28"/>
  <c r="E25"/>
  <c r="S26"/>
  <c r="F27"/>
  <c r="E28"/>
  <c r="F25"/>
  <c r="E26"/>
  <c r="S27"/>
  <c r="P27"/>
  <c r="F26"/>
  <c r="E27"/>
  <c r="P25"/>
  <c r="S25"/>
  <c r="G25" l="1"/>
  <c r="J25" s="1"/>
  <c r="A27"/>
  <c r="G26"/>
  <c r="J26" s="1"/>
  <c r="A28" l="1"/>
  <c r="G28" s="1"/>
  <c r="J28" s="1"/>
  <c r="J30" s="1"/>
  <c r="G27"/>
  <c r="J27" s="1"/>
  <c r="H40" l="1"/>
  <c r="C40" s="1"/>
  <c r="J39"/>
  <c r="J40" s="1"/>
</calcChain>
</file>

<file path=xl/sharedStrings.xml><?xml version="1.0" encoding="utf-8"?>
<sst xmlns="http://schemas.openxmlformats.org/spreadsheetml/2006/main" count="42" uniqueCount="30">
  <si>
    <t>Impuesto de Asistencia a la Seguridad Social - IASS</t>
  </si>
  <si>
    <t xml:space="preserve"> = Campos habilitados para ingreso de datos</t>
  </si>
  <si>
    <t>Inicio de fecha de liquidación</t>
  </si>
  <si>
    <t>Fin de fecha de liquidación</t>
  </si>
  <si>
    <t>Ingresos:</t>
  </si>
  <si>
    <t>1. Ingresos por jubilaciones y pensiones (ingresar la suma total de ingresos del período)</t>
  </si>
  <si>
    <t>$</t>
  </si>
  <si>
    <t>Total Ingresos computables para el IASS:</t>
  </si>
  <si>
    <t>Cálculo del impuesto:</t>
  </si>
  <si>
    <t xml:space="preserve">Rangos de BPC Anuales </t>
  </si>
  <si>
    <t>Desde</t>
  </si>
  <si>
    <t>Hasta</t>
  </si>
  <si>
    <t>Ingresos</t>
  </si>
  <si>
    <t>Tasa</t>
  </si>
  <si>
    <t>Impuesto</t>
  </si>
  <si>
    <t>de 0 a 96 BPC</t>
  </si>
  <si>
    <t>más de 96 a 180 BPC</t>
  </si>
  <si>
    <t>más de 180 a 600 BPC</t>
  </si>
  <si>
    <t>+ de 600 BPC</t>
  </si>
  <si>
    <t>Impuesto del ejercicio</t>
  </si>
  <si>
    <t>Determinación del saldo/crédito</t>
  </si>
  <si>
    <t>2. Retenciones/anticipos efectuados en el ejercicio (ingresar valores positivos)</t>
  </si>
  <si>
    <t>3. Crédito arrendamiento vivienda permanente</t>
  </si>
  <si>
    <t xml:space="preserve">    Arrendamiento pagado (importe del período)  $</t>
  </si>
  <si>
    <t xml:space="preserve">     Imputación 6% vivienda permanente</t>
  </si>
  <si>
    <t>Base de prestaciones y contribuciones (BPC)</t>
  </si>
  <si>
    <t xml:space="preserve">Escala de rentas para cálculo de impuesto </t>
  </si>
  <si>
    <t>BPC</t>
  </si>
  <si>
    <t>Parámetro: Valor de la Base de Prestaciones y contribuciones (BPC)</t>
  </si>
  <si>
    <t>Estimación del impuesto anual. Ejercicio 2022</t>
  </si>
</sst>
</file>

<file path=xl/styles.xml><?xml version="1.0" encoding="utf-8"?>
<styleSheet xmlns="http://schemas.openxmlformats.org/spreadsheetml/2006/main">
  <numFmts count="1">
    <numFmt numFmtId="178" formatCode="dd/mm/yyyy;@"/>
  </numFmts>
  <fonts count="17">
    <font>
      <sz val="11"/>
      <color theme="1"/>
      <name val="Calibri"/>
      <family val="2"/>
      <scheme val="minor"/>
    </font>
    <font>
      <b/>
      <sz val="13"/>
      <color indexed="5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22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4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Fill="1" applyProtection="1"/>
    <xf numFmtId="0" fontId="3" fillId="0" borderId="0" xfId="0" applyFont="1"/>
    <xf numFmtId="178" fontId="5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/>
    <xf numFmtId="4" fontId="3" fillId="0" borderId="0" xfId="0" applyNumberFormat="1" applyFont="1" applyFill="1" applyAlignment="1" applyProtection="1">
      <alignment horizontal="right"/>
    </xf>
    <xf numFmtId="0" fontId="0" fillId="5" borderId="0" xfId="0" applyFill="1"/>
    <xf numFmtId="0" fontId="1" fillId="5" borderId="0" xfId="0" applyFont="1" applyFill="1" applyBorder="1" applyAlignment="1">
      <alignment wrapText="1"/>
    </xf>
    <xf numFmtId="0" fontId="3" fillId="5" borderId="0" xfId="0" applyFont="1" applyFill="1" applyProtection="1"/>
    <xf numFmtId="0" fontId="4" fillId="5" borderId="0" xfId="0" applyFont="1" applyFill="1" applyBorder="1" applyProtection="1"/>
    <xf numFmtId="0" fontId="2" fillId="5" borderId="0" xfId="0" applyFont="1" applyFill="1" applyBorder="1" applyProtection="1"/>
    <xf numFmtId="4" fontId="3" fillId="5" borderId="0" xfId="0" applyNumberFormat="1" applyFont="1" applyFill="1" applyAlignment="1" applyProtection="1">
      <alignment horizontal="right"/>
    </xf>
    <xf numFmtId="0" fontId="0" fillId="6" borderId="0" xfId="0" applyFill="1"/>
    <xf numFmtId="3" fontId="5" fillId="2" borderId="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Protection="1"/>
    <xf numFmtId="0" fontId="7" fillId="0" borderId="0" xfId="0" applyFont="1" applyFill="1" applyProtection="1"/>
    <xf numFmtId="3" fontId="6" fillId="0" borderId="0" xfId="0" applyNumberFormat="1" applyFont="1" applyFill="1" applyBorder="1" applyProtection="1"/>
    <xf numFmtId="0" fontId="3" fillId="0" borderId="2" xfId="0" applyFont="1" applyFill="1" applyBorder="1" applyProtection="1"/>
    <xf numFmtId="0" fontId="8" fillId="0" borderId="2" xfId="0" applyFont="1" applyFill="1" applyBorder="1" applyProtection="1"/>
    <xf numFmtId="4" fontId="3" fillId="0" borderId="2" xfId="0" applyNumberFormat="1" applyFont="1" applyFill="1" applyBorder="1" applyAlignment="1" applyProtection="1">
      <alignment horizontal="center"/>
    </xf>
    <xf numFmtId="3" fontId="3" fillId="0" borderId="2" xfId="0" applyNumberFormat="1" applyFont="1" applyFill="1" applyBorder="1" applyProtection="1"/>
    <xf numFmtId="0" fontId="9" fillId="0" borderId="0" xfId="0" applyFont="1" applyFill="1" applyBorder="1" applyProtection="1"/>
    <xf numFmtId="3" fontId="9" fillId="0" borderId="0" xfId="0" applyNumberFormat="1" applyFont="1" applyFill="1" applyBorder="1" applyProtection="1"/>
    <xf numFmtId="4" fontId="3" fillId="0" borderId="0" xfId="0" applyNumberFormat="1" applyFont="1"/>
    <xf numFmtId="0" fontId="5" fillId="0" borderId="0" xfId="0" applyFont="1" applyBorder="1" applyAlignment="1">
      <alignment horizontal="right"/>
    </xf>
    <xf numFmtId="3" fontId="4" fillId="0" borderId="0" xfId="0" applyNumberFormat="1" applyFont="1" applyBorder="1"/>
    <xf numFmtId="0" fontId="4" fillId="0" borderId="0" xfId="0" applyFont="1" applyBorder="1"/>
    <xf numFmtId="3" fontId="11" fillId="0" borderId="0" xfId="0" applyNumberFormat="1" applyFont="1" applyBorder="1"/>
    <xf numFmtId="3" fontId="3" fillId="0" borderId="0" xfId="0" applyNumberFormat="1" applyFont="1" applyFill="1" applyProtection="1"/>
    <xf numFmtId="0" fontId="9" fillId="0" borderId="0" xfId="0" applyFont="1" applyFill="1" applyProtection="1"/>
    <xf numFmtId="3" fontId="12" fillId="0" borderId="2" xfId="0" applyNumberFormat="1" applyFont="1" applyFill="1" applyBorder="1" applyProtection="1"/>
    <xf numFmtId="0" fontId="13" fillId="0" borderId="0" xfId="0" applyFont="1" applyFill="1" applyBorder="1" applyProtection="1"/>
    <xf numFmtId="3" fontId="14" fillId="0" borderId="0" xfId="0" applyNumberFormat="1" applyFont="1" applyFill="1" applyBorder="1" applyProtection="1"/>
    <xf numFmtId="0" fontId="10" fillId="0" borderId="0" xfId="0" applyFont="1" applyFill="1" applyBorder="1"/>
    <xf numFmtId="4" fontId="10" fillId="0" borderId="0" xfId="0" applyNumberFormat="1" applyFont="1" applyFill="1" applyBorder="1" applyAlignment="1" applyProtection="1">
      <alignment horizontal="center"/>
    </xf>
    <xf numFmtId="0" fontId="10" fillId="0" borderId="0" xfId="0" applyFont="1" applyFill="1"/>
    <xf numFmtId="0" fontId="10" fillId="2" borderId="0" xfId="0" applyFont="1" applyFill="1" applyBorder="1" applyAlignment="1">
      <alignment horizontal="centerContinuous"/>
    </xf>
    <xf numFmtId="0" fontId="10" fillId="2" borderId="0" xfId="0" applyFont="1" applyFill="1" applyBorder="1" applyAlignment="1">
      <alignment horizontal="center"/>
    </xf>
    <xf numFmtId="0" fontId="10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>
      <alignment horizontal="right"/>
    </xf>
    <xf numFmtId="9" fontId="10" fillId="0" borderId="0" xfId="0" applyNumberFormat="1" applyFont="1" applyFill="1" applyBorder="1" applyAlignment="1" applyProtection="1">
      <alignment horizontal="center"/>
    </xf>
    <xf numFmtId="3" fontId="15" fillId="4" borderId="0" xfId="0" applyNumberFormat="1" applyFont="1" applyFill="1"/>
    <xf numFmtId="0" fontId="15" fillId="4" borderId="0" xfId="0" applyFont="1" applyFill="1"/>
    <xf numFmtId="0" fontId="2" fillId="5" borderId="0" xfId="0" applyFont="1" applyFill="1" applyAlignment="1" applyProtection="1">
      <alignment horizontal="right" vertical="top"/>
    </xf>
    <xf numFmtId="0" fontId="3" fillId="5" borderId="0" xfId="0" applyFont="1" applyFill="1" applyBorder="1" applyProtection="1"/>
    <xf numFmtId="4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1" fontId="3" fillId="0" borderId="0" xfId="0" applyNumberFormat="1" applyFont="1" applyAlignment="1">
      <alignment horizontal="left"/>
    </xf>
    <xf numFmtId="3" fontId="3" fillId="0" borderId="0" xfId="0" applyNumberFormat="1" applyFont="1"/>
    <xf numFmtId="9" fontId="3" fillId="0" borderId="0" xfId="0" applyNumberFormat="1" applyFont="1" applyAlignment="1">
      <alignment horizontal="center"/>
    </xf>
    <xf numFmtId="1" fontId="3" fillId="0" borderId="0" xfId="0" quotePrefix="1" applyNumberFormat="1" applyFont="1" applyAlignment="1">
      <alignment horizontal="left"/>
    </xf>
    <xf numFmtId="0" fontId="9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3" fontId="3" fillId="2" borderId="1" xfId="0" applyNumberFormat="1" applyFont="1" applyFill="1" applyBorder="1" applyProtection="1">
      <protection locked="0"/>
    </xf>
    <xf numFmtId="3" fontId="3" fillId="0" borderId="0" xfId="0" applyNumberFormat="1" applyFont="1" applyFill="1" applyBorder="1" applyProtection="1"/>
    <xf numFmtId="3" fontId="3" fillId="2" borderId="1" xfId="0" applyNumberFormat="1" applyFont="1" applyFill="1" applyBorder="1" applyAlignment="1" applyProtection="1">
      <alignment horizontal="center"/>
      <protection locked="0"/>
    </xf>
    <xf numFmtId="3" fontId="3" fillId="0" borderId="1" xfId="0" applyNumberFormat="1" applyFont="1" applyFill="1" applyBorder="1" applyProtection="1"/>
    <xf numFmtId="0" fontId="3" fillId="5" borderId="0" xfId="0" applyFont="1" applyFill="1" applyBorder="1" applyAlignment="1" applyProtection="1">
      <alignment horizontal="right"/>
    </xf>
    <xf numFmtId="3" fontId="3" fillId="0" borderId="0" xfId="0" applyNumberFormat="1" applyFont="1" applyAlignment="1">
      <alignment horizontal="right"/>
    </xf>
    <xf numFmtId="0" fontId="5" fillId="0" borderId="0" xfId="0" applyFont="1" applyFill="1" applyBorder="1" applyProtection="1"/>
    <xf numFmtId="3" fontId="5" fillId="3" borderId="1" xfId="0" applyNumberFormat="1" applyFont="1" applyFill="1" applyBorder="1" applyProtection="1"/>
    <xf numFmtId="0" fontId="1" fillId="5" borderId="0" xfId="0" applyFont="1" applyFill="1" applyBorder="1" applyAlignment="1">
      <alignment horizontal="right" wrapText="1"/>
    </xf>
  </cellXfs>
  <cellStyles count="1">
    <cellStyle name="Normal" xfId="0" builtinId="0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171450</xdr:rowOff>
    </xdr:from>
    <xdr:to>
      <xdr:col>5</xdr:col>
      <xdr:colOff>28575</xdr:colOff>
      <xdr:row>5</xdr:row>
      <xdr:rowOff>123825</xdr:rowOff>
    </xdr:to>
    <xdr:pic>
      <xdr:nvPicPr>
        <xdr:cNvPr id="1104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361950"/>
          <a:ext cx="3019425" cy="762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T66"/>
  <sheetViews>
    <sheetView showGridLines="0" showRowColHeaders="0" tabSelected="1" zoomScaleNormal="100" workbookViewId="0">
      <selection activeCell="J34" sqref="J34"/>
    </sheetView>
  </sheetViews>
  <sheetFormatPr baseColWidth="10" defaultColWidth="0" defaultRowHeight="15" zeroHeight="1"/>
  <cols>
    <col min="1" max="1" width="4.7109375" style="12" customWidth="1"/>
    <col min="2" max="2" width="4.7109375" customWidth="1"/>
    <col min="3" max="3" width="6.7109375" customWidth="1"/>
    <col min="4" max="4" width="21.28515625" customWidth="1"/>
    <col min="5" max="7" width="13.28515625" customWidth="1"/>
    <col min="8" max="8" width="19.5703125" customWidth="1"/>
    <col min="9" max="9" width="4" customWidth="1"/>
    <col min="10" max="10" width="11.5703125" customWidth="1"/>
    <col min="11" max="11" width="3.28515625" customWidth="1"/>
    <col min="12" max="12" width="5.5703125" style="12" customWidth="1"/>
    <col min="13" max="16384" width="11.5703125" hidden="1"/>
  </cols>
  <sheetData>
    <row r="1" spans="2:11"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2:11" ht="16.5">
      <c r="B2" s="6"/>
      <c r="C2" s="6"/>
      <c r="D2" s="6"/>
      <c r="E2" s="6"/>
      <c r="F2" s="6"/>
      <c r="G2" s="6"/>
      <c r="H2" s="6"/>
      <c r="I2" s="6"/>
      <c r="J2" s="6"/>
      <c r="K2" s="7"/>
    </row>
    <row r="3" spans="2:11" ht="16.899999999999999" customHeight="1">
      <c r="B3" s="6"/>
      <c r="C3" s="6"/>
      <c r="D3" s="6"/>
      <c r="E3" s="63" t="s">
        <v>0</v>
      </c>
      <c r="F3" s="63"/>
      <c r="G3" s="63"/>
      <c r="H3" s="63"/>
      <c r="I3" s="63"/>
      <c r="J3" s="63"/>
      <c r="K3" s="8"/>
    </row>
    <row r="4" spans="2:11" ht="15.75">
      <c r="B4" s="6"/>
      <c r="C4" s="6"/>
      <c r="D4" s="6"/>
      <c r="F4" s="8"/>
      <c r="G4" s="8"/>
      <c r="H4" s="8"/>
      <c r="I4" s="8"/>
      <c r="J4" s="44" t="s">
        <v>29</v>
      </c>
      <c r="K4" s="6"/>
    </row>
    <row r="5" spans="2:11">
      <c r="B5" s="6"/>
      <c r="C5" s="6"/>
      <c r="D5" s="6"/>
      <c r="E5" s="6"/>
      <c r="F5" s="6"/>
      <c r="G5" s="6"/>
      <c r="H5" s="6"/>
      <c r="I5" s="6"/>
      <c r="J5" s="6"/>
      <c r="K5" s="6"/>
    </row>
    <row r="6" spans="2:11">
      <c r="B6" s="6"/>
      <c r="C6" s="6"/>
      <c r="D6" s="6"/>
      <c r="E6" s="6"/>
      <c r="F6" s="6"/>
      <c r="G6" s="6"/>
      <c r="H6" s="6"/>
      <c r="I6" s="6"/>
      <c r="J6" s="6"/>
      <c r="K6" s="6"/>
    </row>
    <row r="7" spans="2:11">
      <c r="B7" s="6"/>
      <c r="C7" s="3"/>
      <c r="D7" s="9" t="s">
        <v>1</v>
      </c>
      <c r="E7" s="6"/>
      <c r="F7" s="6"/>
      <c r="G7" s="6"/>
      <c r="H7" s="6"/>
      <c r="I7" s="6"/>
      <c r="J7" s="6"/>
      <c r="K7" s="6"/>
    </row>
    <row r="8" spans="2:11">
      <c r="B8" s="6"/>
      <c r="C8" s="6"/>
      <c r="D8" s="6"/>
      <c r="E8" s="6"/>
      <c r="F8" s="6"/>
      <c r="G8" s="6"/>
      <c r="H8" s="6"/>
      <c r="I8" s="6"/>
      <c r="J8" s="6"/>
      <c r="K8" s="6"/>
    </row>
    <row r="9" spans="2:11">
      <c r="B9" s="6"/>
      <c r="C9" s="6"/>
      <c r="D9" s="6"/>
      <c r="E9" s="6"/>
      <c r="F9" s="6"/>
      <c r="G9" s="6"/>
      <c r="H9" s="6"/>
      <c r="I9" s="6"/>
      <c r="J9" s="6"/>
      <c r="K9" s="6"/>
    </row>
    <row r="10" spans="2:11"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2:11">
      <c r="B11" s="6"/>
      <c r="C11" s="6"/>
      <c r="D11" s="6"/>
      <c r="E11" s="6"/>
      <c r="F11" s="6"/>
      <c r="G11" s="6"/>
      <c r="H11" s="59" t="s">
        <v>2</v>
      </c>
      <c r="I11" s="6"/>
      <c r="J11" s="3">
        <v>44562</v>
      </c>
      <c r="K11" s="6"/>
    </row>
    <row r="12" spans="2:11">
      <c r="B12" s="6"/>
      <c r="C12" s="6"/>
      <c r="D12" s="6"/>
      <c r="E12" s="6"/>
      <c r="F12" s="6"/>
      <c r="G12" s="6"/>
      <c r="H12" s="59"/>
      <c r="I12" s="6"/>
      <c r="J12" s="6"/>
      <c r="K12" s="6"/>
    </row>
    <row r="13" spans="2:11">
      <c r="B13" s="6"/>
      <c r="C13" s="6"/>
      <c r="D13" s="6"/>
      <c r="E13" s="6"/>
      <c r="F13" s="6"/>
      <c r="G13" s="6"/>
      <c r="H13" s="59" t="s">
        <v>3</v>
      </c>
      <c r="I13" s="6"/>
      <c r="J13" s="3">
        <v>44926</v>
      </c>
      <c r="K13" s="6"/>
    </row>
    <row r="14" spans="2:11"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2:11"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2:11" ht="15.75">
      <c r="B16" s="6"/>
      <c r="C16" s="10" t="s">
        <v>4</v>
      </c>
      <c r="D16" s="6"/>
      <c r="E16" s="6"/>
      <c r="F16" s="6"/>
      <c r="G16" s="6"/>
      <c r="H16" s="6"/>
      <c r="I16" s="6"/>
      <c r="J16" s="6"/>
      <c r="K16" s="6"/>
    </row>
    <row r="17" spans="1:20"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20">
      <c r="B18" s="6"/>
      <c r="C18" s="45" t="s">
        <v>5</v>
      </c>
      <c r="D18" s="6"/>
      <c r="E18" s="6"/>
      <c r="F18" s="6"/>
      <c r="G18" s="6"/>
      <c r="H18" s="6"/>
      <c r="I18" s="11" t="s">
        <v>6</v>
      </c>
      <c r="J18" s="13">
        <v>0</v>
      </c>
      <c r="K18" s="6"/>
    </row>
    <row r="19" spans="1:20" ht="15.75" thickBot="1">
      <c r="B19" s="6"/>
      <c r="C19" s="17"/>
      <c r="D19" s="17"/>
      <c r="E19" s="17"/>
      <c r="F19" s="18"/>
      <c r="G19" s="17"/>
      <c r="H19" s="17"/>
      <c r="I19" s="19"/>
      <c r="J19" s="20"/>
      <c r="K19" s="6"/>
    </row>
    <row r="20" spans="1:20" ht="15.75" thickTop="1">
      <c r="B20" s="6"/>
      <c r="C20" s="14" t="s">
        <v>7</v>
      </c>
      <c r="D20" s="14"/>
      <c r="E20" s="14"/>
      <c r="F20" s="14"/>
      <c r="G20" s="14"/>
      <c r="H20" s="15"/>
      <c r="I20" s="14"/>
      <c r="J20" s="16">
        <f>+J18</f>
        <v>0</v>
      </c>
      <c r="K20" s="6"/>
    </row>
    <row r="21" spans="1:20">
      <c r="B21" s="6"/>
      <c r="C21" s="6"/>
      <c r="D21" s="6"/>
      <c r="E21" s="6"/>
      <c r="F21" s="6"/>
      <c r="G21" s="6"/>
      <c r="H21" s="6"/>
      <c r="I21" s="6"/>
      <c r="J21" s="6"/>
      <c r="K21" s="6"/>
      <c r="N21" s="33" t="s">
        <v>25</v>
      </c>
      <c r="O21" s="33"/>
      <c r="P21" s="33"/>
      <c r="Q21" s="33"/>
      <c r="R21" s="33"/>
      <c r="S21" s="33"/>
      <c r="T21" s="34">
        <f>+G44</f>
        <v>5164</v>
      </c>
    </row>
    <row r="22" spans="1:20" ht="15.75">
      <c r="B22" s="6"/>
      <c r="C22" s="4" t="s">
        <v>8</v>
      </c>
      <c r="D22" s="21"/>
      <c r="E22" s="21"/>
      <c r="F22" s="21"/>
      <c r="G22" s="21"/>
      <c r="H22" s="21"/>
      <c r="I22" s="22"/>
      <c r="J22" s="1"/>
      <c r="K22" s="6"/>
      <c r="N22" s="35"/>
      <c r="O22" s="35"/>
      <c r="P22" s="35"/>
      <c r="Q22" s="35"/>
      <c r="R22" s="35"/>
      <c r="S22" s="35"/>
      <c r="T22" s="35"/>
    </row>
    <row r="23" spans="1:20">
      <c r="B23" s="6"/>
      <c r="C23" s="21"/>
      <c r="D23" s="21"/>
      <c r="E23" s="21"/>
      <c r="F23" s="21"/>
      <c r="G23" s="21"/>
      <c r="H23" s="21"/>
      <c r="I23" s="22"/>
      <c r="J23" s="1"/>
      <c r="K23" s="6"/>
      <c r="N23" s="35" t="s">
        <v>26</v>
      </c>
      <c r="O23" s="35"/>
      <c r="P23" s="35"/>
      <c r="Q23" s="35"/>
      <c r="R23" s="35"/>
      <c r="S23" s="35"/>
      <c r="T23" s="35"/>
    </row>
    <row r="24" spans="1:20">
      <c r="B24" s="6"/>
      <c r="C24" s="29" t="s">
        <v>9</v>
      </c>
      <c r="D24" s="1"/>
      <c r="E24" s="46" t="s">
        <v>10</v>
      </c>
      <c r="F24" s="47" t="s">
        <v>11</v>
      </c>
      <c r="G24" s="47" t="s">
        <v>12</v>
      </c>
      <c r="H24" s="48" t="s">
        <v>13</v>
      </c>
      <c r="I24" s="1"/>
      <c r="J24" s="47" t="s">
        <v>14</v>
      </c>
      <c r="K24" s="6"/>
      <c r="N24" s="36" t="s">
        <v>10</v>
      </c>
      <c r="O24" s="36"/>
      <c r="P24" s="36"/>
      <c r="Q24" s="36" t="s">
        <v>11</v>
      </c>
      <c r="R24" s="36"/>
      <c r="S24" s="36"/>
      <c r="T24" s="37" t="s">
        <v>13</v>
      </c>
    </row>
    <row r="25" spans="1:20">
      <c r="A25" s="42">
        <f>+J20</f>
        <v>0</v>
      </c>
      <c r="B25" s="6"/>
      <c r="C25" s="49" t="s">
        <v>15</v>
      </c>
      <c r="D25" s="1"/>
      <c r="E25" s="60">
        <f>+N25*$T$21</f>
        <v>0</v>
      </c>
      <c r="F25" s="60">
        <f>+Q25*$T$21*(MONTH(J13)-MONTH(J11)+1)/12</f>
        <v>495744</v>
      </c>
      <c r="G25" s="60">
        <f>MIN(A25,(F25-E25))</f>
        <v>0</v>
      </c>
      <c r="H25" s="51">
        <f>+T25</f>
        <v>0</v>
      </c>
      <c r="I25" s="1"/>
      <c r="J25" s="50">
        <f>G25*H25</f>
        <v>0</v>
      </c>
      <c r="K25" s="6"/>
      <c r="N25" s="38">
        <v>0</v>
      </c>
      <c r="O25" s="39" t="s">
        <v>27</v>
      </c>
      <c r="P25" s="40">
        <f>N25*$T$21</f>
        <v>0</v>
      </c>
      <c r="Q25" s="38">
        <v>96</v>
      </c>
      <c r="R25" s="39" t="s">
        <v>27</v>
      </c>
      <c r="S25" s="40">
        <f>Q25*$T$21</f>
        <v>495744</v>
      </c>
      <c r="T25" s="41">
        <v>0</v>
      </c>
    </row>
    <row r="26" spans="1:20">
      <c r="A26" s="43">
        <f>IF(A25&gt;(F25-E25),A25-(F25-E25),0)</f>
        <v>0</v>
      </c>
      <c r="B26" s="6"/>
      <c r="C26" s="49" t="s">
        <v>16</v>
      </c>
      <c r="D26" s="1"/>
      <c r="E26" s="60">
        <f>+F25</f>
        <v>495744</v>
      </c>
      <c r="F26" s="60">
        <f>+Q26*$T$21*(MONTH(J13)-MONTH(J11)+1)/12</f>
        <v>929520</v>
      </c>
      <c r="G26" s="60">
        <f>MIN(A26,(F26-E26))</f>
        <v>0</v>
      </c>
      <c r="H26" s="51">
        <f>+T26</f>
        <v>0.1</v>
      </c>
      <c r="I26" s="1"/>
      <c r="J26" s="50">
        <f>G26*H26</f>
        <v>0</v>
      </c>
      <c r="K26" s="6"/>
      <c r="N26" s="38">
        <v>96</v>
      </c>
      <c r="O26" s="39" t="s">
        <v>27</v>
      </c>
      <c r="P26" s="40">
        <f>N26*$T$21</f>
        <v>495744</v>
      </c>
      <c r="Q26" s="38">
        <v>180</v>
      </c>
      <c r="R26" s="39" t="s">
        <v>27</v>
      </c>
      <c r="S26" s="40">
        <f>Q26*$T$21</f>
        <v>929520</v>
      </c>
      <c r="T26" s="41">
        <v>0.1</v>
      </c>
    </row>
    <row r="27" spans="1:20">
      <c r="A27" s="43">
        <f>IF(A26&gt;(F26-E26),A26-(F26-E26),0)</f>
        <v>0</v>
      </c>
      <c r="B27" s="6"/>
      <c r="C27" s="49" t="s">
        <v>17</v>
      </c>
      <c r="D27" s="1"/>
      <c r="E27" s="60">
        <f>+F26</f>
        <v>929520</v>
      </c>
      <c r="F27" s="60">
        <f>+Q27*$T$21*(MONTH(J13)-MONTH(J11)+1)/12</f>
        <v>3098400</v>
      </c>
      <c r="G27" s="60">
        <f>MIN(A27,(F27-E27))</f>
        <v>0</v>
      </c>
      <c r="H27" s="51">
        <f>+T27</f>
        <v>0.24</v>
      </c>
      <c r="I27" s="1"/>
      <c r="J27" s="50">
        <f>G27*H27</f>
        <v>0</v>
      </c>
      <c r="K27" s="6"/>
      <c r="N27" s="38">
        <v>180</v>
      </c>
      <c r="O27" s="39" t="s">
        <v>27</v>
      </c>
      <c r="P27" s="40">
        <f>N27*$T$21</f>
        <v>929520</v>
      </c>
      <c r="Q27" s="38">
        <v>600</v>
      </c>
      <c r="R27" s="39" t="s">
        <v>27</v>
      </c>
      <c r="S27" s="40">
        <f>Q27*$T$21</f>
        <v>3098400</v>
      </c>
      <c r="T27" s="41">
        <v>0.24</v>
      </c>
    </row>
    <row r="28" spans="1:20">
      <c r="A28" s="43">
        <f>IF(A27&gt;(F27-E27),A27-(F27-E27),0)</f>
        <v>0</v>
      </c>
      <c r="B28" s="6"/>
      <c r="C28" s="52" t="s">
        <v>18</v>
      </c>
      <c r="D28" s="1"/>
      <c r="E28" s="60">
        <f>+F27</f>
        <v>3098400</v>
      </c>
      <c r="F28" s="60"/>
      <c r="G28" s="60">
        <f>A28</f>
        <v>0</v>
      </c>
      <c r="H28" s="51">
        <f>+T28</f>
        <v>0.3</v>
      </c>
      <c r="I28" s="1"/>
      <c r="J28" s="50">
        <f>G28*H28</f>
        <v>0</v>
      </c>
      <c r="K28" s="6"/>
      <c r="N28" s="38">
        <v>600</v>
      </c>
      <c r="O28" s="39" t="s">
        <v>27</v>
      </c>
      <c r="P28" s="40">
        <f>N28*$T$21</f>
        <v>3098400</v>
      </c>
      <c r="Q28" s="38"/>
      <c r="R28" s="39" t="s">
        <v>27</v>
      </c>
      <c r="S28" s="40">
        <f>Q28*$T$21</f>
        <v>0</v>
      </c>
      <c r="T28" s="41">
        <v>0.3</v>
      </c>
    </row>
    <row r="29" spans="1:20" ht="15.75" thickBot="1">
      <c r="B29" s="6"/>
      <c r="C29" s="17"/>
      <c r="D29" s="17"/>
      <c r="E29" s="17"/>
      <c r="F29" s="18"/>
      <c r="G29" s="17"/>
      <c r="H29" s="17"/>
      <c r="I29" s="19"/>
      <c r="J29" s="20"/>
      <c r="K29" s="6"/>
    </row>
    <row r="30" spans="1:20" ht="15.75" thickTop="1">
      <c r="B30" s="6"/>
      <c r="C30" s="14" t="s">
        <v>19</v>
      </c>
      <c r="D30" s="14"/>
      <c r="E30" s="14"/>
      <c r="F30" s="14"/>
      <c r="G30" s="14"/>
      <c r="H30" s="15"/>
      <c r="I30" s="14"/>
      <c r="J30" s="16">
        <f>SUM(J25:J28)</f>
        <v>0</v>
      </c>
      <c r="K30" s="6"/>
    </row>
    <row r="31" spans="1:20">
      <c r="B31" s="6"/>
      <c r="C31" s="1"/>
      <c r="D31" s="23"/>
      <c r="E31" s="24"/>
      <c r="F31" s="25"/>
      <c r="G31" s="26"/>
      <c r="H31" s="27"/>
      <c r="I31" s="22"/>
      <c r="J31" s="1"/>
      <c r="K31" s="6"/>
    </row>
    <row r="32" spans="1:20" ht="15.75">
      <c r="B32" s="6"/>
      <c r="C32" s="4" t="s">
        <v>20</v>
      </c>
      <c r="D32" s="23"/>
      <c r="E32" s="24"/>
      <c r="F32" s="25"/>
      <c r="G32" s="26"/>
      <c r="H32" s="27"/>
      <c r="I32" s="22"/>
      <c r="J32" s="1"/>
      <c r="K32" s="6"/>
    </row>
    <row r="33" spans="2:11">
      <c r="B33" s="6"/>
      <c r="C33" s="2"/>
      <c r="D33" s="23"/>
      <c r="E33" s="24"/>
      <c r="F33" s="25"/>
      <c r="G33" s="26"/>
      <c r="H33" s="27"/>
      <c r="I33" s="22"/>
      <c r="J33" s="1"/>
      <c r="K33" s="6"/>
    </row>
    <row r="34" spans="2:11">
      <c r="B34" s="6"/>
      <c r="C34" s="45" t="s">
        <v>21</v>
      </c>
      <c r="D34" s="53"/>
      <c r="E34" s="53"/>
      <c r="F34" s="54"/>
      <c r="G34" s="1"/>
      <c r="H34" s="1"/>
      <c r="I34" s="5" t="s">
        <v>6</v>
      </c>
      <c r="J34" s="55">
        <v>0</v>
      </c>
      <c r="K34" s="6"/>
    </row>
    <row r="35" spans="2:11">
      <c r="B35" s="6"/>
      <c r="C35" s="45"/>
      <c r="D35" s="53"/>
      <c r="E35" s="53"/>
      <c r="F35" s="54"/>
      <c r="G35" s="1"/>
      <c r="H35" s="1"/>
      <c r="I35" s="5"/>
      <c r="J35" s="56"/>
      <c r="K35" s="6"/>
    </row>
    <row r="36" spans="2:11">
      <c r="B36" s="6"/>
      <c r="C36" s="45" t="s">
        <v>22</v>
      </c>
      <c r="D36" s="1"/>
      <c r="E36" s="1"/>
      <c r="F36" s="1"/>
      <c r="G36" s="28"/>
      <c r="H36" s="1"/>
      <c r="I36" s="5"/>
      <c r="J36" s="56"/>
      <c r="K36" s="6"/>
    </row>
    <row r="37" spans="2:11">
      <c r="B37" s="6"/>
      <c r="C37" s="29"/>
      <c r="D37" s="1"/>
      <c r="E37" s="1"/>
      <c r="F37" s="1"/>
      <c r="G37" s="28"/>
      <c r="H37" s="1"/>
      <c r="I37" s="5"/>
      <c r="J37" s="56"/>
      <c r="K37" s="6"/>
    </row>
    <row r="38" spans="2:11">
      <c r="B38" s="6"/>
      <c r="C38" s="45" t="s">
        <v>23</v>
      </c>
      <c r="D38" s="45"/>
      <c r="E38" s="1"/>
      <c r="F38" s="57">
        <v>0</v>
      </c>
      <c r="G38" s="45" t="s">
        <v>24</v>
      </c>
      <c r="H38" s="1"/>
      <c r="I38" s="5" t="s">
        <v>6</v>
      </c>
      <c r="J38" s="58">
        <f>+F38*0.06</f>
        <v>0</v>
      </c>
      <c r="K38" s="6"/>
    </row>
    <row r="39" spans="2:11" ht="15.75" thickBot="1">
      <c r="B39" s="6"/>
      <c r="C39" s="17"/>
      <c r="D39" s="17"/>
      <c r="E39" s="17"/>
      <c r="F39" s="17"/>
      <c r="G39" s="18"/>
      <c r="H39" s="17"/>
      <c r="I39" s="17"/>
      <c r="J39" s="30">
        <f>MIN(J30,J38)</f>
        <v>0</v>
      </c>
      <c r="K39" s="6"/>
    </row>
    <row r="40" spans="2:11" ht="15.75" thickTop="1">
      <c r="B40" s="6"/>
      <c r="C40" s="31" t="str">
        <f>IF(H40&gt;=(0),"Saldo a pagar IASS 2022","Crédito liquidación 2022")</f>
        <v>Saldo a pagar IASS 2022</v>
      </c>
      <c r="D40" s="31"/>
      <c r="E40" s="31"/>
      <c r="F40" s="31"/>
      <c r="G40" s="31"/>
      <c r="H40" s="32">
        <f>+J30-J34-J38</f>
        <v>0</v>
      </c>
      <c r="I40" s="31"/>
      <c r="J40" s="16">
        <f>IF(J30-J34-J39&gt;0,J30-J34-J39,-(J30-J34-J39))</f>
        <v>0</v>
      </c>
      <c r="K40" s="6"/>
    </row>
    <row r="41" spans="2:11"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2:11"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2:11"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2:11">
      <c r="B44" s="6"/>
      <c r="C44" s="61" t="s">
        <v>28</v>
      </c>
      <c r="D44" s="38"/>
      <c r="E44" s="38"/>
      <c r="F44" s="38"/>
      <c r="G44" s="62">
        <v>5164</v>
      </c>
      <c r="H44" s="6"/>
      <c r="I44" s="6"/>
      <c r="J44" s="6"/>
      <c r="K44" s="6"/>
    </row>
    <row r="45" spans="2:11"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2:11"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2:11" hidden="1"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2:11" hidden="1"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2:11" hidden="1"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2:11" hidden="1"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2:11" hidden="1"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2:11" hidden="1"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2:11" hidden="1"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2:11" hidden="1"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2:11" hidden="1"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2:11" hidden="1"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2:11" hidden="1"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2:11" hidden="1"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2:11" hidden="1"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2:11" hidden="1"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2:11" hidden="1"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2:11" hidden="1"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2:11" hidden="1"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2:11" hidden="1"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2:11" hidden="1"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2:11" hidden="1">
      <c r="B66" s="6"/>
      <c r="C66" s="6"/>
      <c r="D66" s="6"/>
      <c r="E66" s="6"/>
      <c r="F66" s="6"/>
      <c r="G66" s="6"/>
      <c r="H66" s="6"/>
      <c r="I66" s="6"/>
      <c r="J66" s="6"/>
      <c r="K66" s="6"/>
    </row>
  </sheetData>
  <sheetProtection password="985A" sheet="1" selectLockedCells="1"/>
  <protectedRanges>
    <protectedRange sqref="N21:T21 N23:T28" name="Rango1_1"/>
  </protectedRanges>
  <mergeCells count="1">
    <mergeCell ref="E3:J3"/>
  </mergeCells>
  <conditionalFormatting sqref="D36:E37 C37 G36:G37">
    <cfRule type="expression" dxfId="0" priority="1" stopIfTrue="1">
      <formula>AND($I$12&lt;&gt;1,$I$12&lt;&gt;2)</formula>
    </cfRule>
  </conditionalFormatting>
  <dataValidations xWindow="1029" yWindow="525" count="5">
    <dataValidation type="date" allowBlank="1" showInputMessage="1" showErrorMessage="1" errorTitle="Error" error="La fecha debe ser del año 2022_x000a_" prompt="Inicio 01/01/2022, salvo que se adquiera la calidad de pasivo durante el 2022. En este caso, debe indicar la fecha del primer mes de jubilación/pensión." sqref="J11">
      <formula1>44562</formula1>
      <formula2>44926</formula2>
    </dataValidation>
    <dataValidation type="date" allowBlank="1" showInputMessage="1" showErrorMessage="1" errorTitle="Error" error="La fecha debe ser del año 2022._x000a_Fecha fin debe ser mayor a Fecha Inicio._x000a_" prompt="Fecha fin 31/12/2022, salvo fallecimiento._x000a_Fecha fin debe ser mayor a Fecha Inicio." sqref="J13">
      <formula1>44562</formula1>
      <formula2>44926</formula2>
    </dataValidation>
    <dataValidation allowBlank="1" showInputMessage="1" showErrorMessage="1" prompt="Seleccione Si/No_x000a_" sqref="E19"/>
    <dataValidation type="whole" operator="greaterThanOrEqual" allowBlank="1" showInputMessage="1" showErrorMessage="1" error="Digite valores positivos" prompt="ATENCIÓN: Deben considerarse los arrendamientos pagados en el mismo período de liquidación" sqref="F38">
      <formula1>0</formula1>
    </dataValidation>
    <dataValidation type="whole" operator="greaterThanOrEqual" allowBlank="1" showInputMessage="1" showErrorMessage="1" error="Digite valores positivos" sqref="J34:J35 J18">
      <formula1>0</formula1>
    </dataValidation>
  </dataValidations>
  <pageMargins left="0.23622047244094491" right="0.19685039370078741" top="0.74803149606299213" bottom="0.74803149606299213" header="0.31496062992125984" footer="0.31496062992125984"/>
  <pageSetup paperSize="9" scale="8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 y Cálculo</vt:lpstr>
      <vt:lpstr>'Ingreso y Cálculo'!Área_de_impresión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0313</dc:creator>
  <cp:lastModifiedBy>0265</cp:lastModifiedBy>
  <cp:lastPrinted>2020-11-25T13:10:45Z</cp:lastPrinted>
  <dcterms:created xsi:type="dcterms:W3CDTF">2018-01-09T13:43:38Z</dcterms:created>
  <dcterms:modified xsi:type="dcterms:W3CDTF">2023-10-12T12:10:05Z</dcterms:modified>
</cp:coreProperties>
</file>