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75" windowWidth="11100" windowHeight="8550" tabRatio="785" firstSheet="1" activeTab="1"/>
  </bookViews>
  <sheets>
    <sheet name="Instructivo" sheetId="5" r:id="rId1"/>
    <sheet name="Ingresos y Deducciones" sheetId="1" r:id="rId2"/>
    <sheet name="Detalles de Liquidación Anual" sheetId="2" r:id="rId3"/>
    <sheet name="Parámetros" sheetId="3" r:id="rId4"/>
  </sheets>
  <definedNames>
    <definedName name="_xlnm.Print_Area" localSheetId="2">'Detalles de Liquidación Anual'!$B$2:$J$55</definedName>
    <definedName name="_xlnm.Print_Area" localSheetId="1">'Ingresos y Deducciones'!$B$2:$L$82</definedName>
    <definedName name="_xlnm.Print_Area" localSheetId="0">Instructivo!$B$2:$K$101</definedName>
    <definedName name="_xlnm.Print_Area" localSheetId="3">Parámetros!$B$2:$J$32</definedName>
    <definedName name="OLE_LINK14" localSheetId="0">Instructivo!$B$8</definedName>
    <definedName name="OLE_LINK32" localSheetId="0">Instructivo!$C$53</definedName>
    <definedName name="OLE_LINK4" localSheetId="0">Instructivo!$D$65</definedName>
  </definedNames>
  <calcPr calcId="114210"/>
</workbook>
</file>

<file path=xl/calcChain.xml><?xml version="1.0" encoding="utf-8"?>
<calcChain xmlns="http://schemas.openxmlformats.org/spreadsheetml/2006/main">
  <c r="K70" i="1"/>
  <c r="K32"/>
  <c r="K41"/>
  <c r="I11" i="2"/>
  <c r="K30" i="1"/>
  <c r="E15" i="3"/>
  <c r="H15"/>
  <c r="E16"/>
  <c r="H16"/>
  <c r="E17"/>
  <c r="H17"/>
  <c r="E18"/>
  <c r="H18"/>
  <c r="E19"/>
  <c r="H19"/>
  <c r="E20"/>
  <c r="H20"/>
  <c r="E21"/>
  <c r="H21"/>
  <c r="E22"/>
  <c r="H26"/>
  <c r="H27"/>
  <c r="I21" i="2"/>
  <c r="C28"/>
  <c r="E28"/>
  <c r="F28"/>
  <c r="H28"/>
  <c r="C29"/>
  <c r="E29"/>
  <c r="F29"/>
  <c r="H29"/>
  <c r="C30"/>
  <c r="E30"/>
  <c r="F30"/>
  <c r="H30"/>
  <c r="C31"/>
  <c r="E31"/>
  <c r="F31"/>
  <c r="H31"/>
  <c r="C32"/>
  <c r="E32"/>
  <c r="F32"/>
  <c r="H32"/>
  <c r="C33"/>
  <c r="E33"/>
  <c r="F33"/>
  <c r="H33"/>
  <c r="C34"/>
  <c r="E34"/>
  <c r="F34"/>
  <c r="H34"/>
  <c r="C35"/>
  <c r="E35"/>
  <c r="H35"/>
  <c r="C40"/>
  <c r="I8" i="1"/>
  <c r="C50" i="2"/>
  <c r="I13" i="1"/>
  <c r="I16" i="2"/>
  <c r="I10"/>
  <c r="K37" i="1"/>
  <c r="K43"/>
  <c r="K44"/>
  <c r="I20" i="2"/>
  <c r="L9"/>
  <c r="L10"/>
  <c r="L8"/>
  <c r="I9"/>
  <c r="D40"/>
  <c r="G40"/>
  <c r="I18"/>
  <c r="D52"/>
  <c r="E50"/>
  <c r="I15"/>
  <c r="I22"/>
  <c r="C52"/>
  <c r="D50"/>
  <c r="I17"/>
  <c r="C51"/>
  <c r="D51"/>
  <c r="I19"/>
  <c r="K55" i="1"/>
  <c r="A28" i="2"/>
  <c r="A29"/>
  <c r="G29"/>
  <c r="I29"/>
  <c r="I23"/>
  <c r="F40"/>
  <c r="I12"/>
  <c r="G28"/>
  <c r="K8"/>
  <c r="K9"/>
  <c r="A30"/>
  <c r="A31"/>
  <c r="G31"/>
  <c r="I31"/>
  <c r="A39"/>
  <c r="A40"/>
  <c r="M8"/>
  <c r="M9"/>
  <c r="M10"/>
  <c r="I40"/>
  <c r="I41"/>
  <c r="G30"/>
  <c r="I30"/>
  <c r="A32"/>
  <c r="A33"/>
  <c r="I28"/>
  <c r="K10"/>
  <c r="G32"/>
  <c r="I32"/>
  <c r="A34"/>
  <c r="G33"/>
  <c r="I33"/>
  <c r="G34"/>
  <c r="A35"/>
  <c r="G35"/>
  <c r="I35"/>
  <c r="I34"/>
  <c r="I37"/>
  <c r="I43"/>
  <c r="G37"/>
  <c r="H45"/>
  <c r="I46"/>
  <c r="I47"/>
  <c r="K64" i="1"/>
  <c r="K72"/>
</calcChain>
</file>

<file path=xl/sharedStrings.xml><?xml version="1.0" encoding="utf-8"?>
<sst xmlns="http://schemas.openxmlformats.org/spreadsheetml/2006/main" count="166" uniqueCount="114">
  <si>
    <t>$</t>
  </si>
  <si>
    <t>Desde</t>
  </si>
  <si>
    <t>Hasta</t>
  </si>
  <si>
    <t>Ingresos</t>
  </si>
  <si>
    <t>Deducciones</t>
  </si>
  <si>
    <t>Tasa</t>
  </si>
  <si>
    <t>Impuesto</t>
  </si>
  <si>
    <t>BPC</t>
  </si>
  <si>
    <t>Si es profesional:</t>
  </si>
  <si>
    <t>Rangos BPC</t>
  </si>
  <si>
    <t>A  Deducir</t>
  </si>
  <si>
    <t>Tipo de Renta que percibe:</t>
  </si>
  <si>
    <t xml:space="preserve"> = Campos NO habilitados para opción elegida</t>
  </si>
  <si>
    <t xml:space="preserve"> = Campos calculados</t>
  </si>
  <si>
    <t xml:space="preserve"> = Campos habilitados para ingreso de datos</t>
  </si>
  <si>
    <t xml:space="preserve"> </t>
  </si>
  <si>
    <t>Sin Discapacidad (hijos menores)…………………………….</t>
  </si>
  <si>
    <t>Deducción de 100%</t>
  </si>
  <si>
    <t>Cantidad de personas a cargo:</t>
  </si>
  <si>
    <t>Con Discapacidad…………………………………………..</t>
  </si>
  <si>
    <t>Total Deducciones:</t>
  </si>
  <si>
    <t>Período de cálculo a realizar:</t>
  </si>
  <si>
    <t>Aportes Seguro de Salud o Enfermedad………………………………………….</t>
  </si>
  <si>
    <t>Importe a Deducir……………………………………</t>
  </si>
  <si>
    <t>Desarrollado por D.G.I.</t>
  </si>
  <si>
    <t>No</t>
  </si>
  <si>
    <t xml:space="preserve">Escala de rentas para cálculo de impuesto </t>
  </si>
  <si>
    <t>Anual</t>
  </si>
  <si>
    <t>Dependientes</t>
  </si>
  <si>
    <t>Aportes a la Seguridad Social anualizados:</t>
  </si>
  <si>
    <t>NO</t>
  </si>
  <si>
    <t>Fondo de solidaridad…………………. ………………………</t>
  </si>
  <si>
    <t>Adicional Fondo de solidaridad………………………</t>
  </si>
  <si>
    <t>Aporte Anual a CJPPU……………………………………………</t>
  </si>
  <si>
    <t>Aportes Jubilatorios……………………………………………….</t>
  </si>
  <si>
    <t>Aporte FRL…………………………………………………………..</t>
  </si>
  <si>
    <t>Si optó por reducción NF ingrese monto rentas computables del mes de diciembre…………………</t>
  </si>
  <si>
    <t>20% monto rentas computables del mes de diciembre…………………………………………………</t>
  </si>
  <si>
    <t>Categoría II: Rentas del Trabajo dependiente</t>
  </si>
  <si>
    <t>Monto estimado IRPF ANUAL…………………………………………………………………………….</t>
  </si>
  <si>
    <r>
      <t xml:space="preserve">Total retenciones realizadas por el responsable </t>
    </r>
    <r>
      <rPr>
        <sz val="9"/>
        <rFont val="Arial"/>
        <family val="2"/>
      </rPr>
      <t>(hasta el mes de noviembre inclusive)</t>
    </r>
    <r>
      <rPr>
        <sz val="10"/>
        <rFont val="Arial"/>
        <family val="2"/>
      </rPr>
      <t>……………………………………………………………</t>
    </r>
  </si>
  <si>
    <t>Otras Deducciones (Ingresar el monto anual a deducir)……………………………………………………………………….</t>
  </si>
  <si>
    <t>Aguinaldo…………………………………………………………………………………………………….</t>
  </si>
  <si>
    <t>Suma anual de Ingresos gravados por IRPF ………………………………………………………………</t>
  </si>
  <si>
    <t xml:space="preserve">Tasa a aplicar correspondiente al aguinaldo y sueldo anual complementario </t>
  </si>
  <si>
    <t>Impuesto a las Rentas de las Personas Físicas</t>
  </si>
  <si>
    <t>Valor de la Base de Prestaciones y Contribuciones (BPC)</t>
  </si>
  <si>
    <t xml:space="preserve">Ingresos nominales………………………………………………………………………………………... </t>
  </si>
  <si>
    <t>Total Ingresos…………………………………………………………………………………………….</t>
  </si>
  <si>
    <t>Aportes Jubilatorios………………………………………………………………………………………</t>
  </si>
  <si>
    <t>Aportes Seguro de Salud o Enfermedad…………………………………………………………………..</t>
  </si>
  <si>
    <t>Aportes FRL…………………………………………………………………………………………………..</t>
  </si>
  <si>
    <t>Hijos o personas a cargo…………………………………………………………………………………</t>
  </si>
  <si>
    <t>Fondo de solidaridad………………………………………………………………………………………</t>
  </si>
  <si>
    <t>Adicional Fondo de solidaridad…………………………………………………………………………..</t>
  </si>
  <si>
    <t>Aporte a CJPPU………………………………………………………………………………………….</t>
  </si>
  <si>
    <t>Otras deducciones……………………………………………………………………………………….</t>
  </si>
  <si>
    <t>2.1</t>
  </si>
  <si>
    <t>2.2</t>
  </si>
  <si>
    <t>2.3</t>
  </si>
  <si>
    <t>1.1</t>
  </si>
  <si>
    <t>1.2</t>
  </si>
  <si>
    <t>1.3</t>
  </si>
  <si>
    <t>2.4</t>
  </si>
  <si>
    <t>2.5</t>
  </si>
  <si>
    <t>1.4</t>
  </si>
  <si>
    <t>1.5</t>
  </si>
  <si>
    <t>1 - Ingresos del ejercicio</t>
  </si>
  <si>
    <t>2 - Deducciones del ejercicio</t>
  </si>
  <si>
    <t>3 - Cálculo del impuesto/deducciones según escala de rentas</t>
  </si>
  <si>
    <t>6 - Monto estimado IRPF (4)+(5)</t>
  </si>
  <si>
    <t xml:space="preserve">    1  - Ingresos:</t>
  </si>
  <si>
    <t xml:space="preserve">     2  - Deducciones:</t>
  </si>
  <si>
    <t>Total Deducciones…………………………………………………………………………………………</t>
  </si>
  <si>
    <t>5 - IRPF correspondiente al aguinaldo y salario vacacional</t>
  </si>
  <si>
    <t>4 - IRPF estimado sin incluir aguinaldo ni salario vacacional</t>
  </si>
  <si>
    <t>Salario vacacional……………………………………………………………………………………..</t>
  </si>
  <si>
    <t xml:space="preserve">     3  - Determinación del ajuste anual:</t>
  </si>
  <si>
    <t>3.1</t>
  </si>
  <si>
    <t>3.2</t>
  </si>
  <si>
    <t>3.3</t>
  </si>
  <si>
    <t>3.5</t>
  </si>
  <si>
    <t>3.4</t>
  </si>
  <si>
    <t>3.6</t>
  </si>
  <si>
    <t>Ingresos sin considerar aguinaldo ni salario vacacional:</t>
  </si>
  <si>
    <t>Aguinaldo más salario vacacional……………………………………………………………………….</t>
  </si>
  <si>
    <t>3.7</t>
  </si>
  <si>
    <t>Aguinaldo más salario vacacional:</t>
  </si>
  <si>
    <t>Desarrollado por D.G.I</t>
  </si>
  <si>
    <t>Opción reducción retención NF……………………………………………………….</t>
  </si>
  <si>
    <t>Opción exclusión del ajuste anual………………………………………</t>
  </si>
  <si>
    <t>Si Ingresos nominales anuales (excluidos aguinaldo y salario vacacional):</t>
  </si>
  <si>
    <t>Menores o iguales a:</t>
  </si>
  <si>
    <t>Mayores a:</t>
  </si>
  <si>
    <t>Escala de rentas para deducciones (artículo 38)</t>
  </si>
  <si>
    <t>Ingresos excl.aguin y SV</t>
  </si>
  <si>
    <t>Sección 3. Determinación del ajuste anual</t>
  </si>
  <si>
    <r>
      <t xml:space="preserve">3.2 – </t>
    </r>
    <r>
      <rPr>
        <b/>
        <sz val="11"/>
        <rFont val="Arial"/>
        <family val="2"/>
      </rPr>
      <t>Opción reducción retención NF</t>
    </r>
    <r>
      <rPr>
        <sz val="11"/>
        <rFont val="Arial"/>
        <family val="2"/>
      </rPr>
      <t>: deberá seleccionar si hizo o no la opción referida.</t>
    </r>
  </si>
  <si>
    <t>3.4 – Si optó por la reducción de la retención de núcleo familiar, se habilitará esta opción y la siguiente, debiendo ingresar aquí el monto de las rentas computables de diciembre de 2019 (artículo 64 del Decreto Nº 148/007 de 26.04.007 modificado por Decreto Nº 51/009 de 14.01.009).</t>
  </si>
  <si>
    <t>3.5 – Devuelve el 20% del valor ingresado en el punto anterior.</t>
  </si>
  <si>
    <t>Mínimo no imponible (Opción "No" en "Aplica Mínimo Imponible - Sección 1)</t>
  </si>
  <si>
    <t>Si</t>
  </si>
  <si>
    <t xml:space="preserve">                   Indique si aplica el mínimo no imponible (MNI)</t>
  </si>
  <si>
    <t xml:space="preserve">        Si no aplica MNI, indique cantidad de meses no aplica</t>
  </si>
  <si>
    <r>
      <rPr>
        <b/>
        <sz val="11"/>
        <rFont val="Arial"/>
        <family val="2"/>
      </rPr>
      <t>Si no aplica MNI, indique cantidad meses no aplica</t>
    </r>
    <r>
      <rPr>
        <sz val="11"/>
        <rFont val="Arial"/>
        <family val="2"/>
      </rPr>
      <t xml:space="preserve">: en caso que se haya marcado </t>
    </r>
    <r>
      <rPr>
        <u/>
        <sz val="11"/>
        <rFont val="Arial"/>
        <family val="2"/>
      </rPr>
      <t>NO</t>
    </r>
    <r>
      <rPr>
        <sz val="11"/>
        <rFont val="Arial"/>
        <family val="2"/>
      </rPr>
      <t xml:space="preserve"> en la opción anterior,  deberá indicar la cantidad de meses por los cuales se realizó dicha opción.</t>
    </r>
  </si>
  <si>
    <r>
      <rPr>
        <b/>
        <sz val="11"/>
        <rFont val="Arial"/>
        <family val="2"/>
      </rPr>
      <t xml:space="preserve">Indique si aplica el MNI </t>
    </r>
    <r>
      <rPr>
        <sz val="11"/>
        <rFont val="Arial"/>
        <family val="2"/>
      </rPr>
      <t>(Mínimo no Imponible):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deberá indicar SI/NO marcando la opción que corresponda.  </t>
    </r>
  </si>
  <si>
    <t>IRPF 2023</t>
  </si>
  <si>
    <t>Estimación Ajuste anual a Diciembre de 2023</t>
  </si>
  <si>
    <t>Monto ajuste anual a realizar 12/2023</t>
  </si>
  <si>
    <t>Límite exclusión retenciones art.64 bis Dto. 148/007</t>
  </si>
  <si>
    <t xml:space="preserve">Con la siguiente planilla Ud. podrá estimar el monto del ajuste anual del IRPF correspondiente al ejercicio 2023,  para una renta del trabajo Categoría 2, en relación de dependencia.  </t>
  </si>
  <si>
    <r>
      <t xml:space="preserve">3.1 – </t>
    </r>
    <r>
      <rPr>
        <b/>
        <sz val="11"/>
        <rFont val="Arial"/>
        <family val="2"/>
      </rPr>
      <t>Opción exclusión del ajuste anual</t>
    </r>
    <r>
      <rPr>
        <sz val="11"/>
        <rFont val="Arial"/>
        <family val="2"/>
      </rPr>
      <t xml:space="preserve">: si el contribuyente optó por el régimen de exclusión de retenciones y del ajuste anual a que refiere el artículo 64 bis del Decreto Nº 148/007 (para contribuyentes que no hayan optado por NF ni tengan ingresos fuera de la relación y sus ingresos no superen los límites que establezca el Poder Ejecutivo, para 2023 asciende a $ 674.400 anuales), presentando la declaración jurada al responsable, deberá seleccionar la opción “SI”. De lo contrario deberá marcar la opción “NO”. </t>
    </r>
  </si>
  <si>
    <t>Una vez ingresados todos los datos correctamente, en las líneas siguientes aparecerá el cálculo del ajuste anual a diciembre de 2023.</t>
  </si>
  <si>
    <t xml:space="preserve">Con toda esta información aparecerá el monto del ajuste anual a realizar por el empleador en el mes de diciembre de 2023.
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</si>
</sst>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_ [$€-2]\ * #,##0.00_ ;_ [$€-2]\ * \-#,##0.00_ ;_ [$€-2]\ * &quot;-&quot;??_ "/>
  </numFmts>
  <fonts count="4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1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2"/>
      <color indexed="63"/>
      <name val="Century Gothic"/>
      <family val="2"/>
    </font>
    <font>
      <b/>
      <sz val="12"/>
      <color indexed="63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i/>
      <sz val="9"/>
      <name val="Century Gothic"/>
      <family val="2"/>
    </font>
    <font>
      <b/>
      <sz val="11"/>
      <color indexed="63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1"/>
      <color indexed="52"/>
      <name val="Arial"/>
      <family val="2"/>
    </font>
    <font>
      <sz val="8"/>
      <color indexed="60"/>
      <name val="Arial"/>
      <family val="2"/>
    </font>
    <font>
      <sz val="9"/>
      <color indexed="60"/>
      <name val="Century Gothic"/>
      <family val="2"/>
    </font>
    <font>
      <b/>
      <sz val="8"/>
      <color indexed="60"/>
      <name val="Arial"/>
      <family val="2"/>
    </font>
    <font>
      <b/>
      <sz val="9"/>
      <color indexed="60"/>
      <name val="Arial"/>
      <family val="2"/>
    </font>
    <font>
      <b/>
      <sz val="11"/>
      <color indexed="60"/>
      <name val="Arial"/>
      <family val="2"/>
    </font>
    <font>
      <b/>
      <sz val="16"/>
      <color indexed="52"/>
      <name val="Century Gothic"/>
      <family val="2"/>
    </font>
    <font>
      <b/>
      <sz val="12"/>
      <color indexed="52"/>
      <name val="Arial"/>
      <family val="2"/>
    </font>
    <font>
      <sz val="10"/>
      <color indexed="55"/>
      <name val="Arial"/>
      <family val="2"/>
    </font>
    <font>
      <b/>
      <sz val="14"/>
      <color indexed="55"/>
      <name val="Century Gothic"/>
      <family val="2"/>
    </font>
    <font>
      <b/>
      <sz val="12"/>
      <color indexed="5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color indexed="55"/>
      <name val="Arial"/>
      <family val="2"/>
    </font>
    <font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0" xfId="0" applyFill="1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Border="1"/>
    <xf numFmtId="3" fontId="9" fillId="0" borderId="0" xfId="0" applyNumberFormat="1" applyFont="1" applyFill="1" applyBorder="1"/>
    <xf numFmtId="3" fontId="4" fillId="0" borderId="0" xfId="0" applyNumberFormat="1" applyFont="1" applyBorder="1"/>
    <xf numFmtId="0" fontId="4" fillId="0" borderId="0" xfId="0" applyFont="1" applyBorder="1"/>
    <xf numFmtId="0" fontId="10" fillId="0" borderId="0" xfId="0" applyFont="1" applyBorder="1" applyAlignment="1">
      <alignment horizontal="right"/>
    </xf>
    <xf numFmtId="3" fontId="0" fillId="0" borderId="1" xfId="0" applyNumberForma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3" fontId="0" fillId="0" borderId="0" xfId="0" applyNumberFormat="1" applyFill="1" applyProtection="1"/>
    <xf numFmtId="3" fontId="0" fillId="0" borderId="0" xfId="0" applyNumberFormat="1" applyFill="1" applyBorder="1" applyProtection="1"/>
    <xf numFmtId="0" fontId="3" fillId="0" borderId="0" xfId="0" applyFont="1" applyFill="1" applyProtection="1"/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3" fontId="3" fillId="0" borderId="0" xfId="0" applyNumberFormat="1" applyFont="1" applyFill="1" applyBorder="1" applyProtection="1"/>
    <xf numFmtId="0" fontId="7" fillId="0" borderId="0" xfId="0" applyFont="1" applyBorder="1" applyProtection="1"/>
    <xf numFmtId="49" fontId="0" fillId="0" borderId="0" xfId="0" applyNumberFormat="1" applyFill="1" applyAlignment="1" applyProtection="1">
      <alignment horizontal="center"/>
    </xf>
    <xf numFmtId="0" fontId="12" fillId="0" borderId="0" xfId="0" applyFont="1" applyFill="1" applyProtection="1">
      <protection hidden="1"/>
    </xf>
    <xf numFmtId="3" fontId="0" fillId="2" borderId="1" xfId="0" applyNumberFormat="1" applyFill="1" applyBorder="1" applyProtection="1">
      <protection locked="0"/>
    </xf>
    <xf numFmtId="0" fontId="1" fillId="0" borderId="0" xfId="0" applyFont="1" applyFill="1"/>
    <xf numFmtId="0" fontId="13" fillId="0" borderId="0" xfId="0" applyFont="1" applyFill="1"/>
    <xf numFmtId="0" fontId="15" fillId="0" borderId="0" xfId="0" applyFont="1" applyFill="1" applyProtection="1"/>
    <xf numFmtId="0" fontId="15" fillId="0" borderId="0" xfId="0" applyFont="1" applyFill="1" applyBorder="1" applyProtection="1"/>
    <xf numFmtId="0" fontId="0" fillId="3" borderId="0" xfId="0" applyFill="1" applyProtection="1"/>
    <xf numFmtId="0" fontId="16" fillId="0" borderId="0" xfId="0" applyFont="1" applyFill="1" applyBorder="1" applyProtection="1"/>
    <xf numFmtId="0" fontId="0" fillId="3" borderId="0" xfId="0" applyFill="1" applyAlignment="1" applyProtection="1">
      <alignment horizontal="center"/>
    </xf>
    <xf numFmtId="3" fontId="0" fillId="4" borderId="1" xfId="0" applyNumberFormat="1" applyFill="1" applyBorder="1" applyProtection="1"/>
    <xf numFmtId="0" fontId="16" fillId="0" borderId="0" xfId="0" quotePrefix="1" applyFont="1" applyFill="1" applyBorder="1" applyProtection="1"/>
    <xf numFmtId="3" fontId="0" fillId="2" borderId="1" xfId="0" applyNumberFormat="1" applyFill="1" applyBorder="1" applyProtection="1"/>
    <xf numFmtId="3" fontId="0" fillId="5" borderId="1" xfId="0" applyNumberFormat="1" applyFill="1" applyBorder="1" applyProtection="1"/>
    <xf numFmtId="0" fontId="1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/>
    <xf numFmtId="4" fontId="12" fillId="0" borderId="0" xfId="0" applyNumberFormat="1" applyFont="1" applyFill="1" applyProtection="1"/>
    <xf numFmtId="0" fontId="0" fillId="0" borderId="0" xfId="0" applyFill="1" applyBorder="1" applyAlignment="1" applyProtection="1">
      <alignment horizontal="center"/>
    </xf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right" vertical="center"/>
    </xf>
    <xf numFmtId="0" fontId="2" fillId="0" borderId="0" xfId="0" applyFont="1" applyBorder="1" applyAlignment="1">
      <alignment vertical="center" wrapText="1"/>
    </xf>
    <xf numFmtId="0" fontId="11" fillId="0" borderId="0" xfId="0" applyFont="1" applyFill="1" applyAlignment="1" applyProtection="1"/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0" fillId="4" borderId="1" xfId="0" applyFill="1" applyBorder="1" applyAlignment="1" applyProtection="1">
      <alignment horizontal="center"/>
    </xf>
    <xf numFmtId="3" fontId="0" fillId="2" borderId="1" xfId="0" applyNumberForma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wrapText="1"/>
    </xf>
    <xf numFmtId="4" fontId="3" fillId="0" borderId="0" xfId="0" applyNumberFormat="1" applyFont="1" applyFill="1" applyBorder="1" applyAlignment="1" applyProtection="1">
      <alignment horizontal="left"/>
    </xf>
    <xf numFmtId="0" fontId="0" fillId="0" borderId="0" xfId="0" applyBorder="1" applyProtection="1"/>
    <xf numFmtId="3" fontId="3" fillId="0" borderId="0" xfId="0" applyNumberFormat="1" applyFont="1" applyFill="1" applyBorder="1" applyAlignment="1" applyProtection="1">
      <alignment horizontal="center"/>
    </xf>
    <xf numFmtId="3" fontId="0" fillId="4" borderId="0" xfId="0" applyNumberFormat="1" applyFill="1" applyBorder="1" applyProtection="1"/>
    <xf numFmtId="3" fontId="4" fillId="0" borderId="0" xfId="0" applyNumberFormat="1" applyFont="1" applyFill="1" applyBorder="1" applyAlignment="1" applyProtection="1">
      <alignment horizontal="center"/>
    </xf>
    <xf numFmtId="0" fontId="0" fillId="6" borderId="0" xfId="0" applyFill="1"/>
    <xf numFmtId="0" fontId="0" fillId="0" borderId="2" xfId="0" applyBorder="1"/>
    <xf numFmtId="0" fontId="0" fillId="6" borderId="0" xfId="0" applyFill="1" applyProtection="1"/>
    <xf numFmtId="0" fontId="11" fillId="6" borderId="0" xfId="0" applyFont="1" applyFill="1" applyAlignment="1" applyProtection="1"/>
    <xf numFmtId="0" fontId="2" fillId="6" borderId="0" xfId="0" applyFont="1" applyFill="1" applyBorder="1" applyAlignment="1">
      <alignment vertical="center" wrapText="1"/>
    </xf>
    <xf numFmtId="0" fontId="8" fillId="6" borderId="0" xfId="0" applyFont="1" applyFill="1" applyAlignment="1" applyProtection="1">
      <alignment horizontal="center"/>
    </xf>
    <xf numFmtId="0" fontId="20" fillId="6" borderId="0" xfId="0" applyFont="1" applyFill="1"/>
    <xf numFmtId="3" fontId="20" fillId="6" borderId="0" xfId="0" applyNumberFormat="1" applyFont="1" applyFill="1"/>
    <xf numFmtId="4" fontId="0" fillId="6" borderId="0" xfId="0" applyNumberFormat="1" applyFill="1"/>
    <xf numFmtId="0" fontId="0" fillId="0" borderId="2" xfId="0" applyFill="1" applyBorder="1" applyProtection="1"/>
    <xf numFmtId="0" fontId="2" fillId="0" borderId="2" xfId="0" applyFont="1" applyBorder="1" applyAlignment="1">
      <alignment vertical="center" wrapText="1"/>
    </xf>
    <xf numFmtId="0" fontId="19" fillId="0" borderId="2" xfId="0" applyFont="1" applyFill="1" applyBorder="1" applyAlignment="1" applyProtection="1"/>
    <xf numFmtId="4" fontId="1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14" fillId="0" borderId="0" xfId="0" applyFont="1" applyFill="1" applyProtection="1"/>
    <xf numFmtId="0" fontId="14" fillId="0" borderId="0" xfId="0" applyFont="1" applyBorder="1"/>
    <xf numFmtId="0" fontId="24" fillId="0" borderId="0" xfId="0" applyFont="1" applyFill="1" applyBorder="1"/>
    <xf numFmtId="0" fontId="24" fillId="0" borderId="0" xfId="0" applyFont="1" applyBorder="1"/>
    <xf numFmtId="0" fontId="22" fillId="0" borderId="0" xfId="0" applyFont="1" applyBorder="1" applyAlignment="1">
      <alignment horizontal="right"/>
    </xf>
    <xf numFmtId="3" fontId="17" fillId="0" borderId="0" xfId="0" applyNumberFormat="1" applyFont="1" applyBorder="1"/>
    <xf numFmtId="0" fontId="17" fillId="0" borderId="0" xfId="0" applyFont="1" applyBorder="1"/>
    <xf numFmtId="4" fontId="4" fillId="0" borderId="2" xfId="0" applyNumberFormat="1" applyFont="1" applyBorder="1"/>
    <xf numFmtId="0" fontId="10" fillId="0" borderId="2" xfId="0" applyFont="1" applyBorder="1" applyAlignment="1">
      <alignment horizontal="right"/>
    </xf>
    <xf numFmtId="3" fontId="4" fillId="0" borderId="2" xfId="0" applyNumberFormat="1" applyFont="1" applyBorder="1"/>
    <xf numFmtId="0" fontId="4" fillId="0" borderId="2" xfId="0" applyFont="1" applyBorder="1"/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26" fillId="0" borderId="3" xfId="0" applyFont="1" applyFill="1" applyBorder="1" applyAlignment="1" applyProtection="1"/>
    <xf numFmtId="0" fontId="26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/>
    <xf numFmtId="4" fontId="27" fillId="0" borderId="2" xfId="0" applyNumberFormat="1" applyFont="1" applyBorder="1"/>
    <xf numFmtId="0" fontId="28" fillId="0" borderId="2" xfId="0" applyFont="1" applyBorder="1" applyAlignment="1">
      <alignment horizontal="right"/>
    </xf>
    <xf numFmtId="3" fontId="27" fillId="0" borderId="2" xfId="0" applyNumberFormat="1" applyFont="1" applyBorder="1"/>
    <xf numFmtId="0" fontId="27" fillId="0" borderId="2" xfId="0" applyFont="1" applyBorder="1"/>
    <xf numFmtId="3" fontId="29" fillId="0" borderId="2" xfId="0" applyNumberFormat="1" applyFont="1" applyBorder="1"/>
    <xf numFmtId="0" fontId="0" fillId="0" borderId="4" xfId="0" applyFill="1" applyBorder="1"/>
    <xf numFmtId="4" fontId="0" fillId="0" borderId="4" xfId="0" applyNumberFormat="1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14" fillId="0" borderId="6" xfId="0" applyFont="1" applyFill="1" applyBorder="1" applyAlignment="1">
      <alignment horizontal="left" wrapText="1"/>
    </xf>
    <xf numFmtId="1" fontId="4" fillId="0" borderId="6" xfId="0" applyNumberFormat="1" applyFont="1" applyBorder="1" applyAlignment="1">
      <alignment horizontal="left"/>
    </xf>
    <xf numFmtId="10" fontId="4" fillId="0" borderId="0" xfId="0" applyNumberFormat="1" applyFont="1" applyBorder="1"/>
    <xf numFmtId="3" fontId="4" fillId="0" borderId="7" xfId="0" applyNumberFormat="1" applyFont="1" applyBorder="1"/>
    <xf numFmtId="4" fontId="4" fillId="0" borderId="0" xfId="0" applyNumberFormat="1" applyFont="1" applyBorder="1"/>
    <xf numFmtId="0" fontId="0" fillId="0" borderId="6" xfId="0" applyBorder="1" applyAlignment="1">
      <alignment horizontal="left"/>
    </xf>
    <xf numFmtId="3" fontId="5" fillId="0" borderId="7" xfId="0" applyNumberFormat="1" applyFont="1" applyBorder="1"/>
    <xf numFmtId="0" fontId="0" fillId="0" borderId="8" xfId="0" applyBorder="1"/>
    <xf numFmtId="3" fontId="5" fillId="0" borderId="9" xfId="0" applyNumberFormat="1" applyFont="1" applyBorder="1"/>
    <xf numFmtId="0" fontId="3" fillId="0" borderId="3" xfId="0" applyFont="1" applyFill="1" applyBorder="1"/>
    <xf numFmtId="0" fontId="26" fillId="0" borderId="6" xfId="0" applyFont="1" applyFill="1" applyBorder="1" applyAlignment="1" applyProtection="1"/>
    <xf numFmtId="3" fontId="30" fillId="0" borderId="7" xfId="0" applyNumberFormat="1" applyFont="1" applyFill="1" applyBorder="1"/>
    <xf numFmtId="0" fontId="3" fillId="0" borderId="6" xfId="0" applyFont="1" applyBorder="1"/>
    <xf numFmtId="3" fontId="9" fillId="0" borderId="7" xfId="0" applyNumberFormat="1" applyFont="1" applyFill="1" applyBorder="1"/>
    <xf numFmtId="4" fontId="17" fillId="0" borderId="6" xfId="0" applyNumberFormat="1" applyFont="1" applyBorder="1"/>
    <xf numFmtId="10" fontId="17" fillId="0" borderId="0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right"/>
    </xf>
    <xf numFmtId="0" fontId="26" fillId="0" borderId="8" xfId="0" applyFont="1" applyFill="1" applyBorder="1" applyAlignment="1" applyProtection="1"/>
    <xf numFmtId="3" fontId="30" fillId="0" borderId="9" xfId="0" applyNumberFormat="1" applyFont="1" applyFill="1" applyBorder="1"/>
    <xf numFmtId="3" fontId="25" fillId="0" borderId="9" xfId="0" applyNumberFormat="1" applyFont="1" applyFill="1" applyBorder="1"/>
    <xf numFmtId="0" fontId="18" fillId="0" borderId="0" xfId="0" applyFont="1" applyFill="1" applyBorder="1" applyAlignment="1" applyProtection="1"/>
    <xf numFmtId="0" fontId="14" fillId="0" borderId="7" xfId="0" applyFont="1" applyFill="1" applyBorder="1" applyAlignment="1">
      <alignment horizontal="right"/>
    </xf>
    <xf numFmtId="0" fontId="0" fillId="6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4" fontId="0" fillId="0" borderId="0" xfId="0" applyNumberForma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3" fontId="3" fillId="0" borderId="1" xfId="0" applyNumberFormat="1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14" fillId="3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49" fontId="14" fillId="0" borderId="0" xfId="0" applyNumberFormat="1" applyFont="1" applyFill="1" applyAlignment="1" applyProtection="1">
      <alignment horizontal="center"/>
    </xf>
    <xf numFmtId="0" fontId="0" fillId="6" borderId="0" xfId="0" applyFill="1" applyProtection="1">
      <protection hidden="1"/>
    </xf>
    <xf numFmtId="0" fontId="7" fillId="0" borderId="2" xfId="0" applyFont="1" applyFill="1" applyBorder="1" applyProtection="1"/>
    <xf numFmtId="0" fontId="3" fillId="0" borderId="2" xfId="0" applyFont="1" applyFill="1" applyBorder="1" applyProtection="1"/>
    <xf numFmtId="3" fontId="3" fillId="0" borderId="2" xfId="0" applyNumberFormat="1" applyFont="1" applyFill="1" applyBorder="1" applyAlignment="1" applyProtection="1">
      <alignment horizontal="left"/>
    </xf>
    <xf numFmtId="3" fontId="3" fillId="0" borderId="2" xfId="0" applyNumberFormat="1" applyFont="1" applyFill="1" applyBorder="1" applyProtection="1"/>
    <xf numFmtId="3" fontId="31" fillId="0" borderId="4" xfId="0" applyNumberFormat="1" applyFont="1" applyFill="1" applyBorder="1"/>
    <xf numFmtId="0" fontId="33" fillId="0" borderId="0" xfId="0" applyFont="1" applyFill="1" applyBorder="1" applyAlignment="1" applyProtection="1"/>
    <xf numFmtId="0" fontId="0" fillId="7" borderId="0" xfId="0" applyFill="1"/>
    <xf numFmtId="0" fontId="34" fillId="7" borderId="0" xfId="0" applyFont="1" applyFill="1"/>
    <xf numFmtId="0" fontId="34" fillId="7" borderId="0" xfId="0" applyFont="1" applyFill="1" applyProtection="1"/>
    <xf numFmtId="0" fontId="35" fillId="7" borderId="0" xfId="0" applyFont="1" applyFill="1" applyAlignment="1" applyProtection="1"/>
    <xf numFmtId="0" fontId="36" fillId="7" borderId="0" xfId="0" applyFont="1" applyFill="1" applyBorder="1" applyAlignment="1">
      <alignment vertical="center" wrapText="1"/>
    </xf>
    <xf numFmtId="4" fontId="34" fillId="7" borderId="0" xfId="0" applyNumberFormat="1" applyFont="1" applyFill="1"/>
    <xf numFmtId="0" fontId="20" fillId="7" borderId="0" xfId="0" applyFont="1" applyFill="1"/>
    <xf numFmtId="2" fontId="0" fillId="7" borderId="0" xfId="0" applyNumberFormat="1" applyFill="1"/>
    <xf numFmtId="4" fontId="0" fillId="7" borderId="0" xfId="0" applyNumberFormat="1" applyFill="1"/>
    <xf numFmtId="0" fontId="0" fillId="4" borderId="0" xfId="0" applyFill="1"/>
    <xf numFmtId="2" fontId="0" fillId="4" borderId="0" xfId="0" applyNumberFormat="1" applyFill="1"/>
    <xf numFmtId="4" fontId="0" fillId="4" borderId="0" xfId="0" applyNumberFormat="1" applyFill="1"/>
    <xf numFmtId="4" fontId="5" fillId="0" borderId="0" xfId="0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3" fontId="40" fillId="0" borderId="0" xfId="0" applyNumberFormat="1" applyFont="1" applyBorder="1" applyProtection="1">
      <protection hidden="1"/>
    </xf>
    <xf numFmtId="10" fontId="40" fillId="0" borderId="0" xfId="0" applyNumberFormat="1" applyFont="1" applyBorder="1" applyProtection="1">
      <protection hidden="1"/>
    </xf>
    <xf numFmtId="0" fontId="39" fillId="0" borderId="0" xfId="0" applyFont="1" applyFill="1" applyBorder="1" applyAlignment="1" applyProtection="1">
      <alignment horizontal="left"/>
      <protection hidden="1"/>
    </xf>
    <xf numFmtId="0" fontId="3" fillId="0" borderId="6" xfId="0" applyFont="1" applyFill="1" applyBorder="1" applyAlignment="1" applyProtection="1">
      <alignment horizontal="center" wrapText="1"/>
      <protection hidden="1"/>
    </xf>
    <xf numFmtId="3" fontId="3" fillId="0" borderId="7" xfId="0" applyNumberFormat="1" applyFont="1" applyFill="1" applyBorder="1" applyAlignment="1" applyProtection="1">
      <alignment horizontal="right"/>
      <protection hidden="1"/>
    </xf>
    <xf numFmtId="1" fontId="40" fillId="0" borderId="6" xfId="0" applyNumberFormat="1" applyFont="1" applyBorder="1" applyAlignment="1" applyProtection="1">
      <alignment horizontal="center"/>
      <protection hidden="1"/>
    </xf>
    <xf numFmtId="3" fontId="40" fillId="0" borderId="7" xfId="0" applyNumberFormat="1" applyFont="1" applyBorder="1" applyProtection="1">
      <protection hidden="1"/>
    </xf>
    <xf numFmtId="0" fontId="0" fillId="0" borderId="0" xfId="0" applyProtection="1"/>
    <xf numFmtId="0" fontId="0" fillId="0" borderId="2" xfId="0" applyBorder="1" applyProtection="1"/>
    <xf numFmtId="0" fontId="0" fillId="4" borderId="0" xfId="0" applyFill="1" applyProtection="1"/>
    <xf numFmtId="0" fontId="41" fillId="0" borderId="0" xfId="0" applyFont="1" applyAlignment="1" applyProtection="1">
      <alignment vertical="top" wrapText="1"/>
    </xf>
    <xf numFmtId="0" fontId="37" fillId="4" borderId="0" xfId="0" applyFont="1" applyFill="1" applyProtection="1"/>
    <xf numFmtId="0" fontId="41" fillId="0" borderId="0" xfId="0" applyFont="1" applyAlignment="1" applyProtection="1">
      <alignment horizontal="left" vertical="top" wrapText="1"/>
    </xf>
    <xf numFmtId="3" fontId="1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hidden="1"/>
    </xf>
    <xf numFmtId="0" fontId="3" fillId="0" borderId="0" xfId="0" applyFont="1" applyFill="1" applyAlignment="1" applyProtection="1">
      <alignment horizontal="center"/>
    </xf>
    <xf numFmtId="3" fontId="43" fillId="6" borderId="0" xfId="0" applyNumberFormat="1" applyFont="1" applyFill="1"/>
    <xf numFmtId="0" fontId="43" fillId="6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3" fontId="4" fillId="4" borderId="1" xfId="0" applyNumberFormat="1" applyFont="1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Protection="1">
      <protection hidden="1"/>
    </xf>
    <xf numFmtId="3" fontId="31" fillId="0" borderId="0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protection hidden="1"/>
    </xf>
    <xf numFmtId="0" fontId="11" fillId="0" borderId="0" xfId="0" applyFont="1" applyFill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4" fontId="13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protection hidden="1"/>
    </xf>
    <xf numFmtId="0" fontId="13" fillId="0" borderId="0" xfId="0" applyFont="1" applyFill="1" applyBorder="1" applyProtection="1">
      <protection hidden="1"/>
    </xf>
    <xf numFmtId="164" fontId="13" fillId="0" borderId="0" xfId="2" applyNumberFormat="1" applyFont="1" applyFill="1" applyBorder="1" applyAlignment="1" applyProtection="1">
      <alignment horizontal="center"/>
      <protection hidden="1"/>
    </xf>
    <xf numFmtId="0" fontId="14" fillId="0" borderId="3" xfId="0" applyFont="1" applyFill="1" applyBorder="1" applyProtection="1">
      <protection hidden="1"/>
    </xf>
    <xf numFmtId="0" fontId="14" fillId="0" borderId="4" xfId="0" applyFont="1" applyFill="1" applyBorder="1" applyProtection="1">
      <protection hidden="1"/>
    </xf>
    <xf numFmtId="0" fontId="14" fillId="0" borderId="5" xfId="0" applyFont="1" applyFill="1" applyBorder="1" applyProtection="1">
      <protection hidden="1"/>
    </xf>
    <xf numFmtId="0" fontId="14" fillId="0" borderId="10" xfId="0" applyFont="1" applyFill="1" applyBorder="1" applyAlignment="1" applyProtection="1">
      <alignment horizontal="center"/>
      <protection hidden="1"/>
    </xf>
    <xf numFmtId="10" fontId="13" fillId="0" borderId="0" xfId="0" applyNumberFormat="1" applyFont="1" applyFill="1" applyBorder="1" applyAlignment="1" applyProtection="1">
      <alignment horizontal="center"/>
      <protection hidden="1"/>
    </xf>
    <xf numFmtId="0" fontId="14" fillId="0" borderId="6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3" fontId="14" fillId="0" borderId="7" xfId="0" applyNumberFormat="1" applyFont="1" applyFill="1" applyBorder="1" applyAlignment="1" applyProtection="1">
      <alignment horizontal="right"/>
      <protection hidden="1"/>
    </xf>
    <xf numFmtId="9" fontId="14" fillId="0" borderId="11" xfId="0" applyNumberFormat="1" applyFont="1" applyFill="1" applyBorder="1" applyAlignment="1" applyProtection="1">
      <alignment horizontal="center"/>
      <protection hidden="1"/>
    </xf>
    <xf numFmtId="0" fontId="14" fillId="0" borderId="8" xfId="0" applyFont="1" applyFill="1" applyBorder="1" applyAlignment="1" applyProtection="1">
      <alignment horizontal="center"/>
      <protection hidden="1"/>
    </xf>
    <xf numFmtId="0" fontId="14" fillId="0" borderId="2" xfId="0" applyFont="1" applyFill="1" applyBorder="1" applyAlignment="1" applyProtection="1">
      <alignment horizontal="center"/>
      <protection hidden="1"/>
    </xf>
    <xf numFmtId="3" fontId="14" fillId="0" borderId="9" xfId="0" applyNumberFormat="1" applyFont="1" applyFill="1" applyBorder="1" applyAlignment="1" applyProtection="1">
      <alignment horizontal="right"/>
      <protection hidden="1"/>
    </xf>
    <xf numFmtId="9" fontId="14" fillId="0" borderId="12" xfId="0" applyNumberFormat="1" applyFont="1" applyFill="1" applyBorder="1" applyAlignment="1" applyProtection="1">
      <alignment horizontal="center"/>
      <protection hidden="1"/>
    </xf>
    <xf numFmtId="3" fontId="14" fillId="0" borderId="0" xfId="0" applyNumberFormat="1" applyFont="1" applyFill="1" applyBorder="1" applyAlignment="1" applyProtection="1">
      <alignment horizontal="right"/>
      <protection hidden="1"/>
    </xf>
    <xf numFmtId="9" fontId="14" fillId="0" borderId="0" xfId="0" applyNumberFormat="1" applyFont="1" applyFill="1" applyBorder="1" applyAlignment="1" applyProtection="1">
      <alignment horizontal="center"/>
      <protection hidden="1"/>
    </xf>
    <xf numFmtId="0" fontId="38" fillId="4" borderId="0" xfId="0" applyFont="1" applyFill="1" applyBorder="1" applyProtection="1">
      <protection hidden="1"/>
    </xf>
    <xf numFmtId="0" fontId="14" fillId="0" borderId="13" xfId="0" applyFont="1" applyFill="1" applyBorder="1" applyAlignment="1" applyProtection="1">
      <protection hidden="1"/>
    </xf>
    <xf numFmtId="0" fontId="14" fillId="0" borderId="14" xfId="0" applyFont="1" applyFill="1" applyBorder="1" applyAlignment="1" applyProtection="1">
      <protection hidden="1"/>
    </xf>
    <xf numFmtId="0" fontId="14" fillId="0" borderId="15" xfId="0" applyFont="1" applyFill="1" applyBorder="1" applyAlignment="1" applyProtection="1">
      <protection hidden="1"/>
    </xf>
    <xf numFmtId="0" fontId="14" fillId="0" borderId="15" xfId="0" applyFont="1" applyFill="1" applyBorder="1" applyAlignment="1" applyProtection="1">
      <alignment horizontal="center"/>
      <protection hidden="1"/>
    </xf>
    <xf numFmtId="0" fontId="14" fillId="0" borderId="4" xfId="0" applyFont="1" applyFill="1" applyBorder="1" applyAlignment="1" applyProtection="1">
      <alignment horizontal="center"/>
      <protection hidden="1"/>
    </xf>
    <xf numFmtId="3" fontId="14" fillId="0" borderId="5" xfId="0" applyNumberFormat="1" applyFont="1" applyFill="1" applyBorder="1" applyAlignment="1" applyProtection="1">
      <alignment horizontal="right"/>
      <protection hidden="1"/>
    </xf>
    <xf numFmtId="9" fontId="14" fillId="0" borderId="10" xfId="0" applyNumberFormat="1" applyFont="1" applyFill="1" applyBorder="1" applyAlignment="1" applyProtection="1">
      <alignment horizontal="center"/>
      <protection hidden="1"/>
    </xf>
    <xf numFmtId="9" fontId="13" fillId="0" borderId="0" xfId="0" applyNumberFormat="1" applyFont="1" applyFill="1" applyBorder="1" applyProtection="1">
      <protection hidden="1"/>
    </xf>
    <xf numFmtId="0" fontId="17" fillId="0" borderId="0" xfId="0" applyFont="1" applyFill="1" applyAlignment="1" applyProtection="1">
      <alignment horizontal="right" vertical="center"/>
      <protection hidden="1"/>
    </xf>
    <xf numFmtId="0" fontId="41" fillId="0" borderId="0" xfId="0" applyFont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right" vertical="center" wrapText="1"/>
    </xf>
    <xf numFmtId="0" fontId="42" fillId="0" borderId="0" xfId="0" applyFont="1" applyAlignment="1" applyProtection="1">
      <alignment horizontal="left"/>
    </xf>
    <xf numFmtId="3" fontId="40" fillId="0" borderId="0" xfId="0" applyNumberFormat="1" applyFont="1" applyBorder="1" applyAlignment="1" applyProtection="1">
      <alignment horizontal="center"/>
      <protection hidden="1"/>
    </xf>
    <xf numFmtId="0" fontId="21" fillId="0" borderId="8" xfId="0" applyFont="1" applyFill="1" applyBorder="1" applyAlignment="1" applyProtection="1">
      <alignment horizontal="left"/>
      <protection hidden="1"/>
    </xf>
    <xf numFmtId="0" fontId="21" fillId="0" borderId="2" xfId="0" applyFont="1" applyFill="1" applyBorder="1" applyAlignment="1" applyProtection="1">
      <alignment horizontal="left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/>
      <protection hidden="1"/>
    </xf>
    <xf numFmtId="0" fontId="14" fillId="0" borderId="4" xfId="0" applyFont="1" applyFill="1" applyBorder="1" applyAlignment="1" applyProtection="1">
      <alignment horizontal="center"/>
      <protection hidden="1"/>
    </xf>
    <xf numFmtId="0" fontId="14" fillId="0" borderId="5" xfId="0" applyFont="1" applyFill="1" applyBorder="1" applyAlignment="1" applyProtection="1">
      <alignment horizontal="center"/>
      <protection hidden="1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4" xfId="0" applyFont="1" applyFill="1" applyBorder="1" applyAlignment="1" applyProtection="1">
      <alignment horizontal="left"/>
      <protection hidden="1"/>
    </xf>
  </cellXfs>
  <cellStyles count="3">
    <cellStyle name="Euro" xfId="1"/>
    <cellStyle name="Normal" xfId="0" builtinId="0"/>
    <cellStyle name="Porcentual" xfId="2" builtinId="5"/>
  </cellStyles>
  <dxfs count="13"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ill>
        <patternFill>
          <bgColor rgb="FFFFFFCC"/>
        </patternFill>
      </fill>
    </dxf>
    <dxf>
      <font>
        <condense val="0"/>
        <extend val="0"/>
        <color indexed="22"/>
      </font>
      <fill>
        <patternFill patternType="lightGray"/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lightGray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 patternType="solid">
          <fgColor indexed="64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12</xdr:row>
      <xdr:rowOff>133350</xdr:rowOff>
    </xdr:from>
    <xdr:to>
      <xdr:col>8</xdr:col>
      <xdr:colOff>895350</xdr:colOff>
      <xdr:row>52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2886075"/>
          <a:ext cx="5257800" cy="653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56</xdr:row>
      <xdr:rowOff>123825</xdr:rowOff>
    </xdr:from>
    <xdr:to>
      <xdr:col>8</xdr:col>
      <xdr:colOff>866775</xdr:colOff>
      <xdr:row>80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025" y="10067925"/>
          <a:ext cx="5248275" cy="388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</xdr:row>
      <xdr:rowOff>76200</xdr:rowOff>
    </xdr:from>
    <xdr:to>
      <xdr:col>4</xdr:col>
      <xdr:colOff>457200</xdr:colOff>
      <xdr:row>5</xdr:row>
      <xdr:rowOff>104775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400" y="238125"/>
          <a:ext cx="1466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142875</xdr:rowOff>
    </xdr:from>
    <xdr:to>
      <xdr:col>4</xdr:col>
      <xdr:colOff>238125</xdr:colOff>
      <xdr:row>5</xdr:row>
      <xdr:rowOff>123825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371475"/>
          <a:ext cx="1466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9525</xdr:rowOff>
    </xdr:from>
    <xdr:to>
      <xdr:col>4</xdr:col>
      <xdr:colOff>561975</xdr:colOff>
      <xdr:row>5</xdr:row>
      <xdr:rowOff>114300</xdr:rowOff>
    </xdr:to>
    <xdr:pic>
      <xdr:nvPicPr>
        <xdr:cNvPr id="3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76225"/>
          <a:ext cx="1485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2</xdr:row>
      <xdr:rowOff>0</xdr:rowOff>
    </xdr:from>
    <xdr:to>
      <xdr:col>3</xdr:col>
      <xdr:colOff>590550</xdr:colOff>
      <xdr:row>5</xdr:row>
      <xdr:rowOff>104775</xdr:rowOff>
    </xdr:to>
    <xdr:pic>
      <xdr:nvPicPr>
        <xdr:cNvPr id="40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323850"/>
          <a:ext cx="1466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ivil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écnico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4"/>
  <sheetViews>
    <sheetView showGridLines="0" showRowColHeaders="0" zoomScaleNormal="100" workbookViewId="0">
      <selection activeCell="H5" sqref="H5"/>
    </sheetView>
  </sheetViews>
  <sheetFormatPr baseColWidth="10" defaultRowHeight="12.75" zeroHeight="1"/>
  <cols>
    <col min="1" max="1" width="8.85546875" customWidth="1"/>
    <col min="2" max="2" width="5" customWidth="1"/>
    <col min="3" max="3" width="3.5703125" customWidth="1"/>
    <col min="4" max="4" width="11.42578125" customWidth="1"/>
    <col min="5" max="5" width="14.5703125" customWidth="1"/>
    <col min="6" max="6" width="11.42578125" customWidth="1"/>
    <col min="7" max="7" width="13.85546875" customWidth="1"/>
    <col min="8" max="8" width="11.42578125" customWidth="1"/>
    <col min="9" max="9" width="16.140625" customWidth="1"/>
    <col min="10" max="10" width="8.140625" customWidth="1"/>
    <col min="11" max="11" width="2.5703125" customWidth="1"/>
    <col min="12" max="16384" width="11.42578125" style="151"/>
  </cols>
  <sheetData>
    <row r="1" spans="1:1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3"/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3.9" customHeight="1">
      <c r="A3" s="63"/>
      <c r="B3" s="173"/>
      <c r="C3" s="173"/>
      <c r="D3" s="173"/>
      <c r="E3" s="173"/>
      <c r="F3" s="91" t="s">
        <v>45</v>
      </c>
      <c r="G3" s="173"/>
      <c r="H3" s="173"/>
      <c r="I3" s="173"/>
      <c r="J3" s="233" t="s">
        <v>106</v>
      </c>
      <c r="K3" s="173"/>
    </row>
    <row r="4" spans="1:11" ht="13.9" customHeight="1">
      <c r="A4" s="63"/>
      <c r="B4" s="173"/>
      <c r="C4" s="173"/>
      <c r="D4" s="173"/>
      <c r="E4" s="173"/>
      <c r="F4" s="93" t="s">
        <v>38</v>
      </c>
      <c r="G4" s="173"/>
      <c r="H4" s="173"/>
      <c r="I4" s="173"/>
      <c r="J4" s="233"/>
      <c r="K4" s="173"/>
    </row>
    <row r="5" spans="1:11" ht="13.9" customHeight="1">
      <c r="A5" s="63"/>
      <c r="B5" s="173"/>
      <c r="C5" s="173"/>
      <c r="D5" s="173"/>
      <c r="E5" s="173"/>
      <c r="F5" s="93" t="s">
        <v>107</v>
      </c>
      <c r="G5" s="173"/>
      <c r="H5" s="173"/>
      <c r="I5" s="173"/>
      <c r="J5" s="233"/>
      <c r="K5" s="173"/>
    </row>
    <row r="6" spans="1:11">
      <c r="A6" s="63"/>
      <c r="B6" s="174"/>
      <c r="C6" s="174"/>
      <c r="D6" s="174"/>
      <c r="E6" s="174"/>
      <c r="F6" s="174"/>
      <c r="G6" s="174"/>
      <c r="H6" s="174"/>
      <c r="I6" s="174"/>
      <c r="J6" s="174"/>
      <c r="K6" s="174"/>
    </row>
    <row r="7" spans="1:11">
      <c r="A7" s="63"/>
      <c r="B7" s="173"/>
      <c r="C7" s="173"/>
      <c r="D7" s="173"/>
      <c r="E7" s="173"/>
      <c r="F7" s="173"/>
      <c r="G7" s="173"/>
      <c r="H7" s="173"/>
      <c r="I7" s="173"/>
      <c r="J7" s="173"/>
      <c r="K7" s="173"/>
    </row>
    <row r="8" spans="1:11">
      <c r="A8" s="63"/>
      <c r="B8" s="173"/>
      <c r="C8" s="232" t="s">
        <v>110</v>
      </c>
      <c r="D8" s="232"/>
      <c r="E8" s="232"/>
      <c r="F8" s="232"/>
      <c r="G8" s="232"/>
      <c r="H8" s="232"/>
      <c r="I8" s="232"/>
      <c r="J8" s="173"/>
      <c r="K8" s="173"/>
    </row>
    <row r="9" spans="1:11" ht="35.450000000000003" customHeight="1">
      <c r="A9" s="63"/>
      <c r="B9" s="173"/>
      <c r="C9" s="232"/>
      <c r="D9" s="232"/>
      <c r="E9" s="232"/>
      <c r="F9" s="232"/>
      <c r="G9" s="232"/>
      <c r="H9" s="232"/>
      <c r="I9" s="232"/>
      <c r="J9" s="176"/>
      <c r="K9" s="173"/>
    </row>
    <row r="10" spans="1:11" ht="30.6" customHeight="1">
      <c r="A10" s="63"/>
      <c r="B10" s="173"/>
      <c r="C10" s="232" t="s">
        <v>105</v>
      </c>
      <c r="D10" s="232"/>
      <c r="E10" s="232"/>
      <c r="F10" s="232"/>
      <c r="G10" s="232"/>
      <c r="H10" s="232"/>
      <c r="I10" s="232"/>
      <c r="J10" s="176"/>
      <c r="K10" s="173"/>
    </row>
    <row r="11" spans="1:11" ht="43.9" customHeight="1">
      <c r="A11" s="63"/>
      <c r="B11" s="173"/>
      <c r="C11" s="232" t="s">
        <v>104</v>
      </c>
      <c r="D11" s="232"/>
      <c r="E11" s="232"/>
      <c r="F11" s="232"/>
      <c r="G11" s="232"/>
      <c r="H11" s="232"/>
      <c r="I11" s="232"/>
      <c r="J11" s="176"/>
      <c r="K11" s="173"/>
    </row>
    <row r="12" spans="1:11" ht="4.1500000000000004" customHeight="1">
      <c r="A12" s="63"/>
      <c r="B12" s="173"/>
      <c r="C12" s="176"/>
      <c r="D12" s="176"/>
      <c r="E12" s="176"/>
      <c r="F12" s="176"/>
      <c r="G12" s="176"/>
      <c r="H12" s="176"/>
      <c r="I12" s="176"/>
      <c r="J12" s="176"/>
      <c r="K12" s="173"/>
    </row>
    <row r="13" spans="1:11" ht="18.600000000000001" customHeight="1">
      <c r="A13" s="63"/>
      <c r="B13" s="173"/>
      <c r="C13" s="176"/>
      <c r="D13" s="176"/>
      <c r="E13" s="176"/>
      <c r="F13" s="176"/>
      <c r="G13" s="176"/>
      <c r="H13" s="176"/>
      <c r="I13" s="176"/>
      <c r="J13" s="176"/>
      <c r="K13" s="173"/>
    </row>
    <row r="14" spans="1:11">
      <c r="A14" s="63"/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>
      <c r="A15" s="63"/>
      <c r="B15" s="173"/>
      <c r="C15" s="173"/>
      <c r="D15" s="173"/>
      <c r="E15" s="173"/>
      <c r="F15" s="173"/>
      <c r="G15" s="173"/>
      <c r="H15" s="173"/>
      <c r="I15" s="173"/>
      <c r="J15" s="173"/>
      <c r="K15" s="173"/>
    </row>
    <row r="16" spans="1:11">
      <c r="A16" s="63"/>
      <c r="B16" s="173"/>
      <c r="C16" s="173"/>
      <c r="D16" s="173"/>
      <c r="E16" s="173"/>
      <c r="F16" s="173"/>
      <c r="G16" s="173"/>
      <c r="H16" s="173"/>
      <c r="I16" s="173"/>
      <c r="J16" s="173"/>
      <c r="K16" s="173"/>
    </row>
    <row r="17" spans="1:11">
      <c r="A17" s="63"/>
      <c r="B17" s="173"/>
      <c r="C17" s="173"/>
      <c r="D17" s="173"/>
      <c r="E17" s="173"/>
      <c r="F17" s="173"/>
      <c r="G17" s="173"/>
      <c r="H17" s="173"/>
      <c r="I17" s="173"/>
      <c r="J17" s="173"/>
      <c r="K17" s="173"/>
    </row>
    <row r="18" spans="1:11">
      <c r="A18" s="63"/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1">
      <c r="A19" s="63"/>
      <c r="B19" s="173"/>
      <c r="C19" s="173"/>
      <c r="D19" s="173"/>
      <c r="E19" s="173"/>
      <c r="F19" s="173"/>
      <c r="G19" s="173"/>
      <c r="H19" s="173"/>
      <c r="I19" s="173"/>
      <c r="J19" s="173"/>
      <c r="K19" s="173"/>
    </row>
    <row r="20" spans="1:11">
      <c r="A20" s="63"/>
      <c r="B20" s="173"/>
      <c r="C20" s="173"/>
      <c r="D20" s="173"/>
      <c r="E20" s="173"/>
      <c r="F20" s="173"/>
      <c r="G20" s="173"/>
      <c r="H20" s="173"/>
      <c r="I20" s="173"/>
      <c r="J20" s="173"/>
      <c r="K20" s="173"/>
    </row>
    <row r="21" spans="1:11">
      <c r="A21" s="63"/>
      <c r="B21" s="173"/>
      <c r="C21" s="173"/>
      <c r="D21" s="173"/>
      <c r="E21" s="173"/>
      <c r="F21" s="173"/>
      <c r="G21" s="173"/>
      <c r="H21" s="173"/>
      <c r="I21" s="173"/>
      <c r="J21" s="173"/>
      <c r="K21" s="173"/>
    </row>
    <row r="22" spans="1:11">
      <c r="A22" s="63"/>
      <c r="B22" s="173"/>
      <c r="C22" s="173"/>
      <c r="D22" s="173"/>
      <c r="E22" s="173"/>
      <c r="F22" s="173"/>
      <c r="G22" s="173"/>
      <c r="H22" s="173"/>
      <c r="I22" s="173"/>
      <c r="J22" s="173"/>
      <c r="K22" s="173"/>
    </row>
    <row r="23" spans="1:11">
      <c r="A23" s="63"/>
      <c r="B23" s="173"/>
      <c r="C23" s="173"/>
      <c r="D23" s="173"/>
      <c r="E23" s="173"/>
      <c r="F23" s="173"/>
      <c r="G23" s="173"/>
      <c r="H23" s="173"/>
      <c r="I23" s="173"/>
      <c r="J23" s="173"/>
      <c r="K23" s="173"/>
    </row>
    <row r="24" spans="1:11">
      <c r="A24" s="63"/>
      <c r="B24" s="173"/>
      <c r="C24" s="173"/>
      <c r="D24" s="173"/>
      <c r="E24" s="173"/>
      <c r="F24" s="173"/>
      <c r="G24" s="173"/>
      <c r="H24" s="173"/>
      <c r="I24" s="173"/>
      <c r="J24" s="173"/>
      <c r="K24" s="173"/>
    </row>
    <row r="25" spans="1:11">
      <c r="A25" s="63"/>
      <c r="B25" s="173"/>
      <c r="C25" s="173"/>
      <c r="D25" s="173"/>
      <c r="E25" s="173"/>
      <c r="F25" s="173"/>
      <c r="G25" s="173"/>
      <c r="H25" s="173"/>
      <c r="I25" s="173"/>
      <c r="J25" s="173"/>
      <c r="K25" s="173"/>
    </row>
    <row r="26" spans="1:11">
      <c r="A26" s="63"/>
      <c r="B26" s="173"/>
      <c r="C26" s="173"/>
      <c r="D26" s="173"/>
      <c r="E26" s="173"/>
      <c r="F26" s="173"/>
      <c r="G26" s="173"/>
      <c r="H26" s="173"/>
      <c r="I26" s="173"/>
      <c r="J26" s="173"/>
      <c r="K26" s="173"/>
    </row>
    <row r="27" spans="1:11">
      <c r="A27" s="63"/>
      <c r="B27" s="173"/>
      <c r="C27" s="173"/>
      <c r="D27" s="173"/>
      <c r="E27" s="173"/>
      <c r="F27" s="173"/>
      <c r="G27" s="173"/>
      <c r="H27" s="173"/>
      <c r="I27" s="173"/>
      <c r="J27" s="173"/>
      <c r="K27" s="173"/>
    </row>
    <row r="28" spans="1:11">
      <c r="A28" s="63"/>
      <c r="B28" s="173"/>
      <c r="C28" s="173"/>
      <c r="D28" s="173"/>
      <c r="E28" s="173"/>
      <c r="F28" s="173"/>
      <c r="G28" s="173"/>
      <c r="H28" s="173"/>
      <c r="I28" s="173"/>
      <c r="J28" s="173"/>
      <c r="K28" s="173"/>
    </row>
    <row r="29" spans="1:11">
      <c r="A29" s="63"/>
      <c r="B29" s="173"/>
      <c r="C29" s="173"/>
      <c r="D29" s="173"/>
      <c r="E29" s="173"/>
      <c r="F29" s="173"/>
      <c r="G29" s="173"/>
      <c r="H29" s="173"/>
      <c r="I29" s="173"/>
      <c r="J29" s="173"/>
      <c r="K29" s="173"/>
    </row>
    <row r="30" spans="1:11">
      <c r="A30" s="63"/>
      <c r="B30" s="173"/>
      <c r="C30" s="173"/>
      <c r="D30" s="173"/>
      <c r="E30" s="173"/>
      <c r="F30" s="173"/>
      <c r="G30" s="173"/>
      <c r="H30" s="173"/>
      <c r="I30" s="173"/>
      <c r="J30" s="173"/>
      <c r="K30" s="173"/>
    </row>
    <row r="31" spans="1:11">
      <c r="A31" s="63"/>
      <c r="B31" s="173"/>
      <c r="C31" s="173"/>
      <c r="D31" s="173"/>
      <c r="E31" s="173"/>
      <c r="F31" s="173"/>
      <c r="G31" s="173"/>
      <c r="H31" s="173"/>
      <c r="I31" s="173"/>
      <c r="J31" s="173"/>
      <c r="K31" s="173"/>
    </row>
    <row r="32" spans="1:11">
      <c r="A32" s="63"/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  <row r="33" spans="1:11">
      <c r="A33" s="63"/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>
      <c r="A34" s="6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>
      <c r="A35" s="6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>
      <c r="A36" s="6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>
      <c r="A37" s="6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>
      <c r="A38" s="6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>
      <c r="A39" s="63"/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1">
      <c r="A40" s="63"/>
      <c r="B40" s="173"/>
      <c r="C40" s="173"/>
      <c r="D40" s="173"/>
      <c r="E40" s="173"/>
      <c r="F40" s="173"/>
      <c r="G40" s="173"/>
      <c r="H40" s="173"/>
      <c r="I40" s="173"/>
      <c r="J40" s="173"/>
      <c r="K40" s="173"/>
    </row>
    <row r="41" spans="1:11">
      <c r="A41" s="6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1">
      <c r="A42" s="6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1">
      <c r="A43" s="6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1">
      <c r="A44" s="63"/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1">
      <c r="A45" s="6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11">
      <c r="A46" s="6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1">
      <c r="A47" s="63"/>
      <c r="B47" s="173"/>
      <c r="C47" s="173"/>
      <c r="D47" s="173"/>
      <c r="E47" s="173"/>
      <c r="F47" s="173"/>
      <c r="G47" s="173"/>
      <c r="H47" s="173"/>
      <c r="I47" s="173"/>
      <c r="J47" s="173"/>
      <c r="K47" s="173"/>
    </row>
    <row r="48" spans="1:11">
      <c r="A48" s="63"/>
      <c r="B48" s="173"/>
      <c r="C48" s="173"/>
      <c r="D48" s="173"/>
      <c r="E48" s="173"/>
      <c r="F48" s="173"/>
      <c r="G48" s="173"/>
      <c r="H48" s="173"/>
      <c r="I48" s="173"/>
      <c r="J48" s="173"/>
      <c r="K48" s="173"/>
    </row>
    <row r="49" spans="1:11">
      <c r="A49" s="63"/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>
      <c r="A50" s="63"/>
      <c r="B50" s="173"/>
      <c r="C50" s="173"/>
      <c r="D50" s="173"/>
      <c r="E50" s="173"/>
      <c r="F50" s="173"/>
      <c r="G50" s="173"/>
      <c r="H50" s="173"/>
      <c r="I50" s="173"/>
      <c r="J50" s="173"/>
      <c r="K50" s="173"/>
    </row>
    <row r="51" spans="1:11">
      <c r="A51" s="63"/>
      <c r="B51" s="173"/>
      <c r="C51" s="173"/>
      <c r="D51" s="173"/>
      <c r="E51" s="173"/>
      <c r="F51" s="173"/>
      <c r="G51" s="173"/>
      <c r="H51" s="173"/>
      <c r="I51" s="173"/>
      <c r="J51" s="173"/>
      <c r="K51" s="173"/>
    </row>
    <row r="52" spans="1:11">
      <c r="A52" s="6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1">
      <c r="A53" s="6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1">
      <c r="A54" s="63"/>
      <c r="B54" s="173"/>
      <c r="C54" s="173"/>
      <c r="D54" s="173"/>
      <c r="E54" s="173"/>
      <c r="F54" s="173"/>
      <c r="G54" s="173"/>
      <c r="H54" s="173"/>
      <c r="I54" s="173"/>
      <c r="J54" s="173"/>
      <c r="K54" s="173"/>
    </row>
    <row r="55" spans="1:11">
      <c r="A55" s="63"/>
      <c r="B55" s="173"/>
      <c r="C55" s="173"/>
      <c r="D55" s="173"/>
      <c r="E55" s="173"/>
      <c r="F55" s="173"/>
      <c r="G55" s="173"/>
      <c r="H55" s="173"/>
      <c r="I55" s="173"/>
      <c r="J55" s="173"/>
      <c r="K55" s="173"/>
    </row>
    <row r="56" spans="1:11">
      <c r="A56" s="63"/>
      <c r="B56" s="173"/>
      <c r="C56" s="173"/>
      <c r="D56" s="173"/>
      <c r="E56" s="173"/>
      <c r="F56" s="173"/>
      <c r="G56" s="173"/>
      <c r="H56" s="173"/>
      <c r="I56" s="173"/>
      <c r="J56" s="173"/>
      <c r="K56" s="173"/>
    </row>
    <row r="57" spans="1:11">
      <c r="A57" s="6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11">
      <c r="A58" s="63"/>
      <c r="B58" s="173"/>
      <c r="C58" s="173"/>
      <c r="D58" s="173"/>
      <c r="E58" s="173"/>
      <c r="F58" s="173"/>
      <c r="G58" s="173"/>
      <c r="H58" s="173"/>
      <c r="I58" s="173"/>
      <c r="J58" s="173"/>
      <c r="K58" s="173"/>
    </row>
    <row r="59" spans="1:11">
      <c r="A59" s="63"/>
      <c r="B59" s="173"/>
      <c r="C59" s="173"/>
      <c r="D59" s="173"/>
      <c r="E59" s="173"/>
      <c r="F59" s="173"/>
      <c r="G59" s="173"/>
      <c r="H59" s="173"/>
      <c r="I59" s="173"/>
      <c r="J59" s="173"/>
      <c r="K59" s="173"/>
    </row>
    <row r="60" spans="1:11">
      <c r="A60" s="63"/>
      <c r="B60" s="173"/>
      <c r="C60" s="173"/>
      <c r="D60" s="173"/>
      <c r="E60" s="173"/>
      <c r="F60" s="173"/>
      <c r="G60" s="173"/>
      <c r="H60" s="173"/>
      <c r="I60" s="173"/>
      <c r="J60" s="173"/>
      <c r="K60" s="173"/>
    </row>
    <row r="61" spans="1:11">
      <c r="A61" s="63"/>
      <c r="B61" s="173"/>
      <c r="C61" s="173"/>
      <c r="D61" s="173"/>
      <c r="E61" s="173"/>
      <c r="F61" s="173"/>
      <c r="G61" s="173"/>
      <c r="H61" s="173"/>
      <c r="I61" s="173"/>
      <c r="J61" s="173"/>
      <c r="K61" s="173"/>
    </row>
    <row r="62" spans="1:11">
      <c r="A62" s="6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>
      <c r="A63" s="63"/>
      <c r="B63" s="173"/>
      <c r="C63" s="173"/>
      <c r="D63" s="173"/>
      <c r="E63" s="173"/>
      <c r="F63" s="173"/>
      <c r="G63" s="173"/>
      <c r="H63" s="173"/>
      <c r="I63" s="173"/>
      <c r="J63" s="173"/>
      <c r="K63" s="173"/>
    </row>
    <row r="64" spans="1:11">
      <c r="A64" s="63"/>
      <c r="B64" s="173"/>
      <c r="C64" s="173"/>
      <c r="D64" s="173"/>
      <c r="E64" s="173"/>
      <c r="F64" s="173"/>
      <c r="G64" s="173"/>
      <c r="H64" s="173"/>
      <c r="I64" s="173"/>
      <c r="J64" s="173"/>
      <c r="K64" s="173"/>
    </row>
    <row r="65" spans="1:11">
      <c r="A65" s="6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1">
      <c r="A66" s="63"/>
      <c r="B66" s="173"/>
      <c r="C66" s="173"/>
      <c r="D66" s="173"/>
      <c r="E66" s="173"/>
      <c r="F66" s="173"/>
      <c r="G66" s="173"/>
      <c r="H66" s="173"/>
      <c r="I66" s="173"/>
      <c r="J66" s="173"/>
      <c r="K66" s="173"/>
    </row>
    <row r="67" spans="1:11">
      <c r="A67" s="63"/>
      <c r="B67" s="173"/>
      <c r="C67" s="173"/>
      <c r="D67" s="173"/>
      <c r="E67" s="173"/>
      <c r="F67" s="173"/>
      <c r="G67" s="173"/>
      <c r="H67" s="173"/>
      <c r="I67" s="173"/>
      <c r="J67" s="173"/>
      <c r="K67" s="173"/>
    </row>
    <row r="68" spans="1:11">
      <c r="A68" s="63"/>
      <c r="B68" s="173"/>
      <c r="C68" s="173"/>
      <c r="D68" s="173"/>
      <c r="E68" s="173"/>
      <c r="F68" s="173"/>
      <c r="G68" s="173"/>
      <c r="H68" s="173"/>
      <c r="I68" s="173"/>
      <c r="J68" s="173"/>
      <c r="K68" s="173"/>
    </row>
    <row r="69" spans="1:11">
      <c r="A69" s="63"/>
      <c r="B69" s="173"/>
      <c r="C69" s="173"/>
      <c r="D69" s="173"/>
      <c r="E69" s="173"/>
      <c r="F69" s="173"/>
      <c r="G69" s="173"/>
      <c r="H69" s="173"/>
      <c r="I69" s="173"/>
      <c r="J69" s="173"/>
      <c r="K69" s="173"/>
    </row>
    <row r="70" spans="1:11">
      <c r="A70" s="63"/>
      <c r="B70" s="173"/>
      <c r="C70" s="173"/>
      <c r="D70" s="173"/>
      <c r="E70" s="173"/>
      <c r="F70" s="173"/>
      <c r="G70" s="173"/>
      <c r="H70" s="173"/>
      <c r="I70" s="173"/>
      <c r="J70" s="173"/>
      <c r="K70" s="173"/>
    </row>
    <row r="71" spans="1:11">
      <c r="A71" s="63"/>
      <c r="B71" s="173"/>
      <c r="C71" s="173"/>
      <c r="D71" s="173"/>
      <c r="E71" s="173"/>
      <c r="F71" s="173"/>
      <c r="G71" s="173"/>
      <c r="H71" s="173"/>
      <c r="I71" s="173"/>
      <c r="J71" s="173"/>
      <c r="K71" s="173"/>
    </row>
    <row r="72" spans="1:11">
      <c r="A72" s="63"/>
      <c r="B72" s="173"/>
      <c r="C72" s="173"/>
      <c r="D72" s="173"/>
      <c r="E72" s="173"/>
      <c r="F72" s="173"/>
      <c r="G72" s="173"/>
      <c r="H72" s="173"/>
      <c r="I72" s="173"/>
      <c r="J72" s="173"/>
      <c r="K72" s="173"/>
    </row>
    <row r="73" spans="1:11">
      <c r="A73" s="63"/>
      <c r="B73" s="173"/>
      <c r="C73" s="173"/>
      <c r="D73" s="173"/>
      <c r="E73" s="173"/>
      <c r="F73" s="173"/>
      <c r="G73" s="173"/>
      <c r="H73" s="173"/>
      <c r="I73" s="173"/>
      <c r="J73" s="173"/>
      <c r="K73" s="173"/>
    </row>
    <row r="74" spans="1:11">
      <c r="A74" s="63"/>
      <c r="B74" s="173"/>
      <c r="C74" s="173"/>
      <c r="D74" s="173"/>
      <c r="E74" s="173"/>
      <c r="F74" s="173"/>
      <c r="G74" s="173"/>
      <c r="H74" s="173"/>
      <c r="I74" s="173"/>
      <c r="J74" s="173"/>
      <c r="K74" s="173"/>
    </row>
    <row r="75" spans="1:11">
      <c r="A75" s="63"/>
      <c r="B75" s="173"/>
      <c r="C75" s="173"/>
      <c r="D75" s="173"/>
      <c r="E75" s="173"/>
      <c r="F75" s="173"/>
      <c r="G75" s="173"/>
      <c r="H75" s="173"/>
      <c r="I75" s="173"/>
      <c r="J75" s="173"/>
      <c r="K75" s="173"/>
    </row>
    <row r="76" spans="1:11">
      <c r="A76" s="63"/>
      <c r="B76" s="173"/>
      <c r="C76" s="173"/>
      <c r="D76" s="173"/>
      <c r="E76" s="173"/>
      <c r="F76" s="173"/>
      <c r="G76" s="173"/>
      <c r="H76" s="173"/>
      <c r="I76" s="173"/>
      <c r="J76" s="173"/>
      <c r="K76" s="173"/>
    </row>
    <row r="77" spans="1:11">
      <c r="A77" s="63"/>
      <c r="B77" s="173"/>
      <c r="C77" s="173"/>
      <c r="D77" s="173"/>
      <c r="E77" s="173"/>
      <c r="F77" s="173"/>
      <c r="G77" s="173"/>
      <c r="H77" s="173"/>
      <c r="I77" s="173"/>
      <c r="J77" s="173"/>
      <c r="K77" s="173"/>
    </row>
    <row r="78" spans="1:11">
      <c r="A78" s="63"/>
      <c r="B78" s="173"/>
      <c r="C78" s="173"/>
      <c r="D78" s="173"/>
      <c r="E78" s="173"/>
      <c r="F78" s="173"/>
      <c r="G78" s="173"/>
      <c r="H78" s="173"/>
      <c r="I78" s="173"/>
      <c r="J78" s="173"/>
      <c r="K78" s="173"/>
    </row>
    <row r="79" spans="1:11">
      <c r="A79" s="63"/>
      <c r="B79" s="173"/>
      <c r="C79" s="173"/>
      <c r="D79" s="173"/>
      <c r="E79" s="173"/>
      <c r="F79" s="173"/>
      <c r="G79" s="173"/>
      <c r="H79" s="173"/>
      <c r="I79" s="173"/>
      <c r="J79" s="173"/>
      <c r="K79" s="173"/>
    </row>
    <row r="80" spans="1:11">
      <c r="A80" s="63"/>
      <c r="B80" s="173"/>
      <c r="C80" s="173"/>
      <c r="D80" s="173"/>
      <c r="E80" s="173"/>
      <c r="F80" s="173"/>
      <c r="G80" s="173"/>
      <c r="H80" s="173"/>
      <c r="I80" s="173"/>
      <c r="J80" s="173"/>
      <c r="K80" s="173"/>
    </row>
    <row r="81" spans="1:11">
      <c r="A81" s="63"/>
      <c r="B81" s="173"/>
      <c r="C81" s="173"/>
      <c r="D81" s="173"/>
      <c r="E81" s="173"/>
      <c r="F81" s="173"/>
      <c r="G81" s="173"/>
      <c r="H81" s="173"/>
      <c r="I81" s="173"/>
      <c r="J81" s="173"/>
      <c r="K81" s="173"/>
    </row>
    <row r="82" spans="1:11">
      <c r="A82" s="63"/>
      <c r="B82" s="173"/>
      <c r="C82" s="173"/>
      <c r="D82" s="173"/>
      <c r="E82" s="173"/>
      <c r="F82" s="173"/>
      <c r="G82" s="173"/>
      <c r="H82" s="173"/>
      <c r="I82" s="173"/>
      <c r="J82" s="173"/>
      <c r="K82" s="173"/>
    </row>
    <row r="83" spans="1:11" ht="15">
      <c r="A83" s="63"/>
      <c r="B83" s="173"/>
      <c r="C83" s="234" t="s">
        <v>96</v>
      </c>
      <c r="D83" s="234"/>
      <c r="E83" s="234"/>
      <c r="F83" s="234"/>
      <c r="G83" s="234"/>
      <c r="H83" s="234"/>
      <c r="I83" s="234"/>
      <c r="J83" s="173"/>
      <c r="K83" s="173"/>
    </row>
    <row r="84" spans="1:11">
      <c r="A84" s="63"/>
      <c r="B84" s="173"/>
      <c r="C84" s="173"/>
      <c r="D84" s="173"/>
      <c r="E84" s="173"/>
      <c r="F84" s="173"/>
      <c r="G84" s="173"/>
      <c r="H84" s="173"/>
      <c r="I84" s="173"/>
      <c r="J84" s="173"/>
      <c r="K84" s="173"/>
    </row>
    <row r="85" spans="1:11" ht="88.5" customHeight="1">
      <c r="A85" s="63"/>
      <c r="B85" s="173"/>
      <c r="C85" s="232" t="s">
        <v>111</v>
      </c>
      <c r="D85" s="232"/>
      <c r="E85" s="232"/>
      <c r="F85" s="232"/>
      <c r="G85" s="232"/>
      <c r="H85" s="232"/>
      <c r="I85" s="232"/>
      <c r="J85" s="173"/>
      <c r="K85" s="173"/>
    </row>
    <row r="86" spans="1:11" ht="13.9" customHeight="1">
      <c r="A86" s="63"/>
      <c r="B86" s="173"/>
      <c r="C86" s="178"/>
      <c r="D86" s="178"/>
      <c r="E86" s="178"/>
      <c r="F86" s="178"/>
      <c r="G86" s="178"/>
      <c r="H86" s="178"/>
      <c r="I86" s="178"/>
      <c r="J86" s="173"/>
      <c r="K86" s="173"/>
    </row>
    <row r="87" spans="1:11" ht="16.149999999999999" customHeight="1">
      <c r="A87" s="63"/>
      <c r="B87" s="173"/>
      <c r="C87" s="232" t="s">
        <v>97</v>
      </c>
      <c r="D87" s="232"/>
      <c r="E87" s="232"/>
      <c r="F87" s="232"/>
      <c r="G87" s="232"/>
      <c r="H87" s="232"/>
      <c r="I87" s="232"/>
      <c r="J87" s="173"/>
      <c r="K87" s="173"/>
    </row>
    <row r="88" spans="1:11">
      <c r="A88" s="63"/>
      <c r="B88" s="173"/>
      <c r="C88" s="173"/>
      <c r="D88" s="173"/>
      <c r="E88" s="173"/>
      <c r="F88" s="173"/>
      <c r="G88" s="173"/>
      <c r="H88" s="173"/>
      <c r="I88" s="173"/>
      <c r="J88" s="173"/>
      <c r="K88" s="173"/>
    </row>
    <row r="89" spans="1:11" ht="26.45" customHeight="1">
      <c r="A89" s="63"/>
      <c r="B89" s="173"/>
      <c r="C89" s="232" t="s">
        <v>112</v>
      </c>
      <c r="D89" s="232"/>
      <c r="E89" s="232"/>
      <c r="F89" s="232"/>
      <c r="G89" s="232"/>
      <c r="H89" s="232"/>
      <c r="I89" s="232"/>
      <c r="J89" s="173"/>
      <c r="K89" s="173"/>
    </row>
    <row r="90" spans="1:11" ht="9" customHeight="1">
      <c r="A90" s="63"/>
      <c r="B90" s="173"/>
      <c r="C90" s="173"/>
      <c r="D90" s="173"/>
      <c r="E90" s="173"/>
      <c r="F90" s="173"/>
      <c r="G90" s="173"/>
      <c r="H90" s="173"/>
      <c r="I90" s="173"/>
      <c r="J90" s="173"/>
      <c r="K90" s="173"/>
    </row>
    <row r="91" spans="1:11" ht="14.25">
      <c r="A91" s="63"/>
      <c r="B91" s="173"/>
      <c r="C91" s="232" t="s">
        <v>98</v>
      </c>
      <c r="D91" s="232"/>
      <c r="E91" s="232"/>
      <c r="F91" s="232"/>
      <c r="G91" s="232"/>
      <c r="H91" s="232"/>
      <c r="I91" s="232"/>
      <c r="J91" s="173"/>
      <c r="K91" s="173"/>
    </row>
    <row r="92" spans="1:11">
      <c r="A92" s="63"/>
      <c r="B92" s="173"/>
      <c r="C92" s="173"/>
      <c r="D92" s="173"/>
      <c r="E92" s="173"/>
      <c r="F92" s="173"/>
      <c r="G92" s="173"/>
      <c r="H92" s="173"/>
      <c r="I92" s="173"/>
      <c r="J92" s="173"/>
      <c r="K92" s="173"/>
    </row>
    <row r="93" spans="1:11" ht="14.25">
      <c r="A93" s="63"/>
      <c r="B93" s="173"/>
      <c r="C93" s="232" t="s">
        <v>99</v>
      </c>
      <c r="D93" s="232"/>
      <c r="E93" s="232"/>
      <c r="F93" s="232"/>
      <c r="G93" s="232"/>
      <c r="H93" s="232"/>
      <c r="I93" s="232"/>
      <c r="J93" s="173"/>
      <c r="K93" s="173"/>
    </row>
    <row r="94" spans="1:11">
      <c r="A94" s="63"/>
      <c r="B94" s="173"/>
      <c r="C94" s="173"/>
      <c r="D94" s="173"/>
      <c r="E94" s="173"/>
      <c r="F94" s="173"/>
      <c r="G94" s="173"/>
      <c r="H94" s="173"/>
      <c r="I94" s="173"/>
      <c r="J94" s="173"/>
      <c r="K94" s="173"/>
    </row>
    <row r="95" spans="1:11" ht="30" customHeight="1">
      <c r="A95" s="63"/>
      <c r="B95" s="173"/>
      <c r="C95" s="232" t="s">
        <v>113</v>
      </c>
      <c r="D95" s="232"/>
      <c r="E95" s="232"/>
      <c r="F95" s="232"/>
      <c r="G95" s="232"/>
      <c r="H95" s="232"/>
      <c r="I95" s="232"/>
      <c r="J95" s="173"/>
      <c r="K95" s="173"/>
    </row>
    <row r="96" spans="1:11">
      <c r="A96" s="63"/>
      <c r="B96" s="173"/>
      <c r="C96" s="173"/>
      <c r="D96" s="173"/>
      <c r="E96" s="173"/>
      <c r="F96" s="173"/>
      <c r="G96" s="173"/>
      <c r="H96" s="173"/>
      <c r="I96" s="173"/>
      <c r="J96" s="173"/>
      <c r="K96" s="173"/>
    </row>
    <row r="97" spans="1:11">
      <c r="A97" s="63"/>
      <c r="B97" s="173"/>
      <c r="C97" s="173"/>
      <c r="D97" s="173"/>
      <c r="E97" s="173"/>
      <c r="F97" s="173"/>
      <c r="G97" s="173"/>
      <c r="H97" s="173"/>
      <c r="I97" s="173"/>
      <c r="J97" s="173"/>
      <c r="K97" s="173"/>
    </row>
    <row r="98" spans="1:11">
      <c r="A98" s="63"/>
      <c r="B98" s="173"/>
      <c r="C98" s="173"/>
      <c r="D98" s="173"/>
      <c r="E98" s="173"/>
      <c r="F98" s="173"/>
      <c r="G98" s="173"/>
      <c r="H98" s="173"/>
      <c r="I98" s="173"/>
      <c r="J98" s="173"/>
      <c r="K98" s="173"/>
    </row>
    <row r="99" spans="1:11">
      <c r="A99" s="63"/>
      <c r="B99" s="175"/>
      <c r="C99" s="175"/>
      <c r="D99" s="175"/>
      <c r="E99" s="175"/>
      <c r="F99" s="175"/>
      <c r="G99" s="175"/>
      <c r="H99" s="175"/>
      <c r="I99" s="177" t="s">
        <v>88</v>
      </c>
      <c r="K99" s="175"/>
    </row>
    <row r="100" spans="1:11">
      <c r="A100" s="63"/>
      <c r="B100" s="175"/>
      <c r="C100" s="175"/>
      <c r="D100" s="175"/>
      <c r="E100" s="175"/>
      <c r="F100" s="175"/>
      <c r="G100" s="175"/>
      <c r="H100" s="175"/>
      <c r="I100" s="173"/>
      <c r="J100" s="175"/>
      <c r="K100" s="175"/>
    </row>
    <row r="101" spans="1:11">
      <c r="A101" s="63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</row>
    <row r="102" spans="1:11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</row>
    <row r="103" spans="1:11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</row>
    <row r="104" spans="1:11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</row>
    <row r="105" spans="1:11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</row>
    <row r="106" spans="1:11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</row>
    <row r="107" spans="1:11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</row>
    <row r="108" spans="1:11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</row>
    <row r="109" spans="1:11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</row>
    <row r="110" spans="1:11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</row>
    <row r="111" spans="1:11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</row>
    <row r="112" spans="1:11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</row>
    <row r="113" spans="1:11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</row>
    <row r="114" spans="1:11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</row>
    <row r="115" spans="1:11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</row>
    <row r="116" spans="1:11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</row>
    <row r="117" spans="1:11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</row>
    <row r="118" spans="1:11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</row>
    <row r="119" spans="1:11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</row>
    <row r="120" spans="1:11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</row>
    <row r="121" spans="1:11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</row>
    <row r="122" spans="1:11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</row>
    <row r="123" spans="1:11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</row>
    <row r="124" spans="1:11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</row>
    <row r="125" spans="1:11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</row>
    <row r="126" spans="1:11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</row>
    <row r="127" spans="1:11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</row>
    <row r="128" spans="1:11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</row>
    <row r="129" spans="1:11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</row>
    <row r="130" spans="1:11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</row>
    <row r="131" spans="1:11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</row>
    <row r="132" spans="1:11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</row>
    <row r="133" spans="1:11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</row>
    <row r="134" spans="1:11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</row>
    <row r="135" spans="1:11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</row>
    <row r="136" spans="1:11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</row>
    <row r="137" spans="1:11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</row>
    <row r="138" spans="1:11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</row>
    <row r="139" spans="1:11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</row>
    <row r="140" spans="1:11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</row>
    <row r="141" spans="1:11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</row>
    <row r="142" spans="1:11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</row>
    <row r="143" spans="1:11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</row>
    <row r="144" spans="1:11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</row>
    <row r="145" spans="1:11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</row>
    <row r="146" spans="1:11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</row>
    <row r="147" spans="1:11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</row>
    <row r="148" spans="1:11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</row>
    <row r="149" spans="1:11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</row>
    <row r="150" spans="1:11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</row>
    <row r="151" spans="1:11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</row>
    <row r="152" spans="1:11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</row>
    <row r="153" spans="1:11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</row>
    <row r="154" spans="1:11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</row>
    <row r="155" spans="1:11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</row>
    <row r="156" spans="1:11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</row>
    <row r="157" spans="1:11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</row>
    <row r="158" spans="1:11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</row>
    <row r="159" spans="1:11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</row>
    <row r="160" spans="1:11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</row>
    <row r="161" spans="1:11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</row>
    <row r="162" spans="1:11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</row>
    <row r="163" spans="1:11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</row>
    <row r="164" spans="1:11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</row>
    <row r="165" spans="1:11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</row>
    <row r="166" spans="1:11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</row>
    <row r="167" spans="1:11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</row>
    <row r="168" spans="1:11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</row>
    <row r="169" spans="1:11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</row>
    <row r="170" spans="1:11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</row>
    <row r="171" spans="1:11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</row>
    <row r="172" spans="1:11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</row>
    <row r="173" spans="1:11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</row>
    <row r="174" spans="1:11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</row>
    <row r="175" spans="1:11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</row>
    <row r="176" spans="1:11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</row>
    <row r="177" spans="1:11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</row>
    <row r="178" spans="1:11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</row>
    <row r="179" spans="1:11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</row>
    <row r="180" spans="1:11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</row>
    <row r="181" spans="1:11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</row>
    <row r="182" spans="1:11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</row>
    <row r="183" spans="1:11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</row>
    <row r="184" spans="1:11"/>
    <row r="185" spans="1:11"/>
    <row r="186" spans="1:11"/>
    <row r="187" spans="1:11"/>
    <row r="188" spans="1:11"/>
    <row r="189" spans="1:11"/>
    <row r="190" spans="1:11"/>
    <row r="191" spans="1:11"/>
    <row r="192" spans="1:11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</sheetData>
  <sheetProtection sheet="1" objects="1" scenarios="1"/>
  <mergeCells count="11">
    <mergeCell ref="C89:I89"/>
    <mergeCell ref="C91:I91"/>
    <mergeCell ref="C93:I93"/>
    <mergeCell ref="C95:I95"/>
    <mergeCell ref="C87:I87"/>
    <mergeCell ref="C10:I10"/>
    <mergeCell ref="C11:I11"/>
    <mergeCell ref="J3:J5"/>
    <mergeCell ref="C8:I9"/>
    <mergeCell ref="C83:I83"/>
    <mergeCell ref="C85:I85"/>
  </mergeCells>
  <phoneticPr fontId="4" type="noConversion"/>
  <pageMargins left="0.78740157480314965" right="0.78740157480314965" top="0.59055118110236227" bottom="0.78740157480314965" header="0" footer="0"/>
  <pageSetup paperSize="9" scale="86" orientation="portrait" r:id="rId1"/>
  <headerFooter alignWithMargins="0"/>
  <rowBreaks count="1" manualBreakCount="1">
    <brk id="56" min="1" max="10" man="1"/>
  </rowBreaks>
  <colBreaks count="1" manualBreakCount="1">
    <brk id="11" min="1" max="2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2"/>
  <sheetViews>
    <sheetView showGridLines="0" showRowColHeaders="0" tabSelected="1" zoomScaleNormal="100" workbookViewId="0">
      <pane ySplit="17" topLeftCell="A18" activePane="bottomLeft" state="frozen"/>
      <selection pane="bottomLeft" activeCell="H19" sqref="H19"/>
    </sheetView>
  </sheetViews>
  <sheetFormatPr baseColWidth="10" defaultColWidth="11.5703125" defaultRowHeight="0" customHeight="1" zeroHeight="1"/>
  <cols>
    <col min="1" max="1" width="7.5703125" style="144" customWidth="1"/>
    <col min="2" max="2" width="8.140625" style="14" customWidth="1"/>
    <col min="3" max="3" width="5" style="14" customWidth="1"/>
    <col min="4" max="4" width="11" style="14" customWidth="1"/>
    <col min="5" max="5" width="5.140625" style="14" customWidth="1"/>
    <col min="6" max="6" width="6" style="14" customWidth="1"/>
    <col min="7" max="7" width="33.28515625" style="14" customWidth="1"/>
    <col min="8" max="8" width="11" style="14" customWidth="1"/>
    <col min="9" max="9" width="7.140625" style="127" customWidth="1"/>
    <col min="10" max="10" width="4.42578125" style="14" customWidth="1"/>
    <col min="11" max="11" width="11" style="14" customWidth="1"/>
    <col min="12" max="12" width="1.7109375" style="14" customWidth="1"/>
    <col min="13" max="16384" width="11.5703125" style="65"/>
  </cols>
  <sheetData>
    <row r="1" spans="2:14" ht="18" customHeight="1">
      <c r="B1" s="65"/>
      <c r="C1" s="65"/>
      <c r="D1" s="65"/>
      <c r="E1" s="65"/>
      <c r="F1" s="65"/>
      <c r="G1" s="65"/>
      <c r="H1" s="65"/>
      <c r="I1" s="126"/>
      <c r="J1" s="65"/>
      <c r="K1" s="65"/>
      <c r="L1" s="65"/>
    </row>
    <row r="2" spans="2:14" ht="12.75" customHeight="1">
      <c r="K2" s="14" t="s">
        <v>15</v>
      </c>
    </row>
    <row r="3" spans="2:14" ht="15" customHeight="1">
      <c r="G3" s="91" t="s">
        <v>45</v>
      </c>
      <c r="H3" s="51"/>
      <c r="I3" s="128"/>
      <c r="J3" s="51"/>
      <c r="K3" s="233" t="s">
        <v>106</v>
      </c>
      <c r="L3" s="51"/>
      <c r="M3" s="66"/>
      <c r="N3" s="66"/>
    </row>
    <row r="4" spans="2:14" ht="15" customHeight="1">
      <c r="F4" s="50"/>
      <c r="G4" s="93" t="s">
        <v>38</v>
      </c>
      <c r="H4" s="50"/>
      <c r="I4" s="129"/>
      <c r="J4" s="50"/>
      <c r="K4" s="233"/>
      <c r="L4" s="50"/>
      <c r="M4" s="67"/>
      <c r="N4" s="67"/>
    </row>
    <row r="5" spans="2:14" ht="15" customHeight="1">
      <c r="F5" s="50"/>
      <c r="G5" s="93" t="s">
        <v>107</v>
      </c>
      <c r="H5" s="50"/>
      <c r="I5" s="129"/>
      <c r="J5" s="50"/>
      <c r="K5" s="233"/>
      <c r="L5" s="50"/>
      <c r="M5" s="67"/>
      <c r="N5" s="67"/>
    </row>
    <row r="6" spans="2:14" ht="15" customHeight="1">
      <c r="B6" s="72"/>
      <c r="C6" s="72"/>
      <c r="D6" s="72"/>
      <c r="E6" s="72"/>
      <c r="F6" s="73"/>
      <c r="G6" s="74"/>
      <c r="H6" s="73"/>
      <c r="I6" s="130"/>
      <c r="J6" s="73"/>
      <c r="K6" s="73"/>
      <c r="L6" s="73"/>
      <c r="M6" s="67"/>
      <c r="N6" s="67"/>
    </row>
    <row r="7" spans="2:14" ht="26.25" hidden="1" customHeight="1">
      <c r="B7" s="22"/>
      <c r="G7" s="41"/>
      <c r="H7" s="42"/>
      <c r="I7" s="131"/>
      <c r="J7" s="42"/>
      <c r="K7" s="42"/>
      <c r="L7" s="42"/>
      <c r="M7" s="68"/>
      <c r="N7" s="68"/>
    </row>
    <row r="8" spans="2:14" ht="12" hidden="1" customHeight="1">
      <c r="D8" s="24" t="s">
        <v>11</v>
      </c>
      <c r="E8" s="15"/>
      <c r="F8" s="15"/>
      <c r="G8" s="54" t="s">
        <v>28</v>
      </c>
      <c r="H8" s="44"/>
      <c r="I8" s="132">
        <f>IF(G8="Dependientes",1,IF(G8="Dependiente sin opción de AFAP",2,IF(G8="Independientes",3,IF(G8="Jubilado",4,5))))</f>
        <v>1</v>
      </c>
      <c r="J8" s="28"/>
    </row>
    <row r="9" spans="2:14" ht="7.5" hidden="1" customHeight="1">
      <c r="B9" s="22"/>
      <c r="D9" s="24"/>
      <c r="E9" s="15"/>
      <c r="F9" s="15"/>
      <c r="G9" s="46"/>
      <c r="H9" s="44"/>
      <c r="I9" s="132"/>
      <c r="J9" s="28"/>
    </row>
    <row r="10" spans="2:14" ht="5.25" hidden="1" customHeight="1">
      <c r="B10" s="22"/>
      <c r="D10" s="24"/>
      <c r="E10" s="15"/>
      <c r="F10" s="15"/>
      <c r="G10" s="46"/>
      <c r="H10" s="44"/>
      <c r="I10" s="132"/>
      <c r="J10" s="28"/>
    </row>
    <row r="11" spans="2:14" ht="0" hidden="1" customHeight="1"/>
    <row r="12" spans="2:14" ht="7.5" hidden="1" customHeight="1">
      <c r="B12" s="22"/>
      <c r="D12" s="24"/>
      <c r="E12" s="15"/>
      <c r="F12" s="15"/>
      <c r="G12" s="46"/>
      <c r="H12" s="44"/>
      <c r="I12" s="132"/>
      <c r="J12" s="28"/>
    </row>
    <row r="13" spans="2:14" ht="12.75" hidden="1" customHeight="1">
      <c r="D13" s="24" t="s">
        <v>21</v>
      </c>
      <c r="G13" s="54" t="s">
        <v>27</v>
      </c>
      <c r="I13" s="132">
        <f>IF(G13="Mensual",1,2)</f>
        <v>2</v>
      </c>
      <c r="J13" s="28"/>
    </row>
    <row r="14" spans="2:14" ht="21" hidden="1" customHeight="1">
      <c r="I14" s="132"/>
      <c r="J14" s="28"/>
    </row>
    <row r="15" spans="2:14" ht="12.75" hidden="1">
      <c r="G15" s="15"/>
      <c r="I15" s="132"/>
      <c r="J15" s="28"/>
    </row>
    <row r="16" spans="2:14" ht="12.75" hidden="1">
      <c r="G16" s="15"/>
      <c r="I16" s="132"/>
      <c r="J16" s="28"/>
    </row>
    <row r="17" spans="2:11" ht="12.75" hidden="1">
      <c r="G17" s="15"/>
      <c r="I17" s="132"/>
      <c r="J17" s="28"/>
    </row>
    <row r="18" spans="2:11" ht="12.75">
      <c r="G18" s="15"/>
      <c r="I18" s="132"/>
      <c r="J18" s="28"/>
    </row>
    <row r="19" spans="2:11" ht="12.75">
      <c r="C19" s="186" t="s">
        <v>102</v>
      </c>
      <c r="D19" s="186"/>
      <c r="E19" s="186"/>
      <c r="F19" s="186"/>
      <c r="H19" s="180" t="s">
        <v>101</v>
      </c>
      <c r="I19" s="132"/>
      <c r="J19" s="28"/>
    </row>
    <row r="20" spans="2:11" ht="12.75">
      <c r="C20" s="185" t="s">
        <v>103</v>
      </c>
      <c r="D20" s="186"/>
      <c r="E20" s="182"/>
      <c r="F20" s="182"/>
      <c r="G20" s="186"/>
      <c r="H20" s="187"/>
      <c r="I20" s="132"/>
      <c r="J20" s="28"/>
    </row>
    <row r="21" spans="2:11" ht="14.25" customHeight="1">
      <c r="C21" s="38"/>
      <c r="G21" s="15"/>
      <c r="I21" s="132"/>
      <c r="J21" s="28"/>
    </row>
    <row r="22" spans="2:11" ht="15">
      <c r="B22" s="91" t="s">
        <v>71</v>
      </c>
      <c r="C22" s="15"/>
      <c r="D22" s="15"/>
      <c r="E22" s="15"/>
      <c r="F22" s="15"/>
      <c r="G22" s="15"/>
      <c r="H22" s="16"/>
      <c r="I22" s="133"/>
      <c r="J22" s="17"/>
      <c r="K22" s="15"/>
    </row>
    <row r="23" spans="2:11" ht="14.25" customHeight="1">
      <c r="I23" s="134"/>
      <c r="J23" s="15"/>
    </row>
    <row r="24" spans="2:11" ht="12.75">
      <c r="B24" s="140" t="s">
        <v>60</v>
      </c>
      <c r="C24" s="22" t="s">
        <v>43</v>
      </c>
      <c r="I24" s="135" t="s">
        <v>0</v>
      </c>
      <c r="J24" s="19"/>
      <c r="K24" s="29">
        <v>0</v>
      </c>
    </row>
    <row r="25" spans="2:11" ht="5.25" hidden="1" customHeight="1">
      <c r="K25" s="20"/>
    </row>
    <row r="26" spans="2:11" ht="12.75">
      <c r="B26" s="141" t="s">
        <v>61</v>
      </c>
      <c r="C26" s="34" t="s">
        <v>42</v>
      </c>
      <c r="D26" s="34"/>
      <c r="E26" s="34"/>
      <c r="F26" s="34"/>
      <c r="G26" s="34"/>
      <c r="I26" s="136" t="s">
        <v>0</v>
      </c>
      <c r="J26" s="36"/>
      <c r="K26" s="179">
        <v>0</v>
      </c>
    </row>
    <row r="27" spans="2:11" ht="5.25" hidden="1" customHeight="1">
      <c r="B27" s="36"/>
      <c r="C27" s="34"/>
      <c r="D27" s="34"/>
      <c r="E27" s="34"/>
      <c r="F27" s="34"/>
      <c r="G27" s="34"/>
      <c r="I27" s="136"/>
      <c r="J27" s="36"/>
      <c r="K27" s="20"/>
    </row>
    <row r="28" spans="2:11" ht="12.75">
      <c r="B28" s="141" t="s">
        <v>62</v>
      </c>
      <c r="C28" s="34" t="s">
        <v>76</v>
      </c>
      <c r="D28" s="34"/>
      <c r="E28" s="34"/>
      <c r="F28" s="34"/>
      <c r="G28" s="34"/>
      <c r="I28" s="136" t="s">
        <v>0</v>
      </c>
      <c r="J28" s="36"/>
      <c r="K28" s="29">
        <v>0</v>
      </c>
    </row>
    <row r="29" spans="2:11" ht="9.6" customHeight="1">
      <c r="B29" s="18"/>
      <c r="C29" s="15"/>
      <c r="D29" s="15"/>
      <c r="E29" s="15"/>
      <c r="F29" s="76"/>
      <c r="G29" s="15"/>
      <c r="H29" s="15"/>
      <c r="I29" s="133"/>
      <c r="J29" s="16"/>
      <c r="K29" s="21"/>
    </row>
    <row r="30" spans="2:11" ht="12.75">
      <c r="B30" s="141" t="s">
        <v>65</v>
      </c>
      <c r="C30" s="24" t="s">
        <v>84</v>
      </c>
      <c r="D30" s="24"/>
      <c r="E30" s="24"/>
      <c r="F30" s="24"/>
      <c r="G30" s="24"/>
      <c r="I30" s="137"/>
      <c r="J30" s="24"/>
      <c r="K30" s="139">
        <f>+K24</f>
        <v>0</v>
      </c>
    </row>
    <row r="31" spans="2:11" ht="6" hidden="1" customHeight="1">
      <c r="B31" s="15"/>
      <c r="C31" s="23"/>
      <c r="D31" s="24"/>
      <c r="E31" s="24"/>
      <c r="F31" s="24"/>
      <c r="G31" s="24"/>
      <c r="I31" s="137"/>
      <c r="J31" s="24"/>
      <c r="K31" s="25"/>
    </row>
    <row r="32" spans="2:11" ht="12.75">
      <c r="B32" s="141" t="s">
        <v>66</v>
      </c>
      <c r="C32" s="24" t="s">
        <v>87</v>
      </c>
      <c r="D32" s="24"/>
      <c r="E32" s="24"/>
      <c r="F32" s="24"/>
      <c r="G32" s="24"/>
      <c r="I32" s="137"/>
      <c r="J32" s="24"/>
      <c r="K32" s="139">
        <f>+K26+K28</f>
        <v>0</v>
      </c>
    </row>
    <row r="33" spans="2:11" ht="12.75">
      <c r="B33" s="15"/>
      <c r="C33" s="23"/>
      <c r="D33" s="24"/>
      <c r="E33" s="24"/>
      <c r="F33" s="24"/>
      <c r="G33" s="24"/>
      <c r="I33" s="137"/>
      <c r="J33" s="24"/>
      <c r="K33" s="25"/>
    </row>
    <row r="34" spans="2:11" ht="14.25" customHeight="1">
      <c r="K34" s="20"/>
    </row>
    <row r="35" spans="2:11" ht="15">
      <c r="B35" s="91" t="s">
        <v>72</v>
      </c>
      <c r="C35" s="15"/>
      <c r="D35" s="15"/>
      <c r="E35" s="15"/>
      <c r="F35" s="15"/>
      <c r="G35" s="15"/>
      <c r="I35" s="133"/>
      <c r="J35" s="16"/>
      <c r="K35" s="21"/>
    </row>
    <row r="36" spans="2:11" ht="12.75">
      <c r="B36" s="26"/>
      <c r="K36" s="20"/>
    </row>
    <row r="37" spans="2:11" ht="12.75">
      <c r="B37" s="142" t="s">
        <v>57</v>
      </c>
      <c r="C37" s="14" t="s">
        <v>18</v>
      </c>
      <c r="G37" s="48" t="s">
        <v>17</v>
      </c>
      <c r="K37" s="45">
        <f>IF(G37="Deducción de 100%",1,IF(G37="Deducción de 50%",0.5,0))</f>
        <v>1</v>
      </c>
    </row>
    <row r="38" spans="2:11" ht="8.25" customHeight="1">
      <c r="B38" s="43"/>
      <c r="G38" s="18"/>
      <c r="K38" s="45"/>
    </row>
    <row r="39" spans="2:11" ht="12.75">
      <c r="B39" s="18"/>
      <c r="F39" s="14" t="s">
        <v>16</v>
      </c>
      <c r="K39" s="29">
        <v>0</v>
      </c>
    </row>
    <row r="40" spans="2:11" ht="12.75">
      <c r="B40" s="18"/>
      <c r="F40" s="14" t="s">
        <v>19</v>
      </c>
      <c r="K40" s="29">
        <v>0</v>
      </c>
    </row>
    <row r="41" spans="2:11" ht="12.75">
      <c r="B41" s="18"/>
      <c r="F41" s="14" t="s">
        <v>23</v>
      </c>
      <c r="I41" s="127" t="s">
        <v>0</v>
      </c>
      <c r="J41" s="18"/>
      <c r="K41" s="13">
        <f ca="1">IF(I13=2,(((K39*20)*Parámetros!I9)+(K40*40*Parámetros!I9)))*K37</f>
        <v>0</v>
      </c>
    </row>
    <row r="42" spans="2:11" ht="12.75">
      <c r="B42" s="140" t="s">
        <v>58</v>
      </c>
      <c r="C42" s="14" t="s">
        <v>8</v>
      </c>
      <c r="K42" s="20"/>
    </row>
    <row r="43" spans="2:11" ht="12.75">
      <c r="F43" s="14" t="s">
        <v>31</v>
      </c>
      <c r="H43" s="56">
        <v>0</v>
      </c>
      <c r="I43" s="135" t="s">
        <v>0</v>
      </c>
      <c r="J43" s="19"/>
      <c r="K43" s="57">
        <f ca="1">IF(H43="0",0,IF(H43="1/2 BPC",1/2*Parámetros!I9,IF(H43="1 BPC",Parámetros!I9,IF(H43="2 BPC",2*Parámetros!I9,0))))</f>
        <v>0</v>
      </c>
    </row>
    <row r="44" spans="2:11" ht="12.75">
      <c r="F44" s="14" t="s">
        <v>32</v>
      </c>
      <c r="H44" s="56" t="s">
        <v>30</v>
      </c>
      <c r="I44" s="135" t="s">
        <v>0</v>
      </c>
      <c r="J44" s="19"/>
      <c r="K44" s="13">
        <f ca="1">IF(H44="SI",5/3*Parámetros!I9,0)</f>
        <v>0</v>
      </c>
    </row>
    <row r="45" spans="2:11" ht="12.75">
      <c r="F45" s="15" t="s">
        <v>33</v>
      </c>
      <c r="G45" s="15"/>
      <c r="H45" s="62"/>
      <c r="I45" s="135" t="s">
        <v>0</v>
      </c>
      <c r="J45" s="19"/>
      <c r="K45" s="29">
        <v>0</v>
      </c>
    </row>
    <row r="46" spans="2:11" ht="6" customHeight="1">
      <c r="B46" s="27"/>
      <c r="C46" s="33"/>
      <c r="D46" s="15"/>
      <c r="E46" s="15"/>
      <c r="K46" s="20"/>
    </row>
    <row r="47" spans="2:11" ht="12.75">
      <c r="B47" s="140" t="s">
        <v>59</v>
      </c>
      <c r="C47" s="14" t="s">
        <v>29</v>
      </c>
      <c r="K47" s="20"/>
    </row>
    <row r="48" spans="2:11" ht="6" customHeight="1">
      <c r="K48" s="20"/>
    </row>
    <row r="49" spans="2:11" ht="12.75">
      <c r="D49" s="32"/>
      <c r="F49" s="14" t="s">
        <v>34</v>
      </c>
      <c r="I49" s="135" t="s">
        <v>0</v>
      </c>
      <c r="J49" s="19"/>
      <c r="K49" s="29">
        <v>0</v>
      </c>
    </row>
    <row r="50" spans="2:11" ht="12.75">
      <c r="D50" s="32"/>
      <c r="F50" s="14" t="s">
        <v>22</v>
      </c>
      <c r="I50" s="135" t="s">
        <v>0</v>
      </c>
      <c r="J50" s="19"/>
      <c r="K50" s="29">
        <v>0</v>
      </c>
    </row>
    <row r="51" spans="2:11" ht="12.75">
      <c r="D51" s="32"/>
      <c r="F51" s="14" t="s">
        <v>35</v>
      </c>
      <c r="I51" s="135" t="s">
        <v>0</v>
      </c>
      <c r="J51" s="19"/>
      <c r="K51" s="29">
        <v>0</v>
      </c>
    </row>
    <row r="52" spans="2:11" ht="6" customHeight="1">
      <c r="I52" s="135"/>
      <c r="J52" s="19"/>
      <c r="K52" s="21"/>
    </row>
    <row r="53" spans="2:11" ht="12.75">
      <c r="B53" s="143" t="s">
        <v>63</v>
      </c>
      <c r="C53" s="77" t="s">
        <v>41</v>
      </c>
      <c r="I53" s="135" t="s">
        <v>0</v>
      </c>
      <c r="J53" s="19"/>
      <c r="K53" s="29">
        <v>0</v>
      </c>
    </row>
    <row r="54" spans="2:11" ht="12.75">
      <c r="C54" s="15"/>
      <c r="D54" s="15"/>
      <c r="E54" s="15"/>
      <c r="F54" s="15"/>
      <c r="G54" s="15"/>
      <c r="H54" s="15"/>
      <c r="I54" s="133"/>
      <c r="J54" s="16"/>
      <c r="K54" s="21"/>
    </row>
    <row r="55" spans="2:11" ht="12.75">
      <c r="B55" s="143" t="s">
        <v>64</v>
      </c>
      <c r="C55" s="24" t="s">
        <v>20</v>
      </c>
      <c r="D55" s="24"/>
      <c r="E55" s="24"/>
      <c r="F55" s="24"/>
      <c r="G55" s="24"/>
      <c r="I55" s="137"/>
      <c r="J55" s="24"/>
      <c r="K55" s="139">
        <f>K41+(K44)+K43+K49+K50+K51+K53+K45</f>
        <v>0</v>
      </c>
    </row>
    <row r="56" spans="2:11" ht="11.25" customHeight="1">
      <c r="B56" s="15"/>
      <c r="C56" s="23"/>
      <c r="D56" s="24"/>
      <c r="E56" s="24"/>
      <c r="F56" s="24"/>
      <c r="G56" s="24"/>
      <c r="H56" s="24"/>
      <c r="I56" s="138"/>
      <c r="J56" s="25"/>
    </row>
    <row r="57" spans="2:11" ht="11.25" customHeight="1">
      <c r="B57" s="15"/>
      <c r="C57" s="23"/>
      <c r="D57" s="24"/>
      <c r="E57" s="24"/>
      <c r="F57" s="24"/>
      <c r="G57" s="24"/>
      <c r="H57" s="24"/>
      <c r="I57" s="138"/>
      <c r="J57" s="25"/>
    </row>
    <row r="58" spans="2:11" ht="16.5" customHeight="1">
      <c r="B58" s="91" t="s">
        <v>77</v>
      </c>
      <c r="C58" s="23"/>
      <c r="D58" s="24"/>
      <c r="E58" s="24"/>
      <c r="F58" s="24"/>
      <c r="G58" s="24"/>
      <c r="H58" s="24"/>
      <c r="I58" s="138"/>
      <c r="J58" s="25"/>
    </row>
    <row r="59" spans="2:11" ht="9.75" customHeight="1">
      <c r="B59" s="91"/>
      <c r="C59" s="23"/>
      <c r="D59" s="24"/>
      <c r="E59" s="24"/>
      <c r="F59" s="24"/>
      <c r="G59" s="24"/>
      <c r="H59" s="24"/>
      <c r="I59" s="138"/>
      <c r="J59" s="25"/>
    </row>
    <row r="60" spans="2:11" ht="13.5" customHeight="1">
      <c r="B60" s="52" t="s">
        <v>78</v>
      </c>
      <c r="C60" s="53" t="s">
        <v>90</v>
      </c>
      <c r="E60" s="15"/>
      <c r="F60" s="15"/>
      <c r="H60" s="188" t="s">
        <v>25</v>
      </c>
      <c r="I60" s="132"/>
      <c r="J60" s="28"/>
    </row>
    <row r="61" spans="2:11" ht="9.75" customHeight="1">
      <c r="B61" s="91"/>
      <c r="C61" s="23"/>
      <c r="D61" s="24"/>
      <c r="E61" s="24"/>
      <c r="F61" s="24"/>
      <c r="G61" s="24"/>
      <c r="H61" s="24"/>
      <c r="I61" s="138"/>
      <c r="J61" s="25"/>
    </row>
    <row r="62" spans="2:11" ht="13.5" customHeight="1">
      <c r="B62" s="52" t="s">
        <v>79</v>
      </c>
      <c r="C62" s="53" t="s">
        <v>89</v>
      </c>
      <c r="E62" s="15"/>
      <c r="F62" s="15"/>
      <c r="H62" s="55" t="s">
        <v>25</v>
      </c>
      <c r="I62" s="132"/>
      <c r="J62" s="28"/>
    </row>
    <row r="63" spans="2:11" ht="9.75" customHeight="1">
      <c r="B63" s="91"/>
      <c r="C63" s="23"/>
      <c r="D63" s="24"/>
      <c r="E63" s="24"/>
      <c r="F63" s="24"/>
      <c r="G63" s="24"/>
      <c r="H63" s="24"/>
      <c r="I63" s="138"/>
      <c r="J63" s="25"/>
    </row>
    <row r="64" spans="2:11" ht="15">
      <c r="B64" s="52" t="s">
        <v>80</v>
      </c>
      <c r="C64" s="58" t="s">
        <v>39</v>
      </c>
      <c r="D64" s="3"/>
      <c r="E64" s="3"/>
      <c r="F64" s="3"/>
      <c r="G64" s="6"/>
      <c r="H64" s="9"/>
      <c r="I64" s="138" t="s">
        <v>0</v>
      </c>
      <c r="J64" s="60"/>
      <c r="K64" s="37">
        <f ca="1">+'Detalles de Liquidación Anual'!I47</f>
        <v>0</v>
      </c>
    </row>
    <row r="65" spans="2:12" ht="6" customHeight="1">
      <c r="B65" s="46"/>
      <c r="C65" s="23"/>
      <c r="D65" s="24"/>
      <c r="E65" s="24"/>
      <c r="F65" s="24"/>
      <c r="G65" s="24"/>
      <c r="H65" s="24"/>
      <c r="I65" s="138"/>
      <c r="J65" s="25"/>
    </row>
    <row r="66" spans="2:12" ht="13.5" customHeight="1">
      <c r="B66" s="52" t="s">
        <v>82</v>
      </c>
      <c r="C66" s="75" t="s">
        <v>40</v>
      </c>
      <c r="D66" s="15"/>
      <c r="E66" s="15"/>
      <c r="F66" s="15"/>
      <c r="G66" s="59"/>
      <c r="I66" s="138" t="s">
        <v>0</v>
      </c>
      <c r="J66" s="60"/>
      <c r="K66" s="29">
        <v>0</v>
      </c>
    </row>
    <row r="67" spans="2:12" ht="6" customHeight="1">
      <c r="B67" s="46"/>
      <c r="C67" s="23"/>
      <c r="D67" s="24"/>
      <c r="E67" s="24"/>
      <c r="F67" s="24"/>
      <c r="G67" s="24"/>
      <c r="H67" s="24"/>
      <c r="I67" s="138"/>
      <c r="J67" s="25"/>
    </row>
    <row r="68" spans="2:12" ht="13.5" customHeight="1">
      <c r="B68" s="52" t="s">
        <v>81</v>
      </c>
      <c r="C68" s="14" t="s">
        <v>36</v>
      </c>
      <c r="D68" s="24"/>
      <c r="E68" s="24"/>
      <c r="F68" s="24"/>
      <c r="G68" s="24"/>
      <c r="H68" s="24"/>
      <c r="I68" s="135" t="s">
        <v>0</v>
      </c>
      <c r="J68" s="19"/>
      <c r="K68" s="29">
        <v>0</v>
      </c>
    </row>
    <row r="69" spans="2:12" ht="6" customHeight="1">
      <c r="B69" s="46"/>
      <c r="C69" s="23"/>
      <c r="D69" s="24"/>
      <c r="E69" s="24"/>
      <c r="F69" s="24"/>
      <c r="G69" s="24"/>
      <c r="H69" s="24"/>
      <c r="I69" s="138"/>
      <c r="J69" s="25"/>
    </row>
    <row r="70" spans="2:12" ht="13.5" customHeight="1">
      <c r="B70" s="52" t="s">
        <v>83</v>
      </c>
      <c r="C70" s="14" t="s">
        <v>37</v>
      </c>
      <c r="D70" s="24"/>
      <c r="E70" s="24"/>
      <c r="F70" s="24"/>
      <c r="G70" s="24"/>
      <c r="H70" s="24"/>
      <c r="I70" s="135" t="s">
        <v>0</v>
      </c>
      <c r="J70" s="19"/>
      <c r="K70" s="37">
        <f>K68*0.2</f>
        <v>0</v>
      </c>
    </row>
    <row r="71" spans="2:12" ht="6.75" customHeight="1">
      <c r="B71" s="15"/>
      <c r="D71" s="24"/>
      <c r="E71" s="24"/>
      <c r="F71" s="24"/>
      <c r="G71" s="24"/>
      <c r="H71" s="24"/>
      <c r="I71" s="138"/>
      <c r="J71" s="25"/>
      <c r="K71" s="61"/>
    </row>
    <row r="72" spans="2:12" ht="19.5" customHeight="1">
      <c r="B72" s="52" t="s">
        <v>86</v>
      </c>
      <c r="C72" s="150" t="s">
        <v>108</v>
      </c>
      <c r="D72" s="24"/>
      <c r="E72" s="24"/>
      <c r="F72" s="24"/>
      <c r="G72" s="24"/>
      <c r="H72" s="24"/>
      <c r="I72" s="138"/>
      <c r="J72" s="25"/>
      <c r="K72" s="149">
        <f>+IF(K64&lt;K66,0,IF(H62="No",IF(K64&gt;K66,K64-K66,0),MIN(K64-K66,K70)))</f>
        <v>0</v>
      </c>
    </row>
    <row r="73" spans="2:12" ht="11.25" customHeight="1">
      <c r="B73" s="72"/>
      <c r="C73" s="145"/>
      <c r="D73" s="146"/>
      <c r="E73" s="146"/>
      <c r="F73" s="146"/>
      <c r="G73" s="146"/>
      <c r="H73" s="146"/>
      <c r="I73" s="147"/>
      <c r="J73" s="148"/>
      <c r="K73" s="72"/>
      <c r="L73" s="72"/>
    </row>
    <row r="74" spans="2:12" ht="11.25" hidden="1" customHeight="1">
      <c r="B74" s="15"/>
      <c r="C74" s="23"/>
      <c r="D74" s="24"/>
      <c r="E74" s="24"/>
      <c r="F74" s="24"/>
      <c r="G74" s="24"/>
      <c r="H74" s="24"/>
      <c r="I74" s="138"/>
      <c r="J74" s="25"/>
    </row>
    <row r="75" spans="2:12" ht="11.25" customHeight="1">
      <c r="B75" s="15"/>
      <c r="C75" s="23"/>
      <c r="D75" s="24"/>
      <c r="E75" s="24"/>
      <c r="F75" s="24"/>
      <c r="G75" s="24"/>
      <c r="H75" s="24"/>
      <c r="I75" s="138"/>
      <c r="J75" s="25"/>
    </row>
    <row r="76" spans="2:12" ht="12" customHeight="1">
      <c r="B76" s="15"/>
      <c r="C76" s="39"/>
      <c r="D76" s="35" t="s">
        <v>14</v>
      </c>
      <c r="E76" s="24"/>
      <c r="F76" s="24"/>
      <c r="G76" s="24"/>
      <c r="H76" s="24"/>
      <c r="I76" s="138"/>
      <c r="J76" s="25"/>
    </row>
    <row r="77" spans="2:12" ht="12" customHeight="1">
      <c r="B77" s="15"/>
      <c r="C77" s="37"/>
      <c r="D77" s="35" t="s">
        <v>13</v>
      </c>
      <c r="E77" s="24"/>
      <c r="F77" s="24"/>
      <c r="G77" s="24"/>
      <c r="H77" s="24"/>
      <c r="I77" s="138"/>
      <c r="J77" s="25"/>
    </row>
    <row r="78" spans="2:12" ht="12" customHeight="1">
      <c r="B78" s="15"/>
      <c r="C78" s="40"/>
      <c r="D78" s="38" t="s">
        <v>12</v>
      </c>
      <c r="E78" s="24"/>
      <c r="F78" s="24"/>
      <c r="G78" s="24"/>
      <c r="H78" s="24"/>
      <c r="I78" s="138"/>
      <c r="J78" s="25"/>
    </row>
    <row r="79" spans="2:12" ht="11.25" customHeight="1">
      <c r="B79" s="15"/>
      <c r="C79" s="23"/>
      <c r="D79" s="24"/>
      <c r="E79" s="24"/>
      <c r="F79" s="24"/>
      <c r="G79" s="24"/>
      <c r="H79" s="24"/>
      <c r="I79" s="138"/>
      <c r="J79" s="25"/>
    </row>
    <row r="80" spans="2:12" ht="11.25" customHeight="1">
      <c r="B80" s="15"/>
      <c r="C80" s="23"/>
      <c r="D80" s="24"/>
      <c r="E80" s="24"/>
      <c r="F80" s="24"/>
      <c r="G80" s="24"/>
      <c r="H80" s="24"/>
      <c r="I80" s="138"/>
      <c r="J80" s="25"/>
    </row>
    <row r="81" spans="2:12" ht="13.5" customHeight="1">
      <c r="B81" s="15"/>
      <c r="C81" s="23"/>
      <c r="D81" s="24"/>
      <c r="E81" s="24"/>
      <c r="F81" s="24"/>
      <c r="G81" s="24"/>
      <c r="H81" s="24"/>
      <c r="I81" s="137"/>
      <c r="J81" s="24"/>
      <c r="L81" s="49" t="s">
        <v>24</v>
      </c>
    </row>
    <row r="82" spans="2:12" ht="12.75" customHeight="1">
      <c r="B82" s="15"/>
      <c r="C82" s="23"/>
      <c r="D82" s="24"/>
      <c r="E82" s="24"/>
      <c r="F82" s="24"/>
      <c r="G82" s="24"/>
      <c r="H82" s="24"/>
      <c r="I82" s="138"/>
      <c r="J82" s="25"/>
    </row>
    <row r="83" spans="2:12" ht="12.75" hidden="1" customHeight="1"/>
    <row r="84" spans="2:12" ht="12.75" hidden="1" customHeight="1"/>
    <row r="85" spans="2:12" ht="12.75" hidden="1" customHeight="1"/>
    <row r="86" spans="2:12" ht="12.75" hidden="1" customHeight="1"/>
    <row r="87" spans="2:12" ht="12.75" hidden="1" customHeight="1"/>
    <row r="88" spans="2:12" ht="12.75" hidden="1" customHeight="1"/>
    <row r="89" spans="2:12" ht="12.75" hidden="1" customHeight="1"/>
    <row r="90" spans="2:12" ht="12.75" hidden="1" customHeight="1"/>
    <row r="91" spans="2:12" ht="12.75" hidden="1" customHeight="1"/>
    <row r="92" spans="2:12" ht="12.75" hidden="1" customHeight="1"/>
  </sheetData>
  <sheetProtection sheet="1" objects="1" scenarios="1" selectLockedCells="1"/>
  <mergeCells count="1">
    <mergeCell ref="K3:K5"/>
  </mergeCells>
  <phoneticPr fontId="4" type="noConversion"/>
  <conditionalFormatting sqref="I47:J48 G47:G51 F47:F48 D47:E51 B48:C51 C28:G28 I28:J28">
    <cfRule type="expression" dxfId="12" priority="10" stopIfTrue="1">
      <formula>AND($I$8&lt;&gt;1,$I$8&lt;&gt;2)</formula>
    </cfRule>
  </conditionalFormatting>
  <conditionalFormatting sqref="K26 K28 K24">
    <cfRule type="expression" dxfId="11" priority="11" stopIfTrue="1">
      <formula>AND($I$8&lt;&gt;1,$I$8&lt;&gt;2)</formula>
    </cfRule>
  </conditionalFormatting>
  <conditionalFormatting sqref="B30 B32 C26:G27 I26:J27 B26:B28">
    <cfRule type="expression" dxfId="10" priority="18" stopIfTrue="1">
      <formula>AND($I$8&lt;&gt;1,$I$8&lt;&gt;2)</formula>
    </cfRule>
  </conditionalFormatting>
  <conditionalFormatting sqref="I42:J42 B42:E45 F42:G42">
    <cfRule type="expression" dxfId="9" priority="19" stopIfTrue="1">
      <formula>$I$8=5</formula>
    </cfRule>
  </conditionalFormatting>
  <conditionalFormatting sqref="F43:G45 I43:J45">
    <cfRule type="expression" dxfId="8" priority="21" stopIfTrue="1">
      <formula>$K$9=5</formula>
    </cfRule>
  </conditionalFormatting>
  <conditionalFormatting sqref="K43:K44">
    <cfRule type="expression" dxfId="7" priority="22" stopIfTrue="1">
      <formula>$K$9=5</formula>
    </cfRule>
  </conditionalFormatting>
  <conditionalFormatting sqref="C66:J66">
    <cfRule type="expression" dxfId="6" priority="23" stopIfTrue="1">
      <formula>"g9=""No"""</formula>
    </cfRule>
  </conditionalFormatting>
  <conditionalFormatting sqref="B68:J68 B70:J70">
    <cfRule type="expression" dxfId="5" priority="146" stopIfTrue="1">
      <formula>$H$62="No"</formula>
    </cfRule>
  </conditionalFormatting>
  <conditionalFormatting sqref="K68">
    <cfRule type="expression" dxfId="4" priority="148" stopIfTrue="1">
      <formula>$H$62="No"</formula>
    </cfRule>
  </conditionalFormatting>
  <conditionalFormatting sqref="K70">
    <cfRule type="expression" dxfId="3" priority="149" stopIfTrue="1">
      <formula>$H$62="No"</formula>
    </cfRule>
  </conditionalFormatting>
  <conditionalFormatting sqref="H20">
    <cfRule type="expression" dxfId="2" priority="1">
      <formula>$H$19="No"</formula>
    </cfRule>
    <cfRule type="expression" dxfId="1" priority="3" stopIfTrue="1">
      <formula>$H$19="Si"</formula>
    </cfRule>
  </conditionalFormatting>
  <dataValidations xWindow="734" yWindow="441" count="11">
    <dataValidation type="list" allowBlank="1" showInputMessage="1" showErrorMessage="1" promptTitle="Si; No" sqref="H62 H60">
      <formula1>"Si, No"</formula1>
    </dataValidation>
    <dataValidation type="custom" allowBlank="1" showInputMessage="1" showErrorMessage="1" error="Ingresar valores positivos" sqref="K66 K39:K40 K53 K49:K51 K45 K24">
      <formula1>K24&gt;=0</formula1>
    </dataValidation>
    <dataValidation allowBlank="1" showInputMessage="1" showErrorMessage="1" promptTitle="Aclaración" sqref="K43:K44"/>
    <dataValidation type="list" allowBlank="1" showInputMessage="1" showErrorMessage="1" sqref="G37">
      <formula1>"Deducción de 100%, Deducción de 50%, No hay Deducción"</formula1>
    </dataValidation>
    <dataValidation type="list" allowBlank="1" showInputMessage="1" showErrorMessage="1" sqref="H44">
      <formula1>"SI, NO"</formula1>
    </dataValidation>
    <dataValidation type="list" allowBlank="1" showInputMessage="1" showErrorMessage="1" sqref="H43">
      <formula1>"0, 1/2 BPC, 1 BPC, 2 BPC"</formula1>
    </dataValidation>
    <dataValidation allowBlank="1" showInputMessage="1" showErrorMessage="1" prompt="Seleccione Si/No_x000a_" sqref="E29"/>
    <dataValidation type="list" allowBlank="1" showInputMessage="1" showErrorMessage="1" sqref="H19">
      <formula1>"Si, No"</formula1>
    </dataValidation>
    <dataValidation type="custom" allowBlank="1" showInputMessage="1" showErrorMessage="1" sqref="K28">
      <formula1>K28&gt;=0</formula1>
    </dataValidation>
    <dataValidation type="custom" allowBlank="1" showInputMessage="1" showErrorMessage="1" error="_x000a_" sqref="K26">
      <formula1>K26&gt;=0</formula1>
    </dataValidation>
    <dataValidation type="list" allowBlank="1" showInputMessage="1" showErrorMessage="1" sqref="H20">
      <formula1>"1,2,3,4,5,6,7,8,9,10,11,12"</formula1>
    </dataValidation>
  </dataValidations>
  <pageMargins left="0.39370078740157483" right="0.35433070866141736" top="0.43307086614173229" bottom="0.23622047244094491" header="0" footer="0.23622047244094491"/>
  <pageSetup paperSize="9" scale="94" orientation="portrait" r:id="rId1"/>
  <headerFooter alignWithMargins="0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5"/>
  <sheetViews>
    <sheetView showGridLines="0" showRowColHeaders="0" zoomScaleNormal="100" workbookViewId="0">
      <selection activeCell="G6" sqref="G6"/>
    </sheetView>
  </sheetViews>
  <sheetFormatPr baseColWidth="10" defaultRowHeight="12.75" customHeight="1"/>
  <cols>
    <col min="1" max="1" width="1.7109375" style="157" customWidth="1"/>
    <col min="2" max="2" width="2.42578125" style="151" customWidth="1"/>
    <col min="3" max="3" width="12.5703125" style="151" customWidth="1"/>
    <col min="4" max="4" width="2.7109375" style="151" customWidth="1"/>
    <col min="5" max="5" width="20" style="159" bestFit="1" customWidth="1"/>
    <col min="6" max="8" width="15.42578125" style="151" customWidth="1"/>
    <col min="9" max="9" width="11.5703125" style="151" customWidth="1"/>
    <col min="10" max="10" width="2.140625" style="151" customWidth="1"/>
    <col min="11" max="13" width="11.42578125" style="152"/>
    <col min="14" max="16384" width="11.42578125" style="151"/>
  </cols>
  <sheetData>
    <row r="1" spans="1:13" ht="12.75" customHeight="1">
      <c r="A1" s="69"/>
      <c r="B1" s="63"/>
      <c r="C1" s="63"/>
      <c r="D1" s="63"/>
      <c r="E1" s="71"/>
      <c r="F1" s="63"/>
      <c r="G1" s="63"/>
      <c r="H1" s="63"/>
      <c r="I1" s="63"/>
      <c r="J1" s="63"/>
    </row>
    <row r="2" spans="1:13" ht="8.25" customHeight="1">
      <c r="A2" s="69"/>
      <c r="B2" s="14"/>
      <c r="C2" s="14"/>
      <c r="D2" s="14"/>
      <c r="E2" s="14"/>
      <c r="F2" s="14"/>
      <c r="G2" s="14"/>
      <c r="H2" s="14"/>
      <c r="I2" s="14"/>
      <c r="J2"/>
      <c r="K2" s="153"/>
      <c r="L2" s="153"/>
      <c r="M2" s="153"/>
    </row>
    <row r="3" spans="1:13" ht="18">
      <c r="A3" s="69"/>
      <c r="B3" s="14"/>
      <c r="C3" s="14"/>
      <c r="D3" s="14"/>
      <c r="E3" s="14"/>
      <c r="F3" s="91" t="s">
        <v>45</v>
      </c>
      <c r="G3" s="6"/>
      <c r="H3" s="92"/>
      <c r="I3" s="233" t="s">
        <v>106</v>
      </c>
      <c r="J3"/>
      <c r="K3" s="154"/>
      <c r="L3" s="154"/>
      <c r="M3" s="154"/>
    </row>
    <row r="4" spans="1:13" ht="15.75">
      <c r="A4" s="69"/>
      <c r="B4" s="14"/>
      <c r="C4" s="14"/>
      <c r="D4" s="14"/>
      <c r="E4" s="14"/>
      <c r="F4" s="93" t="s">
        <v>38</v>
      </c>
      <c r="G4" s="6"/>
      <c r="H4" s="50"/>
      <c r="I4" s="233"/>
      <c r="J4"/>
      <c r="K4" s="155"/>
      <c r="L4" s="155"/>
      <c r="M4" s="155"/>
    </row>
    <row r="5" spans="1:13" ht="15.75">
      <c r="A5" s="69"/>
      <c r="B5" s="14"/>
      <c r="C5" s="14"/>
      <c r="D5" s="14"/>
      <c r="E5" s="14"/>
      <c r="F5" s="93" t="s">
        <v>107</v>
      </c>
      <c r="G5" s="6"/>
      <c r="H5" s="50"/>
      <c r="I5" s="233"/>
      <c r="J5"/>
      <c r="K5" s="155"/>
      <c r="L5" s="155"/>
      <c r="M5" s="155"/>
    </row>
    <row r="6" spans="1:13" ht="12.75" customHeight="1">
      <c r="A6" s="69"/>
      <c r="B6" s="15"/>
      <c r="C6" s="15"/>
      <c r="D6" s="15"/>
      <c r="E6" s="15"/>
      <c r="F6" s="50"/>
      <c r="G6" s="124"/>
      <c r="H6" s="50"/>
      <c r="I6" s="50"/>
      <c r="J6" s="6"/>
      <c r="K6" s="155"/>
      <c r="L6" s="155"/>
      <c r="M6" s="155"/>
    </row>
    <row r="7" spans="1:13" ht="8.25" customHeight="1">
      <c r="A7" s="69"/>
      <c r="B7"/>
      <c r="C7"/>
      <c r="D7"/>
      <c r="E7" s="1"/>
      <c r="F7"/>
      <c r="G7"/>
      <c r="H7"/>
      <c r="I7"/>
      <c r="J7"/>
    </row>
    <row r="8" spans="1:13" ht="15">
      <c r="A8" s="69"/>
      <c r="B8"/>
      <c r="C8" s="91" t="s">
        <v>67</v>
      </c>
      <c r="D8" s="6"/>
      <c r="E8" s="4"/>
      <c r="F8" s="4"/>
      <c r="G8" s="6"/>
      <c r="H8" s="6"/>
      <c r="I8" s="6"/>
      <c r="J8"/>
      <c r="K8" s="156" t="e">
        <f>+#REF!-G28</f>
        <v>#REF!</v>
      </c>
      <c r="L8" s="156">
        <f>+F29-F28</f>
        <v>203760</v>
      </c>
      <c r="M8" s="156">
        <f>+I23</f>
        <v>0</v>
      </c>
    </row>
    <row r="9" spans="1:13" ht="18" customHeight="1">
      <c r="A9" s="69"/>
      <c r="B9"/>
      <c r="C9" s="78" t="s">
        <v>47</v>
      </c>
      <c r="D9" s="6"/>
      <c r="E9" s="4"/>
      <c r="F9" s="6"/>
      <c r="G9" s="6"/>
      <c r="H9"/>
      <c r="I9" s="5">
        <f ca="1">IF('Ingresos y Deducciones'!I13=2,+'Ingresos y Deducciones'!K24,0)</f>
        <v>0</v>
      </c>
      <c r="J9"/>
      <c r="K9" s="156" t="e">
        <f>+K8-G29</f>
        <v>#REF!</v>
      </c>
      <c r="L9" s="156">
        <f>+F30-F29</f>
        <v>339600</v>
      </c>
      <c r="M9" s="156" t="e">
        <f>+M8-#REF!</f>
        <v>#REF!</v>
      </c>
    </row>
    <row r="10" spans="1:13">
      <c r="A10" s="69"/>
      <c r="B10"/>
      <c r="C10" s="78" t="s">
        <v>85</v>
      </c>
      <c r="D10" s="6"/>
      <c r="E10" s="4"/>
      <c r="F10" s="6"/>
      <c r="G10" s="6"/>
      <c r="H10"/>
      <c r="I10" s="5">
        <f ca="1">+'Ingresos y Deducciones'!K32</f>
        <v>0</v>
      </c>
      <c r="J10"/>
      <c r="K10" s="152" t="e">
        <f>+K9-G30</f>
        <v>#REF!</v>
      </c>
      <c r="L10" s="152">
        <f>+F31-F30</f>
        <v>1018800</v>
      </c>
      <c r="M10" s="152" t="e">
        <f>+M9-#REF!</f>
        <v>#REF!</v>
      </c>
    </row>
    <row r="11" spans="1:13">
      <c r="A11" s="69"/>
      <c r="B11"/>
      <c r="C11" s="181" t="s">
        <v>100</v>
      </c>
      <c r="D11" s="6"/>
      <c r="E11" s="4"/>
      <c r="F11" s="6"/>
      <c r="G11" s="6"/>
      <c r="H11"/>
      <c r="I11" s="5">
        <f ca="1">IF('Ingresos y Deducciones'!H19="No",'Detalles de Liquidación Anual'!F28*'Ingresos y Deducciones'!H20/12,0)</f>
        <v>0</v>
      </c>
      <c r="J11"/>
    </row>
    <row r="12" spans="1:13">
      <c r="A12" s="69"/>
      <c r="B12"/>
      <c r="C12" s="7" t="s">
        <v>48</v>
      </c>
      <c r="D12" s="6"/>
      <c r="E12" s="4"/>
      <c r="F12" s="6"/>
      <c r="G12" s="6"/>
      <c r="H12"/>
      <c r="I12" s="8">
        <f>SUM(I9:I11)</f>
        <v>0</v>
      </c>
      <c r="J12"/>
    </row>
    <row r="13" spans="1:13" ht="15" customHeight="1">
      <c r="A13" s="69"/>
      <c r="B13"/>
      <c r="C13" s="78"/>
      <c r="D13" s="6"/>
      <c r="E13" s="4"/>
      <c r="F13" s="6"/>
      <c r="G13"/>
      <c r="H13"/>
      <c r="I13" s="6"/>
      <c r="J13"/>
    </row>
    <row r="14" spans="1:13" ht="15" customHeight="1">
      <c r="A14" s="69"/>
      <c r="B14"/>
      <c r="C14" s="91" t="s">
        <v>68</v>
      </c>
      <c r="D14" s="4"/>
      <c r="E14" s="6"/>
      <c r="F14" s="6"/>
      <c r="G14" s="6"/>
      <c r="H14"/>
      <c r="I14" s="6"/>
      <c r="J14" s="5"/>
    </row>
    <row r="15" spans="1:13" ht="17.25" customHeight="1">
      <c r="A15" s="69"/>
      <c r="B15" s="2"/>
      <c r="C15" s="78" t="s">
        <v>49</v>
      </c>
      <c r="D15" s="6"/>
      <c r="E15" s="1"/>
      <c r="F15" s="6"/>
      <c r="G15" s="6"/>
      <c r="H15"/>
      <c r="I15" s="5">
        <f ca="1">IF('Ingresos y Deducciones'!I13=2,'Ingresos y Deducciones'!$K$49,0)</f>
        <v>0</v>
      </c>
      <c r="J15" s="5"/>
    </row>
    <row r="16" spans="1:13" ht="13.5" customHeight="1">
      <c r="A16" s="69"/>
      <c r="B16"/>
      <c r="C16" s="78" t="s">
        <v>50</v>
      </c>
      <c r="D16" s="6"/>
      <c r="E16" s="1"/>
      <c r="F16" s="6"/>
      <c r="G16" s="6"/>
      <c r="H16"/>
      <c r="I16" s="5">
        <f ca="1">IF('Ingresos y Deducciones'!I13=2,'Ingresos y Deducciones'!$K$50,0)</f>
        <v>0</v>
      </c>
      <c r="J16" s="5"/>
    </row>
    <row r="17" spans="1:10">
      <c r="A17" s="69"/>
      <c r="B17"/>
      <c r="C17" s="78" t="s">
        <v>51</v>
      </c>
      <c r="D17" s="6"/>
      <c r="E17" s="1"/>
      <c r="F17" s="6"/>
      <c r="G17"/>
      <c r="H17"/>
      <c r="I17" s="5">
        <f ca="1">IF('Ingresos y Deducciones'!I13=2,'Ingresos y Deducciones'!K51,0)</f>
        <v>0</v>
      </c>
      <c r="J17"/>
    </row>
    <row r="18" spans="1:10">
      <c r="A18" s="69"/>
      <c r="B18"/>
      <c r="C18" s="78" t="s">
        <v>52</v>
      </c>
      <c r="D18" s="6"/>
      <c r="E18" s="1"/>
      <c r="F18" s="6"/>
      <c r="G18"/>
      <c r="H18"/>
      <c r="I18" s="5">
        <f ca="1">IF('Ingresos y Deducciones'!I13=2,'Ingresos y Deducciones'!$K$41,0)</f>
        <v>0</v>
      </c>
      <c r="J18"/>
    </row>
    <row r="19" spans="1:10">
      <c r="A19" s="69"/>
      <c r="B19"/>
      <c r="C19" s="78" t="s">
        <v>53</v>
      </c>
      <c r="D19" s="6"/>
      <c r="E19" s="1"/>
      <c r="F19"/>
      <c r="G19"/>
      <c r="H19"/>
      <c r="I19" s="5">
        <f ca="1">+'Ingresos y Deducciones'!K43</f>
        <v>0</v>
      </c>
      <c r="J19"/>
    </row>
    <row r="20" spans="1:10">
      <c r="A20" s="69"/>
      <c r="B20"/>
      <c r="C20" s="77" t="s">
        <v>54</v>
      </c>
      <c r="D20" s="6"/>
      <c r="E20" s="1"/>
      <c r="F20"/>
      <c r="G20"/>
      <c r="H20"/>
      <c r="I20" s="5">
        <f ca="1">+'Ingresos y Deducciones'!K44</f>
        <v>0</v>
      </c>
      <c r="J20"/>
    </row>
    <row r="21" spans="1:10">
      <c r="A21" s="69"/>
      <c r="B21"/>
      <c r="C21" s="78" t="s">
        <v>55</v>
      </c>
      <c r="D21" s="6"/>
      <c r="E21" s="1"/>
      <c r="F21"/>
      <c r="G21" s="7"/>
      <c r="H21"/>
      <c r="I21" s="5">
        <f ca="1">+'Ingresos y Deducciones'!K45</f>
        <v>0</v>
      </c>
      <c r="J21" s="8"/>
    </row>
    <row r="22" spans="1:10">
      <c r="A22" s="69"/>
      <c r="B22"/>
      <c r="C22" s="78" t="s">
        <v>56</v>
      </c>
      <c r="D22" s="6"/>
      <c r="E22" s="4"/>
      <c r="F22" s="6"/>
      <c r="G22" s="7"/>
      <c r="H22"/>
      <c r="I22" s="5">
        <f ca="1">IF('Ingresos y Deducciones'!I13=2,'Ingresos y Deducciones'!K53,0)</f>
        <v>0</v>
      </c>
      <c r="J22" s="8"/>
    </row>
    <row r="23" spans="1:10">
      <c r="A23" s="69"/>
      <c r="B23"/>
      <c r="C23" s="7" t="s">
        <v>73</v>
      </c>
      <c r="D23" s="6"/>
      <c r="E23" s="1"/>
      <c r="F23"/>
      <c r="G23" s="7"/>
      <c r="H23"/>
      <c r="I23" s="8">
        <f>SUM(I15:I22)</f>
        <v>0</v>
      </c>
      <c r="J23" s="8"/>
    </row>
    <row r="24" spans="1:10">
      <c r="A24" s="69"/>
      <c r="B24" s="6"/>
      <c r="C24" s="6"/>
      <c r="D24" s="6"/>
      <c r="E24" s="5"/>
      <c r="F24" s="6"/>
      <c r="G24" s="7"/>
      <c r="H24" s="6"/>
      <c r="I24" s="6"/>
      <c r="J24" s="8"/>
    </row>
    <row r="25" spans="1:10" ht="16.5" customHeight="1">
      <c r="A25" s="69"/>
      <c r="B25"/>
      <c r="C25" s="90" t="s">
        <v>69</v>
      </c>
      <c r="D25" s="99"/>
      <c r="E25" s="99"/>
      <c r="F25" s="99"/>
      <c r="G25" s="100"/>
      <c r="H25" s="99"/>
      <c r="I25" s="101"/>
      <c r="J25"/>
    </row>
    <row r="26" spans="1:10" ht="12" customHeight="1">
      <c r="A26" s="69"/>
      <c r="B26"/>
      <c r="C26" s="102"/>
      <c r="D26" s="4"/>
      <c r="E26" s="6"/>
      <c r="F26" s="6"/>
      <c r="G26" s="6"/>
      <c r="H26" s="6"/>
      <c r="I26" s="103"/>
      <c r="J26"/>
    </row>
    <row r="27" spans="1:10" ht="12.75" customHeight="1">
      <c r="A27" s="69"/>
      <c r="B27"/>
      <c r="C27" s="104" t="s">
        <v>9</v>
      </c>
      <c r="D27" s="6"/>
      <c r="E27" s="88" t="s">
        <v>1</v>
      </c>
      <c r="F27" s="89" t="s">
        <v>2</v>
      </c>
      <c r="G27" s="89" t="s">
        <v>3</v>
      </c>
      <c r="H27" s="89" t="s">
        <v>5</v>
      </c>
      <c r="I27" s="125" t="s">
        <v>6</v>
      </c>
      <c r="J27"/>
    </row>
    <row r="28" spans="1:10" ht="18" customHeight="1">
      <c r="A28" s="183">
        <f>$I$9+I11</f>
        <v>0</v>
      </c>
      <c r="B28"/>
      <c r="C28" s="105" t="str">
        <f ca="1">CONCATENATE(TEXT(Parámetros!C15,"0")," A ",TEXT(Parámetros!F15,"0")," BPC")</f>
        <v>0 A 84 BPC</v>
      </c>
      <c r="D28" s="6"/>
      <c r="E28" s="10">
        <f ca="1">+Parámetros!C15*Parámetros!$I$9</f>
        <v>0</v>
      </c>
      <c r="F28" s="10">
        <f ca="1">+Parámetros!F15*Parámetros!$I$9</f>
        <v>475440</v>
      </c>
      <c r="G28" s="10">
        <f t="shared" ref="G28:G34" si="0">MIN(A28,(F28-E28))</f>
        <v>0</v>
      </c>
      <c r="H28" s="106">
        <f ca="1">Parámetros!I15</f>
        <v>0</v>
      </c>
      <c r="I28" s="107">
        <f t="shared" ref="I28:I35" si="1">G28*H28</f>
        <v>0</v>
      </c>
      <c r="J28"/>
    </row>
    <row r="29" spans="1:10">
      <c r="A29" s="184">
        <f>IF(A28&gt;(F28-E28),A28-(F28-E28),0)</f>
        <v>0</v>
      </c>
      <c r="B29"/>
      <c r="C29" s="105" t="str">
        <f ca="1">CONCATENATE(TEXT(Parámetros!C16,"0")," A ",TEXT(Parámetros!F16,"0")," BPC")</f>
        <v>84 A 120 BPC</v>
      </c>
      <c r="D29" s="6"/>
      <c r="E29" s="10">
        <f ca="1">+Parámetros!C16*Parámetros!$I$9</f>
        <v>475440</v>
      </c>
      <c r="F29" s="10">
        <f ca="1">+Parámetros!F16*Parámetros!$I$9</f>
        <v>679200</v>
      </c>
      <c r="G29" s="10">
        <f t="shared" si="0"/>
        <v>0</v>
      </c>
      <c r="H29" s="106">
        <f ca="1">Parámetros!I16</f>
        <v>0.1</v>
      </c>
      <c r="I29" s="107">
        <f t="shared" si="1"/>
        <v>0</v>
      </c>
      <c r="J29"/>
    </row>
    <row r="30" spans="1:10">
      <c r="A30" s="184">
        <f t="shared" ref="A30:A35" si="2">IF(A29&gt;(F29-E29),A29-(F29-E29),0)</f>
        <v>0</v>
      </c>
      <c r="B30"/>
      <c r="C30" s="105" t="str">
        <f ca="1">CONCATENATE(TEXT(Parámetros!C17,"0")," A ",TEXT(Parámetros!F17,"0")," BPC")</f>
        <v>120 A 180 BPC</v>
      </c>
      <c r="D30" s="6"/>
      <c r="E30" s="10">
        <f ca="1">+Parámetros!C17*Parámetros!$I$9</f>
        <v>679200</v>
      </c>
      <c r="F30" s="10">
        <f ca="1">+Parámetros!F17*Parámetros!$I$9</f>
        <v>1018800</v>
      </c>
      <c r="G30" s="10">
        <f t="shared" si="0"/>
        <v>0</v>
      </c>
      <c r="H30" s="106">
        <f ca="1">Parámetros!I17</f>
        <v>0.15</v>
      </c>
      <c r="I30" s="107">
        <f t="shared" si="1"/>
        <v>0</v>
      </c>
      <c r="J30"/>
    </row>
    <row r="31" spans="1:10">
      <c r="A31" s="184">
        <f t="shared" si="2"/>
        <v>0</v>
      </c>
      <c r="B31"/>
      <c r="C31" s="105" t="str">
        <f ca="1">CONCATENATE(TEXT(Parámetros!C18,"0")," A ",TEXT(Parámetros!F18,"0")," BPC")</f>
        <v>180 A 360 BPC</v>
      </c>
      <c r="D31" s="6"/>
      <c r="E31" s="10">
        <f ca="1">+Parámetros!C18*Parámetros!$I$9</f>
        <v>1018800</v>
      </c>
      <c r="F31" s="10">
        <f ca="1">+Parámetros!F18*Parámetros!$I$9</f>
        <v>2037600</v>
      </c>
      <c r="G31" s="10">
        <f t="shared" si="0"/>
        <v>0</v>
      </c>
      <c r="H31" s="106">
        <f ca="1">Parámetros!I18</f>
        <v>0.24</v>
      </c>
      <c r="I31" s="107">
        <f t="shared" si="1"/>
        <v>0</v>
      </c>
      <c r="J31"/>
    </row>
    <row r="32" spans="1:10">
      <c r="A32" s="184">
        <f t="shared" si="2"/>
        <v>0</v>
      </c>
      <c r="B32"/>
      <c r="C32" s="105" t="str">
        <f ca="1">CONCATENATE(TEXT(Parámetros!C19,"0")," A ",TEXT(Parámetros!F19,"0")," BPC")</f>
        <v>360 A 600 BPC</v>
      </c>
      <c r="D32" s="6"/>
      <c r="E32" s="10">
        <f ca="1">+Parámetros!C19*Parámetros!$I$9</f>
        <v>2037600</v>
      </c>
      <c r="F32" s="10">
        <f ca="1">+Parámetros!F19*Parámetros!$I$9</f>
        <v>3396000</v>
      </c>
      <c r="G32" s="10">
        <f t="shared" si="0"/>
        <v>0</v>
      </c>
      <c r="H32" s="106">
        <f ca="1">Parámetros!I19</f>
        <v>0.25</v>
      </c>
      <c r="I32" s="107">
        <f t="shared" si="1"/>
        <v>0</v>
      </c>
      <c r="J32"/>
    </row>
    <row r="33" spans="1:10">
      <c r="A33" s="184">
        <f t="shared" si="2"/>
        <v>0</v>
      </c>
      <c r="B33"/>
      <c r="C33" s="105" t="str">
        <f ca="1">CONCATENATE(TEXT(Parámetros!C20,"0")," A ",TEXT(Parámetros!F20,"0")," BPC")</f>
        <v>600 A 900 BPC</v>
      </c>
      <c r="D33" s="6"/>
      <c r="E33" s="10">
        <f ca="1">+Parámetros!C20*Parámetros!$I$9</f>
        <v>3396000</v>
      </c>
      <c r="F33" s="10">
        <f ca="1">+Parámetros!F20*Parámetros!$I$9</f>
        <v>5094000</v>
      </c>
      <c r="G33" s="10">
        <f t="shared" si="0"/>
        <v>0</v>
      </c>
      <c r="H33" s="106">
        <f ca="1">Parámetros!I20</f>
        <v>0.27</v>
      </c>
      <c r="I33" s="107">
        <f t="shared" si="1"/>
        <v>0</v>
      </c>
      <c r="J33"/>
    </row>
    <row r="34" spans="1:10">
      <c r="A34" s="184">
        <f t="shared" si="2"/>
        <v>0</v>
      </c>
      <c r="B34"/>
      <c r="C34" s="105" t="str">
        <f ca="1">CONCATENATE(TEXT(Parámetros!C21,"0")," A ",TEXT(Parámetros!F21,"0")," BPC")</f>
        <v>900 A 1380 BPC</v>
      </c>
      <c r="D34" s="6"/>
      <c r="E34" s="10">
        <f ca="1">+Parámetros!C21*Parámetros!$I$9</f>
        <v>5094000</v>
      </c>
      <c r="F34" s="10">
        <f ca="1">+Parámetros!F21*Parámetros!$I$9</f>
        <v>7810800</v>
      </c>
      <c r="G34" s="10">
        <f t="shared" si="0"/>
        <v>0</v>
      </c>
      <c r="H34" s="106">
        <f ca="1">Parámetros!I21</f>
        <v>0.31</v>
      </c>
      <c r="I34" s="107">
        <f t="shared" si="1"/>
        <v>0</v>
      </c>
      <c r="J34"/>
    </row>
    <row r="35" spans="1:10">
      <c r="A35" s="184">
        <f t="shared" si="2"/>
        <v>0</v>
      </c>
      <c r="B35"/>
      <c r="C35" s="105" t="str">
        <f ca="1">CONCATENATE("+ DE ",TEXT(Parámetros!C22,"0"), " BPC")</f>
        <v>+ DE 1380 BPC</v>
      </c>
      <c r="D35" s="6"/>
      <c r="E35" s="10">
        <f ca="1">+Parámetros!C22*Parámetros!$I$9</f>
        <v>7810800</v>
      </c>
      <c r="F35" s="108"/>
      <c r="G35" s="10">
        <f ca="1">A35</f>
        <v>0</v>
      </c>
      <c r="H35" s="106">
        <f ca="1">Parámetros!I22</f>
        <v>0.36</v>
      </c>
      <c r="I35" s="107">
        <f t="shared" si="1"/>
        <v>0</v>
      </c>
      <c r="J35"/>
    </row>
    <row r="36" spans="1:10" ht="13.5" customHeight="1">
      <c r="A36" s="69"/>
      <c r="B36"/>
      <c r="C36" s="105"/>
      <c r="D36" s="6"/>
      <c r="E36" s="10"/>
      <c r="F36" s="108"/>
      <c r="G36" s="10"/>
      <c r="H36" s="106"/>
      <c r="I36" s="107"/>
      <c r="J36"/>
    </row>
    <row r="37" spans="1:10" ht="14.25">
      <c r="A37" s="69"/>
      <c r="B37"/>
      <c r="C37" s="109"/>
      <c r="D37" s="6"/>
      <c r="E37" s="4"/>
      <c r="F37" s="12"/>
      <c r="G37" s="10">
        <f>SUM(G28:G35)</f>
        <v>0</v>
      </c>
      <c r="H37" s="11"/>
      <c r="I37" s="110">
        <f>SUM(I28:I35)</f>
        <v>0</v>
      </c>
      <c r="J37"/>
    </row>
    <row r="38" spans="1:10" ht="14.25">
      <c r="A38" s="69"/>
      <c r="B38"/>
      <c r="C38" s="109"/>
      <c r="D38" s="6"/>
      <c r="E38" s="4"/>
      <c r="F38" s="12"/>
      <c r="G38" s="10"/>
      <c r="H38" s="11"/>
      <c r="I38" s="110"/>
      <c r="J38"/>
    </row>
    <row r="39" spans="1:10" ht="17.25" customHeight="1">
      <c r="A39" s="70">
        <f>I23</f>
        <v>0</v>
      </c>
      <c r="B39"/>
      <c r="C39" s="169" t="s">
        <v>9</v>
      </c>
      <c r="D39" s="163"/>
      <c r="E39" s="168" t="s">
        <v>95</v>
      </c>
      <c r="F39" s="164" t="s">
        <v>4</v>
      </c>
      <c r="G39" s="165" t="s">
        <v>5</v>
      </c>
      <c r="H39" s="165"/>
      <c r="I39" s="170" t="s">
        <v>10</v>
      </c>
      <c r="J39"/>
    </row>
    <row r="40" spans="1:10">
      <c r="A40" s="69">
        <f>IF(A39&gt;(F40-E40),A39-(F40-E40),0)</f>
        <v>0</v>
      </c>
      <c r="B40"/>
      <c r="C40" s="171" t="str">
        <f ca="1">CONCATENATE(TEXT(Parámetros!F26,"0")," BPC")</f>
        <v>180 BPC</v>
      </c>
      <c r="D40" s="235">
        <f>+I9</f>
        <v>0</v>
      </c>
      <c r="E40" s="235"/>
      <c r="F40" s="166">
        <f>+I23</f>
        <v>0</v>
      </c>
      <c r="G40" s="167">
        <f ca="1">IF(D40&gt;Parámetros!H26,Parámetros!I27,Parámetros!I26)</f>
        <v>0.14000000000000001</v>
      </c>
      <c r="H40" s="167"/>
      <c r="I40" s="172">
        <f>F40*G40</f>
        <v>0</v>
      </c>
      <c r="J40"/>
    </row>
    <row r="41" spans="1:10" ht="14.25">
      <c r="A41" s="69"/>
      <c r="B41"/>
      <c r="C41" s="111"/>
      <c r="D41" s="64"/>
      <c r="E41" s="84"/>
      <c r="F41" s="85"/>
      <c r="G41" s="86"/>
      <c r="H41" s="87"/>
      <c r="I41" s="112">
        <f>SUM(I40:I40)</f>
        <v>0</v>
      </c>
      <c r="J41"/>
    </row>
    <row r="42" spans="1:10">
      <c r="A42" s="69"/>
      <c r="B42"/>
      <c r="C42" s="113"/>
      <c r="D42" s="99"/>
      <c r="E42" s="99"/>
      <c r="F42" s="99"/>
      <c r="G42" s="99"/>
      <c r="H42" s="99"/>
      <c r="I42" s="101"/>
      <c r="J42"/>
    </row>
    <row r="43" spans="1:10" ht="15">
      <c r="A43" s="69"/>
      <c r="B43" s="6"/>
      <c r="C43" s="114" t="s">
        <v>75</v>
      </c>
      <c r="D43" s="79"/>
      <c r="E43" s="79"/>
      <c r="F43" s="79"/>
      <c r="G43" s="80"/>
      <c r="H43" s="80"/>
      <c r="I43" s="115">
        <f ca="1">IF('Ingresos y Deducciones'!H62="No",IF((I37-I41)&gt;0,(I37-I41),0),IF((I37-I41)&gt;0,(I37-I41)*0.95,0))</f>
        <v>0</v>
      </c>
      <c r="J43" s="6"/>
    </row>
    <row r="44" spans="1:10" ht="15">
      <c r="A44" s="69"/>
      <c r="B44"/>
      <c r="C44" s="116"/>
      <c r="D44" s="3"/>
      <c r="E44" s="3"/>
      <c r="F44" s="3"/>
      <c r="G44" s="6"/>
      <c r="H44" s="9"/>
      <c r="I44" s="117"/>
      <c r="J44"/>
    </row>
    <row r="45" spans="1:10" ht="16.5" customHeight="1">
      <c r="A45" s="69"/>
      <c r="B45"/>
      <c r="C45" s="118" t="s">
        <v>44</v>
      </c>
      <c r="D45" s="6"/>
      <c r="E45" s="81"/>
      <c r="F45" s="82"/>
      <c r="G45" s="83"/>
      <c r="H45" s="119">
        <f>+IF(I43=0,0,IF(I35&gt;0,H35,IF(I34&gt;0,H34,IF(I33&gt;0,H33,IF(I32&gt;0,H32,IF(I31&gt;0,H31,IF(I30&gt;0,H30,IF(I29&gt;0,H29,0))))))))</f>
        <v>0</v>
      </c>
      <c r="I45" s="120"/>
      <c r="J45"/>
    </row>
    <row r="46" spans="1:10" ht="26.25" customHeight="1">
      <c r="A46" s="69"/>
      <c r="B46"/>
      <c r="C46" s="121" t="s">
        <v>74</v>
      </c>
      <c r="D46" s="94"/>
      <c r="E46" s="95"/>
      <c r="F46" s="96"/>
      <c r="G46" s="97"/>
      <c r="H46" s="98"/>
      <c r="I46" s="122">
        <f ca="1">+IF('Ingresos y Deducciones'!H62="No",I10*H45,I10*H45*0.95)</f>
        <v>0</v>
      </c>
      <c r="J46"/>
    </row>
    <row r="47" spans="1:10" ht="15.75">
      <c r="A47" s="69"/>
      <c r="B47" s="6"/>
      <c r="C47" s="121" t="s">
        <v>70</v>
      </c>
      <c r="D47" s="94"/>
      <c r="E47" s="95"/>
      <c r="F47" s="96"/>
      <c r="G47" s="97"/>
      <c r="H47" s="98"/>
      <c r="I47" s="123">
        <f ca="1">IF(AND('Ingresos y Deducciones'!H60="Si",'Ingresos y Deducciones'!K24&lt;=Parámetros!I11),0,I43+I46)</f>
        <v>0</v>
      </c>
      <c r="J47" s="6"/>
    </row>
    <row r="48" spans="1:10" ht="16.5" customHeight="1">
      <c r="A48" s="69"/>
      <c r="B48"/>
      <c r="C48" s="6"/>
      <c r="D48" s="6"/>
      <c r="E48" s="4"/>
      <c r="F48" s="6"/>
      <c r="G48" s="6"/>
      <c r="H48" s="6"/>
      <c r="I48" s="6"/>
      <c r="J48"/>
    </row>
    <row r="49" spans="1:10" ht="12.75" hidden="1" customHeight="1">
      <c r="A49" s="69"/>
      <c r="B49"/>
      <c r="C49"/>
      <c r="D49"/>
      <c r="E49" s="1"/>
      <c r="F49"/>
      <c r="G49"/>
      <c r="H49" s="49"/>
      <c r="I49" s="49" t="s">
        <v>24</v>
      </c>
      <c r="J49"/>
    </row>
    <row r="50" spans="1:10" hidden="1">
      <c r="A50" s="69"/>
      <c r="B50"/>
      <c r="C50" s="47" t="e">
        <f ca="1">IF(AND(OR('Ingresos y Deducciones'!I8=1,'Ingresos y Deducciones'!I8=2),'Ingresos y Deducciones'!K24+'Ingresos y Deducciones'!K26&lt;=Parámetros!#REF!),6*('Ingresos y Deducciones'!K24+'Ingresos y Deducciones'!K26)*Parámetros!#REF!,0)</f>
        <v>#REF!</v>
      </c>
      <c r="D50" s="47" t="e">
        <f ca="1">IF(AND(OR('Ingresos y Deducciones'!I8=1,'Ingresos y Deducciones'!I8=2),'Ingresos y Deducciones'!#REF!+'Ingresos y Deducciones'!#REF!&lt;=Parámetros!#REF!),('Ingresos y Deducciones'!#REF!+'Ingresos y Deducciones'!#REF!)*Parámetros!#REF!,0)</f>
        <v>#REF!</v>
      </c>
      <c r="E50" s="47" t="e">
        <f ca="1">IF(AND(OR('Ingresos y Deducciones'!I8=4,'Ingresos y Deducciones'!I8=5),'Ingresos y Deducciones'!K24&gt;=Parámetros!#REF!),6*'Ingresos y Deducciones'!K24*Parámetros!#REF!,0)</f>
        <v>#REF!</v>
      </c>
      <c r="F50" s="1"/>
      <c r="G50"/>
      <c r="H50"/>
      <c r="I50"/>
      <c r="J50"/>
    </row>
    <row r="51" spans="1:10" ht="13.5" hidden="1" customHeight="1">
      <c r="A51" s="69"/>
      <c r="B51"/>
      <c r="C51" s="47" t="e">
        <f ca="1">IF(AND(OR('Ingresos y Deducciones'!I8=1,'Ingresos y Deducciones'!I8=2),'Ingresos y Deducciones'!K24+'Ingresos y Deducciones'!K26&gt;Parámetros!#REF!,'Ingresos y Deducciones'!K24+'Ingresos y Deducciones'!K26&lt;=Parámetros!#REF!),6*('Ingresos y Deducciones'!K24+'Ingresos y Deducciones'!K26)*Parámetros!#REF!,0)</f>
        <v>#REF!</v>
      </c>
      <c r="D51" s="47" t="e">
        <f ca="1">IF(AND(OR('Ingresos y Deducciones'!I8=1,'Ingresos y Deducciones'!I8=2),'Ingresos y Deducciones'!#REF!+'Ingresos y Deducciones'!#REF!&gt;Parámetros!#REF!,'Ingresos y Deducciones'!#REF!+'Ingresos y Deducciones'!#REF!&lt;=Parámetros!#REF!),('Ingresos y Deducciones'!#REF!+'Ingresos y Deducciones'!#REF!)*Parámetros!#REF!,0)</f>
        <v>#REF!</v>
      </c>
      <c r="E51" s="47"/>
      <c r="F51" s="1"/>
      <c r="G51"/>
      <c r="H51"/>
      <c r="I51"/>
      <c r="J51"/>
    </row>
    <row r="52" spans="1:10" hidden="1">
      <c r="A52" s="69"/>
      <c r="B52"/>
      <c r="C52" s="47" t="e">
        <f ca="1">IF(AND(OR('Ingresos y Deducciones'!I8=1,'Ingresos y Deducciones'!I8=2),'Ingresos y Deducciones'!K24+'Ingresos y Deducciones'!K26&gt;Parámetros!#REF!),6*('Ingresos y Deducciones'!K24+'Ingresos y Deducciones'!K26)*Parámetros!#REF!,0)</f>
        <v>#REF!</v>
      </c>
      <c r="D52" s="47" t="e">
        <f ca="1">IF(AND(OR('Ingresos y Deducciones'!I8=1,'Ingresos y Deducciones'!I8=2),'Ingresos y Deducciones'!#REF!+'Ingresos y Deducciones'!#REF!&gt;Parámetros!#REF!),('Ingresos y Deducciones'!#REF!+'Ingresos y Deducciones'!#REF!)*Parámetros!#REF!,0)</f>
        <v>#REF!</v>
      </c>
      <c r="E52" s="47"/>
      <c r="F52" s="1"/>
      <c r="G52"/>
      <c r="H52"/>
      <c r="I52"/>
      <c r="J52"/>
    </row>
    <row r="53" spans="1:10">
      <c r="B53" s="160"/>
      <c r="C53" s="47"/>
      <c r="D53" s="47"/>
      <c r="E53" s="47"/>
      <c r="F53" s="1"/>
      <c r="G53"/>
      <c r="H53"/>
      <c r="I53"/>
      <c r="J53" s="160"/>
    </row>
    <row r="54" spans="1:10">
      <c r="B54" s="160"/>
      <c r="C54" s="161"/>
      <c r="D54" s="161"/>
      <c r="E54" s="161"/>
      <c r="F54" s="162"/>
      <c r="G54" s="160"/>
      <c r="H54" s="160"/>
      <c r="I54" s="160"/>
      <c r="J54" s="160"/>
    </row>
    <row r="55" spans="1:10">
      <c r="B55" s="160"/>
      <c r="C55" s="161"/>
      <c r="D55" s="161"/>
      <c r="E55" s="161"/>
      <c r="F55" s="162"/>
      <c r="G55" s="160"/>
      <c r="H55" s="160"/>
      <c r="I55" s="160"/>
      <c r="J55" s="160"/>
    </row>
    <row r="56" spans="1:10">
      <c r="C56" s="158"/>
      <c r="D56" s="158"/>
      <c r="E56" s="158"/>
      <c r="F56" s="159"/>
    </row>
    <row r="57" spans="1:10">
      <c r="C57" s="158"/>
      <c r="D57" s="158"/>
      <c r="E57" s="158"/>
      <c r="F57" s="159"/>
    </row>
    <row r="58" spans="1:10">
      <c r="C58" s="158"/>
      <c r="D58" s="158"/>
      <c r="E58" s="158"/>
      <c r="F58" s="159"/>
    </row>
    <row r="59" spans="1:10">
      <c r="C59" s="158"/>
      <c r="D59" s="158"/>
      <c r="E59" s="158"/>
      <c r="F59" s="159"/>
    </row>
    <row r="60" spans="1:10">
      <c r="C60" s="158"/>
      <c r="D60" s="158"/>
      <c r="E60" s="158"/>
      <c r="F60" s="159"/>
    </row>
    <row r="61" spans="1:10">
      <c r="C61" s="158"/>
      <c r="D61" s="158"/>
      <c r="E61" s="158"/>
      <c r="F61" s="159"/>
    </row>
    <row r="62" spans="1:10">
      <c r="C62" s="158"/>
      <c r="D62" s="158"/>
      <c r="E62" s="158"/>
      <c r="F62" s="159"/>
    </row>
    <row r="63" spans="1:10">
      <c r="C63" s="158"/>
      <c r="D63" s="158"/>
      <c r="E63" s="158"/>
      <c r="F63" s="159"/>
    </row>
    <row r="64" spans="1:10">
      <c r="C64" s="158"/>
      <c r="D64" s="158"/>
      <c r="E64" s="158"/>
      <c r="F64" s="159"/>
    </row>
    <row r="65" spans="3:6">
      <c r="C65" s="158"/>
      <c r="D65" s="158"/>
      <c r="E65" s="158"/>
      <c r="F65" s="159"/>
    </row>
    <row r="66" spans="3:6">
      <c r="C66" s="158"/>
      <c r="D66" s="158"/>
      <c r="E66" s="158"/>
      <c r="F66" s="159"/>
    </row>
    <row r="67" spans="3:6">
      <c r="C67" s="158"/>
      <c r="D67" s="158"/>
      <c r="E67" s="158"/>
      <c r="F67" s="159"/>
    </row>
    <row r="68" spans="3:6" ht="9.75" customHeight="1">
      <c r="C68" s="158"/>
      <c r="D68" s="158"/>
      <c r="E68" s="158"/>
      <c r="F68" s="159"/>
    </row>
    <row r="69" spans="3:6" ht="14.25" customHeight="1">
      <c r="C69" s="158"/>
      <c r="D69" s="158"/>
      <c r="E69" s="158"/>
      <c r="F69" s="159"/>
    </row>
    <row r="70" spans="3:6" ht="12.75" customHeight="1">
      <c r="C70" s="158"/>
      <c r="D70" s="158"/>
      <c r="E70" s="158"/>
      <c r="F70" s="159"/>
    </row>
    <row r="71" spans="3:6" ht="12.75" customHeight="1">
      <c r="E71" s="158"/>
      <c r="F71" s="159"/>
    </row>
    <row r="74" spans="3:6" ht="15" customHeight="1"/>
    <row r="95" ht="6" customHeight="1"/>
  </sheetData>
  <sheetProtection sheet="1" objects="1" scenarios="1" selectLockedCells="1" selectUnlockedCells="1"/>
  <mergeCells count="2">
    <mergeCell ref="I3:I5"/>
    <mergeCell ref="D40:E40"/>
  </mergeCells>
  <phoneticPr fontId="4" type="noConversion"/>
  <conditionalFormatting sqref="C20">
    <cfRule type="expression" dxfId="0" priority="1" stopIfTrue="1">
      <formula>$K$9=5</formula>
    </cfRule>
  </conditionalFormatting>
  <pageMargins left="0.39370078740157483" right="0.39370078740157483" top="0.98425196850393704" bottom="0.94488188976377963" header="0" footer="0.70866141732283472"/>
  <pageSetup paperSize="9" scale="99" orientation="portrait" r:id="rId1"/>
  <headerFooter alignWithMargins="0"/>
  <colBreaks count="1" manualBreakCount="1">
    <brk id="10" max="1048575" man="1"/>
  </colBreaks>
  <ignoredErrors>
    <ignoredError sqref="K8:M10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showGridLines="0" showRowColHeaders="0" topLeftCell="A2" zoomScaleNormal="100" workbookViewId="0">
      <selection activeCell="I27" sqref="I27"/>
    </sheetView>
  </sheetViews>
  <sheetFormatPr baseColWidth="10" defaultRowHeight="0" customHeight="1" zeroHeight="1"/>
  <cols>
    <col min="1" max="1" width="7.5703125" style="63" customWidth="1"/>
    <col min="2" max="2" width="4.28515625" style="2" customWidth="1"/>
    <col min="3" max="4" width="12.85546875" style="2" customWidth="1"/>
    <col min="5" max="5" width="15.140625" style="2" customWidth="1"/>
    <col min="6" max="6" width="8.7109375" style="2" customWidth="1"/>
    <col min="7" max="7" width="11.7109375" style="2" customWidth="1"/>
    <col min="8" max="8" width="12.42578125" style="2" customWidth="1"/>
    <col min="9" max="9" width="10.28515625" style="14" customWidth="1"/>
    <col min="10" max="10" width="4.42578125" style="14" customWidth="1"/>
    <col min="11" max="11" width="2.7109375" style="2" hidden="1" customWidth="1"/>
    <col min="12" max="16384" width="11.42578125" style="151"/>
  </cols>
  <sheetData>
    <row r="1" spans="2:11" ht="12.75" customHeight="1">
      <c r="B1" s="63"/>
      <c r="C1" s="63"/>
      <c r="D1" s="63"/>
      <c r="E1" s="63"/>
      <c r="F1" s="63"/>
      <c r="G1" s="63"/>
      <c r="H1" s="63"/>
      <c r="I1" s="65"/>
      <c r="J1" s="65"/>
      <c r="K1" s="63"/>
    </row>
    <row r="2" spans="2:11" ht="12.75" customHeight="1">
      <c r="B2" s="191"/>
      <c r="C2" s="191"/>
      <c r="D2" s="191"/>
      <c r="E2" s="191"/>
      <c r="F2" s="191"/>
      <c r="G2" s="191"/>
      <c r="H2" s="191"/>
      <c r="I2" s="192"/>
      <c r="J2" s="191"/>
    </row>
    <row r="3" spans="2:11" ht="18">
      <c r="B3" s="191"/>
      <c r="C3" s="191"/>
      <c r="D3" s="191"/>
      <c r="E3" s="193" t="s">
        <v>45</v>
      </c>
      <c r="F3" s="191"/>
      <c r="G3" s="192"/>
      <c r="H3" s="194"/>
      <c r="I3" s="238" t="s">
        <v>106</v>
      </c>
      <c r="J3" s="191"/>
    </row>
    <row r="4" spans="2:11" ht="15.75">
      <c r="B4" s="191"/>
      <c r="C4" s="191"/>
      <c r="D4" s="191"/>
      <c r="E4" s="195" t="s">
        <v>38</v>
      </c>
      <c r="F4" s="191"/>
      <c r="G4" s="192"/>
      <c r="H4" s="196"/>
      <c r="I4" s="238"/>
      <c r="J4" s="191"/>
    </row>
    <row r="5" spans="2:11" ht="15.75">
      <c r="B5" s="191"/>
      <c r="C5" s="191"/>
      <c r="D5" s="191"/>
      <c r="E5" s="195" t="s">
        <v>107</v>
      </c>
      <c r="F5" s="191"/>
      <c r="G5" s="192"/>
      <c r="H5" s="196"/>
      <c r="I5" s="238"/>
      <c r="J5" s="197"/>
      <c r="K5" s="30"/>
    </row>
    <row r="6" spans="2:11" ht="12.75" customHeight="1">
      <c r="B6" s="191"/>
      <c r="C6" s="191"/>
      <c r="D6" s="191"/>
      <c r="E6" s="198"/>
      <c r="F6" s="196"/>
      <c r="G6" s="199"/>
      <c r="H6" s="196"/>
      <c r="I6" s="192"/>
      <c r="J6" s="197"/>
      <c r="K6" s="30"/>
    </row>
    <row r="7" spans="2:11" ht="12.75">
      <c r="B7" s="200"/>
      <c r="C7" s="200"/>
      <c r="D7" s="200"/>
      <c r="E7" s="200"/>
      <c r="F7" s="200"/>
      <c r="G7" s="200"/>
      <c r="H7" s="200"/>
      <c r="I7" s="200"/>
      <c r="J7" s="200"/>
      <c r="K7" s="31"/>
    </row>
    <row r="8" spans="2:11" ht="9.75" customHeight="1">
      <c r="B8" s="200"/>
      <c r="C8" s="200"/>
      <c r="D8" s="200"/>
      <c r="E8" s="200"/>
      <c r="F8" s="200"/>
      <c r="G8" s="200"/>
      <c r="H8" s="201"/>
      <c r="I8" s="191"/>
      <c r="J8" s="200"/>
      <c r="K8" s="31"/>
    </row>
    <row r="9" spans="2:11" ht="18" customHeight="1">
      <c r="B9" s="200"/>
      <c r="C9" s="193" t="s">
        <v>46</v>
      </c>
      <c r="D9" s="202"/>
      <c r="E9" s="202"/>
      <c r="F9" s="202"/>
      <c r="G9" s="202"/>
      <c r="H9" s="202"/>
      <c r="I9" s="190">
        <v>5660</v>
      </c>
      <c r="J9" s="203"/>
      <c r="K9" s="31"/>
    </row>
    <row r="10" spans="2:11" ht="10.9" customHeight="1">
      <c r="B10" s="200"/>
      <c r="C10" s="193"/>
      <c r="D10" s="202"/>
      <c r="E10" s="202"/>
      <c r="F10" s="202"/>
      <c r="G10" s="202"/>
      <c r="H10" s="202"/>
      <c r="I10" s="190"/>
      <c r="J10" s="203"/>
      <c r="K10" s="31"/>
    </row>
    <row r="11" spans="2:11" ht="16.899999999999999" customHeight="1">
      <c r="B11" s="200"/>
      <c r="C11" s="204" t="s">
        <v>109</v>
      </c>
      <c r="D11" s="202"/>
      <c r="E11" s="202"/>
      <c r="F11" s="202"/>
      <c r="G11" s="202"/>
      <c r="H11" s="202"/>
      <c r="I11" s="189">
        <v>674400</v>
      </c>
      <c r="J11" s="203"/>
      <c r="K11" s="31"/>
    </row>
    <row r="12" spans="2:11" ht="15.6" customHeight="1">
      <c r="B12" s="200"/>
      <c r="C12" s="205"/>
      <c r="D12" s="205"/>
      <c r="E12" s="205"/>
      <c r="F12" s="205"/>
      <c r="G12" s="205"/>
      <c r="H12" s="205"/>
      <c r="I12" s="206"/>
      <c r="J12" s="203"/>
      <c r="K12" s="31"/>
    </row>
    <row r="13" spans="2:11" ht="12.75">
      <c r="B13" s="200"/>
      <c r="C13" s="207" t="s">
        <v>26</v>
      </c>
      <c r="D13" s="208"/>
      <c r="E13" s="208"/>
      <c r="F13" s="208"/>
      <c r="G13" s="208"/>
      <c r="H13" s="208"/>
      <c r="I13" s="209"/>
      <c r="J13" s="203"/>
      <c r="K13" s="31"/>
    </row>
    <row r="14" spans="2:11" ht="16.5" customHeight="1">
      <c r="B14" s="200"/>
      <c r="C14" s="239" t="s">
        <v>1</v>
      </c>
      <c r="D14" s="240"/>
      <c r="E14" s="241"/>
      <c r="F14" s="239" t="s">
        <v>2</v>
      </c>
      <c r="G14" s="240"/>
      <c r="H14" s="241"/>
      <c r="I14" s="210" t="s">
        <v>5</v>
      </c>
      <c r="J14" s="211"/>
      <c r="K14" s="31"/>
    </row>
    <row r="15" spans="2:11" ht="12.75">
      <c r="B15" s="200"/>
      <c r="C15" s="212">
        <v>0</v>
      </c>
      <c r="D15" s="213" t="s">
        <v>7</v>
      </c>
      <c r="E15" s="214">
        <f t="shared" ref="E15:E22" si="0">C15*$I$9</f>
        <v>0</v>
      </c>
      <c r="F15" s="212">
        <v>84</v>
      </c>
      <c r="G15" s="213" t="s">
        <v>7</v>
      </c>
      <c r="H15" s="214">
        <f t="shared" ref="H15:H20" si="1">F15*$I$9</f>
        <v>475440</v>
      </c>
      <c r="I15" s="215">
        <v>0</v>
      </c>
      <c r="J15" s="203"/>
      <c r="K15" s="31"/>
    </row>
    <row r="16" spans="2:11" ht="12.75">
      <c r="B16" s="200"/>
      <c r="C16" s="212">
        <v>84</v>
      </c>
      <c r="D16" s="213" t="s">
        <v>7</v>
      </c>
      <c r="E16" s="214">
        <f t="shared" si="0"/>
        <v>475440</v>
      </c>
      <c r="F16" s="212">
        <v>120</v>
      </c>
      <c r="G16" s="213" t="s">
        <v>7</v>
      </c>
      <c r="H16" s="214">
        <f t="shared" si="1"/>
        <v>679200</v>
      </c>
      <c r="I16" s="215">
        <v>0.1</v>
      </c>
      <c r="J16" s="211" t="s">
        <v>15</v>
      </c>
      <c r="K16" s="31"/>
    </row>
    <row r="17" spans="2:11" ht="12.75">
      <c r="B17" s="200"/>
      <c r="C17" s="212">
        <v>120</v>
      </c>
      <c r="D17" s="213" t="s">
        <v>7</v>
      </c>
      <c r="E17" s="214">
        <f t="shared" si="0"/>
        <v>679200</v>
      </c>
      <c r="F17" s="212">
        <v>180</v>
      </c>
      <c r="G17" s="213" t="s">
        <v>7</v>
      </c>
      <c r="H17" s="214">
        <f t="shared" si="1"/>
        <v>1018800</v>
      </c>
      <c r="I17" s="215">
        <v>0.15</v>
      </c>
      <c r="J17" s="203"/>
      <c r="K17" s="31"/>
    </row>
    <row r="18" spans="2:11" ht="12.75">
      <c r="B18" s="200"/>
      <c r="C18" s="212">
        <v>180</v>
      </c>
      <c r="D18" s="213" t="s">
        <v>7</v>
      </c>
      <c r="E18" s="214">
        <f t="shared" si="0"/>
        <v>1018800</v>
      </c>
      <c r="F18" s="212">
        <v>360</v>
      </c>
      <c r="G18" s="213" t="s">
        <v>7</v>
      </c>
      <c r="H18" s="214">
        <f t="shared" si="1"/>
        <v>2037600</v>
      </c>
      <c r="I18" s="215">
        <v>0.24</v>
      </c>
      <c r="J18" s="206"/>
      <c r="K18" s="31"/>
    </row>
    <row r="19" spans="2:11" ht="12.75">
      <c r="B19" s="200"/>
      <c r="C19" s="212">
        <v>360</v>
      </c>
      <c r="D19" s="213" t="s">
        <v>7</v>
      </c>
      <c r="E19" s="214">
        <f t="shared" si="0"/>
        <v>2037600</v>
      </c>
      <c r="F19" s="212">
        <v>600</v>
      </c>
      <c r="G19" s="213" t="s">
        <v>7</v>
      </c>
      <c r="H19" s="214">
        <f t="shared" si="1"/>
        <v>3396000</v>
      </c>
      <c r="I19" s="215">
        <v>0.25</v>
      </c>
      <c r="J19" s="206"/>
      <c r="K19" s="31"/>
    </row>
    <row r="20" spans="2:11" ht="12.75">
      <c r="B20" s="200"/>
      <c r="C20" s="212">
        <v>600</v>
      </c>
      <c r="D20" s="213" t="s">
        <v>7</v>
      </c>
      <c r="E20" s="214">
        <f t="shared" si="0"/>
        <v>3396000</v>
      </c>
      <c r="F20" s="212">
        <v>900</v>
      </c>
      <c r="G20" s="213" t="s">
        <v>7</v>
      </c>
      <c r="H20" s="214">
        <f t="shared" si="1"/>
        <v>5094000</v>
      </c>
      <c r="I20" s="215">
        <v>0.27</v>
      </c>
      <c r="J20" s="206"/>
      <c r="K20" s="31"/>
    </row>
    <row r="21" spans="2:11" ht="12.75">
      <c r="B21" s="200"/>
      <c r="C21" s="212">
        <v>900</v>
      </c>
      <c r="D21" s="213" t="s">
        <v>7</v>
      </c>
      <c r="E21" s="214">
        <f>C21*$I$9</f>
        <v>5094000</v>
      </c>
      <c r="F21" s="212">
        <v>1380</v>
      </c>
      <c r="G21" s="213" t="s">
        <v>7</v>
      </c>
      <c r="H21" s="214">
        <f>F21*$I$9</f>
        <v>7810800</v>
      </c>
      <c r="I21" s="215">
        <v>0.31</v>
      </c>
      <c r="J21" s="206"/>
      <c r="K21" s="31"/>
    </row>
    <row r="22" spans="2:11" ht="12.75">
      <c r="B22" s="200"/>
      <c r="C22" s="216">
        <v>1380</v>
      </c>
      <c r="D22" s="217" t="s">
        <v>7</v>
      </c>
      <c r="E22" s="218">
        <f t="shared" si="0"/>
        <v>7810800</v>
      </c>
      <c r="F22" s="216"/>
      <c r="G22" s="217"/>
      <c r="H22" s="218"/>
      <c r="I22" s="219">
        <v>0.36</v>
      </c>
      <c r="J22" s="206"/>
      <c r="K22" s="31"/>
    </row>
    <row r="23" spans="2:11" ht="12.75">
      <c r="B23" s="200"/>
      <c r="C23" s="213"/>
      <c r="D23" s="213"/>
      <c r="E23" s="220"/>
      <c r="F23" s="213"/>
      <c r="G23" s="213"/>
      <c r="H23" s="220"/>
      <c r="I23" s="221"/>
      <c r="J23" s="206"/>
      <c r="K23" s="31"/>
    </row>
    <row r="24" spans="2:11" ht="12.75">
      <c r="B24" s="200"/>
      <c r="C24" s="222" t="s">
        <v>94</v>
      </c>
      <c r="D24" s="181"/>
      <c r="E24" s="181"/>
      <c r="F24" s="181"/>
      <c r="G24" s="181"/>
      <c r="H24" s="181"/>
      <c r="I24" s="181"/>
      <c r="J24" s="206"/>
      <c r="K24" s="31"/>
    </row>
    <row r="25" spans="2:11" ht="18.75" customHeight="1">
      <c r="B25" s="200"/>
      <c r="C25" s="223" t="s">
        <v>91</v>
      </c>
      <c r="D25" s="224"/>
      <c r="E25" s="224"/>
      <c r="F25" s="224"/>
      <c r="G25" s="224"/>
      <c r="H25" s="225"/>
      <c r="I25" s="226" t="s">
        <v>5</v>
      </c>
      <c r="J25" s="206"/>
      <c r="K25" s="31"/>
    </row>
    <row r="26" spans="2:11" ht="18.75" customHeight="1">
      <c r="B26" s="200"/>
      <c r="C26" s="242" t="s">
        <v>92</v>
      </c>
      <c r="D26" s="243"/>
      <c r="E26" s="243"/>
      <c r="F26" s="227">
        <v>180</v>
      </c>
      <c r="G26" s="227" t="s">
        <v>7</v>
      </c>
      <c r="H26" s="228">
        <f>F26*$I$9</f>
        <v>1018800</v>
      </c>
      <c r="I26" s="229">
        <v>0.14000000000000001</v>
      </c>
      <c r="J26" s="206"/>
      <c r="K26" s="31"/>
    </row>
    <row r="27" spans="2:11" ht="12.75">
      <c r="B27" s="200"/>
      <c r="C27" s="236" t="s">
        <v>93</v>
      </c>
      <c r="D27" s="237"/>
      <c r="E27" s="237"/>
      <c r="F27" s="217">
        <v>180</v>
      </c>
      <c r="G27" s="217" t="s">
        <v>7</v>
      </c>
      <c r="H27" s="218">
        <f>F27*$I$9</f>
        <v>1018800</v>
      </c>
      <c r="I27" s="219">
        <v>0.08</v>
      </c>
      <c r="J27" s="206"/>
      <c r="K27" s="31"/>
    </row>
    <row r="28" spans="2:11" ht="12.75">
      <c r="B28" s="200"/>
      <c r="C28" s="205"/>
      <c r="D28" s="213"/>
      <c r="E28" s="220"/>
      <c r="F28" s="181"/>
      <c r="G28" s="213"/>
      <c r="H28" s="220"/>
      <c r="I28" s="230"/>
      <c r="J28" s="206"/>
      <c r="K28" s="31"/>
    </row>
    <row r="29" spans="2:11" ht="12.75">
      <c r="B29" s="200"/>
      <c r="C29" s="205"/>
      <c r="D29" s="205"/>
      <c r="E29" s="205"/>
      <c r="F29" s="205"/>
      <c r="G29" s="205"/>
      <c r="H29" s="205"/>
      <c r="I29" s="231" t="s">
        <v>24</v>
      </c>
      <c r="J29" s="206"/>
      <c r="K29" s="31"/>
    </row>
    <row r="30" spans="2:11" ht="12.75">
      <c r="B30" s="200"/>
      <c r="C30" s="205"/>
      <c r="D30" s="205"/>
      <c r="E30" s="205"/>
      <c r="F30" s="205"/>
      <c r="G30" s="205"/>
      <c r="H30" s="205"/>
      <c r="I30" s="206"/>
      <c r="J30" s="206"/>
      <c r="K30" s="31"/>
    </row>
    <row r="31" spans="2:11" ht="12.75">
      <c r="B31" s="200"/>
      <c r="C31" s="205"/>
      <c r="D31" s="205"/>
      <c r="E31" s="205"/>
      <c r="F31" s="205"/>
      <c r="G31" s="205"/>
      <c r="H31" s="205"/>
      <c r="I31" s="206"/>
      <c r="J31" s="206"/>
      <c r="K31" s="31"/>
    </row>
    <row r="32" spans="2:11" ht="12.75">
      <c r="B32" s="200"/>
      <c r="C32" s="191"/>
      <c r="D32" s="191"/>
      <c r="E32" s="191"/>
      <c r="F32" s="191"/>
      <c r="G32" s="191"/>
      <c r="H32" s="191"/>
      <c r="I32" s="191"/>
      <c r="J32" s="206"/>
      <c r="K32" s="31"/>
    </row>
  </sheetData>
  <sheetProtection sheet="1" objects="1" scenarios="1" selectLockedCells="1" selectUnlockedCells="1"/>
  <protectedRanges>
    <protectedRange sqref="E6:F11 E3:E5 J2:IV11 I2:I7 I9:I11 C15:D20 B2:D11 G2:H11 E2:F2 F14 C14 F12:G13 F15:G20 C22:D23 C12:D13 H25 E25:F25 H12:J20 C28:I65536 C21:J21 F22:J23 K12:IV23 J24:IV65536 D24:I24 C25 I25:I27 F26:H27 B12:B65536 E12:E23" name="Rango1"/>
    <protectedRange sqref="C26:D26" name="Rango1_1"/>
    <protectedRange sqref="C27:D27" name="Rango1_2"/>
    <protectedRange sqref="C24" name="Rango1_3"/>
  </protectedRanges>
  <mergeCells count="5">
    <mergeCell ref="C27:E27"/>
    <mergeCell ref="I3:I5"/>
    <mergeCell ref="F14:H14"/>
    <mergeCell ref="C14:E14"/>
    <mergeCell ref="C26:E26"/>
  </mergeCells>
  <phoneticPr fontId="4" type="noConversion"/>
  <pageMargins left="0.39370078740157483" right="0.39370078740157483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Instructivo</vt:lpstr>
      <vt:lpstr>Ingresos y Deducciones</vt:lpstr>
      <vt:lpstr>Detalles de Liquidación Anual</vt:lpstr>
      <vt:lpstr>Parámetros</vt:lpstr>
      <vt:lpstr>'Detalles de Liquidación Anual'!Área_de_impresión</vt:lpstr>
      <vt:lpstr>'Ingresos y Deducciones'!Área_de_impresión</vt:lpstr>
      <vt:lpstr>Instructivo!Área_de_impresión</vt:lpstr>
      <vt:lpstr>Parámetros!Área_de_impresión</vt:lpstr>
      <vt:lpstr>Instructivo!OLE_LINK14</vt:lpstr>
      <vt:lpstr>Instructivo!OLE_LINK32</vt:lpstr>
      <vt:lpstr>Instructivo!OLE_LINK4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IRPF - 2015 - Ajuste anual</dc:title>
  <dc:creator>Dirección General Impositiva</dc:creator>
  <cp:lastModifiedBy>2226</cp:lastModifiedBy>
  <cp:lastPrinted>2020-12-08T16:44:32Z</cp:lastPrinted>
  <dcterms:created xsi:type="dcterms:W3CDTF">2007-04-11T12:40:44Z</dcterms:created>
  <dcterms:modified xsi:type="dcterms:W3CDTF">2023-12-15T12:49:47Z</dcterms:modified>
</cp:coreProperties>
</file>