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51\Desktop\PRESENTACIÓN\"/>
    </mc:Choice>
  </mc:AlternateContent>
  <bookViews>
    <workbookView xWindow="0" yWindow="0" windowWidth="28800" windowHeight="9780"/>
  </bookViews>
  <sheets>
    <sheet name="Estimación del Convenio" sheetId="1" r:id="rId1"/>
    <sheet name="2" sheetId="2" r:id="rId2"/>
    <sheet name="5" sheetId="3" r:id="rId3"/>
    <sheet name="8" sheetId="4" r:id="rId4"/>
    <sheet name="10" sheetId="5" state="hidden" r:id="rId5"/>
    <sheet name="14" sheetId="6" state="hidden" r:id="rId6"/>
    <sheet name="18" sheetId="7" state="hidden" r:id="rId7"/>
    <sheet name="24" sheetId="8" r:id="rId8"/>
    <sheet name="36" sheetId="9" state="hidden" r:id="rId9"/>
    <sheet name="48" sheetId="10" state="hidden" r:id="rId10"/>
    <sheet name="72" sheetId="11" r:id="rId11"/>
    <sheet name="Recargo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  <c r="E2" i="11" l="1"/>
  <c r="G2" i="11" s="1"/>
  <c r="F7" i="11" s="1"/>
  <c r="F8" i="11" s="1"/>
  <c r="E2" i="10"/>
  <c r="G2" i="10" s="1"/>
  <c r="F7" i="10" s="1"/>
  <c r="F8" i="10" s="1"/>
  <c r="E2" i="9"/>
  <c r="E2" i="8"/>
  <c r="E3" i="7"/>
  <c r="E2" i="6"/>
  <c r="E2" i="5"/>
  <c r="E1" i="4"/>
  <c r="E1" i="3"/>
  <c r="F3" i="2"/>
  <c r="B8" i="11"/>
  <c r="B8" i="10"/>
  <c r="B8" i="9"/>
  <c r="B7" i="8"/>
  <c r="B9" i="7"/>
  <c r="B8" i="6"/>
  <c r="B8" i="5"/>
  <c r="B7" i="4"/>
  <c r="B7" i="3"/>
  <c r="C9" i="2"/>
  <c r="C8" i="12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C8" i="10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D14" i="1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C12" i="1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11" i="11"/>
  <c r="D9" i="11"/>
  <c r="D10" i="11" s="1"/>
  <c r="D11" i="11" s="1"/>
  <c r="D12" i="11" s="1"/>
  <c r="D13" i="11" s="1"/>
  <c r="C9" i="11"/>
  <c r="C10" i="11" s="1"/>
  <c r="C8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H8" i="10" l="1"/>
  <c r="F9" i="10"/>
  <c r="H8" i="11"/>
  <c r="F9" i="11"/>
  <c r="F10" i="10" l="1"/>
  <c r="H9" i="10"/>
  <c r="F10" i="11"/>
  <c r="H9" i="11"/>
  <c r="F11" i="10" l="1"/>
  <c r="H10" i="10"/>
  <c r="F11" i="11"/>
  <c r="H10" i="11"/>
  <c r="H11" i="10" l="1"/>
  <c r="F12" i="10"/>
  <c r="H11" i="11"/>
  <c r="F12" i="11"/>
  <c r="F13" i="10" l="1"/>
  <c r="H12" i="10"/>
  <c r="F13" i="11"/>
  <c r="H12" i="11"/>
  <c r="H13" i="10" l="1"/>
  <c r="F14" i="10"/>
  <c r="H13" i="11"/>
  <c r="F14" i="11"/>
  <c r="H14" i="10" l="1"/>
  <c r="F15" i="10"/>
  <c r="H14" i="11"/>
  <c r="F15" i="11"/>
  <c r="F16" i="10" l="1"/>
  <c r="H15" i="10"/>
  <c r="F16" i="11"/>
  <c r="H15" i="11"/>
  <c r="H16" i="10" l="1"/>
  <c r="F17" i="10"/>
  <c r="H16" i="11"/>
  <c r="F17" i="11"/>
  <c r="H17" i="10" l="1"/>
  <c r="F18" i="10"/>
  <c r="F18" i="11"/>
  <c r="H17" i="11"/>
  <c r="F19" i="10" l="1"/>
  <c r="H18" i="10"/>
  <c r="F19" i="11"/>
  <c r="H18" i="11"/>
  <c r="H19" i="10" l="1"/>
  <c r="F20" i="10"/>
  <c r="H19" i="11"/>
  <c r="F20" i="11"/>
  <c r="F21" i="10" l="1"/>
  <c r="H20" i="10"/>
  <c r="F21" i="11"/>
  <c r="H20" i="11"/>
  <c r="F22" i="10" l="1"/>
  <c r="H21" i="10"/>
  <c r="H21" i="11"/>
  <c r="F22" i="11"/>
  <c r="H22" i="10" l="1"/>
  <c r="F23" i="10"/>
  <c r="H22" i="11"/>
  <c r="F23" i="11"/>
  <c r="F24" i="10" l="1"/>
  <c r="H23" i="10"/>
  <c r="F24" i="11"/>
  <c r="H23" i="11"/>
  <c r="H24" i="10" l="1"/>
  <c r="F25" i="10"/>
  <c r="H24" i="11"/>
  <c r="F25" i="11"/>
  <c r="F26" i="10" l="1"/>
  <c r="H25" i="10"/>
  <c r="F26" i="11"/>
  <c r="H25" i="11"/>
  <c r="F27" i="10" l="1"/>
  <c r="H26" i="10"/>
  <c r="F27" i="11"/>
  <c r="H26" i="11"/>
  <c r="H27" i="10" l="1"/>
  <c r="F28" i="10"/>
  <c r="H27" i="11"/>
  <c r="F28" i="11"/>
  <c r="F29" i="10" l="1"/>
  <c r="H28" i="10"/>
  <c r="F29" i="11"/>
  <c r="H28" i="11"/>
  <c r="F30" i="10" l="1"/>
  <c r="H29" i="10"/>
  <c r="H29" i="11"/>
  <c r="F30" i="11"/>
  <c r="H30" i="10" l="1"/>
  <c r="F31" i="10"/>
  <c r="H30" i="11"/>
  <c r="F31" i="11"/>
  <c r="F32" i="10" l="1"/>
  <c r="H31" i="10"/>
  <c r="F32" i="11"/>
  <c r="H31" i="11"/>
  <c r="H32" i="10" l="1"/>
  <c r="F33" i="10"/>
  <c r="H32" i="11"/>
  <c r="F33" i="11"/>
  <c r="H33" i="10" l="1"/>
  <c r="F34" i="10"/>
  <c r="F34" i="11"/>
  <c r="H33" i="11"/>
  <c r="F35" i="10" l="1"/>
  <c r="H34" i="10"/>
  <c r="F35" i="11"/>
  <c r="H34" i="11"/>
  <c r="H35" i="10" l="1"/>
  <c r="F36" i="10"/>
  <c r="H35" i="11"/>
  <c r="F36" i="11"/>
  <c r="F37" i="10" l="1"/>
  <c r="H36" i="10"/>
  <c r="F37" i="11"/>
  <c r="H36" i="11"/>
  <c r="F38" i="10" l="1"/>
  <c r="H37" i="10"/>
  <c r="F38" i="11"/>
  <c r="H37" i="11"/>
  <c r="H38" i="10" l="1"/>
  <c r="F39" i="10"/>
  <c r="H38" i="11"/>
  <c r="F39" i="11"/>
  <c r="F40" i="10" l="1"/>
  <c r="H39" i="10"/>
  <c r="F40" i="11"/>
  <c r="H39" i="11"/>
  <c r="H40" i="10" l="1"/>
  <c r="F41" i="10"/>
  <c r="H40" i="11"/>
  <c r="F41" i="11"/>
  <c r="H41" i="10" l="1"/>
  <c r="F42" i="10"/>
  <c r="F42" i="11"/>
  <c r="H41" i="11"/>
  <c r="F43" i="10" l="1"/>
  <c r="H42" i="10"/>
  <c r="F43" i="11"/>
  <c r="H42" i="11"/>
  <c r="H43" i="10" l="1"/>
  <c r="F44" i="10"/>
  <c r="H43" i="11"/>
  <c r="F44" i="11"/>
  <c r="F45" i="10" l="1"/>
  <c r="H44" i="10"/>
  <c r="F45" i="11"/>
  <c r="H44" i="11"/>
  <c r="F46" i="10" l="1"/>
  <c r="H45" i="10"/>
  <c r="F46" i="11"/>
  <c r="H45" i="11"/>
  <c r="H46" i="10" l="1"/>
  <c r="F47" i="10"/>
  <c r="H46" i="11"/>
  <c r="F47" i="11"/>
  <c r="F48" i="10" l="1"/>
  <c r="H47" i="10"/>
  <c r="F48" i="11"/>
  <c r="H47" i="11"/>
  <c r="H48" i="10" l="1"/>
  <c r="F49" i="10"/>
  <c r="H48" i="11"/>
  <c r="F49" i="11"/>
  <c r="H49" i="10" l="1"/>
  <c r="F50" i="10"/>
  <c r="H49" i="11"/>
  <c r="F50" i="11"/>
  <c r="F51" i="10" l="1"/>
  <c r="H50" i="10"/>
  <c r="F51" i="11"/>
  <c r="H50" i="11"/>
  <c r="H51" i="10" l="1"/>
  <c r="F52" i="10"/>
  <c r="H51" i="11"/>
  <c r="F52" i="11"/>
  <c r="F53" i="10" l="1"/>
  <c r="H52" i="10"/>
  <c r="F53" i="11"/>
  <c r="H52" i="11"/>
  <c r="F54" i="10" l="1"/>
  <c r="H53" i="10"/>
  <c r="F54" i="11"/>
  <c r="H53" i="11"/>
  <c r="H54" i="10" l="1"/>
  <c r="H55" i="10" s="1"/>
  <c r="H57" i="10" s="1"/>
  <c r="D26" i="1" s="1"/>
  <c r="H54" i="11"/>
  <c r="F55" i="11"/>
  <c r="F56" i="11" l="1"/>
  <c r="H55" i="11"/>
  <c r="H56" i="11" l="1"/>
  <c r="F57" i="11"/>
  <c r="H57" i="11" l="1"/>
  <c r="F58" i="11"/>
  <c r="F59" i="11" l="1"/>
  <c r="H58" i="11"/>
  <c r="H59" i="11" l="1"/>
  <c r="F60" i="11"/>
  <c r="F61" i="11" l="1"/>
  <c r="H60" i="11"/>
  <c r="F62" i="11" l="1"/>
  <c r="H61" i="11"/>
  <c r="H62" i="11" l="1"/>
  <c r="F63" i="11"/>
  <c r="F64" i="11" l="1"/>
  <c r="H63" i="11"/>
  <c r="H64" i="11" l="1"/>
  <c r="F65" i="11"/>
  <c r="H65" i="11" l="1"/>
  <c r="F66" i="11"/>
  <c r="F67" i="11" l="1"/>
  <c r="H66" i="11"/>
  <c r="H67" i="11" l="1"/>
  <c r="F68" i="11"/>
  <c r="F69" i="11" l="1"/>
  <c r="H68" i="11"/>
  <c r="F70" i="11" l="1"/>
  <c r="H69" i="11"/>
  <c r="H70" i="11" l="1"/>
  <c r="F71" i="11"/>
  <c r="F72" i="11" l="1"/>
  <c r="H71" i="11"/>
  <c r="H72" i="11" l="1"/>
  <c r="F73" i="11"/>
  <c r="H73" i="11" l="1"/>
  <c r="F74" i="11"/>
  <c r="F75" i="11" l="1"/>
  <c r="H74" i="11"/>
  <c r="H75" i="11" l="1"/>
  <c r="F76" i="11"/>
  <c r="F77" i="11" l="1"/>
  <c r="H76" i="11"/>
  <c r="F78" i="11" l="1"/>
  <c r="H77" i="11"/>
  <c r="H78" i="11" l="1"/>
  <c r="H79" i="11" s="1"/>
  <c r="H81" i="11" s="1"/>
  <c r="D27" i="1" s="1"/>
  <c r="D11" i="9" l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10" i="9"/>
  <c r="C10" i="9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D9" i="9"/>
  <c r="C8" i="9"/>
  <c r="C9" i="9" s="1"/>
  <c r="B9" i="9"/>
  <c r="G2" i="9"/>
  <c r="F7" i="9" s="1"/>
  <c r="F8" i="9" s="1"/>
  <c r="D9" i="8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C9" i="8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8" i="8"/>
  <c r="B8" i="8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G2" i="8"/>
  <c r="F7" i="8" s="1"/>
  <c r="F8" i="8" s="1"/>
  <c r="D12" i="7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11" i="7"/>
  <c r="D10" i="7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5" i="7"/>
  <c r="B6" i="7" s="1"/>
  <c r="H3" i="7"/>
  <c r="F8" i="7" s="1"/>
  <c r="F9" i="7" s="1"/>
  <c r="D12" i="6"/>
  <c r="D13" i="6" s="1"/>
  <c r="D11" i="6"/>
  <c r="E11" i="6" s="1"/>
  <c r="D10" i="6"/>
  <c r="E10" i="6" s="1"/>
  <c r="E9" i="6"/>
  <c r="D9" i="6"/>
  <c r="E8" i="6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H2" i="6"/>
  <c r="F7" i="6" s="1"/>
  <c r="F8" i="6" s="1"/>
  <c r="D10" i="5"/>
  <c r="D11" i="5" s="1"/>
  <c r="D12" i="5" s="1"/>
  <c r="D13" i="5" s="1"/>
  <c r="D14" i="5" s="1"/>
  <c r="D15" i="5" s="1"/>
  <c r="D16" i="5" s="1"/>
  <c r="D17" i="5" s="1"/>
  <c r="D9" i="5"/>
  <c r="C9" i="5"/>
  <c r="C10" i="5" s="1"/>
  <c r="C11" i="5" s="1"/>
  <c r="C12" i="5" s="1"/>
  <c r="C13" i="5" s="1"/>
  <c r="C14" i="5" s="1"/>
  <c r="C15" i="5" s="1"/>
  <c r="C16" i="5" s="1"/>
  <c r="C17" i="5" s="1"/>
  <c r="B9" i="5"/>
  <c r="B10" i="5" s="1"/>
  <c r="C8" i="5"/>
  <c r="G2" i="5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D12" i="4"/>
  <c r="D13" i="4" s="1"/>
  <c r="H13" i="4" s="1"/>
  <c r="D11" i="4"/>
  <c r="H11" i="4" s="1"/>
  <c r="C11" i="4"/>
  <c r="C12" i="4" s="1"/>
  <c r="C13" i="4" s="1"/>
  <c r="D10" i="4"/>
  <c r="H10" i="4" s="1"/>
  <c r="C10" i="4"/>
  <c r="D9" i="4"/>
  <c r="H9" i="4" s="1"/>
  <c r="C9" i="4"/>
  <c r="D8" i="4"/>
  <c r="H8" i="4" s="1"/>
  <c r="C8" i="4"/>
  <c r="H7" i="4"/>
  <c r="C7" i="4"/>
  <c r="G1" i="4"/>
  <c r="F6" i="4" s="1"/>
  <c r="F7" i="4" s="1"/>
  <c r="F8" i="4" s="1"/>
  <c r="F9" i="4" s="1"/>
  <c r="F10" i="4" s="1"/>
  <c r="F11" i="4" s="1"/>
  <c r="F12" i="4" s="1"/>
  <c r="F13" i="4" s="1"/>
  <c r="D9" i="3"/>
  <c r="D10" i="3" s="1"/>
  <c r="D8" i="3"/>
  <c r="C8" i="3"/>
  <c r="C9" i="3" s="1"/>
  <c r="C10" i="3" s="1"/>
  <c r="C7" i="3"/>
  <c r="B8" i="3"/>
  <c r="B9" i="3" s="1"/>
  <c r="B10" i="3" s="1"/>
  <c r="H1" i="3"/>
  <c r="F6" i="3" s="1"/>
  <c r="F9" i="2"/>
  <c r="D9" i="2"/>
  <c r="I3" i="2"/>
  <c r="G8" i="2" s="1"/>
  <c r="G9" i="2" s="1"/>
  <c r="I34" i="1"/>
  <c r="I8" i="4" l="1"/>
  <c r="F9" i="9"/>
  <c r="H8" i="9"/>
  <c r="H8" i="8"/>
  <c r="F9" i="8"/>
  <c r="G9" i="7"/>
  <c r="F10" i="7"/>
  <c r="G8" i="6"/>
  <c r="F9" i="6"/>
  <c r="E13" i="6"/>
  <c r="D14" i="6"/>
  <c r="E12" i="6"/>
  <c r="B11" i="5"/>
  <c r="H10" i="5"/>
  <c r="H9" i="5"/>
  <c r="I9" i="4"/>
  <c r="I10" i="4"/>
  <c r="I7" i="4"/>
  <c r="G7" i="4"/>
  <c r="I11" i="4"/>
  <c r="I13" i="4"/>
  <c r="B8" i="4"/>
  <c r="H12" i="4"/>
  <c r="I12" i="4" s="1"/>
  <c r="F7" i="3"/>
  <c r="I6" i="3"/>
  <c r="H9" i="2"/>
  <c r="H11" i="2" s="1"/>
  <c r="F10" i="9" l="1"/>
  <c r="H9" i="9"/>
  <c r="F10" i="8"/>
  <c r="H9" i="8"/>
  <c r="F11" i="7"/>
  <c r="G10" i="7"/>
  <c r="E14" i="6"/>
  <c r="D15" i="6"/>
  <c r="F10" i="6"/>
  <c r="G9" i="6"/>
  <c r="H11" i="5"/>
  <c r="B12" i="5"/>
  <c r="G8" i="4"/>
  <c r="B9" i="4"/>
  <c r="I14" i="4"/>
  <c r="G7" i="3"/>
  <c r="F8" i="3"/>
  <c r="H13" i="2"/>
  <c r="E17" i="2" s="1"/>
  <c r="D18" i="1" s="1"/>
  <c r="I11" i="2"/>
  <c r="H10" i="9" l="1"/>
  <c r="F11" i="9"/>
  <c r="F11" i="8"/>
  <c r="H10" i="8"/>
  <c r="G11" i="7"/>
  <c r="F12" i="7"/>
  <c r="G10" i="6"/>
  <c r="F11" i="6"/>
  <c r="E15" i="6"/>
  <c r="D16" i="6"/>
  <c r="B13" i="5"/>
  <c r="H12" i="5"/>
  <c r="G9" i="4"/>
  <c r="B10" i="4"/>
  <c r="F9" i="3"/>
  <c r="G8" i="3"/>
  <c r="H8" i="3" s="1"/>
  <c r="H7" i="3"/>
  <c r="I7" i="3"/>
  <c r="I8" i="3" l="1"/>
  <c r="F12" i="9"/>
  <c r="H11" i="9"/>
  <c r="F12" i="8"/>
  <c r="H11" i="8"/>
  <c r="F13" i="7"/>
  <c r="G12" i="7"/>
  <c r="D17" i="6"/>
  <c r="E16" i="6"/>
  <c r="G11" i="6"/>
  <c r="F12" i="6"/>
  <c r="B14" i="5"/>
  <c r="H13" i="5"/>
  <c r="B11" i="4"/>
  <c r="G10" i="4"/>
  <c r="I9" i="3"/>
  <c r="F10" i="3"/>
  <c r="G9" i="3"/>
  <c r="F13" i="9" l="1"/>
  <c r="H12" i="9"/>
  <c r="F13" i="8"/>
  <c r="H12" i="8"/>
  <c r="F14" i="7"/>
  <c r="G13" i="7"/>
  <c r="G12" i="6"/>
  <c r="F13" i="6"/>
  <c r="E17" i="6"/>
  <c r="D18" i="6"/>
  <c r="B15" i="5"/>
  <c r="H14" i="5"/>
  <c r="B12" i="4"/>
  <c r="G11" i="4"/>
  <c r="G10" i="3"/>
  <c r="G11" i="3" s="1"/>
  <c r="H9" i="3"/>
  <c r="I10" i="3" l="1"/>
  <c r="E13" i="3" s="1"/>
  <c r="E15" i="3" s="1"/>
  <c r="E17" i="3" s="1"/>
  <c r="D19" i="1" s="1"/>
  <c r="H13" i="9"/>
  <c r="F14" i="9"/>
  <c r="H13" i="8"/>
  <c r="F14" i="8"/>
  <c r="G14" i="7"/>
  <c r="F15" i="7"/>
  <c r="F14" i="6"/>
  <c r="G13" i="6"/>
  <c r="E18" i="6"/>
  <c r="D19" i="6"/>
  <c r="B16" i="5"/>
  <c r="H15" i="5"/>
  <c r="G12" i="4"/>
  <c r="B13" i="4"/>
  <c r="G13" i="4" s="1"/>
  <c r="G14" i="4" s="1"/>
  <c r="G16" i="4" s="1"/>
  <c r="G18" i="4" s="1"/>
  <c r="D20" i="1" s="1"/>
  <c r="H10" i="3"/>
  <c r="F15" i="9" l="1"/>
  <c r="H14" i="9"/>
  <c r="H14" i="8"/>
  <c r="F15" i="8"/>
  <c r="F16" i="7"/>
  <c r="G15" i="7"/>
  <c r="G14" i="6"/>
  <c r="F15" i="6"/>
  <c r="E19" i="6"/>
  <c r="D20" i="6"/>
  <c r="E20" i="6" s="1"/>
  <c r="B17" i="5"/>
  <c r="H17" i="5" s="1"/>
  <c r="H16" i="5"/>
  <c r="H15" i="9" l="1"/>
  <c r="F16" i="9"/>
  <c r="F16" i="8"/>
  <c r="H15" i="8"/>
  <c r="G16" i="7"/>
  <c r="F17" i="7"/>
  <c r="G15" i="6"/>
  <c r="F16" i="6"/>
  <c r="H19" i="5"/>
  <c r="H21" i="5" s="1"/>
  <c r="H23" i="5" s="1"/>
  <c r="D21" i="1" s="1"/>
  <c r="H16" i="9" l="1"/>
  <c r="F17" i="9"/>
  <c r="F17" i="8"/>
  <c r="H16" i="8"/>
  <c r="G17" i="7"/>
  <c r="F18" i="7"/>
  <c r="G16" i="6"/>
  <c r="F17" i="6"/>
  <c r="F18" i="9" l="1"/>
  <c r="H17" i="9"/>
  <c r="F18" i="8"/>
  <c r="H17" i="8"/>
  <c r="F19" i="7"/>
  <c r="G18" i="7"/>
  <c r="F18" i="6"/>
  <c r="G17" i="6"/>
  <c r="H18" i="9" l="1"/>
  <c r="F19" i="9"/>
  <c r="H18" i="8"/>
  <c r="F19" i="8"/>
  <c r="G19" i="7"/>
  <c r="F20" i="7"/>
  <c r="G18" i="6"/>
  <c r="F19" i="6"/>
  <c r="F20" i="9" l="1"/>
  <c r="H19" i="9"/>
  <c r="H19" i="8"/>
  <c r="F20" i="8"/>
  <c r="F21" i="7"/>
  <c r="G20" i="7"/>
  <c r="G19" i="6"/>
  <c r="F20" i="6"/>
  <c r="G20" i="6" s="1"/>
  <c r="G21" i="6" s="1"/>
  <c r="E23" i="6" s="1"/>
  <c r="E25" i="6" s="1"/>
  <c r="D22" i="1" s="1"/>
  <c r="F21" i="9" l="1"/>
  <c r="H20" i="9"/>
  <c r="H20" i="8"/>
  <c r="F21" i="8"/>
  <c r="F22" i="7"/>
  <c r="G21" i="7"/>
  <c r="H21" i="9" l="1"/>
  <c r="F22" i="9"/>
  <c r="H21" i="8"/>
  <c r="F22" i="8"/>
  <c r="G22" i="7"/>
  <c r="F23" i="7"/>
  <c r="F23" i="9" l="1"/>
  <c r="H22" i="9"/>
  <c r="H22" i="8"/>
  <c r="F23" i="8"/>
  <c r="F24" i="7"/>
  <c r="G23" i="7"/>
  <c r="H23" i="9" l="1"/>
  <c r="F24" i="9"/>
  <c r="F24" i="8"/>
  <c r="H23" i="8"/>
  <c r="G24" i="7"/>
  <c r="F25" i="7"/>
  <c r="G25" i="7" s="1"/>
  <c r="G26" i="7" s="1"/>
  <c r="G28" i="7" s="1"/>
  <c r="G30" i="7" s="1"/>
  <c r="D23" i="1" s="1"/>
  <c r="H24" i="9" l="1"/>
  <c r="F25" i="9"/>
  <c r="H24" i="8"/>
  <c r="F25" i="8"/>
  <c r="F26" i="9" l="1"/>
  <c r="H25" i="9"/>
  <c r="F26" i="8"/>
  <c r="H25" i="8"/>
  <c r="H26" i="9" l="1"/>
  <c r="F27" i="9"/>
  <c r="F27" i="8"/>
  <c r="H26" i="8"/>
  <c r="F28" i="9" l="1"/>
  <c r="H27" i="9"/>
  <c r="H27" i="8"/>
  <c r="F28" i="8"/>
  <c r="F29" i="9" l="1"/>
  <c r="H28" i="9"/>
  <c r="F29" i="8"/>
  <c r="H28" i="8"/>
  <c r="H29" i="9" l="1"/>
  <c r="F30" i="9"/>
  <c r="H29" i="8"/>
  <c r="F30" i="8"/>
  <c r="H30" i="8" s="1"/>
  <c r="H31" i="8" s="1"/>
  <c r="H33" i="8" s="1"/>
  <c r="H35" i="8" s="1"/>
  <c r="D24" i="1" s="1"/>
  <c r="F31" i="9" l="1"/>
  <c r="H30" i="9"/>
  <c r="H31" i="9" l="1"/>
  <c r="F32" i="9"/>
  <c r="H32" i="9" l="1"/>
  <c r="F33" i="9"/>
  <c r="F34" i="9" l="1"/>
  <c r="H33" i="9"/>
  <c r="H34" i="9" l="1"/>
  <c r="F35" i="9"/>
  <c r="F36" i="9" l="1"/>
  <c r="H35" i="9"/>
  <c r="F37" i="9" l="1"/>
  <c r="H36" i="9"/>
  <c r="H37" i="9" l="1"/>
  <c r="F38" i="9"/>
  <c r="F39" i="9" l="1"/>
  <c r="H38" i="9"/>
  <c r="H39" i="9" l="1"/>
  <c r="F40" i="9"/>
  <c r="H40" i="9" l="1"/>
  <c r="F41" i="9"/>
  <c r="F42" i="9" l="1"/>
  <c r="H42" i="9" s="1"/>
  <c r="H41" i="9"/>
  <c r="H43" i="9" l="1"/>
  <c r="H45" i="9" s="1"/>
  <c r="D25" i="1" s="1"/>
</calcChain>
</file>

<file path=xl/sharedStrings.xml><?xml version="1.0" encoding="utf-8"?>
<sst xmlns="http://schemas.openxmlformats.org/spreadsheetml/2006/main" count="114" uniqueCount="50">
  <si>
    <t>IMPUESTO DE ENSEÑANZA PRIMARIA</t>
  </si>
  <si>
    <t>Estimación del Importe Cuotas Convenio</t>
  </si>
  <si>
    <t xml:space="preserve">TOTAL DE DEUDA  ………………………………………………….   </t>
  </si>
  <si>
    <t>(Debe incluir el impuesto, las multas y los recargos)</t>
  </si>
  <si>
    <r>
      <rPr>
        <b/>
        <sz val="10"/>
        <rFont val="Arial"/>
        <family val="2"/>
      </rPr>
      <t>Nº Cuotas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(*)</t>
    </r>
  </si>
  <si>
    <t>Importe Cuota</t>
  </si>
  <si>
    <t xml:space="preserve">(*) Por Resolución administrativa existe tope de cuotas según el monto de la deuda. </t>
  </si>
  <si>
    <t xml:space="preserve">Ingrese aquí </t>
  </si>
  <si>
    <t>para obtener información sobre cómo solicitar un convenio</t>
  </si>
  <si>
    <t>Fecha</t>
  </si>
  <si>
    <t>deuda total</t>
  </si>
  <si>
    <t>importe cuota</t>
  </si>
  <si>
    <t>cuotas</t>
  </si>
  <si>
    <t>MENSUAL</t>
  </si>
  <si>
    <t>simp</t>
  </si>
  <si>
    <t>interés</t>
  </si>
  <si>
    <t>cuota</t>
  </si>
  <si>
    <t>simple</t>
  </si>
  <si>
    <t>deuda - acumulado</t>
  </si>
  <si>
    <t>*</t>
  </si>
  <si>
    <t>interés de financiación p/cuota</t>
  </si>
  <si>
    <t>IMPORTE DE CUOTA</t>
  </si>
  <si>
    <t>interes</t>
  </si>
  <si>
    <t>Interés de Financiación Total</t>
  </si>
  <si>
    <t>interés por cuota</t>
  </si>
  <si>
    <t>Importa cuota</t>
  </si>
  <si>
    <t>Departamento</t>
  </si>
  <si>
    <t>Padrón</t>
  </si>
  <si>
    <t>Apartamento</t>
  </si>
  <si>
    <t>Block</t>
  </si>
  <si>
    <t>MONUR</t>
  </si>
  <si>
    <t>IFIN. TOTAL</t>
  </si>
  <si>
    <t>IFIN. Unitario</t>
  </si>
  <si>
    <t>Importe de Cuota</t>
  </si>
  <si>
    <t>B</t>
  </si>
  <si>
    <t xml:space="preserve">                 </t>
  </si>
  <si>
    <t>U</t>
  </si>
  <si>
    <t>Recargo de financiación</t>
  </si>
  <si>
    <t>Importe de cuota que debería dar</t>
  </si>
  <si>
    <t>tasa</t>
  </si>
  <si>
    <t>Interés de Fin. Total</t>
  </si>
  <si>
    <t>Int. Fin. Por cuota</t>
  </si>
  <si>
    <t>Importe de la Cuota</t>
  </si>
  <si>
    <t>Interés de Fin.</t>
  </si>
  <si>
    <t>Cuota</t>
  </si>
  <si>
    <t>Tasa Recargo</t>
  </si>
  <si>
    <t>Indice diario</t>
  </si>
  <si>
    <t>Tasa de interés: 0,9 % sobre saldos</t>
  </si>
  <si>
    <t>Valor UI</t>
  </si>
  <si>
    <t>Importe a convenir superior a UI 250 ($ 1606)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</si>
</sst>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#,##0;[Red]#,##0"/>
    <numFmt numFmtId="165" formatCode="_(* #,##0_);_(* \(#,##0\);_(* &quot;-&quot;??_);_(@_)"/>
    <numFmt numFmtId="166" formatCode="0.00000000"/>
    <numFmt numFmtId="167" formatCode="0.0000000"/>
    <numFmt numFmtId="168" formatCode="0.0000"/>
    <numFmt numFmtId="169" formatCode="0.000"/>
    <numFmt numFmtId="170" formatCode="0.00000"/>
    <numFmt numFmtId="171" formatCode="_(* #,##0.0_);_(* \(#,##0.0\);_(* &quot;-&quot;??_);_(@_)"/>
    <numFmt numFmtId="172" formatCode="0.000000"/>
    <numFmt numFmtId="173" formatCode="_ * #,##0_ ;_ * \-#,##0_ ;_ * &quot;-&quot;??_ ;_ @_ "/>
    <numFmt numFmtId="174" formatCode="0.000000000000000"/>
    <numFmt numFmtId="175" formatCode="0.000000000"/>
    <numFmt numFmtId="176" formatCode="0.0000%"/>
    <numFmt numFmtId="177" formatCode="0.0%"/>
    <numFmt numFmtId="183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1"/>
      <name val="Arial"/>
      <family val="2"/>
    </font>
    <font>
      <sz val="12"/>
      <name val="Arial Black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9"/>
      <color rgb="FF333333"/>
      <name val="Arial"/>
      <family val="2"/>
    </font>
    <font>
      <b/>
      <sz val="11"/>
      <color rgb="FF1F1F1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Alignment="1" applyProtection="1">
      <alignment horizontal="left" vertical="top" wrapText="1"/>
    </xf>
    <xf numFmtId="0" fontId="2" fillId="3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Protection="1"/>
    <xf numFmtId="0" fontId="5" fillId="4" borderId="0" xfId="0" applyFont="1" applyFill="1" applyProtection="1"/>
    <xf numFmtId="0" fontId="2" fillId="2" borderId="0" xfId="0" applyFont="1" applyFill="1" applyBorder="1" applyProtection="1"/>
    <xf numFmtId="0" fontId="2" fillId="4" borderId="1" xfId="0" applyFont="1" applyFill="1" applyBorder="1" applyProtection="1"/>
    <xf numFmtId="0" fontId="7" fillId="4" borderId="1" xfId="0" applyFont="1" applyFill="1" applyBorder="1" applyAlignment="1" applyProtection="1"/>
    <xf numFmtId="0" fontId="7" fillId="4" borderId="0" xfId="0" applyFont="1" applyFill="1" applyBorder="1" applyAlignment="1" applyProtection="1"/>
    <xf numFmtId="0" fontId="7" fillId="4" borderId="0" xfId="0" applyFont="1" applyFill="1" applyAlignment="1" applyProtection="1"/>
    <xf numFmtId="0" fontId="2" fillId="4" borderId="0" xfId="0" applyFont="1" applyFill="1" applyBorder="1" applyProtection="1"/>
    <xf numFmtId="0" fontId="5" fillId="3" borderId="0" xfId="0" applyFont="1" applyFill="1" applyBorder="1" applyProtection="1"/>
    <xf numFmtId="0" fontId="5" fillId="4" borderId="0" xfId="0" applyFont="1" applyFill="1" applyBorder="1" applyProtection="1"/>
    <xf numFmtId="0" fontId="7" fillId="4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/>
    </xf>
    <xf numFmtId="164" fontId="5" fillId="4" borderId="0" xfId="0" applyNumberFormat="1" applyFont="1" applyFill="1" applyProtection="1"/>
    <xf numFmtId="0" fontId="5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165" fontId="5" fillId="4" borderId="3" xfId="1" applyNumberFormat="1" applyFont="1" applyFill="1" applyBorder="1" applyAlignment="1" applyProtection="1">
      <alignment horizontal="center"/>
    </xf>
    <xf numFmtId="165" fontId="5" fillId="4" borderId="0" xfId="1" applyNumberFormat="1" applyFont="1" applyFill="1" applyBorder="1" applyAlignment="1" applyProtection="1">
      <alignment horizontal="center"/>
    </xf>
    <xf numFmtId="3" fontId="5" fillId="4" borderId="0" xfId="0" applyNumberFormat="1" applyFont="1" applyFill="1" applyProtection="1"/>
    <xf numFmtId="0" fontId="8" fillId="4" borderId="0" xfId="0" applyFont="1" applyFill="1" applyProtection="1"/>
    <xf numFmtId="0" fontId="10" fillId="4" borderId="0" xfId="0" applyFont="1" applyFill="1" applyProtection="1"/>
    <xf numFmtId="0" fontId="11" fillId="4" borderId="0" xfId="3" applyFill="1" applyAlignment="1" applyProtection="1"/>
    <xf numFmtId="0" fontId="8" fillId="4" borderId="0" xfId="0" applyFont="1" applyFill="1" applyAlignment="1" applyProtection="1">
      <alignment horizontal="right"/>
    </xf>
    <xf numFmtId="14" fontId="8" fillId="4" borderId="0" xfId="0" applyNumberFormat="1" applyFont="1" applyFill="1" applyAlignment="1" applyProtection="1">
      <alignment horizontal="left"/>
    </xf>
    <xf numFmtId="166" fontId="0" fillId="0" borderId="0" xfId="0" applyNumberFormat="1"/>
    <xf numFmtId="2" fontId="0" fillId="0" borderId="0" xfId="0" applyNumberFormat="1"/>
    <xf numFmtId="1" fontId="0" fillId="5" borderId="2" xfId="0" applyNumberFormat="1" applyFill="1" applyBorder="1"/>
    <xf numFmtId="2" fontId="0" fillId="0" borderId="2" xfId="0" applyNumberFormat="1" applyBorder="1"/>
    <xf numFmtId="1" fontId="0" fillId="0" borderId="2" xfId="0" applyNumberFormat="1" applyBorder="1"/>
    <xf numFmtId="2" fontId="0" fillId="0" borderId="0" xfId="0" applyNumberFormat="1" applyAlignment="1">
      <alignment horizontal="center"/>
    </xf>
    <xf numFmtId="2" fontId="0" fillId="0" borderId="2" xfId="0" applyNumberFormat="1" applyFill="1" applyBorder="1"/>
    <xf numFmtId="2" fontId="0" fillId="0" borderId="0" xfId="0" applyNumberFormat="1" applyBorder="1"/>
    <xf numFmtId="166" fontId="0" fillId="0" borderId="0" xfId="0" applyNumberFormat="1" applyBorder="1"/>
    <xf numFmtId="166" fontId="0" fillId="0" borderId="0" xfId="0" applyNumberFormat="1" applyFill="1"/>
    <xf numFmtId="167" fontId="0" fillId="0" borderId="0" xfId="0" applyNumberFormat="1"/>
    <xf numFmtId="2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2" fontId="7" fillId="0" borderId="0" xfId="0" applyNumberFormat="1" applyFont="1"/>
    <xf numFmtId="1" fontId="7" fillId="0" borderId="0" xfId="0" applyNumberFormat="1" applyFont="1"/>
    <xf numFmtId="168" fontId="0" fillId="0" borderId="0" xfId="0" applyNumberFormat="1"/>
    <xf numFmtId="2" fontId="0" fillId="6" borderId="0" xfId="0" applyNumberFormat="1" applyFill="1" applyAlignment="1">
      <alignment horizontal="right"/>
    </xf>
    <xf numFmtId="165" fontId="7" fillId="6" borderId="2" xfId="1" applyNumberFormat="1" applyFont="1" applyFill="1" applyBorder="1" applyAlignment="1">
      <alignment horizontal="right"/>
    </xf>
    <xf numFmtId="2" fontId="7" fillId="0" borderId="0" xfId="0" applyNumberFormat="1" applyFont="1" applyBorder="1"/>
    <xf numFmtId="165" fontId="0" fillId="5" borderId="2" xfId="1" applyNumberFormat="1" applyFont="1" applyFill="1" applyBorder="1"/>
    <xf numFmtId="169" fontId="0" fillId="0" borderId="0" xfId="0" applyNumberFormat="1"/>
    <xf numFmtId="2" fontId="0" fillId="0" borderId="0" xfId="0" applyNumberFormat="1" applyFill="1"/>
    <xf numFmtId="170" fontId="0" fillId="0" borderId="0" xfId="0" applyNumberFormat="1"/>
    <xf numFmtId="171" fontId="0" fillId="0" borderId="0" xfId="1" applyNumberFormat="1" applyFont="1"/>
    <xf numFmtId="2" fontId="0" fillId="0" borderId="4" xfId="0" applyNumberFormat="1" applyBorder="1" applyAlignment="1">
      <alignment horizontal="right"/>
    </xf>
    <xf numFmtId="2" fontId="12" fillId="0" borderId="5" xfId="0" applyNumberFormat="1" applyFont="1" applyBorder="1"/>
    <xf numFmtId="2" fontId="7" fillId="0" borderId="5" xfId="0" applyNumberFormat="1" applyFont="1" applyBorder="1"/>
    <xf numFmtId="171" fontId="7" fillId="0" borderId="6" xfId="1" applyNumberFormat="1" applyFont="1" applyBorder="1"/>
    <xf numFmtId="169" fontId="7" fillId="0" borderId="0" xfId="0" applyNumberFormat="1" applyFont="1"/>
    <xf numFmtId="2" fontId="0" fillId="0" borderId="7" xfId="0" applyNumberFormat="1" applyBorder="1" applyAlignment="1">
      <alignment horizontal="right"/>
    </xf>
    <xf numFmtId="166" fontId="0" fillId="0" borderId="8" xfId="0" applyNumberFormat="1" applyBorder="1"/>
    <xf numFmtId="2" fontId="7" fillId="0" borderId="0" xfId="0" applyNumberFormat="1" applyFont="1" applyBorder="1" applyAlignment="1">
      <alignment horizontal="left"/>
    </xf>
    <xf numFmtId="1" fontId="7" fillId="6" borderId="8" xfId="0" applyNumberFormat="1" applyFont="1" applyFill="1" applyBorder="1"/>
    <xf numFmtId="2" fontId="0" fillId="0" borderId="9" xfId="0" applyNumberFormat="1" applyBorder="1"/>
    <xf numFmtId="2" fontId="0" fillId="0" borderId="1" xfId="0" applyNumberFormat="1" applyBorder="1"/>
    <xf numFmtId="166" fontId="0" fillId="0" borderId="10" xfId="0" applyNumberFormat="1" applyBorder="1"/>
    <xf numFmtId="172" fontId="0" fillId="0" borderId="0" xfId="0" applyNumberFormat="1"/>
    <xf numFmtId="173" fontId="0" fillId="7" borderId="2" xfId="1" applyNumberFormat="1" applyFont="1" applyFill="1" applyBorder="1"/>
    <xf numFmtId="2" fontId="7" fillId="0" borderId="0" xfId="0" applyNumberFormat="1" applyFont="1" applyAlignment="1">
      <alignment horizontal="center"/>
    </xf>
    <xf numFmtId="2" fontId="7" fillId="0" borderId="0" xfId="0" applyNumberFormat="1" applyFont="1" applyBorder="1" applyAlignment="1">
      <alignment horizontal="center"/>
    </xf>
    <xf numFmtId="1" fontId="7" fillId="0" borderId="2" xfId="0" applyNumberFormat="1" applyFont="1" applyBorder="1"/>
    <xf numFmtId="2" fontId="7" fillId="0" borderId="0" xfId="0" applyNumberFormat="1" applyFont="1" applyFill="1" applyBorder="1"/>
    <xf numFmtId="2" fontId="0" fillId="0" borderId="0" xfId="0" applyNumberFormat="1" applyFill="1" applyBorder="1"/>
    <xf numFmtId="1" fontId="0" fillId="0" borderId="0" xfId="0" applyNumberFormat="1" applyFill="1" applyBorder="1"/>
    <xf numFmtId="1" fontId="0" fillId="0" borderId="0" xfId="0" applyNumberFormat="1"/>
    <xf numFmtId="166" fontId="0" fillId="0" borderId="0" xfId="0" applyNumberFormat="1" applyFill="1" applyBorder="1"/>
    <xf numFmtId="1" fontId="7" fillId="0" borderId="0" xfId="0" applyNumberFormat="1" applyFont="1" applyFill="1" applyBorder="1"/>
    <xf numFmtId="2" fontId="7" fillId="8" borderId="0" xfId="0" applyNumberFormat="1" applyFont="1" applyFill="1"/>
    <xf numFmtId="1" fontId="7" fillId="8" borderId="0" xfId="0" applyNumberFormat="1" applyFont="1" applyFill="1"/>
    <xf numFmtId="2" fontId="0" fillId="0" borderId="0" xfId="0" applyNumberForma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0" fontId="13" fillId="0" borderId="3" xfId="0" applyFont="1" applyBorder="1"/>
    <xf numFmtId="0" fontId="0" fillId="0" borderId="3" xfId="0" applyBorder="1"/>
    <xf numFmtId="174" fontId="0" fillId="0" borderId="3" xfId="0" applyNumberFormat="1" applyBorder="1"/>
    <xf numFmtId="2" fontId="7" fillId="9" borderId="0" xfId="0" applyNumberFormat="1" applyFont="1" applyFill="1"/>
    <xf numFmtId="2" fontId="0" fillId="9" borderId="0" xfId="0" applyNumberFormat="1" applyFill="1"/>
    <xf numFmtId="1" fontId="7" fillId="9" borderId="0" xfId="0" applyNumberFormat="1" applyFont="1" applyFill="1"/>
    <xf numFmtId="172" fontId="7" fillId="0" borderId="0" xfId="0" applyNumberFormat="1" applyFont="1"/>
    <xf numFmtId="165" fontId="0" fillId="0" borderId="0" xfId="1" applyNumberFormat="1" applyFont="1"/>
    <xf numFmtId="175" fontId="7" fillId="0" borderId="0" xfId="0" applyNumberFormat="1" applyFont="1"/>
    <xf numFmtId="175" fontId="0" fillId="0" borderId="0" xfId="0" applyNumberFormat="1"/>
    <xf numFmtId="175" fontId="0" fillId="0" borderId="3" xfId="0" applyNumberFormat="1" applyFill="1" applyBorder="1"/>
    <xf numFmtId="0" fontId="0" fillId="0" borderId="0" xfId="0" applyFill="1"/>
    <xf numFmtId="175" fontId="0" fillId="0" borderId="0" xfId="0" applyNumberFormat="1" applyFill="1" applyBorder="1"/>
    <xf numFmtId="1" fontId="7" fillId="8" borderId="2" xfId="0" applyNumberFormat="1" applyFont="1" applyFill="1" applyBorder="1"/>
    <xf numFmtId="0" fontId="0" fillId="8" borderId="0" xfId="0" applyFill="1"/>
    <xf numFmtId="175" fontId="0" fillId="0" borderId="11" xfId="0" applyNumberFormat="1" applyFill="1" applyBorder="1"/>
    <xf numFmtId="1" fontId="7" fillId="0" borderId="3" xfId="0" applyNumberFormat="1" applyFont="1" applyBorder="1" applyAlignment="1">
      <alignment horizontal="right"/>
    </xf>
    <xf numFmtId="1" fontId="0" fillId="0" borderId="3" xfId="0" applyNumberFormat="1" applyBorder="1"/>
    <xf numFmtId="2" fontId="7" fillId="6" borderId="0" xfId="0" applyNumberFormat="1" applyFont="1" applyFill="1"/>
    <xf numFmtId="1" fontId="7" fillId="6" borderId="3" xfId="0" applyNumberFormat="1" applyFont="1" applyFill="1" applyBorder="1"/>
    <xf numFmtId="0" fontId="7" fillId="0" borderId="0" xfId="0" applyFont="1"/>
    <xf numFmtId="0" fontId="7" fillId="6" borderId="0" xfId="0" applyFont="1" applyFill="1"/>
    <xf numFmtId="1" fontId="7" fillId="6" borderId="0" xfId="0" applyNumberFormat="1" applyFont="1" applyFill="1"/>
    <xf numFmtId="0" fontId="0" fillId="6" borderId="0" xfId="0" applyFill="1"/>
    <xf numFmtId="169" fontId="7" fillId="6" borderId="0" xfId="0" applyNumberFormat="1" applyFont="1" applyFill="1"/>
    <xf numFmtId="1" fontId="7" fillId="6" borderId="2" xfId="0" applyNumberFormat="1" applyFont="1" applyFill="1" applyBorder="1"/>
    <xf numFmtId="10" fontId="0" fillId="0" borderId="0" xfId="2" applyNumberFormat="1" applyFont="1"/>
    <xf numFmtId="176" fontId="0" fillId="0" borderId="0" xfId="2" applyNumberFormat="1" applyFont="1"/>
    <xf numFmtId="177" fontId="0" fillId="0" borderId="0" xfId="2" applyNumberFormat="1" applyFont="1"/>
    <xf numFmtId="0" fontId="5" fillId="4" borderId="1" xfId="0" applyFont="1" applyFill="1" applyBorder="1" applyProtection="1"/>
    <xf numFmtId="3" fontId="14" fillId="0" borderId="2" xfId="0" applyNumberFormat="1" applyFont="1" applyBorder="1"/>
    <xf numFmtId="0" fontId="4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/>
    </xf>
    <xf numFmtId="0" fontId="15" fillId="0" borderId="0" xfId="0" applyFont="1"/>
    <xf numFmtId="183" fontId="0" fillId="0" borderId="0" xfId="1" applyNumberFormat="1" applyFont="1"/>
    <xf numFmtId="183" fontId="5" fillId="4" borderId="0" xfId="1" applyNumberFormat="1" applyFont="1" applyFill="1" applyAlignment="1" applyProtection="1">
      <alignment horizontal="left"/>
    </xf>
    <xf numFmtId="164" fontId="12" fillId="4" borderId="0" xfId="0" applyNumberFormat="1" applyFont="1" applyFill="1" applyProtection="1"/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gi.gub.uy/wdgi/page?2,informacion-sobre-pagos,convenios-1713,O,es,0,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G24" sqref="G24"/>
    </sheetView>
  </sheetViews>
  <sheetFormatPr baseColWidth="10" defaultColWidth="11.42578125" defaultRowHeight="15" x14ac:dyDescent="0.3"/>
  <cols>
    <col min="1" max="2" width="11.42578125" style="4"/>
    <col min="3" max="3" width="19.5703125" style="4" customWidth="1"/>
    <col min="4" max="4" width="16.28515625" style="4" customWidth="1"/>
    <col min="5" max="5" width="3.5703125" style="4" customWidth="1"/>
    <col min="6" max="6" width="16.85546875" style="4" customWidth="1"/>
    <col min="7" max="7" width="20.28515625" style="4" customWidth="1"/>
    <col min="8" max="8" width="13.140625" style="4" customWidth="1"/>
    <col min="9" max="9" width="10.42578125" style="4" customWidth="1"/>
    <col min="10" max="16384" width="11.42578125" style="4"/>
  </cols>
  <sheetData>
    <row r="1" spans="1:16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</row>
    <row r="2" spans="1:16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  <c r="O2" s="3"/>
      <c r="P2" s="3"/>
    </row>
    <row r="3" spans="1:16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</row>
    <row r="4" spans="1:16" x14ac:dyDescent="0.3">
      <c r="A4" s="1"/>
      <c r="B4" s="5"/>
      <c r="C4" s="5"/>
      <c r="D4" s="5"/>
      <c r="E4" s="5"/>
      <c r="F4" s="5"/>
      <c r="G4" s="5"/>
      <c r="H4" s="5"/>
      <c r="I4" s="5"/>
      <c r="J4" s="1"/>
      <c r="K4" s="3"/>
      <c r="L4" s="3"/>
      <c r="M4" s="3"/>
      <c r="N4" s="3"/>
      <c r="O4" s="3"/>
      <c r="P4" s="3"/>
    </row>
    <row r="5" spans="1:16" x14ac:dyDescent="0.3">
      <c r="A5" s="1"/>
      <c r="B5" s="5"/>
      <c r="C5" s="5"/>
      <c r="D5" s="5"/>
      <c r="E5" s="5"/>
      <c r="F5" s="5"/>
      <c r="G5" s="5"/>
      <c r="H5" s="5"/>
      <c r="I5" s="5"/>
      <c r="J5" s="1"/>
      <c r="K5" s="3"/>
      <c r="L5" s="3"/>
      <c r="M5" s="3"/>
      <c r="N5" s="3"/>
      <c r="O5" s="3"/>
      <c r="P5" s="3"/>
    </row>
    <row r="6" spans="1:16" x14ac:dyDescent="0.3">
      <c r="A6" s="1"/>
      <c r="B6" s="5"/>
      <c r="C6" s="5"/>
      <c r="D6" s="5"/>
      <c r="E6" s="5"/>
      <c r="F6" s="5"/>
      <c r="G6" s="5"/>
      <c r="H6" s="5"/>
      <c r="I6" s="5"/>
      <c r="J6" s="1"/>
      <c r="K6" s="3"/>
      <c r="L6" s="3"/>
      <c r="M6" s="3"/>
      <c r="N6" s="3"/>
      <c r="O6" s="3"/>
      <c r="P6" s="3"/>
    </row>
    <row r="7" spans="1:16" ht="19.5" x14ac:dyDescent="0.4">
      <c r="A7" s="1"/>
      <c r="B7" s="112" t="s">
        <v>0</v>
      </c>
      <c r="C7" s="112"/>
      <c r="D7" s="112"/>
      <c r="E7" s="112"/>
      <c r="F7" s="112"/>
      <c r="G7" s="112"/>
      <c r="H7" s="112"/>
      <c r="I7" s="112"/>
      <c r="J7" s="1"/>
      <c r="K7" s="3"/>
      <c r="L7" s="3"/>
      <c r="M7" s="3"/>
      <c r="N7" s="3"/>
      <c r="O7" s="3"/>
      <c r="P7" s="3"/>
    </row>
    <row r="8" spans="1:16" ht="16.5" x14ac:dyDescent="0.3">
      <c r="A8" s="1"/>
      <c r="B8" s="113" t="s">
        <v>1</v>
      </c>
      <c r="C8" s="113"/>
      <c r="D8" s="113"/>
      <c r="E8" s="113"/>
      <c r="F8" s="113"/>
      <c r="G8" s="113"/>
      <c r="H8" s="113"/>
      <c r="I8" s="113"/>
      <c r="J8" s="1"/>
      <c r="K8" s="3"/>
      <c r="L8" s="3"/>
      <c r="M8" s="3"/>
      <c r="N8" s="3"/>
      <c r="O8" s="3"/>
      <c r="P8" s="3"/>
    </row>
    <row r="9" spans="1:16" ht="15.75" thickBot="1" x14ac:dyDescent="0.35">
      <c r="A9" s="7"/>
      <c r="B9" s="8"/>
      <c r="C9" s="9"/>
      <c r="D9" s="9"/>
      <c r="E9" s="9"/>
      <c r="F9" s="9"/>
      <c r="G9" s="9"/>
      <c r="H9" s="110"/>
      <c r="I9" s="8"/>
      <c r="J9" s="1"/>
      <c r="K9" s="3"/>
      <c r="L9" s="3"/>
      <c r="M9" s="3"/>
      <c r="N9" s="3"/>
      <c r="O9" s="3"/>
      <c r="P9" s="3"/>
    </row>
    <row r="10" spans="1:16" x14ac:dyDescent="0.3">
      <c r="A10" s="7"/>
      <c r="B10" s="12"/>
      <c r="C10" s="10"/>
      <c r="D10" s="10"/>
      <c r="E10" s="10"/>
      <c r="F10" s="11"/>
      <c r="G10" s="11"/>
      <c r="H10" s="6"/>
      <c r="I10" s="5"/>
      <c r="J10" s="1"/>
      <c r="K10" s="3"/>
      <c r="L10" s="3"/>
      <c r="M10" s="3"/>
      <c r="N10" s="3"/>
      <c r="O10" s="3"/>
      <c r="P10" s="3"/>
    </row>
    <row r="11" spans="1:16" x14ac:dyDescent="0.3">
      <c r="A11" s="1"/>
      <c r="B11" s="13"/>
      <c r="C11" s="13"/>
      <c r="D11" s="14"/>
      <c r="E11" s="14"/>
      <c r="F11" s="6"/>
      <c r="G11" s="6"/>
      <c r="H11" s="6"/>
      <c r="I11" s="5"/>
      <c r="J11" s="1"/>
      <c r="K11" s="3"/>
      <c r="L11" s="3"/>
      <c r="M11" s="3"/>
      <c r="N11" s="3"/>
      <c r="O11" s="3"/>
      <c r="P11" s="3"/>
    </row>
    <row r="12" spans="1:16" ht="15.75" thickBot="1" x14ac:dyDescent="0.35">
      <c r="A12" s="1"/>
      <c r="B12" s="6"/>
      <c r="C12" s="6"/>
      <c r="D12" s="6"/>
      <c r="E12" s="6"/>
      <c r="F12" s="6"/>
      <c r="G12" s="6"/>
      <c r="H12" s="6"/>
      <c r="I12" s="5"/>
      <c r="J12" s="1"/>
      <c r="K12" s="3"/>
      <c r="L12" s="3"/>
      <c r="M12" s="3"/>
      <c r="N12" s="3"/>
      <c r="O12" s="3"/>
      <c r="P12" s="3"/>
    </row>
    <row r="13" spans="1:16" ht="15.75" thickBot="1" x14ac:dyDescent="0.35">
      <c r="A13" s="1"/>
      <c r="B13" s="6"/>
      <c r="C13" s="15" t="s">
        <v>2</v>
      </c>
      <c r="D13" s="6"/>
      <c r="E13" s="6"/>
      <c r="F13" s="6"/>
      <c r="G13" s="111"/>
      <c r="H13" s="6"/>
      <c r="I13" s="5"/>
      <c r="J13" s="1"/>
      <c r="K13" s="3"/>
      <c r="L13" s="3"/>
      <c r="M13" s="3"/>
      <c r="N13" s="3"/>
      <c r="O13" s="3"/>
      <c r="P13" s="3"/>
    </row>
    <row r="14" spans="1:16" x14ac:dyDescent="0.3">
      <c r="A14" s="1"/>
      <c r="B14" s="6"/>
      <c r="C14" s="16" t="s">
        <v>3</v>
      </c>
      <c r="D14" s="6"/>
      <c r="E14" s="6"/>
      <c r="F14" s="6"/>
      <c r="G14" s="117" t="s">
        <v>49</v>
      </c>
      <c r="H14" s="116"/>
      <c r="I14" s="5"/>
      <c r="J14" s="1"/>
      <c r="K14" s="3"/>
      <c r="L14" s="3"/>
      <c r="M14" s="3"/>
      <c r="N14" s="3"/>
      <c r="O14" s="3"/>
      <c r="P14" s="3"/>
    </row>
    <row r="15" spans="1:16" x14ac:dyDescent="0.3">
      <c r="A15" s="1"/>
      <c r="B15" s="6"/>
      <c r="C15" s="16"/>
      <c r="D15" s="6"/>
      <c r="E15" s="6"/>
      <c r="F15" s="6"/>
      <c r="G15" s="17"/>
      <c r="H15" s="6"/>
      <c r="I15" s="5"/>
      <c r="J15" s="1"/>
      <c r="K15" s="3"/>
      <c r="L15" s="3"/>
      <c r="M15" s="3"/>
      <c r="N15" s="3"/>
      <c r="O15" s="3"/>
      <c r="P15" s="3"/>
    </row>
    <row r="16" spans="1:16" ht="21" customHeight="1" x14ac:dyDescent="0.3">
      <c r="A16" s="1"/>
      <c r="B16" s="6"/>
      <c r="C16" s="18" t="s">
        <v>4</v>
      </c>
      <c r="D16" s="19" t="s">
        <v>5</v>
      </c>
      <c r="E16" s="20"/>
      <c r="F16" s="6"/>
      <c r="G16" s="6"/>
      <c r="H16" s="6"/>
      <c r="I16" s="5"/>
      <c r="J16" s="1"/>
      <c r="K16" s="3"/>
      <c r="L16" s="3"/>
      <c r="M16" s="3"/>
      <c r="N16" s="3"/>
      <c r="O16" s="3"/>
      <c r="P16" s="3"/>
    </row>
    <row r="17" spans="1:16" x14ac:dyDescent="0.3">
      <c r="A17" s="1"/>
      <c r="B17" s="6"/>
      <c r="C17" s="6"/>
      <c r="D17" s="6"/>
      <c r="E17" s="6"/>
      <c r="F17" s="6"/>
      <c r="G17" s="6"/>
      <c r="H17" s="6"/>
      <c r="I17" s="5"/>
      <c r="J17" s="1"/>
      <c r="K17" s="3"/>
      <c r="L17" s="3"/>
      <c r="M17" s="3"/>
      <c r="N17" s="3"/>
      <c r="O17" s="3"/>
      <c r="P17" s="3"/>
    </row>
    <row r="18" spans="1:16" x14ac:dyDescent="0.3">
      <c r="A18" s="1"/>
      <c r="B18" s="6"/>
      <c r="C18" s="21">
        <v>2</v>
      </c>
      <c r="D18" s="22">
        <f>+IF('2'!E17&gt;Recargo!C12*25,'2'!E17,0)</f>
        <v>0</v>
      </c>
      <c r="E18" s="23"/>
      <c r="F18" s="6"/>
      <c r="G18" s="24"/>
      <c r="H18" s="6"/>
      <c r="I18" s="5"/>
      <c r="J18" s="1"/>
      <c r="K18" s="3"/>
      <c r="L18" s="3"/>
      <c r="M18" s="3"/>
      <c r="N18" s="3"/>
      <c r="O18" s="3"/>
      <c r="P18" s="3"/>
    </row>
    <row r="19" spans="1:16" x14ac:dyDescent="0.3">
      <c r="A19" s="1"/>
      <c r="B19" s="6"/>
      <c r="C19" s="21">
        <v>5</v>
      </c>
      <c r="D19" s="22">
        <f>+IF('5'!E17&gt; Recargo!C12*25,'5'!E17,0)</f>
        <v>0</v>
      </c>
      <c r="E19" s="23"/>
      <c r="F19" s="6"/>
      <c r="G19" s="24"/>
      <c r="H19" s="6"/>
      <c r="I19" s="5"/>
      <c r="J19" s="1"/>
      <c r="K19" s="3"/>
      <c r="L19" s="3"/>
      <c r="M19" s="3"/>
      <c r="N19" s="3"/>
      <c r="O19" s="3"/>
      <c r="P19" s="3"/>
    </row>
    <row r="20" spans="1:16" x14ac:dyDescent="0.3">
      <c r="A20" s="1"/>
      <c r="B20" s="6"/>
      <c r="C20" s="21">
        <v>8</v>
      </c>
      <c r="D20" s="22">
        <f>+IF('8'!G18&gt;Recargo!C12*25,'8'!G18,0)</f>
        <v>0</v>
      </c>
      <c r="E20" s="23"/>
      <c r="F20" s="6"/>
      <c r="G20" s="24"/>
      <c r="H20" s="6"/>
      <c r="I20" s="5"/>
      <c r="J20" s="1"/>
      <c r="K20" s="3"/>
      <c r="L20" s="3"/>
      <c r="M20" s="3"/>
      <c r="N20" s="3"/>
      <c r="O20" s="3"/>
      <c r="P20" s="3"/>
    </row>
    <row r="21" spans="1:16" x14ac:dyDescent="0.3">
      <c r="A21" s="1"/>
      <c r="B21" s="6"/>
      <c r="C21" s="21">
        <v>10</v>
      </c>
      <c r="D21" s="22">
        <f>+IF('10'!H23&gt;25*Recargo!C12,'10'!H23,0)</f>
        <v>0</v>
      </c>
      <c r="E21" s="23"/>
      <c r="F21" s="6"/>
      <c r="G21" s="24"/>
      <c r="H21" s="6"/>
      <c r="I21" s="5"/>
      <c r="J21" s="1"/>
      <c r="K21" s="3"/>
      <c r="L21" s="3"/>
      <c r="M21" s="3"/>
      <c r="N21" s="3"/>
      <c r="O21" s="3"/>
      <c r="P21" s="3"/>
    </row>
    <row r="22" spans="1:16" x14ac:dyDescent="0.3">
      <c r="A22" s="1"/>
      <c r="B22" s="6"/>
      <c r="C22" s="21">
        <v>14</v>
      </c>
      <c r="D22" s="22">
        <f>+IF('14'!E25&gt;25*Recargo!C12,'14'!E25,0)</f>
        <v>0</v>
      </c>
      <c r="E22" s="23"/>
      <c r="F22" s="6"/>
      <c r="G22" s="24"/>
      <c r="H22" s="6"/>
      <c r="I22" s="5"/>
      <c r="J22" s="1"/>
      <c r="K22" s="3"/>
      <c r="L22" s="3"/>
      <c r="M22" s="3"/>
      <c r="N22" s="3"/>
      <c r="O22" s="3"/>
      <c r="P22" s="3"/>
    </row>
    <row r="23" spans="1:16" x14ac:dyDescent="0.3">
      <c r="A23" s="1"/>
      <c r="B23" s="6"/>
      <c r="C23" s="21">
        <v>18</v>
      </c>
      <c r="D23" s="22">
        <f>+IF('18'!G30&gt;25*Recargo!C12,'18'!G30,0)</f>
        <v>0</v>
      </c>
      <c r="E23" s="23"/>
      <c r="F23" s="6"/>
      <c r="G23" s="24"/>
      <c r="H23" s="6"/>
      <c r="I23" s="5"/>
      <c r="J23" s="1"/>
      <c r="K23" s="3"/>
      <c r="L23" s="3"/>
      <c r="M23" s="3"/>
      <c r="N23" s="3"/>
      <c r="O23" s="3"/>
      <c r="P23" s="3"/>
    </row>
    <row r="24" spans="1:16" x14ac:dyDescent="0.3">
      <c r="A24" s="1"/>
      <c r="B24" s="6"/>
      <c r="C24" s="21">
        <v>24</v>
      </c>
      <c r="D24" s="22">
        <f>+IF('24'!H35&gt;25*Recargo!C12,'24'!H35,0)</f>
        <v>0</v>
      </c>
      <c r="E24" s="23"/>
      <c r="F24" s="6"/>
      <c r="G24" s="24"/>
      <c r="H24" s="6"/>
      <c r="I24" s="5"/>
      <c r="J24" s="1"/>
      <c r="K24" s="3"/>
      <c r="L24" s="3"/>
      <c r="M24" s="3"/>
      <c r="N24" s="3"/>
      <c r="O24" s="3"/>
      <c r="P24" s="3"/>
    </row>
    <row r="25" spans="1:16" x14ac:dyDescent="0.3">
      <c r="A25" s="1"/>
      <c r="B25" s="6"/>
      <c r="C25" s="21">
        <v>36</v>
      </c>
      <c r="D25" s="22">
        <f>+IF(+'36'!H45&gt;25*Recargo!C12,+'36'!H45,0)</f>
        <v>0</v>
      </c>
      <c r="E25" s="23"/>
      <c r="F25" s="6"/>
      <c r="G25" s="24"/>
      <c r="H25" s="6"/>
      <c r="I25" s="5"/>
      <c r="J25" s="1"/>
      <c r="K25" s="3"/>
      <c r="L25" s="3"/>
      <c r="M25" s="3"/>
      <c r="N25" s="3"/>
      <c r="O25" s="3"/>
      <c r="P25" s="3"/>
    </row>
    <row r="26" spans="1:16" x14ac:dyDescent="0.3">
      <c r="A26" s="1"/>
      <c r="B26" s="6"/>
      <c r="C26" s="21">
        <v>48</v>
      </c>
      <c r="D26" s="22">
        <f>+IF('48'!H57&gt;25*Recargo!C12,'48'!H57,0)</f>
        <v>0</v>
      </c>
      <c r="E26" s="23"/>
      <c r="F26" s="6"/>
      <c r="G26" s="24"/>
      <c r="H26" s="6"/>
      <c r="I26" s="5"/>
      <c r="J26" s="1"/>
      <c r="K26" s="3"/>
      <c r="L26" s="3"/>
      <c r="M26" s="3"/>
      <c r="N26" s="3"/>
      <c r="O26" s="3"/>
      <c r="P26" s="3"/>
    </row>
    <row r="27" spans="1:16" x14ac:dyDescent="0.3">
      <c r="A27" s="1"/>
      <c r="B27" s="6"/>
      <c r="C27" s="21">
        <v>72</v>
      </c>
      <c r="D27" s="22">
        <f>+IF('72'!H81&gt;25*Recargo!C12,'72'!H81,0)</f>
        <v>0</v>
      </c>
      <c r="E27" s="6"/>
      <c r="F27" s="6"/>
      <c r="G27" s="6"/>
      <c r="H27" s="6"/>
      <c r="I27" s="5"/>
      <c r="J27" s="1"/>
      <c r="K27" s="3"/>
      <c r="L27" s="3"/>
      <c r="M27" s="3"/>
      <c r="N27" s="3"/>
      <c r="O27" s="3"/>
      <c r="P27" s="3"/>
    </row>
    <row r="28" spans="1:16" x14ac:dyDescent="0.3">
      <c r="A28" s="1"/>
      <c r="B28" s="25" t="s">
        <v>6</v>
      </c>
      <c r="C28" s="25"/>
      <c r="D28" s="25"/>
      <c r="E28" s="25"/>
      <c r="F28" s="25"/>
      <c r="G28" s="6"/>
      <c r="H28" s="6"/>
      <c r="I28" s="5"/>
      <c r="J28" s="1"/>
      <c r="K28" s="3"/>
      <c r="L28" s="3"/>
      <c r="M28" s="3"/>
      <c r="N28" s="3"/>
      <c r="O28" s="3"/>
      <c r="P28" s="3"/>
    </row>
    <row r="29" spans="1:16" x14ac:dyDescent="0.3">
      <c r="A29" s="1"/>
      <c r="B29" s="25" t="s">
        <v>47</v>
      </c>
      <c r="C29" s="25"/>
      <c r="D29" s="25"/>
      <c r="E29" s="25"/>
      <c r="F29" s="25"/>
      <c r="G29" s="6"/>
      <c r="H29" s="6"/>
      <c r="I29" s="5"/>
      <c r="J29" s="1"/>
      <c r="K29" s="3"/>
      <c r="L29" s="3"/>
      <c r="M29" s="3"/>
      <c r="N29" s="3"/>
      <c r="O29" s="3"/>
      <c r="P29" s="3"/>
    </row>
    <row r="30" spans="1:16" x14ac:dyDescent="0.3">
      <c r="A30" s="1"/>
      <c r="B30" s="5"/>
      <c r="C30" s="5"/>
      <c r="D30" s="5"/>
      <c r="E30" s="5"/>
      <c r="F30" s="5"/>
      <c r="G30" s="26"/>
      <c r="H30" s="6"/>
      <c r="I30" s="5"/>
      <c r="J30" s="1"/>
      <c r="K30" s="3"/>
      <c r="L30" s="3"/>
      <c r="M30" s="3"/>
      <c r="N30" s="3"/>
      <c r="O30" s="3"/>
      <c r="P30" s="3"/>
    </row>
    <row r="31" spans="1:16" x14ac:dyDescent="0.3">
      <c r="A31" s="1"/>
      <c r="B31" s="6"/>
      <c r="C31" s="6"/>
      <c r="D31" s="6"/>
      <c r="E31" s="6"/>
      <c r="F31" s="6"/>
      <c r="G31" s="6"/>
      <c r="H31" s="6"/>
      <c r="I31" s="5"/>
      <c r="J31" s="1"/>
      <c r="K31" s="3"/>
      <c r="L31" s="3"/>
      <c r="M31" s="3"/>
      <c r="N31" s="3"/>
      <c r="O31" s="3"/>
      <c r="P31" s="3"/>
    </row>
    <row r="32" spans="1:16" x14ac:dyDescent="0.3">
      <c r="A32" s="1"/>
      <c r="B32" s="27" t="s">
        <v>7</v>
      </c>
      <c r="C32" s="6" t="s">
        <v>8</v>
      </c>
      <c r="D32" s="6"/>
      <c r="E32" s="6"/>
      <c r="F32" s="6"/>
      <c r="G32" s="6"/>
      <c r="H32" s="6"/>
      <c r="I32" s="5"/>
      <c r="J32" s="1"/>
      <c r="K32" s="3"/>
      <c r="L32" s="3"/>
      <c r="M32" s="3"/>
      <c r="N32" s="3"/>
      <c r="O32" s="3"/>
      <c r="P32" s="3"/>
    </row>
    <row r="33" spans="1:16" x14ac:dyDescent="0.3">
      <c r="A33" s="1"/>
      <c r="B33" s="6"/>
      <c r="C33" s="6"/>
      <c r="D33" s="6"/>
      <c r="E33" s="6"/>
      <c r="F33" s="6"/>
      <c r="G33" s="6"/>
      <c r="H33" s="6"/>
      <c r="I33" s="5"/>
      <c r="J33" s="1"/>
      <c r="K33" s="3"/>
      <c r="L33" s="3"/>
      <c r="M33" s="3"/>
      <c r="N33" s="3"/>
      <c r="O33" s="3"/>
      <c r="P33" s="3"/>
    </row>
    <row r="34" spans="1:16" x14ac:dyDescent="0.3">
      <c r="A34" s="1"/>
      <c r="B34" s="5"/>
      <c r="C34" s="5"/>
      <c r="D34" s="5"/>
      <c r="E34" s="5"/>
      <c r="F34" s="5"/>
      <c r="G34" s="5"/>
      <c r="H34" s="28" t="s">
        <v>9</v>
      </c>
      <c r="I34" s="29">
        <f ca="1">TODAY()</f>
        <v>46041</v>
      </c>
      <c r="J34" s="1"/>
      <c r="K34" s="3"/>
      <c r="L34" s="3"/>
      <c r="M34" s="3"/>
      <c r="N34" s="3"/>
      <c r="O34" s="3"/>
      <c r="P34" s="3"/>
    </row>
    <row r="35" spans="1:16" x14ac:dyDescent="0.3">
      <c r="A35" s="1"/>
      <c r="B35" s="5"/>
      <c r="C35" s="5"/>
      <c r="D35" s="5"/>
      <c r="E35" s="5"/>
      <c r="F35" s="5"/>
      <c r="G35" s="5"/>
      <c r="H35" s="5"/>
      <c r="I35" s="5"/>
      <c r="J35" s="1"/>
      <c r="K35" s="3"/>
      <c r="L35" s="3"/>
      <c r="M35" s="3"/>
      <c r="N35" s="3"/>
      <c r="O35" s="3"/>
      <c r="P35" s="3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3">
      <c r="K46" s="3"/>
      <c r="L46" s="3"/>
      <c r="M46" s="3"/>
      <c r="N46" s="3"/>
      <c r="O46" s="3"/>
      <c r="P46" s="3"/>
    </row>
  </sheetData>
  <sheetProtection selectLockedCells="1" selectUnlockedCells="1"/>
  <protectedRanges>
    <protectedRange password="C52D" sqref="B17:F29 B31:F33" name="Rango1"/>
  </protectedRanges>
  <mergeCells count="2">
    <mergeCell ref="B7:I7"/>
    <mergeCell ref="B8:I8"/>
  </mergeCells>
  <hyperlinks>
    <hyperlink ref="B32" r:id="rId1" display="Ingrese aquí para obtener información para solicitar un convenio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E3" sqref="E3"/>
    </sheetView>
  </sheetViews>
  <sheetFormatPr baseColWidth="10" defaultRowHeight="15" x14ac:dyDescent="0.25"/>
  <cols>
    <col min="2" max="2" width="11.42578125" style="30"/>
    <col min="5" max="5" width="15.5703125" bestFit="1" customWidth="1"/>
    <col min="7" max="7" width="13.42578125" customWidth="1"/>
    <col min="9" max="9" width="16.7109375" bestFit="1" customWidth="1"/>
  </cols>
  <sheetData>
    <row r="1" spans="1:9" ht="15.75" thickBot="1" x14ac:dyDescent="0.3">
      <c r="A1" s="30"/>
      <c r="C1" s="31"/>
      <c r="D1" s="31"/>
      <c r="E1" s="30"/>
      <c r="F1" s="31"/>
      <c r="G1" s="31"/>
      <c r="H1" s="31"/>
      <c r="I1" s="31"/>
    </row>
    <row r="2" spans="1:9" ht="15.75" thickBot="1" x14ac:dyDescent="0.3">
      <c r="A2" s="30"/>
      <c r="C2" s="31"/>
      <c r="D2" s="31" t="s">
        <v>10</v>
      </c>
      <c r="E2" s="49">
        <f>+'Estimación del Convenio'!G13</f>
        <v>0</v>
      </c>
      <c r="F2" s="31" t="s">
        <v>11</v>
      </c>
      <c r="G2" s="33">
        <f>+E2/E3</f>
        <v>0</v>
      </c>
      <c r="H2" s="37"/>
      <c r="I2" s="31"/>
    </row>
    <row r="3" spans="1:9" ht="15.75" thickBot="1" x14ac:dyDescent="0.3">
      <c r="A3" s="30"/>
      <c r="C3" s="31"/>
      <c r="D3" s="31" t="s">
        <v>12</v>
      </c>
      <c r="E3" s="34">
        <v>48</v>
      </c>
      <c r="F3" s="31"/>
      <c r="G3" s="31"/>
      <c r="H3" s="31"/>
      <c r="I3" s="31"/>
    </row>
    <row r="4" spans="1:9" x14ac:dyDescent="0.25">
      <c r="A4" s="30"/>
      <c r="C4" s="31"/>
      <c r="D4" s="31"/>
      <c r="E4" s="30"/>
      <c r="F4" s="31"/>
      <c r="G4" s="31"/>
      <c r="H4" s="31"/>
      <c r="I4" s="31"/>
    </row>
    <row r="5" spans="1:9" x14ac:dyDescent="0.25">
      <c r="A5" s="30"/>
      <c r="C5" s="31"/>
      <c r="D5" s="31"/>
      <c r="E5" s="30"/>
      <c r="F5" s="31"/>
      <c r="G5" s="31"/>
      <c r="H5" s="31"/>
      <c r="I5" s="31"/>
    </row>
    <row r="6" spans="1:9" ht="15.75" thickBot="1" x14ac:dyDescent="0.3">
      <c r="A6" s="30"/>
      <c r="C6" s="31" t="s">
        <v>12</v>
      </c>
      <c r="D6" s="31"/>
      <c r="E6" s="30"/>
      <c r="F6" s="31"/>
      <c r="G6" s="31"/>
      <c r="H6" s="31" t="s">
        <v>17</v>
      </c>
      <c r="I6" s="31"/>
    </row>
    <row r="7" spans="1:9" ht="15.75" thickBot="1" x14ac:dyDescent="0.3">
      <c r="A7" s="30"/>
      <c r="C7" s="31">
        <v>1</v>
      </c>
      <c r="D7" s="31"/>
      <c r="E7" s="30"/>
      <c r="F7" s="36">
        <f>+G2</f>
        <v>0</v>
      </c>
      <c r="G7" s="31"/>
      <c r="H7" s="31"/>
      <c r="I7" s="31"/>
    </row>
    <row r="8" spans="1:9" x14ac:dyDescent="0.25">
      <c r="A8" s="38"/>
      <c r="B8" s="39">
        <f>+Recargo!C8</f>
        <v>2.9999999999999997E-4</v>
      </c>
      <c r="C8" s="31">
        <f>1+C7</f>
        <v>2</v>
      </c>
      <c r="D8" s="31">
        <v>30</v>
      </c>
      <c r="E8" s="30"/>
      <c r="F8" s="37">
        <f>+F7</f>
        <v>0</v>
      </c>
      <c r="G8" s="31"/>
      <c r="H8" s="31">
        <f>+F8*D8*B8</f>
        <v>0</v>
      </c>
      <c r="I8" s="31"/>
    </row>
    <row r="9" spans="1:9" x14ac:dyDescent="0.25">
      <c r="A9" s="30"/>
      <c r="B9" s="39">
        <f>+B8</f>
        <v>2.9999999999999997E-4</v>
      </c>
      <c r="C9" s="31">
        <f t="shared" ref="C9:C54" si="0">1+C8</f>
        <v>3</v>
      </c>
      <c r="D9" s="31">
        <f>+D8+30</f>
        <v>60</v>
      </c>
      <c r="E9" s="30"/>
      <c r="F9" s="37">
        <f t="shared" ref="F9:F54" si="1">+F8</f>
        <v>0</v>
      </c>
      <c r="G9" s="31"/>
      <c r="H9" s="31">
        <f t="shared" ref="H9:H54" si="2">+F9*D9*B9</f>
        <v>0</v>
      </c>
      <c r="I9" s="31"/>
    </row>
    <row r="10" spans="1:9" x14ac:dyDescent="0.25">
      <c r="A10" s="30"/>
      <c r="B10" s="39">
        <f t="shared" ref="B10:B54" si="3">+B9</f>
        <v>2.9999999999999997E-4</v>
      </c>
      <c r="C10" s="31">
        <f t="shared" si="0"/>
        <v>4</v>
      </c>
      <c r="D10" s="31">
        <f t="shared" ref="D10:D54" si="4">+D9+30</f>
        <v>90</v>
      </c>
      <c r="E10" s="30"/>
      <c r="F10" s="37">
        <f t="shared" si="1"/>
        <v>0</v>
      </c>
      <c r="G10" s="31"/>
      <c r="H10" s="31">
        <f t="shared" si="2"/>
        <v>0</v>
      </c>
      <c r="I10" s="31"/>
    </row>
    <row r="11" spans="1:9" x14ac:dyDescent="0.25">
      <c r="A11" s="30"/>
      <c r="B11" s="39">
        <f t="shared" si="3"/>
        <v>2.9999999999999997E-4</v>
      </c>
      <c r="C11" s="31">
        <f t="shared" si="0"/>
        <v>5</v>
      </c>
      <c r="D11" s="31">
        <f t="shared" si="4"/>
        <v>120</v>
      </c>
      <c r="E11" s="30"/>
      <c r="F11" s="37">
        <f t="shared" si="1"/>
        <v>0</v>
      </c>
      <c r="G11" s="31"/>
      <c r="H11" s="31">
        <f t="shared" si="2"/>
        <v>0</v>
      </c>
      <c r="I11" s="31"/>
    </row>
    <row r="12" spans="1:9" x14ac:dyDescent="0.25">
      <c r="A12" s="30"/>
      <c r="B12" s="39">
        <f t="shared" si="3"/>
        <v>2.9999999999999997E-4</v>
      </c>
      <c r="C12" s="31">
        <f t="shared" si="0"/>
        <v>6</v>
      </c>
      <c r="D12" s="31">
        <f t="shared" si="4"/>
        <v>150</v>
      </c>
      <c r="E12" s="30"/>
      <c r="F12" s="37">
        <f t="shared" si="1"/>
        <v>0</v>
      </c>
      <c r="G12" s="31"/>
      <c r="H12" s="31">
        <f t="shared" si="2"/>
        <v>0</v>
      </c>
      <c r="I12" s="31"/>
    </row>
    <row r="13" spans="1:9" x14ac:dyDescent="0.25">
      <c r="A13" s="30"/>
      <c r="B13" s="39">
        <f t="shared" si="3"/>
        <v>2.9999999999999997E-4</v>
      </c>
      <c r="C13" s="31">
        <f t="shared" si="0"/>
        <v>7</v>
      </c>
      <c r="D13" s="31">
        <f t="shared" si="4"/>
        <v>180</v>
      </c>
      <c r="E13" s="30"/>
      <c r="F13" s="37">
        <f t="shared" si="1"/>
        <v>0</v>
      </c>
      <c r="G13" s="31"/>
      <c r="H13" s="31">
        <f t="shared" si="2"/>
        <v>0</v>
      </c>
      <c r="I13" s="31"/>
    </row>
    <row r="14" spans="1:9" x14ac:dyDescent="0.25">
      <c r="A14" s="30"/>
      <c r="B14" s="39">
        <f t="shared" si="3"/>
        <v>2.9999999999999997E-4</v>
      </c>
      <c r="C14" s="31">
        <f t="shared" si="0"/>
        <v>8</v>
      </c>
      <c r="D14" s="31">
        <f t="shared" si="4"/>
        <v>210</v>
      </c>
      <c r="E14" s="30"/>
      <c r="F14" s="37">
        <f t="shared" si="1"/>
        <v>0</v>
      </c>
      <c r="G14" s="31"/>
      <c r="H14" s="31">
        <f t="shared" si="2"/>
        <v>0</v>
      </c>
      <c r="I14" s="31"/>
    </row>
    <row r="15" spans="1:9" x14ac:dyDescent="0.25">
      <c r="A15" s="30"/>
      <c r="B15" s="39">
        <f t="shared" si="3"/>
        <v>2.9999999999999997E-4</v>
      </c>
      <c r="C15" s="31">
        <f t="shared" si="0"/>
        <v>9</v>
      </c>
      <c r="D15" s="31">
        <f t="shared" si="4"/>
        <v>240</v>
      </c>
      <c r="E15" s="30"/>
      <c r="F15" s="37">
        <f t="shared" si="1"/>
        <v>0</v>
      </c>
      <c r="G15" s="31"/>
      <c r="H15" s="31">
        <f t="shared" si="2"/>
        <v>0</v>
      </c>
      <c r="I15" s="31"/>
    </row>
    <row r="16" spans="1:9" x14ac:dyDescent="0.25">
      <c r="A16" s="30"/>
      <c r="B16" s="39">
        <f t="shared" si="3"/>
        <v>2.9999999999999997E-4</v>
      </c>
      <c r="C16" s="31">
        <f t="shared" si="0"/>
        <v>10</v>
      </c>
      <c r="D16" s="31">
        <f t="shared" si="4"/>
        <v>270</v>
      </c>
      <c r="E16" s="30"/>
      <c r="F16" s="37">
        <f t="shared" si="1"/>
        <v>0</v>
      </c>
      <c r="G16" s="31"/>
      <c r="H16" s="31">
        <f t="shared" si="2"/>
        <v>0</v>
      </c>
      <c r="I16" s="31"/>
    </row>
    <row r="17" spans="1:9" x14ac:dyDescent="0.25">
      <c r="A17" s="30"/>
      <c r="B17" s="39">
        <f t="shared" si="3"/>
        <v>2.9999999999999997E-4</v>
      </c>
      <c r="C17" s="31">
        <f t="shared" si="0"/>
        <v>11</v>
      </c>
      <c r="D17" s="31">
        <f t="shared" si="4"/>
        <v>300</v>
      </c>
      <c r="E17" s="30"/>
      <c r="F17" s="37">
        <f t="shared" si="1"/>
        <v>0</v>
      </c>
      <c r="G17" s="31"/>
      <c r="H17" s="31">
        <f t="shared" si="2"/>
        <v>0</v>
      </c>
      <c r="I17" s="31"/>
    </row>
    <row r="18" spans="1:9" x14ac:dyDescent="0.25">
      <c r="A18" s="30"/>
      <c r="B18" s="39">
        <f t="shared" si="3"/>
        <v>2.9999999999999997E-4</v>
      </c>
      <c r="C18" s="31">
        <f t="shared" si="0"/>
        <v>12</v>
      </c>
      <c r="D18" s="31">
        <f t="shared" si="4"/>
        <v>330</v>
      </c>
      <c r="E18" s="30"/>
      <c r="F18" s="37">
        <f t="shared" si="1"/>
        <v>0</v>
      </c>
      <c r="G18" s="31"/>
      <c r="H18" s="31">
        <f t="shared" si="2"/>
        <v>0</v>
      </c>
      <c r="I18" s="31"/>
    </row>
    <row r="19" spans="1:9" x14ac:dyDescent="0.25">
      <c r="A19" s="30"/>
      <c r="B19" s="39">
        <f t="shared" si="3"/>
        <v>2.9999999999999997E-4</v>
      </c>
      <c r="C19" s="31">
        <f t="shared" si="0"/>
        <v>13</v>
      </c>
      <c r="D19" s="31">
        <f t="shared" si="4"/>
        <v>360</v>
      </c>
      <c r="E19" s="30"/>
      <c r="F19" s="37">
        <f t="shared" si="1"/>
        <v>0</v>
      </c>
      <c r="G19" s="31"/>
      <c r="H19" s="31">
        <f t="shared" si="2"/>
        <v>0</v>
      </c>
      <c r="I19" s="31"/>
    </row>
    <row r="20" spans="1:9" x14ac:dyDescent="0.25">
      <c r="A20" s="30"/>
      <c r="B20" s="39">
        <f t="shared" si="3"/>
        <v>2.9999999999999997E-4</v>
      </c>
      <c r="C20" s="31">
        <f t="shared" si="0"/>
        <v>14</v>
      </c>
      <c r="D20" s="31">
        <f t="shared" si="4"/>
        <v>390</v>
      </c>
      <c r="E20" s="30"/>
      <c r="F20" s="37">
        <f t="shared" si="1"/>
        <v>0</v>
      </c>
      <c r="G20" s="31"/>
      <c r="H20" s="31">
        <f t="shared" si="2"/>
        <v>0</v>
      </c>
      <c r="I20" s="31"/>
    </row>
    <row r="21" spans="1:9" x14ac:dyDescent="0.25">
      <c r="A21" s="30"/>
      <c r="B21" s="39">
        <f t="shared" si="3"/>
        <v>2.9999999999999997E-4</v>
      </c>
      <c r="C21" s="31">
        <f t="shared" si="0"/>
        <v>15</v>
      </c>
      <c r="D21" s="31">
        <f t="shared" si="4"/>
        <v>420</v>
      </c>
      <c r="E21" s="30"/>
      <c r="F21" s="37">
        <f t="shared" si="1"/>
        <v>0</v>
      </c>
      <c r="G21" s="31"/>
      <c r="H21" s="31">
        <f t="shared" si="2"/>
        <v>0</v>
      </c>
      <c r="I21" s="31"/>
    </row>
    <row r="22" spans="1:9" x14ac:dyDescent="0.25">
      <c r="A22" s="30"/>
      <c r="B22" s="39">
        <f t="shared" si="3"/>
        <v>2.9999999999999997E-4</v>
      </c>
      <c r="C22" s="31">
        <f t="shared" si="0"/>
        <v>16</v>
      </c>
      <c r="D22" s="31">
        <f t="shared" si="4"/>
        <v>450</v>
      </c>
      <c r="E22" s="30"/>
      <c r="F22" s="37">
        <f t="shared" si="1"/>
        <v>0</v>
      </c>
      <c r="G22" s="31"/>
      <c r="H22" s="31">
        <f t="shared" si="2"/>
        <v>0</v>
      </c>
      <c r="I22" s="31"/>
    </row>
    <row r="23" spans="1:9" x14ac:dyDescent="0.25">
      <c r="A23" s="30"/>
      <c r="B23" s="39">
        <f t="shared" si="3"/>
        <v>2.9999999999999997E-4</v>
      </c>
      <c r="C23" s="31">
        <f t="shared" si="0"/>
        <v>17</v>
      </c>
      <c r="D23" s="31">
        <f t="shared" si="4"/>
        <v>480</v>
      </c>
      <c r="E23" s="30"/>
      <c r="F23" s="37">
        <f t="shared" si="1"/>
        <v>0</v>
      </c>
      <c r="G23" s="31"/>
      <c r="H23" s="31">
        <f t="shared" si="2"/>
        <v>0</v>
      </c>
      <c r="I23" s="31"/>
    </row>
    <row r="24" spans="1:9" x14ac:dyDescent="0.25">
      <c r="A24" s="30"/>
      <c r="B24" s="39">
        <f t="shared" si="3"/>
        <v>2.9999999999999997E-4</v>
      </c>
      <c r="C24" s="31">
        <f t="shared" si="0"/>
        <v>18</v>
      </c>
      <c r="D24" s="31">
        <f t="shared" si="4"/>
        <v>510</v>
      </c>
      <c r="E24" s="30"/>
      <c r="F24" s="37">
        <f t="shared" si="1"/>
        <v>0</v>
      </c>
      <c r="G24" s="31"/>
      <c r="H24" s="31">
        <f t="shared" si="2"/>
        <v>0</v>
      </c>
      <c r="I24" s="31"/>
    </row>
    <row r="25" spans="1:9" x14ac:dyDescent="0.25">
      <c r="A25" s="30"/>
      <c r="B25" s="39">
        <f t="shared" si="3"/>
        <v>2.9999999999999997E-4</v>
      </c>
      <c r="C25" s="31">
        <f t="shared" si="0"/>
        <v>19</v>
      </c>
      <c r="D25" s="31">
        <f t="shared" si="4"/>
        <v>540</v>
      </c>
      <c r="E25" s="30"/>
      <c r="F25" s="37">
        <f t="shared" si="1"/>
        <v>0</v>
      </c>
      <c r="G25" s="31"/>
      <c r="H25" s="31">
        <f t="shared" si="2"/>
        <v>0</v>
      </c>
      <c r="I25" s="31"/>
    </row>
    <row r="26" spans="1:9" x14ac:dyDescent="0.25">
      <c r="A26" s="30"/>
      <c r="B26" s="39">
        <f t="shared" si="3"/>
        <v>2.9999999999999997E-4</v>
      </c>
      <c r="C26" s="31">
        <f t="shared" si="0"/>
        <v>20</v>
      </c>
      <c r="D26" s="31">
        <f t="shared" si="4"/>
        <v>570</v>
      </c>
      <c r="E26" s="30"/>
      <c r="F26" s="37">
        <f t="shared" si="1"/>
        <v>0</v>
      </c>
      <c r="G26" s="31"/>
      <c r="H26" s="31">
        <f t="shared" si="2"/>
        <v>0</v>
      </c>
      <c r="I26" s="31"/>
    </row>
    <row r="27" spans="1:9" x14ac:dyDescent="0.25">
      <c r="A27" s="30"/>
      <c r="B27" s="39">
        <f t="shared" si="3"/>
        <v>2.9999999999999997E-4</v>
      </c>
      <c r="C27" s="31">
        <f t="shared" si="0"/>
        <v>21</v>
      </c>
      <c r="D27" s="31">
        <f t="shared" si="4"/>
        <v>600</v>
      </c>
      <c r="E27" s="30"/>
      <c r="F27" s="37">
        <f t="shared" si="1"/>
        <v>0</v>
      </c>
      <c r="G27" s="31"/>
      <c r="H27" s="31">
        <f t="shared" si="2"/>
        <v>0</v>
      </c>
      <c r="I27" s="31"/>
    </row>
    <row r="28" spans="1:9" x14ac:dyDescent="0.25">
      <c r="A28" s="30"/>
      <c r="B28" s="39">
        <f t="shared" si="3"/>
        <v>2.9999999999999997E-4</v>
      </c>
      <c r="C28" s="31">
        <f t="shared" si="0"/>
        <v>22</v>
      </c>
      <c r="D28" s="31">
        <f t="shared" si="4"/>
        <v>630</v>
      </c>
      <c r="E28" s="30"/>
      <c r="F28" s="37">
        <f t="shared" si="1"/>
        <v>0</v>
      </c>
      <c r="G28" s="31"/>
      <c r="H28" s="31">
        <f t="shared" si="2"/>
        <v>0</v>
      </c>
      <c r="I28" s="31"/>
    </row>
    <row r="29" spans="1:9" x14ac:dyDescent="0.25">
      <c r="A29" s="30"/>
      <c r="B29" s="39">
        <f t="shared" si="3"/>
        <v>2.9999999999999997E-4</v>
      </c>
      <c r="C29" s="31">
        <f t="shared" si="0"/>
        <v>23</v>
      </c>
      <c r="D29" s="31">
        <f t="shared" si="4"/>
        <v>660</v>
      </c>
      <c r="E29" s="30"/>
      <c r="F29" s="37">
        <f t="shared" si="1"/>
        <v>0</v>
      </c>
      <c r="G29" s="31"/>
      <c r="H29" s="31">
        <f t="shared" si="2"/>
        <v>0</v>
      </c>
      <c r="I29" s="31"/>
    </row>
    <row r="30" spans="1:9" x14ac:dyDescent="0.25">
      <c r="A30" s="30"/>
      <c r="B30" s="39">
        <f t="shared" si="3"/>
        <v>2.9999999999999997E-4</v>
      </c>
      <c r="C30" s="31">
        <f t="shared" si="0"/>
        <v>24</v>
      </c>
      <c r="D30" s="31">
        <f t="shared" si="4"/>
        <v>690</v>
      </c>
      <c r="E30" s="30"/>
      <c r="F30" s="37">
        <f t="shared" si="1"/>
        <v>0</v>
      </c>
      <c r="G30" s="31"/>
      <c r="H30" s="31">
        <f t="shared" si="2"/>
        <v>0</v>
      </c>
      <c r="I30" s="31"/>
    </row>
    <row r="31" spans="1:9" x14ac:dyDescent="0.25">
      <c r="A31" s="30"/>
      <c r="B31" s="39">
        <f t="shared" si="3"/>
        <v>2.9999999999999997E-4</v>
      </c>
      <c r="C31" s="31">
        <f t="shared" si="0"/>
        <v>25</v>
      </c>
      <c r="D31" s="31">
        <f t="shared" si="4"/>
        <v>720</v>
      </c>
      <c r="E31" s="30"/>
      <c r="F31" s="37">
        <f t="shared" si="1"/>
        <v>0</v>
      </c>
      <c r="G31" s="31"/>
      <c r="H31" s="31">
        <f t="shared" si="2"/>
        <v>0</v>
      </c>
      <c r="I31" s="31"/>
    </row>
    <row r="32" spans="1:9" x14ac:dyDescent="0.25">
      <c r="A32" s="30"/>
      <c r="B32" s="39">
        <f t="shared" si="3"/>
        <v>2.9999999999999997E-4</v>
      </c>
      <c r="C32" s="31">
        <f t="shared" si="0"/>
        <v>26</v>
      </c>
      <c r="D32" s="31">
        <f t="shared" si="4"/>
        <v>750</v>
      </c>
      <c r="E32" s="30"/>
      <c r="F32" s="37">
        <f t="shared" si="1"/>
        <v>0</v>
      </c>
      <c r="G32" s="31"/>
      <c r="H32" s="31">
        <f t="shared" si="2"/>
        <v>0</v>
      </c>
      <c r="I32" s="31"/>
    </row>
    <row r="33" spans="1:9" x14ac:dyDescent="0.25">
      <c r="A33" s="30"/>
      <c r="B33" s="39">
        <f t="shared" si="3"/>
        <v>2.9999999999999997E-4</v>
      </c>
      <c r="C33" s="31">
        <f t="shared" si="0"/>
        <v>27</v>
      </c>
      <c r="D33" s="31">
        <f t="shared" si="4"/>
        <v>780</v>
      </c>
      <c r="E33" s="30"/>
      <c r="F33" s="37">
        <f t="shared" si="1"/>
        <v>0</v>
      </c>
      <c r="G33" s="31"/>
      <c r="H33" s="31">
        <f t="shared" si="2"/>
        <v>0</v>
      </c>
      <c r="I33" s="31"/>
    </row>
    <row r="34" spans="1:9" x14ac:dyDescent="0.25">
      <c r="A34" s="30"/>
      <c r="B34" s="39">
        <f t="shared" si="3"/>
        <v>2.9999999999999997E-4</v>
      </c>
      <c r="C34" s="31">
        <f t="shared" si="0"/>
        <v>28</v>
      </c>
      <c r="D34" s="31">
        <f t="shared" si="4"/>
        <v>810</v>
      </c>
      <c r="E34" s="30"/>
      <c r="F34" s="37">
        <f t="shared" si="1"/>
        <v>0</v>
      </c>
      <c r="G34" s="31"/>
      <c r="H34" s="31">
        <f t="shared" si="2"/>
        <v>0</v>
      </c>
      <c r="I34" s="31"/>
    </row>
    <row r="35" spans="1:9" x14ac:dyDescent="0.25">
      <c r="A35" s="30"/>
      <c r="B35" s="39">
        <f t="shared" si="3"/>
        <v>2.9999999999999997E-4</v>
      </c>
      <c r="C35" s="31">
        <f t="shared" si="0"/>
        <v>29</v>
      </c>
      <c r="D35" s="31">
        <f t="shared" si="4"/>
        <v>840</v>
      </c>
      <c r="E35" s="30"/>
      <c r="F35" s="37">
        <f t="shared" si="1"/>
        <v>0</v>
      </c>
      <c r="G35" s="31"/>
      <c r="H35" s="31">
        <f t="shared" si="2"/>
        <v>0</v>
      </c>
      <c r="I35" s="31"/>
    </row>
    <row r="36" spans="1:9" x14ac:dyDescent="0.25">
      <c r="A36" s="30"/>
      <c r="B36" s="39">
        <f t="shared" si="3"/>
        <v>2.9999999999999997E-4</v>
      </c>
      <c r="C36" s="31">
        <f t="shared" si="0"/>
        <v>30</v>
      </c>
      <c r="D36" s="31">
        <f t="shared" si="4"/>
        <v>870</v>
      </c>
      <c r="E36" s="30"/>
      <c r="F36" s="37">
        <f t="shared" si="1"/>
        <v>0</v>
      </c>
      <c r="G36" s="31"/>
      <c r="H36" s="31">
        <f t="shared" si="2"/>
        <v>0</v>
      </c>
      <c r="I36" s="31"/>
    </row>
    <row r="37" spans="1:9" x14ac:dyDescent="0.25">
      <c r="A37" s="30"/>
      <c r="B37" s="39">
        <f t="shared" si="3"/>
        <v>2.9999999999999997E-4</v>
      </c>
      <c r="C37" s="31">
        <f t="shared" si="0"/>
        <v>31</v>
      </c>
      <c r="D37" s="31">
        <f t="shared" si="4"/>
        <v>900</v>
      </c>
      <c r="E37" s="30"/>
      <c r="F37" s="37">
        <f t="shared" si="1"/>
        <v>0</v>
      </c>
      <c r="G37" s="31"/>
      <c r="H37" s="31">
        <f t="shared" si="2"/>
        <v>0</v>
      </c>
      <c r="I37" s="31"/>
    </row>
    <row r="38" spans="1:9" x14ac:dyDescent="0.25">
      <c r="A38" s="30"/>
      <c r="B38" s="39">
        <f t="shared" si="3"/>
        <v>2.9999999999999997E-4</v>
      </c>
      <c r="C38" s="31">
        <f t="shared" si="0"/>
        <v>32</v>
      </c>
      <c r="D38" s="31">
        <f t="shared" si="4"/>
        <v>930</v>
      </c>
      <c r="E38" s="30"/>
      <c r="F38" s="37">
        <f t="shared" si="1"/>
        <v>0</v>
      </c>
      <c r="G38" s="31"/>
      <c r="H38" s="31">
        <f t="shared" si="2"/>
        <v>0</v>
      </c>
      <c r="I38" s="31"/>
    </row>
    <row r="39" spans="1:9" x14ac:dyDescent="0.25">
      <c r="A39" s="30"/>
      <c r="B39" s="39">
        <f t="shared" si="3"/>
        <v>2.9999999999999997E-4</v>
      </c>
      <c r="C39" s="31">
        <f t="shared" si="0"/>
        <v>33</v>
      </c>
      <c r="D39" s="31">
        <f t="shared" si="4"/>
        <v>960</v>
      </c>
      <c r="E39" s="30"/>
      <c r="F39" s="37">
        <f t="shared" si="1"/>
        <v>0</v>
      </c>
      <c r="G39" s="31"/>
      <c r="H39" s="31">
        <f t="shared" si="2"/>
        <v>0</v>
      </c>
      <c r="I39" s="31"/>
    </row>
    <row r="40" spans="1:9" x14ac:dyDescent="0.25">
      <c r="A40" s="30"/>
      <c r="B40" s="39">
        <f t="shared" si="3"/>
        <v>2.9999999999999997E-4</v>
      </c>
      <c r="C40" s="31">
        <f t="shared" si="0"/>
        <v>34</v>
      </c>
      <c r="D40" s="31">
        <f t="shared" si="4"/>
        <v>990</v>
      </c>
      <c r="E40" s="30"/>
      <c r="F40" s="37">
        <f t="shared" si="1"/>
        <v>0</v>
      </c>
      <c r="G40" s="31"/>
      <c r="H40" s="31">
        <f t="shared" si="2"/>
        <v>0</v>
      </c>
      <c r="I40" s="31"/>
    </row>
    <row r="41" spans="1:9" x14ac:dyDescent="0.25">
      <c r="A41" s="30"/>
      <c r="B41" s="39">
        <f t="shared" si="3"/>
        <v>2.9999999999999997E-4</v>
      </c>
      <c r="C41" s="31">
        <f t="shared" si="0"/>
        <v>35</v>
      </c>
      <c r="D41" s="31">
        <f t="shared" si="4"/>
        <v>1020</v>
      </c>
      <c r="E41" s="30"/>
      <c r="F41" s="37">
        <f t="shared" si="1"/>
        <v>0</v>
      </c>
      <c r="G41" s="31"/>
      <c r="H41" s="31">
        <f t="shared" si="2"/>
        <v>0</v>
      </c>
      <c r="I41" s="31"/>
    </row>
    <row r="42" spans="1:9" x14ac:dyDescent="0.25">
      <c r="A42" s="30"/>
      <c r="B42" s="39">
        <f t="shared" si="3"/>
        <v>2.9999999999999997E-4</v>
      </c>
      <c r="C42" s="31">
        <f t="shared" si="0"/>
        <v>36</v>
      </c>
      <c r="D42" s="31">
        <f t="shared" si="4"/>
        <v>1050</v>
      </c>
      <c r="E42" s="30"/>
      <c r="F42" s="37">
        <f t="shared" si="1"/>
        <v>0</v>
      </c>
      <c r="G42" s="31"/>
      <c r="H42" s="31">
        <f t="shared" si="2"/>
        <v>0</v>
      </c>
      <c r="I42" s="31"/>
    </row>
    <row r="43" spans="1:9" x14ac:dyDescent="0.25">
      <c r="B43" s="39">
        <f t="shared" si="3"/>
        <v>2.9999999999999997E-4</v>
      </c>
      <c r="C43" s="31">
        <f t="shared" si="0"/>
        <v>37</v>
      </c>
      <c r="D43" s="31">
        <f t="shared" si="4"/>
        <v>1080</v>
      </c>
      <c r="E43" s="30"/>
      <c r="F43" s="37">
        <f t="shared" si="1"/>
        <v>0</v>
      </c>
      <c r="G43" s="31"/>
      <c r="H43" s="31">
        <f t="shared" si="2"/>
        <v>0</v>
      </c>
      <c r="I43" s="90"/>
    </row>
    <row r="44" spans="1:9" x14ac:dyDescent="0.25">
      <c r="A44" s="30"/>
      <c r="B44" s="39">
        <f t="shared" si="3"/>
        <v>2.9999999999999997E-4</v>
      </c>
      <c r="C44" s="31">
        <f t="shared" si="0"/>
        <v>38</v>
      </c>
      <c r="D44" s="31">
        <f t="shared" si="4"/>
        <v>1110</v>
      </c>
      <c r="E44" s="30"/>
      <c r="F44" s="37">
        <f t="shared" si="1"/>
        <v>0</v>
      </c>
      <c r="G44" s="31"/>
      <c r="H44" s="31">
        <f t="shared" si="2"/>
        <v>0</v>
      </c>
      <c r="I44" s="31"/>
    </row>
    <row r="45" spans="1:9" x14ac:dyDescent="0.25">
      <c r="A45" s="30"/>
      <c r="B45" s="39">
        <f t="shared" si="3"/>
        <v>2.9999999999999997E-4</v>
      </c>
      <c r="C45" s="31">
        <f t="shared" si="0"/>
        <v>39</v>
      </c>
      <c r="D45" s="31">
        <f t="shared" si="4"/>
        <v>1140</v>
      </c>
      <c r="E45" s="30"/>
      <c r="F45" s="37">
        <f t="shared" si="1"/>
        <v>0</v>
      </c>
      <c r="G45" s="31"/>
      <c r="H45" s="31">
        <f t="shared" si="2"/>
        <v>0</v>
      </c>
      <c r="I45" s="31"/>
    </row>
    <row r="46" spans="1:9" x14ac:dyDescent="0.25">
      <c r="A46" s="30"/>
      <c r="B46" s="39">
        <f t="shared" si="3"/>
        <v>2.9999999999999997E-4</v>
      </c>
      <c r="C46" s="31">
        <f t="shared" si="0"/>
        <v>40</v>
      </c>
      <c r="D46" s="31">
        <f t="shared" si="4"/>
        <v>1170</v>
      </c>
      <c r="E46" s="30"/>
      <c r="F46" s="37">
        <f t="shared" si="1"/>
        <v>0</v>
      </c>
      <c r="G46" s="31"/>
      <c r="H46" s="31">
        <f t="shared" si="2"/>
        <v>0</v>
      </c>
      <c r="I46" s="31"/>
    </row>
    <row r="47" spans="1:9" x14ac:dyDescent="0.25">
      <c r="A47" s="30"/>
      <c r="B47" s="39">
        <f t="shared" si="3"/>
        <v>2.9999999999999997E-4</v>
      </c>
      <c r="C47" s="31">
        <f t="shared" si="0"/>
        <v>41</v>
      </c>
      <c r="D47" s="31">
        <f t="shared" si="4"/>
        <v>1200</v>
      </c>
      <c r="E47" s="30"/>
      <c r="F47" s="37">
        <f t="shared" si="1"/>
        <v>0</v>
      </c>
      <c r="G47" s="31"/>
      <c r="H47" s="31">
        <f t="shared" si="2"/>
        <v>0</v>
      </c>
      <c r="I47" s="31"/>
    </row>
    <row r="48" spans="1:9" x14ac:dyDescent="0.25">
      <c r="A48" s="30"/>
      <c r="B48" s="39">
        <f t="shared" si="3"/>
        <v>2.9999999999999997E-4</v>
      </c>
      <c r="C48" s="31">
        <f t="shared" si="0"/>
        <v>42</v>
      </c>
      <c r="D48" s="31">
        <f t="shared" si="4"/>
        <v>1230</v>
      </c>
      <c r="E48" s="30"/>
      <c r="F48" s="37">
        <f t="shared" si="1"/>
        <v>0</v>
      </c>
      <c r="G48" s="31"/>
      <c r="H48" s="31">
        <f t="shared" si="2"/>
        <v>0</v>
      </c>
      <c r="I48" s="31"/>
    </row>
    <row r="49" spans="1:9" x14ac:dyDescent="0.25">
      <c r="A49" s="30"/>
      <c r="B49" s="39">
        <f t="shared" si="3"/>
        <v>2.9999999999999997E-4</v>
      </c>
      <c r="C49" s="31">
        <f t="shared" si="0"/>
        <v>43</v>
      </c>
      <c r="D49" s="31">
        <f t="shared" si="4"/>
        <v>1260</v>
      </c>
      <c r="E49" s="30"/>
      <c r="F49" s="37">
        <f t="shared" si="1"/>
        <v>0</v>
      </c>
      <c r="G49" s="31"/>
      <c r="H49" s="31">
        <f t="shared" si="2"/>
        <v>0</v>
      </c>
      <c r="I49" s="31"/>
    </row>
    <row r="50" spans="1:9" x14ac:dyDescent="0.25">
      <c r="A50" s="30"/>
      <c r="B50" s="39">
        <f t="shared" si="3"/>
        <v>2.9999999999999997E-4</v>
      </c>
      <c r="C50" s="31">
        <f t="shared" si="0"/>
        <v>44</v>
      </c>
      <c r="D50" s="31">
        <f t="shared" si="4"/>
        <v>1290</v>
      </c>
      <c r="E50" s="30"/>
      <c r="F50" s="37">
        <f t="shared" si="1"/>
        <v>0</v>
      </c>
      <c r="G50" s="31"/>
      <c r="H50" s="31">
        <f t="shared" si="2"/>
        <v>0</v>
      </c>
      <c r="I50" s="31"/>
    </row>
    <row r="51" spans="1:9" x14ac:dyDescent="0.25">
      <c r="B51" s="39">
        <f t="shared" si="3"/>
        <v>2.9999999999999997E-4</v>
      </c>
      <c r="C51" s="31">
        <f t="shared" si="0"/>
        <v>45</v>
      </c>
      <c r="D51" s="31">
        <f t="shared" si="4"/>
        <v>1320</v>
      </c>
      <c r="E51" s="30"/>
      <c r="F51" s="37">
        <f t="shared" si="1"/>
        <v>0</v>
      </c>
      <c r="G51" s="31"/>
      <c r="H51" s="31">
        <f t="shared" si="2"/>
        <v>0</v>
      </c>
    </row>
    <row r="52" spans="1:9" x14ac:dyDescent="0.25">
      <c r="B52" s="39">
        <f t="shared" si="3"/>
        <v>2.9999999999999997E-4</v>
      </c>
      <c r="C52" s="31">
        <f t="shared" si="0"/>
        <v>46</v>
      </c>
      <c r="D52" s="31">
        <f t="shared" si="4"/>
        <v>1350</v>
      </c>
      <c r="E52" s="30"/>
      <c r="F52" s="37">
        <f t="shared" si="1"/>
        <v>0</v>
      </c>
      <c r="G52" s="31"/>
      <c r="H52" s="31">
        <f t="shared" si="2"/>
        <v>0</v>
      </c>
    </row>
    <row r="53" spans="1:9" x14ac:dyDescent="0.25">
      <c r="B53" s="39">
        <f t="shared" si="3"/>
        <v>2.9999999999999997E-4</v>
      </c>
      <c r="C53" s="31">
        <f t="shared" si="0"/>
        <v>47</v>
      </c>
      <c r="D53" s="31">
        <f t="shared" si="4"/>
        <v>1380</v>
      </c>
      <c r="E53" s="30"/>
      <c r="F53" s="37">
        <f t="shared" si="1"/>
        <v>0</v>
      </c>
      <c r="G53" s="31"/>
      <c r="H53" s="31">
        <f t="shared" si="2"/>
        <v>0</v>
      </c>
    </row>
    <row r="54" spans="1:9" ht="15.75" thickBot="1" x14ac:dyDescent="0.3">
      <c r="B54" s="39">
        <f t="shared" si="3"/>
        <v>2.9999999999999997E-4</v>
      </c>
      <c r="C54" s="31">
        <f t="shared" si="0"/>
        <v>48</v>
      </c>
      <c r="D54" s="31">
        <f t="shared" si="4"/>
        <v>1410</v>
      </c>
      <c r="E54" s="30"/>
      <c r="F54" s="37">
        <f t="shared" si="1"/>
        <v>0</v>
      </c>
      <c r="G54" s="31"/>
      <c r="H54" s="31">
        <f t="shared" si="2"/>
        <v>0</v>
      </c>
    </row>
    <row r="55" spans="1:9" ht="15.75" thickBot="1" x14ac:dyDescent="0.3">
      <c r="C55" s="31"/>
      <c r="G55" s="43" t="s">
        <v>43</v>
      </c>
      <c r="H55" s="70">
        <f>SUM(H8:H54)</f>
        <v>0</v>
      </c>
    </row>
    <row r="56" spans="1:9" ht="15.75" thickBot="1" x14ac:dyDescent="0.3">
      <c r="C56" s="31"/>
      <c r="G56" s="31"/>
      <c r="H56" s="31"/>
    </row>
    <row r="57" spans="1:9" ht="15.75" thickBot="1" x14ac:dyDescent="0.3">
      <c r="C57" s="31"/>
      <c r="G57" s="105" t="s">
        <v>44</v>
      </c>
      <c r="H57" s="106">
        <f>+F54+H55/E3</f>
        <v>0</v>
      </c>
    </row>
    <row r="58" spans="1:9" x14ac:dyDescent="0.25">
      <c r="C58" s="31"/>
    </row>
    <row r="59" spans="1:9" x14ac:dyDescent="0.25">
      <c r="C59" s="31"/>
    </row>
    <row r="60" spans="1:9" x14ac:dyDescent="0.25">
      <c r="C60" s="31"/>
    </row>
    <row r="61" spans="1:9" x14ac:dyDescent="0.25">
      <c r="C61" s="31"/>
    </row>
    <row r="62" spans="1:9" x14ac:dyDescent="0.25">
      <c r="C62" s="31"/>
    </row>
    <row r="63" spans="1:9" x14ac:dyDescent="0.25">
      <c r="C63" s="31"/>
    </row>
    <row r="64" spans="1:9" x14ac:dyDescent="0.25">
      <c r="C64" s="31"/>
    </row>
    <row r="65" spans="3:3" x14ac:dyDescent="0.25">
      <c r="C65" s="31"/>
    </row>
    <row r="66" spans="3:3" x14ac:dyDescent="0.25">
      <c r="C66" s="31"/>
    </row>
    <row r="67" spans="3:3" x14ac:dyDescent="0.25">
      <c r="C67" s="31"/>
    </row>
    <row r="68" spans="3:3" x14ac:dyDescent="0.25">
      <c r="C68" s="31"/>
    </row>
    <row r="69" spans="3:3" x14ac:dyDescent="0.25">
      <c r="C69" s="31"/>
    </row>
    <row r="70" spans="3:3" x14ac:dyDescent="0.25">
      <c r="C70" s="31"/>
    </row>
    <row r="71" spans="3:3" x14ac:dyDescent="0.25">
      <c r="C71" s="31"/>
    </row>
    <row r="72" spans="3:3" x14ac:dyDescent="0.25">
      <c r="C72" s="31"/>
    </row>
    <row r="73" spans="3:3" x14ac:dyDescent="0.25">
      <c r="C73" s="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0" workbookViewId="0">
      <selection activeCell="E3" sqref="E3"/>
    </sheetView>
  </sheetViews>
  <sheetFormatPr baseColWidth="10" defaultRowHeight="15" x14ac:dyDescent="0.25"/>
  <cols>
    <col min="2" max="2" width="11.42578125" style="30"/>
    <col min="5" max="5" width="15.5703125" bestFit="1" customWidth="1"/>
    <col min="7" max="7" width="13.42578125" customWidth="1"/>
    <col min="9" max="9" width="16.7109375" bestFit="1" customWidth="1"/>
  </cols>
  <sheetData>
    <row r="1" spans="1:9" ht="15.75" thickBot="1" x14ac:dyDescent="0.3">
      <c r="A1" s="30"/>
      <c r="C1" s="31"/>
      <c r="D1" s="31"/>
      <c r="E1" s="30"/>
      <c r="F1" s="31"/>
      <c r="G1" s="31"/>
      <c r="H1" s="31"/>
      <c r="I1" s="31"/>
    </row>
    <row r="2" spans="1:9" ht="15.75" thickBot="1" x14ac:dyDescent="0.3">
      <c r="A2" s="30"/>
      <c r="C2" s="31"/>
      <c r="D2" s="31" t="s">
        <v>10</v>
      </c>
      <c r="E2" s="49">
        <f>+'Estimación del Convenio'!G13</f>
        <v>0</v>
      </c>
      <c r="F2" s="31" t="s">
        <v>11</v>
      </c>
      <c r="G2" s="33">
        <f>+E2/E3</f>
        <v>0</v>
      </c>
      <c r="H2" s="37"/>
      <c r="I2" s="31"/>
    </row>
    <row r="3" spans="1:9" ht="15.75" thickBot="1" x14ac:dyDescent="0.3">
      <c r="A3" s="30"/>
      <c r="C3" s="31"/>
      <c r="D3" s="31" t="s">
        <v>12</v>
      </c>
      <c r="E3" s="34">
        <v>72</v>
      </c>
      <c r="F3" s="31"/>
      <c r="G3" s="31"/>
      <c r="H3" s="31"/>
      <c r="I3" s="31"/>
    </row>
    <row r="4" spans="1:9" x14ac:dyDescent="0.25">
      <c r="A4" s="30"/>
      <c r="C4" s="31"/>
      <c r="D4" s="31"/>
      <c r="E4" s="30"/>
      <c r="F4" s="31"/>
      <c r="G4" s="31"/>
      <c r="H4" s="31"/>
      <c r="I4" s="31"/>
    </row>
    <row r="5" spans="1:9" x14ac:dyDescent="0.25">
      <c r="A5" s="30"/>
      <c r="C5" s="31"/>
      <c r="D5" s="31"/>
      <c r="E5" s="30"/>
      <c r="F5" s="31"/>
      <c r="G5" s="31"/>
      <c r="H5" s="31"/>
      <c r="I5" s="31"/>
    </row>
    <row r="6" spans="1:9" ht="15.75" thickBot="1" x14ac:dyDescent="0.3">
      <c r="A6" s="30"/>
      <c r="C6" s="31" t="s">
        <v>12</v>
      </c>
      <c r="D6" s="31"/>
      <c r="E6" s="30"/>
      <c r="F6" s="31"/>
      <c r="G6" s="31"/>
      <c r="H6" s="31" t="s">
        <v>17</v>
      </c>
      <c r="I6" s="31"/>
    </row>
    <row r="7" spans="1:9" ht="15.75" thickBot="1" x14ac:dyDescent="0.3">
      <c r="A7" s="30"/>
      <c r="C7" s="31">
        <v>1</v>
      </c>
      <c r="D7" s="31"/>
      <c r="E7" s="30"/>
      <c r="F7" s="36">
        <f>+G2</f>
        <v>0</v>
      </c>
      <c r="G7" s="31"/>
      <c r="H7" s="31"/>
      <c r="I7" s="31"/>
    </row>
    <row r="8" spans="1:9" x14ac:dyDescent="0.25">
      <c r="A8" s="38"/>
      <c r="B8" s="39">
        <f>+Recargo!C8</f>
        <v>2.9999999999999997E-4</v>
      </c>
      <c r="C8" s="31">
        <f>1+C7</f>
        <v>2</v>
      </c>
      <c r="D8" s="31">
        <v>30</v>
      </c>
      <c r="E8" s="30"/>
      <c r="F8" s="37">
        <f>+F7</f>
        <v>0</v>
      </c>
      <c r="G8" s="31"/>
      <c r="H8" s="31">
        <f>+F8*D8*B8</f>
        <v>0</v>
      </c>
      <c r="I8" s="31"/>
    </row>
    <row r="9" spans="1:9" x14ac:dyDescent="0.25">
      <c r="A9" s="30"/>
      <c r="B9" s="39">
        <f>+B8</f>
        <v>2.9999999999999997E-4</v>
      </c>
      <c r="C9" s="31">
        <f t="shared" ref="C9:C72" si="0">1+C8</f>
        <v>3</v>
      </c>
      <c r="D9" s="31">
        <f>+D8+30</f>
        <v>60</v>
      </c>
      <c r="E9" s="30"/>
      <c r="F9" s="37">
        <f t="shared" ref="F9:F72" si="1">+F8</f>
        <v>0</v>
      </c>
      <c r="G9" s="31"/>
      <c r="H9" s="31">
        <f t="shared" ref="H9:H72" si="2">+F9*D9*B9</f>
        <v>0</v>
      </c>
      <c r="I9" s="31"/>
    </row>
    <row r="10" spans="1:9" x14ac:dyDescent="0.25">
      <c r="A10" s="30"/>
      <c r="B10" s="39">
        <f t="shared" ref="B10:B73" si="3">+B9</f>
        <v>2.9999999999999997E-4</v>
      </c>
      <c r="C10" s="31">
        <f t="shared" si="0"/>
        <v>4</v>
      </c>
      <c r="D10" s="31">
        <f t="shared" ref="D10:D73" si="4">+D9+30</f>
        <v>90</v>
      </c>
      <c r="E10" s="30"/>
      <c r="F10" s="37">
        <f t="shared" si="1"/>
        <v>0</v>
      </c>
      <c r="G10" s="31"/>
      <c r="H10" s="31">
        <f t="shared" si="2"/>
        <v>0</v>
      </c>
      <c r="I10" s="31"/>
    </row>
    <row r="11" spans="1:9" x14ac:dyDescent="0.25">
      <c r="A11" s="30"/>
      <c r="B11" s="39">
        <f t="shared" si="3"/>
        <v>2.9999999999999997E-4</v>
      </c>
      <c r="C11" s="31">
        <f t="shared" si="0"/>
        <v>5</v>
      </c>
      <c r="D11" s="31">
        <f t="shared" si="4"/>
        <v>120</v>
      </c>
      <c r="E11" s="30"/>
      <c r="F11" s="37">
        <f t="shared" si="1"/>
        <v>0</v>
      </c>
      <c r="G11" s="31"/>
      <c r="H11" s="31">
        <f t="shared" si="2"/>
        <v>0</v>
      </c>
      <c r="I11" s="31"/>
    </row>
    <row r="12" spans="1:9" x14ac:dyDescent="0.25">
      <c r="A12" s="30"/>
      <c r="B12" s="39">
        <f t="shared" si="3"/>
        <v>2.9999999999999997E-4</v>
      </c>
      <c r="C12" s="31">
        <f t="shared" si="0"/>
        <v>6</v>
      </c>
      <c r="D12" s="31">
        <f t="shared" si="4"/>
        <v>150</v>
      </c>
      <c r="E12" s="30"/>
      <c r="F12" s="37">
        <f t="shared" si="1"/>
        <v>0</v>
      </c>
      <c r="G12" s="31"/>
      <c r="H12" s="31">
        <f t="shared" si="2"/>
        <v>0</v>
      </c>
      <c r="I12" s="31"/>
    </row>
    <row r="13" spans="1:9" x14ac:dyDescent="0.25">
      <c r="A13" s="30"/>
      <c r="B13" s="39">
        <f t="shared" si="3"/>
        <v>2.9999999999999997E-4</v>
      </c>
      <c r="C13" s="31">
        <f t="shared" si="0"/>
        <v>7</v>
      </c>
      <c r="D13" s="31">
        <f t="shared" si="4"/>
        <v>180</v>
      </c>
      <c r="E13" s="30"/>
      <c r="F13" s="37">
        <f t="shared" si="1"/>
        <v>0</v>
      </c>
      <c r="G13" s="31"/>
      <c r="H13" s="31">
        <f t="shared" si="2"/>
        <v>0</v>
      </c>
      <c r="I13" s="31"/>
    </row>
    <row r="14" spans="1:9" x14ac:dyDescent="0.25">
      <c r="A14" s="30"/>
      <c r="B14" s="39">
        <f t="shared" si="3"/>
        <v>2.9999999999999997E-4</v>
      </c>
      <c r="C14" s="31">
        <f t="shared" si="0"/>
        <v>8</v>
      </c>
      <c r="D14" s="31">
        <f t="shared" si="4"/>
        <v>210</v>
      </c>
      <c r="E14" s="30"/>
      <c r="F14" s="37">
        <f t="shared" si="1"/>
        <v>0</v>
      </c>
      <c r="G14" s="31"/>
      <c r="H14" s="31">
        <f t="shared" si="2"/>
        <v>0</v>
      </c>
      <c r="I14" s="31"/>
    </row>
    <row r="15" spans="1:9" x14ac:dyDescent="0.25">
      <c r="A15" s="30"/>
      <c r="B15" s="39">
        <f t="shared" si="3"/>
        <v>2.9999999999999997E-4</v>
      </c>
      <c r="C15" s="31">
        <f t="shared" si="0"/>
        <v>9</v>
      </c>
      <c r="D15" s="31">
        <f t="shared" si="4"/>
        <v>240</v>
      </c>
      <c r="E15" s="30"/>
      <c r="F15" s="37">
        <f t="shared" si="1"/>
        <v>0</v>
      </c>
      <c r="G15" s="31"/>
      <c r="H15" s="31">
        <f t="shared" si="2"/>
        <v>0</v>
      </c>
      <c r="I15" s="31"/>
    </row>
    <row r="16" spans="1:9" x14ac:dyDescent="0.25">
      <c r="A16" s="30"/>
      <c r="B16" s="39">
        <f t="shared" si="3"/>
        <v>2.9999999999999997E-4</v>
      </c>
      <c r="C16" s="31">
        <f t="shared" si="0"/>
        <v>10</v>
      </c>
      <c r="D16" s="31">
        <f t="shared" si="4"/>
        <v>270</v>
      </c>
      <c r="E16" s="30"/>
      <c r="F16" s="37">
        <f t="shared" si="1"/>
        <v>0</v>
      </c>
      <c r="G16" s="31"/>
      <c r="H16" s="31">
        <f t="shared" si="2"/>
        <v>0</v>
      </c>
      <c r="I16" s="31"/>
    </row>
    <row r="17" spans="1:9" x14ac:dyDescent="0.25">
      <c r="A17" s="30"/>
      <c r="B17" s="39">
        <f t="shared" si="3"/>
        <v>2.9999999999999997E-4</v>
      </c>
      <c r="C17" s="31">
        <f t="shared" si="0"/>
        <v>11</v>
      </c>
      <c r="D17" s="31">
        <f t="shared" si="4"/>
        <v>300</v>
      </c>
      <c r="E17" s="30"/>
      <c r="F17" s="37">
        <f t="shared" si="1"/>
        <v>0</v>
      </c>
      <c r="G17" s="31"/>
      <c r="H17" s="31">
        <f t="shared" si="2"/>
        <v>0</v>
      </c>
      <c r="I17" s="31"/>
    </row>
    <row r="18" spans="1:9" x14ac:dyDescent="0.25">
      <c r="A18" s="30"/>
      <c r="B18" s="39">
        <f t="shared" si="3"/>
        <v>2.9999999999999997E-4</v>
      </c>
      <c r="C18" s="31">
        <f t="shared" si="0"/>
        <v>12</v>
      </c>
      <c r="D18" s="31">
        <f t="shared" si="4"/>
        <v>330</v>
      </c>
      <c r="E18" s="30"/>
      <c r="F18" s="37">
        <f t="shared" si="1"/>
        <v>0</v>
      </c>
      <c r="G18" s="31"/>
      <c r="H18" s="31">
        <f t="shared" si="2"/>
        <v>0</v>
      </c>
      <c r="I18" s="31"/>
    </row>
    <row r="19" spans="1:9" x14ac:dyDescent="0.25">
      <c r="A19" s="30"/>
      <c r="B19" s="39">
        <f t="shared" si="3"/>
        <v>2.9999999999999997E-4</v>
      </c>
      <c r="C19" s="31">
        <f t="shared" si="0"/>
        <v>13</v>
      </c>
      <c r="D19" s="31">
        <f t="shared" si="4"/>
        <v>360</v>
      </c>
      <c r="E19" s="30"/>
      <c r="F19" s="37">
        <f t="shared" si="1"/>
        <v>0</v>
      </c>
      <c r="G19" s="31"/>
      <c r="H19" s="31">
        <f t="shared" si="2"/>
        <v>0</v>
      </c>
      <c r="I19" s="31"/>
    </row>
    <row r="20" spans="1:9" x14ac:dyDescent="0.25">
      <c r="A20" s="30"/>
      <c r="B20" s="39">
        <f t="shared" si="3"/>
        <v>2.9999999999999997E-4</v>
      </c>
      <c r="C20" s="31">
        <f t="shared" si="0"/>
        <v>14</v>
      </c>
      <c r="D20" s="31">
        <f t="shared" si="4"/>
        <v>390</v>
      </c>
      <c r="E20" s="30"/>
      <c r="F20" s="37">
        <f t="shared" si="1"/>
        <v>0</v>
      </c>
      <c r="G20" s="31"/>
      <c r="H20" s="31">
        <f t="shared" si="2"/>
        <v>0</v>
      </c>
      <c r="I20" s="31"/>
    </row>
    <row r="21" spans="1:9" x14ac:dyDescent="0.25">
      <c r="A21" s="30"/>
      <c r="B21" s="39">
        <f t="shared" si="3"/>
        <v>2.9999999999999997E-4</v>
      </c>
      <c r="C21" s="31">
        <f t="shared" si="0"/>
        <v>15</v>
      </c>
      <c r="D21" s="31">
        <f t="shared" si="4"/>
        <v>420</v>
      </c>
      <c r="E21" s="30"/>
      <c r="F21" s="37">
        <f t="shared" si="1"/>
        <v>0</v>
      </c>
      <c r="G21" s="31"/>
      <c r="H21" s="31">
        <f t="shared" si="2"/>
        <v>0</v>
      </c>
      <c r="I21" s="31"/>
    </row>
    <row r="22" spans="1:9" x14ac:dyDescent="0.25">
      <c r="A22" s="30"/>
      <c r="B22" s="39">
        <f t="shared" si="3"/>
        <v>2.9999999999999997E-4</v>
      </c>
      <c r="C22" s="31">
        <f t="shared" si="0"/>
        <v>16</v>
      </c>
      <c r="D22" s="31">
        <f t="shared" si="4"/>
        <v>450</v>
      </c>
      <c r="E22" s="30"/>
      <c r="F22" s="37">
        <f t="shared" si="1"/>
        <v>0</v>
      </c>
      <c r="G22" s="31"/>
      <c r="H22" s="31">
        <f t="shared" si="2"/>
        <v>0</v>
      </c>
      <c r="I22" s="31"/>
    </row>
    <row r="23" spans="1:9" x14ac:dyDescent="0.25">
      <c r="A23" s="30"/>
      <c r="B23" s="39">
        <f t="shared" si="3"/>
        <v>2.9999999999999997E-4</v>
      </c>
      <c r="C23" s="31">
        <f t="shared" si="0"/>
        <v>17</v>
      </c>
      <c r="D23" s="31">
        <f t="shared" si="4"/>
        <v>480</v>
      </c>
      <c r="E23" s="30"/>
      <c r="F23" s="37">
        <f t="shared" si="1"/>
        <v>0</v>
      </c>
      <c r="G23" s="31"/>
      <c r="H23" s="31">
        <f t="shared" si="2"/>
        <v>0</v>
      </c>
      <c r="I23" s="31"/>
    </row>
    <row r="24" spans="1:9" x14ac:dyDescent="0.25">
      <c r="A24" s="30"/>
      <c r="B24" s="39">
        <f t="shared" si="3"/>
        <v>2.9999999999999997E-4</v>
      </c>
      <c r="C24" s="31">
        <f t="shared" si="0"/>
        <v>18</v>
      </c>
      <c r="D24" s="31">
        <f t="shared" si="4"/>
        <v>510</v>
      </c>
      <c r="E24" s="30"/>
      <c r="F24" s="37">
        <f t="shared" si="1"/>
        <v>0</v>
      </c>
      <c r="G24" s="31"/>
      <c r="H24" s="31">
        <f t="shared" si="2"/>
        <v>0</v>
      </c>
      <c r="I24" s="31"/>
    </row>
    <row r="25" spans="1:9" x14ac:dyDescent="0.25">
      <c r="A25" s="30"/>
      <c r="B25" s="39">
        <f t="shared" si="3"/>
        <v>2.9999999999999997E-4</v>
      </c>
      <c r="C25" s="31">
        <f t="shared" si="0"/>
        <v>19</v>
      </c>
      <c r="D25" s="31">
        <f t="shared" si="4"/>
        <v>540</v>
      </c>
      <c r="E25" s="30"/>
      <c r="F25" s="37">
        <f t="shared" si="1"/>
        <v>0</v>
      </c>
      <c r="G25" s="31"/>
      <c r="H25" s="31">
        <f t="shared" si="2"/>
        <v>0</v>
      </c>
      <c r="I25" s="31"/>
    </row>
    <row r="26" spans="1:9" x14ac:dyDescent="0.25">
      <c r="A26" s="30"/>
      <c r="B26" s="39">
        <f t="shared" si="3"/>
        <v>2.9999999999999997E-4</v>
      </c>
      <c r="C26" s="31">
        <f t="shared" si="0"/>
        <v>20</v>
      </c>
      <c r="D26" s="31">
        <f t="shared" si="4"/>
        <v>570</v>
      </c>
      <c r="E26" s="30"/>
      <c r="F26" s="37">
        <f t="shared" si="1"/>
        <v>0</v>
      </c>
      <c r="G26" s="31"/>
      <c r="H26" s="31">
        <f t="shared" si="2"/>
        <v>0</v>
      </c>
      <c r="I26" s="31"/>
    </row>
    <row r="27" spans="1:9" x14ac:dyDescent="0.25">
      <c r="A27" s="30"/>
      <c r="B27" s="39">
        <f t="shared" si="3"/>
        <v>2.9999999999999997E-4</v>
      </c>
      <c r="C27" s="31">
        <f t="shared" si="0"/>
        <v>21</v>
      </c>
      <c r="D27" s="31">
        <f t="shared" si="4"/>
        <v>600</v>
      </c>
      <c r="E27" s="30"/>
      <c r="F27" s="37">
        <f t="shared" si="1"/>
        <v>0</v>
      </c>
      <c r="G27" s="31"/>
      <c r="H27" s="31">
        <f t="shared" si="2"/>
        <v>0</v>
      </c>
      <c r="I27" s="31"/>
    </row>
    <row r="28" spans="1:9" x14ac:dyDescent="0.25">
      <c r="A28" s="30"/>
      <c r="B28" s="39">
        <f t="shared" si="3"/>
        <v>2.9999999999999997E-4</v>
      </c>
      <c r="C28" s="31">
        <f t="shared" si="0"/>
        <v>22</v>
      </c>
      <c r="D28" s="31">
        <f t="shared" si="4"/>
        <v>630</v>
      </c>
      <c r="E28" s="30"/>
      <c r="F28" s="37">
        <f t="shared" si="1"/>
        <v>0</v>
      </c>
      <c r="G28" s="31"/>
      <c r="H28" s="31">
        <f t="shared" si="2"/>
        <v>0</v>
      </c>
      <c r="I28" s="31"/>
    </row>
    <row r="29" spans="1:9" x14ac:dyDescent="0.25">
      <c r="A29" s="30"/>
      <c r="B29" s="39">
        <f t="shared" si="3"/>
        <v>2.9999999999999997E-4</v>
      </c>
      <c r="C29" s="31">
        <f t="shared" si="0"/>
        <v>23</v>
      </c>
      <c r="D29" s="31">
        <f t="shared" si="4"/>
        <v>660</v>
      </c>
      <c r="E29" s="30"/>
      <c r="F29" s="37">
        <f t="shared" si="1"/>
        <v>0</v>
      </c>
      <c r="G29" s="31"/>
      <c r="H29" s="31">
        <f t="shared" si="2"/>
        <v>0</v>
      </c>
      <c r="I29" s="31"/>
    </row>
    <row r="30" spans="1:9" x14ac:dyDescent="0.25">
      <c r="A30" s="30"/>
      <c r="B30" s="39">
        <f t="shared" si="3"/>
        <v>2.9999999999999997E-4</v>
      </c>
      <c r="C30" s="31">
        <f t="shared" si="0"/>
        <v>24</v>
      </c>
      <c r="D30" s="31">
        <f t="shared" si="4"/>
        <v>690</v>
      </c>
      <c r="E30" s="30"/>
      <c r="F30" s="37">
        <f t="shared" si="1"/>
        <v>0</v>
      </c>
      <c r="G30" s="31"/>
      <c r="H30" s="31">
        <f t="shared" si="2"/>
        <v>0</v>
      </c>
      <c r="I30" s="31"/>
    </row>
    <row r="31" spans="1:9" x14ac:dyDescent="0.25">
      <c r="A31" s="30"/>
      <c r="B31" s="39">
        <f t="shared" si="3"/>
        <v>2.9999999999999997E-4</v>
      </c>
      <c r="C31" s="31">
        <f t="shared" si="0"/>
        <v>25</v>
      </c>
      <c r="D31" s="31">
        <f t="shared" si="4"/>
        <v>720</v>
      </c>
      <c r="E31" s="30"/>
      <c r="F31" s="37">
        <f t="shared" si="1"/>
        <v>0</v>
      </c>
      <c r="G31" s="31"/>
      <c r="H31" s="31">
        <f t="shared" si="2"/>
        <v>0</v>
      </c>
      <c r="I31" s="31"/>
    </row>
    <row r="32" spans="1:9" x14ac:dyDescent="0.25">
      <c r="A32" s="30"/>
      <c r="B32" s="39">
        <f t="shared" si="3"/>
        <v>2.9999999999999997E-4</v>
      </c>
      <c r="C32" s="31">
        <f t="shared" si="0"/>
        <v>26</v>
      </c>
      <c r="D32" s="31">
        <f t="shared" si="4"/>
        <v>750</v>
      </c>
      <c r="E32" s="30"/>
      <c r="F32" s="37">
        <f t="shared" si="1"/>
        <v>0</v>
      </c>
      <c r="G32" s="31"/>
      <c r="H32" s="31">
        <f t="shared" si="2"/>
        <v>0</v>
      </c>
      <c r="I32" s="31"/>
    </row>
    <row r="33" spans="1:9" x14ac:dyDescent="0.25">
      <c r="A33" s="30"/>
      <c r="B33" s="39">
        <f t="shared" si="3"/>
        <v>2.9999999999999997E-4</v>
      </c>
      <c r="C33" s="31">
        <f t="shared" si="0"/>
        <v>27</v>
      </c>
      <c r="D33" s="31">
        <f t="shared" si="4"/>
        <v>780</v>
      </c>
      <c r="E33" s="30"/>
      <c r="F33" s="37">
        <f t="shared" si="1"/>
        <v>0</v>
      </c>
      <c r="G33" s="31"/>
      <c r="H33" s="31">
        <f t="shared" si="2"/>
        <v>0</v>
      </c>
      <c r="I33" s="31"/>
    </row>
    <row r="34" spans="1:9" x14ac:dyDescent="0.25">
      <c r="A34" s="30"/>
      <c r="B34" s="39">
        <f t="shared" si="3"/>
        <v>2.9999999999999997E-4</v>
      </c>
      <c r="C34" s="31">
        <f t="shared" si="0"/>
        <v>28</v>
      </c>
      <c r="D34" s="31">
        <f t="shared" si="4"/>
        <v>810</v>
      </c>
      <c r="E34" s="30"/>
      <c r="F34" s="37">
        <f t="shared" si="1"/>
        <v>0</v>
      </c>
      <c r="G34" s="31"/>
      <c r="H34" s="31">
        <f t="shared" si="2"/>
        <v>0</v>
      </c>
      <c r="I34" s="31"/>
    </row>
    <row r="35" spans="1:9" x14ac:dyDescent="0.25">
      <c r="A35" s="30"/>
      <c r="B35" s="39">
        <f t="shared" si="3"/>
        <v>2.9999999999999997E-4</v>
      </c>
      <c r="C35" s="31">
        <f t="shared" si="0"/>
        <v>29</v>
      </c>
      <c r="D35" s="31">
        <f t="shared" si="4"/>
        <v>840</v>
      </c>
      <c r="E35" s="30"/>
      <c r="F35" s="37">
        <f t="shared" si="1"/>
        <v>0</v>
      </c>
      <c r="G35" s="31"/>
      <c r="H35" s="31">
        <f t="shared" si="2"/>
        <v>0</v>
      </c>
      <c r="I35" s="31"/>
    </row>
    <row r="36" spans="1:9" x14ac:dyDescent="0.25">
      <c r="A36" s="30"/>
      <c r="B36" s="39">
        <f t="shared" si="3"/>
        <v>2.9999999999999997E-4</v>
      </c>
      <c r="C36" s="31">
        <f t="shared" si="0"/>
        <v>30</v>
      </c>
      <c r="D36" s="31">
        <f t="shared" si="4"/>
        <v>870</v>
      </c>
      <c r="E36" s="30"/>
      <c r="F36" s="37">
        <f t="shared" si="1"/>
        <v>0</v>
      </c>
      <c r="G36" s="31"/>
      <c r="H36" s="31">
        <f t="shared" si="2"/>
        <v>0</v>
      </c>
      <c r="I36" s="31"/>
    </row>
    <row r="37" spans="1:9" x14ac:dyDescent="0.25">
      <c r="A37" s="30"/>
      <c r="B37" s="39">
        <f t="shared" si="3"/>
        <v>2.9999999999999997E-4</v>
      </c>
      <c r="C37" s="31">
        <f t="shared" si="0"/>
        <v>31</v>
      </c>
      <c r="D37" s="31">
        <f t="shared" si="4"/>
        <v>900</v>
      </c>
      <c r="E37" s="30"/>
      <c r="F37" s="37">
        <f t="shared" si="1"/>
        <v>0</v>
      </c>
      <c r="G37" s="31"/>
      <c r="H37" s="31">
        <f t="shared" si="2"/>
        <v>0</v>
      </c>
      <c r="I37" s="31"/>
    </row>
    <row r="38" spans="1:9" x14ac:dyDescent="0.25">
      <c r="A38" s="30"/>
      <c r="B38" s="39">
        <f t="shared" si="3"/>
        <v>2.9999999999999997E-4</v>
      </c>
      <c r="C38" s="31">
        <f t="shared" si="0"/>
        <v>32</v>
      </c>
      <c r="D38" s="31">
        <f t="shared" si="4"/>
        <v>930</v>
      </c>
      <c r="E38" s="30"/>
      <c r="F38" s="37">
        <f t="shared" si="1"/>
        <v>0</v>
      </c>
      <c r="G38" s="31"/>
      <c r="H38" s="31">
        <f t="shared" si="2"/>
        <v>0</v>
      </c>
      <c r="I38" s="31"/>
    </row>
    <row r="39" spans="1:9" x14ac:dyDescent="0.25">
      <c r="A39" s="30"/>
      <c r="B39" s="39">
        <f t="shared" si="3"/>
        <v>2.9999999999999997E-4</v>
      </c>
      <c r="C39" s="31">
        <f t="shared" si="0"/>
        <v>33</v>
      </c>
      <c r="D39" s="31">
        <f t="shared" si="4"/>
        <v>960</v>
      </c>
      <c r="E39" s="30"/>
      <c r="F39" s="37">
        <f t="shared" si="1"/>
        <v>0</v>
      </c>
      <c r="G39" s="31"/>
      <c r="H39" s="31">
        <f t="shared" si="2"/>
        <v>0</v>
      </c>
      <c r="I39" s="31"/>
    </row>
    <row r="40" spans="1:9" x14ac:dyDescent="0.25">
      <c r="A40" s="30"/>
      <c r="B40" s="39">
        <f t="shared" si="3"/>
        <v>2.9999999999999997E-4</v>
      </c>
      <c r="C40" s="31">
        <f t="shared" si="0"/>
        <v>34</v>
      </c>
      <c r="D40" s="31">
        <f t="shared" si="4"/>
        <v>990</v>
      </c>
      <c r="E40" s="30"/>
      <c r="F40" s="37">
        <f t="shared" si="1"/>
        <v>0</v>
      </c>
      <c r="G40" s="31"/>
      <c r="H40" s="31">
        <f t="shared" si="2"/>
        <v>0</v>
      </c>
      <c r="I40" s="31"/>
    </row>
    <row r="41" spans="1:9" x14ac:dyDescent="0.25">
      <c r="A41" s="30"/>
      <c r="B41" s="39">
        <f t="shared" si="3"/>
        <v>2.9999999999999997E-4</v>
      </c>
      <c r="C41" s="31">
        <f t="shared" si="0"/>
        <v>35</v>
      </c>
      <c r="D41" s="31">
        <f t="shared" si="4"/>
        <v>1020</v>
      </c>
      <c r="E41" s="30"/>
      <c r="F41" s="37">
        <f t="shared" si="1"/>
        <v>0</v>
      </c>
      <c r="G41" s="31"/>
      <c r="H41" s="31">
        <f t="shared" si="2"/>
        <v>0</v>
      </c>
      <c r="I41" s="31"/>
    </row>
    <row r="42" spans="1:9" x14ac:dyDescent="0.25">
      <c r="A42" s="30"/>
      <c r="B42" s="39">
        <f t="shared" si="3"/>
        <v>2.9999999999999997E-4</v>
      </c>
      <c r="C42" s="31">
        <f t="shared" si="0"/>
        <v>36</v>
      </c>
      <c r="D42" s="31">
        <f t="shared" si="4"/>
        <v>1050</v>
      </c>
      <c r="E42" s="30"/>
      <c r="F42" s="37">
        <f t="shared" si="1"/>
        <v>0</v>
      </c>
      <c r="G42" s="31"/>
      <c r="H42" s="31">
        <f t="shared" si="2"/>
        <v>0</v>
      </c>
      <c r="I42" s="31"/>
    </row>
    <row r="43" spans="1:9" x14ac:dyDescent="0.25">
      <c r="B43" s="39">
        <f t="shared" si="3"/>
        <v>2.9999999999999997E-4</v>
      </c>
      <c r="C43" s="31">
        <f t="shared" si="0"/>
        <v>37</v>
      </c>
      <c r="D43" s="31">
        <f t="shared" si="4"/>
        <v>1080</v>
      </c>
      <c r="E43" s="30"/>
      <c r="F43" s="37">
        <f t="shared" si="1"/>
        <v>0</v>
      </c>
      <c r="G43" s="31"/>
      <c r="H43" s="31">
        <f t="shared" si="2"/>
        <v>0</v>
      </c>
      <c r="I43" s="90"/>
    </row>
    <row r="44" spans="1:9" x14ac:dyDescent="0.25">
      <c r="A44" s="30"/>
      <c r="B44" s="39">
        <f t="shared" si="3"/>
        <v>2.9999999999999997E-4</v>
      </c>
      <c r="C44" s="31">
        <f t="shared" si="0"/>
        <v>38</v>
      </c>
      <c r="D44" s="31">
        <f t="shared" si="4"/>
        <v>1110</v>
      </c>
      <c r="E44" s="30"/>
      <c r="F44" s="37">
        <f t="shared" si="1"/>
        <v>0</v>
      </c>
      <c r="G44" s="31"/>
      <c r="H44" s="31">
        <f t="shared" si="2"/>
        <v>0</v>
      </c>
      <c r="I44" s="31"/>
    </row>
    <row r="45" spans="1:9" x14ac:dyDescent="0.25">
      <c r="A45" s="30"/>
      <c r="B45" s="39">
        <f t="shared" si="3"/>
        <v>2.9999999999999997E-4</v>
      </c>
      <c r="C45" s="31">
        <f t="shared" si="0"/>
        <v>39</v>
      </c>
      <c r="D45" s="31">
        <f t="shared" si="4"/>
        <v>1140</v>
      </c>
      <c r="E45" s="30"/>
      <c r="F45" s="37">
        <f t="shared" si="1"/>
        <v>0</v>
      </c>
      <c r="G45" s="31"/>
      <c r="H45" s="31">
        <f t="shared" si="2"/>
        <v>0</v>
      </c>
      <c r="I45" s="31"/>
    </row>
    <row r="46" spans="1:9" x14ac:dyDescent="0.25">
      <c r="A46" s="30"/>
      <c r="B46" s="39">
        <f t="shared" si="3"/>
        <v>2.9999999999999997E-4</v>
      </c>
      <c r="C46" s="31">
        <f t="shared" si="0"/>
        <v>40</v>
      </c>
      <c r="D46" s="31">
        <f t="shared" si="4"/>
        <v>1170</v>
      </c>
      <c r="E46" s="30"/>
      <c r="F46" s="37">
        <f t="shared" si="1"/>
        <v>0</v>
      </c>
      <c r="G46" s="31"/>
      <c r="H46" s="31">
        <f t="shared" si="2"/>
        <v>0</v>
      </c>
      <c r="I46" s="31"/>
    </row>
    <row r="47" spans="1:9" x14ac:dyDescent="0.25">
      <c r="A47" s="30"/>
      <c r="B47" s="39">
        <f t="shared" si="3"/>
        <v>2.9999999999999997E-4</v>
      </c>
      <c r="C47" s="31">
        <f t="shared" si="0"/>
        <v>41</v>
      </c>
      <c r="D47" s="31">
        <f t="shared" si="4"/>
        <v>1200</v>
      </c>
      <c r="E47" s="30"/>
      <c r="F47" s="37">
        <f t="shared" si="1"/>
        <v>0</v>
      </c>
      <c r="G47" s="31"/>
      <c r="H47" s="31">
        <f t="shared" si="2"/>
        <v>0</v>
      </c>
      <c r="I47" s="31"/>
    </row>
    <row r="48" spans="1:9" x14ac:dyDescent="0.25">
      <c r="A48" s="30"/>
      <c r="B48" s="39">
        <f t="shared" si="3"/>
        <v>2.9999999999999997E-4</v>
      </c>
      <c r="C48" s="31">
        <f t="shared" si="0"/>
        <v>42</v>
      </c>
      <c r="D48" s="31">
        <f t="shared" si="4"/>
        <v>1230</v>
      </c>
      <c r="E48" s="30"/>
      <c r="F48" s="37">
        <f t="shared" si="1"/>
        <v>0</v>
      </c>
      <c r="G48" s="31"/>
      <c r="H48" s="31">
        <f t="shared" si="2"/>
        <v>0</v>
      </c>
      <c r="I48" s="31"/>
    </row>
    <row r="49" spans="1:9" x14ac:dyDescent="0.25">
      <c r="A49" s="30"/>
      <c r="B49" s="39">
        <f t="shared" si="3"/>
        <v>2.9999999999999997E-4</v>
      </c>
      <c r="C49" s="31">
        <f t="shared" si="0"/>
        <v>43</v>
      </c>
      <c r="D49" s="31">
        <f t="shared" si="4"/>
        <v>1260</v>
      </c>
      <c r="E49" s="30"/>
      <c r="F49" s="37">
        <f t="shared" si="1"/>
        <v>0</v>
      </c>
      <c r="G49" s="31"/>
      <c r="H49" s="31">
        <f t="shared" si="2"/>
        <v>0</v>
      </c>
      <c r="I49" s="31"/>
    </row>
    <row r="50" spans="1:9" x14ac:dyDescent="0.25">
      <c r="A50" s="30"/>
      <c r="B50" s="39">
        <f t="shared" si="3"/>
        <v>2.9999999999999997E-4</v>
      </c>
      <c r="C50" s="31">
        <f t="shared" si="0"/>
        <v>44</v>
      </c>
      <c r="D50" s="31">
        <f t="shared" si="4"/>
        <v>1290</v>
      </c>
      <c r="E50" s="30"/>
      <c r="F50" s="37">
        <f t="shared" si="1"/>
        <v>0</v>
      </c>
      <c r="G50" s="31"/>
      <c r="H50" s="31">
        <f t="shared" si="2"/>
        <v>0</v>
      </c>
      <c r="I50" s="31"/>
    </row>
    <row r="51" spans="1:9" x14ac:dyDescent="0.25">
      <c r="B51" s="39">
        <f t="shared" si="3"/>
        <v>2.9999999999999997E-4</v>
      </c>
      <c r="C51" s="31">
        <f t="shared" si="0"/>
        <v>45</v>
      </c>
      <c r="D51" s="31">
        <f t="shared" si="4"/>
        <v>1320</v>
      </c>
      <c r="E51" s="30"/>
      <c r="F51" s="37">
        <f t="shared" si="1"/>
        <v>0</v>
      </c>
      <c r="G51" s="31"/>
      <c r="H51" s="31">
        <f t="shared" si="2"/>
        <v>0</v>
      </c>
    </row>
    <row r="52" spans="1:9" x14ac:dyDescent="0.25">
      <c r="B52" s="39">
        <f t="shared" si="3"/>
        <v>2.9999999999999997E-4</v>
      </c>
      <c r="C52" s="31">
        <f t="shared" si="0"/>
        <v>46</v>
      </c>
      <c r="D52" s="31">
        <f t="shared" si="4"/>
        <v>1350</v>
      </c>
      <c r="E52" s="30"/>
      <c r="F52" s="37">
        <f t="shared" si="1"/>
        <v>0</v>
      </c>
      <c r="G52" s="31"/>
      <c r="H52" s="31">
        <f t="shared" si="2"/>
        <v>0</v>
      </c>
    </row>
    <row r="53" spans="1:9" x14ac:dyDescent="0.25">
      <c r="B53" s="39">
        <f t="shared" si="3"/>
        <v>2.9999999999999997E-4</v>
      </c>
      <c r="C53" s="31">
        <f t="shared" si="0"/>
        <v>47</v>
      </c>
      <c r="D53" s="31">
        <f t="shared" si="4"/>
        <v>1380</v>
      </c>
      <c r="E53" s="30"/>
      <c r="F53" s="37">
        <f t="shared" si="1"/>
        <v>0</v>
      </c>
      <c r="G53" s="31"/>
      <c r="H53" s="31">
        <f t="shared" si="2"/>
        <v>0</v>
      </c>
    </row>
    <row r="54" spans="1:9" x14ac:dyDescent="0.25">
      <c r="B54" s="39">
        <f t="shared" si="3"/>
        <v>2.9999999999999997E-4</v>
      </c>
      <c r="C54" s="31">
        <f t="shared" si="0"/>
        <v>48</v>
      </c>
      <c r="D54" s="31">
        <f t="shared" si="4"/>
        <v>1410</v>
      </c>
      <c r="E54" s="30"/>
      <c r="F54" s="37">
        <f t="shared" si="1"/>
        <v>0</v>
      </c>
      <c r="G54" s="31"/>
      <c r="H54" s="31">
        <f t="shared" si="2"/>
        <v>0</v>
      </c>
    </row>
    <row r="55" spans="1:9" x14ac:dyDescent="0.25">
      <c r="B55" s="39">
        <f t="shared" si="3"/>
        <v>2.9999999999999997E-4</v>
      </c>
      <c r="C55" s="31">
        <f t="shared" si="0"/>
        <v>49</v>
      </c>
      <c r="D55" s="31">
        <f t="shared" si="4"/>
        <v>1440</v>
      </c>
      <c r="E55" s="30"/>
      <c r="F55" s="37">
        <f t="shared" si="1"/>
        <v>0</v>
      </c>
      <c r="G55" s="31"/>
      <c r="H55" s="31">
        <f t="shared" si="2"/>
        <v>0</v>
      </c>
    </row>
    <row r="56" spans="1:9" x14ac:dyDescent="0.25">
      <c r="B56" s="39">
        <f t="shared" si="3"/>
        <v>2.9999999999999997E-4</v>
      </c>
      <c r="C56" s="31">
        <f t="shared" si="0"/>
        <v>50</v>
      </c>
      <c r="D56" s="31">
        <f t="shared" si="4"/>
        <v>1470</v>
      </c>
      <c r="E56" s="30"/>
      <c r="F56" s="37">
        <f t="shared" si="1"/>
        <v>0</v>
      </c>
      <c r="G56" s="31"/>
      <c r="H56" s="31">
        <f t="shared" si="2"/>
        <v>0</v>
      </c>
    </row>
    <row r="57" spans="1:9" x14ac:dyDescent="0.25">
      <c r="B57" s="39">
        <f t="shared" si="3"/>
        <v>2.9999999999999997E-4</v>
      </c>
      <c r="C57" s="31">
        <f t="shared" si="0"/>
        <v>51</v>
      </c>
      <c r="D57" s="31">
        <f t="shared" si="4"/>
        <v>1500</v>
      </c>
      <c r="E57" s="30"/>
      <c r="F57" s="37">
        <f t="shared" si="1"/>
        <v>0</v>
      </c>
      <c r="G57" s="31"/>
      <c r="H57" s="31">
        <f t="shared" si="2"/>
        <v>0</v>
      </c>
    </row>
    <row r="58" spans="1:9" x14ac:dyDescent="0.25">
      <c r="B58" s="39">
        <f t="shared" si="3"/>
        <v>2.9999999999999997E-4</v>
      </c>
      <c r="C58" s="31">
        <f t="shared" si="0"/>
        <v>52</v>
      </c>
      <c r="D58" s="31">
        <f t="shared" si="4"/>
        <v>1530</v>
      </c>
      <c r="E58" s="30"/>
      <c r="F58" s="37">
        <f t="shared" si="1"/>
        <v>0</v>
      </c>
      <c r="G58" s="31"/>
      <c r="H58" s="31">
        <f t="shared" si="2"/>
        <v>0</v>
      </c>
    </row>
    <row r="59" spans="1:9" x14ac:dyDescent="0.25">
      <c r="B59" s="39">
        <f t="shared" si="3"/>
        <v>2.9999999999999997E-4</v>
      </c>
      <c r="C59" s="31">
        <f t="shared" si="0"/>
        <v>53</v>
      </c>
      <c r="D59" s="31">
        <f t="shared" si="4"/>
        <v>1560</v>
      </c>
      <c r="E59" s="30"/>
      <c r="F59" s="37">
        <f t="shared" si="1"/>
        <v>0</v>
      </c>
      <c r="G59" s="31"/>
      <c r="H59" s="31">
        <f t="shared" si="2"/>
        <v>0</v>
      </c>
    </row>
    <row r="60" spans="1:9" x14ac:dyDescent="0.25">
      <c r="B60" s="39">
        <f t="shared" si="3"/>
        <v>2.9999999999999997E-4</v>
      </c>
      <c r="C60" s="31">
        <f t="shared" si="0"/>
        <v>54</v>
      </c>
      <c r="D60" s="31">
        <f t="shared" si="4"/>
        <v>1590</v>
      </c>
      <c r="E60" s="30"/>
      <c r="F60" s="37">
        <f t="shared" si="1"/>
        <v>0</v>
      </c>
      <c r="G60" s="31"/>
      <c r="H60" s="31">
        <f t="shared" si="2"/>
        <v>0</v>
      </c>
    </row>
    <row r="61" spans="1:9" x14ac:dyDescent="0.25">
      <c r="B61" s="39">
        <f t="shared" si="3"/>
        <v>2.9999999999999997E-4</v>
      </c>
      <c r="C61" s="31">
        <f t="shared" si="0"/>
        <v>55</v>
      </c>
      <c r="D61" s="31">
        <f t="shared" si="4"/>
        <v>1620</v>
      </c>
      <c r="E61" s="30"/>
      <c r="F61" s="37">
        <f t="shared" si="1"/>
        <v>0</v>
      </c>
      <c r="G61" s="31"/>
      <c r="H61" s="31">
        <f t="shared" si="2"/>
        <v>0</v>
      </c>
    </row>
    <row r="62" spans="1:9" x14ac:dyDescent="0.25">
      <c r="B62" s="39">
        <f t="shared" si="3"/>
        <v>2.9999999999999997E-4</v>
      </c>
      <c r="C62" s="31">
        <f t="shared" si="0"/>
        <v>56</v>
      </c>
      <c r="D62" s="31">
        <f t="shared" si="4"/>
        <v>1650</v>
      </c>
      <c r="E62" s="30"/>
      <c r="F62" s="37">
        <f t="shared" si="1"/>
        <v>0</v>
      </c>
      <c r="G62" s="31"/>
      <c r="H62" s="31">
        <f t="shared" si="2"/>
        <v>0</v>
      </c>
    </row>
    <row r="63" spans="1:9" x14ac:dyDescent="0.25">
      <c r="B63" s="39">
        <f t="shared" si="3"/>
        <v>2.9999999999999997E-4</v>
      </c>
      <c r="C63" s="31">
        <f t="shared" si="0"/>
        <v>57</v>
      </c>
      <c r="D63" s="31">
        <f t="shared" si="4"/>
        <v>1680</v>
      </c>
      <c r="E63" s="30"/>
      <c r="F63" s="37">
        <f t="shared" si="1"/>
        <v>0</v>
      </c>
      <c r="G63" s="31"/>
      <c r="H63" s="31">
        <f t="shared" si="2"/>
        <v>0</v>
      </c>
    </row>
    <row r="64" spans="1:9" x14ac:dyDescent="0.25">
      <c r="B64" s="39">
        <f t="shared" si="3"/>
        <v>2.9999999999999997E-4</v>
      </c>
      <c r="C64" s="31">
        <f t="shared" si="0"/>
        <v>58</v>
      </c>
      <c r="D64" s="31">
        <f t="shared" si="4"/>
        <v>1710</v>
      </c>
      <c r="E64" s="30"/>
      <c r="F64" s="37">
        <f t="shared" si="1"/>
        <v>0</v>
      </c>
      <c r="G64" s="31"/>
      <c r="H64" s="31">
        <f t="shared" si="2"/>
        <v>0</v>
      </c>
    </row>
    <row r="65" spans="2:8" x14ac:dyDescent="0.25">
      <c r="B65" s="39">
        <f t="shared" si="3"/>
        <v>2.9999999999999997E-4</v>
      </c>
      <c r="C65" s="31">
        <f t="shared" si="0"/>
        <v>59</v>
      </c>
      <c r="D65" s="31">
        <f t="shared" si="4"/>
        <v>1740</v>
      </c>
      <c r="E65" s="30"/>
      <c r="F65" s="37">
        <f t="shared" si="1"/>
        <v>0</v>
      </c>
      <c r="G65" s="31"/>
      <c r="H65" s="31">
        <f t="shared" si="2"/>
        <v>0</v>
      </c>
    </row>
    <row r="66" spans="2:8" x14ac:dyDescent="0.25">
      <c r="B66" s="39">
        <f t="shared" si="3"/>
        <v>2.9999999999999997E-4</v>
      </c>
      <c r="C66" s="31">
        <f t="shared" si="0"/>
        <v>60</v>
      </c>
      <c r="D66" s="31">
        <f t="shared" si="4"/>
        <v>1770</v>
      </c>
      <c r="E66" s="30"/>
      <c r="F66" s="37">
        <f t="shared" si="1"/>
        <v>0</v>
      </c>
      <c r="G66" s="31"/>
      <c r="H66" s="31">
        <f t="shared" si="2"/>
        <v>0</v>
      </c>
    </row>
    <row r="67" spans="2:8" x14ac:dyDescent="0.25">
      <c r="B67" s="39">
        <f t="shared" si="3"/>
        <v>2.9999999999999997E-4</v>
      </c>
      <c r="C67" s="31">
        <f t="shared" si="0"/>
        <v>61</v>
      </c>
      <c r="D67" s="31">
        <f t="shared" si="4"/>
        <v>1800</v>
      </c>
      <c r="E67" s="30"/>
      <c r="F67" s="37">
        <f t="shared" si="1"/>
        <v>0</v>
      </c>
      <c r="G67" s="31"/>
      <c r="H67" s="31">
        <f t="shared" si="2"/>
        <v>0</v>
      </c>
    </row>
    <row r="68" spans="2:8" x14ac:dyDescent="0.25">
      <c r="B68" s="39">
        <f t="shared" si="3"/>
        <v>2.9999999999999997E-4</v>
      </c>
      <c r="C68" s="31">
        <f t="shared" si="0"/>
        <v>62</v>
      </c>
      <c r="D68" s="31">
        <f t="shared" si="4"/>
        <v>1830</v>
      </c>
      <c r="E68" s="30"/>
      <c r="F68" s="37">
        <f t="shared" si="1"/>
        <v>0</v>
      </c>
      <c r="G68" s="31"/>
      <c r="H68" s="31">
        <f t="shared" si="2"/>
        <v>0</v>
      </c>
    </row>
    <row r="69" spans="2:8" x14ac:dyDescent="0.25">
      <c r="B69" s="39">
        <f t="shared" si="3"/>
        <v>2.9999999999999997E-4</v>
      </c>
      <c r="C69" s="31">
        <f t="shared" si="0"/>
        <v>63</v>
      </c>
      <c r="D69" s="31">
        <f t="shared" si="4"/>
        <v>1860</v>
      </c>
      <c r="E69" s="30"/>
      <c r="F69" s="37">
        <f t="shared" si="1"/>
        <v>0</v>
      </c>
      <c r="G69" s="31"/>
      <c r="H69" s="31">
        <f t="shared" si="2"/>
        <v>0</v>
      </c>
    </row>
    <row r="70" spans="2:8" x14ac:dyDescent="0.25">
      <c r="B70" s="39">
        <f t="shared" si="3"/>
        <v>2.9999999999999997E-4</v>
      </c>
      <c r="C70" s="31">
        <f t="shared" si="0"/>
        <v>64</v>
      </c>
      <c r="D70" s="31">
        <f t="shared" si="4"/>
        <v>1890</v>
      </c>
      <c r="E70" s="30"/>
      <c r="F70" s="37">
        <f t="shared" si="1"/>
        <v>0</v>
      </c>
      <c r="G70" s="31"/>
      <c r="H70" s="31">
        <f t="shared" si="2"/>
        <v>0</v>
      </c>
    </row>
    <row r="71" spans="2:8" x14ac:dyDescent="0.25">
      <c r="B71" s="39">
        <f t="shared" si="3"/>
        <v>2.9999999999999997E-4</v>
      </c>
      <c r="C71" s="31">
        <f t="shared" si="0"/>
        <v>65</v>
      </c>
      <c r="D71" s="31">
        <f t="shared" si="4"/>
        <v>1920</v>
      </c>
      <c r="E71" s="30"/>
      <c r="F71" s="37">
        <f t="shared" si="1"/>
        <v>0</v>
      </c>
      <c r="G71" s="31"/>
      <c r="H71" s="31">
        <f t="shared" si="2"/>
        <v>0</v>
      </c>
    </row>
    <row r="72" spans="2:8" x14ac:dyDescent="0.25">
      <c r="B72" s="39">
        <f t="shared" si="3"/>
        <v>2.9999999999999997E-4</v>
      </c>
      <c r="C72" s="31">
        <f t="shared" si="0"/>
        <v>66</v>
      </c>
      <c r="D72" s="31">
        <f t="shared" si="4"/>
        <v>1950</v>
      </c>
      <c r="E72" s="30"/>
      <c r="F72" s="37">
        <f t="shared" si="1"/>
        <v>0</v>
      </c>
      <c r="G72" s="31"/>
      <c r="H72" s="31">
        <f t="shared" si="2"/>
        <v>0</v>
      </c>
    </row>
    <row r="73" spans="2:8" x14ac:dyDescent="0.25">
      <c r="B73" s="39">
        <f t="shared" si="3"/>
        <v>2.9999999999999997E-4</v>
      </c>
      <c r="C73" s="31">
        <f t="shared" ref="C73:C78" si="5">1+C72</f>
        <v>67</v>
      </c>
      <c r="D73" s="31">
        <f t="shared" si="4"/>
        <v>1980</v>
      </c>
      <c r="E73" s="30"/>
      <c r="F73" s="37">
        <f t="shared" ref="F73:F78" si="6">+F72</f>
        <v>0</v>
      </c>
      <c r="G73" s="31"/>
      <c r="H73" s="31">
        <f t="shared" ref="H73:H77" si="7">+F73*D73*B73</f>
        <v>0</v>
      </c>
    </row>
    <row r="74" spans="2:8" x14ac:dyDescent="0.25">
      <c r="B74" s="39">
        <f t="shared" ref="B74:B78" si="8">+B73</f>
        <v>2.9999999999999997E-4</v>
      </c>
      <c r="C74" s="31">
        <f t="shared" si="5"/>
        <v>68</v>
      </c>
      <c r="D74" s="31">
        <f t="shared" ref="D74:D78" si="9">+D73+30</f>
        <v>2010</v>
      </c>
      <c r="E74" s="30"/>
      <c r="F74" s="37">
        <f t="shared" si="6"/>
        <v>0</v>
      </c>
      <c r="G74" s="31"/>
      <c r="H74" s="31">
        <f t="shared" si="7"/>
        <v>0</v>
      </c>
    </row>
    <row r="75" spans="2:8" x14ac:dyDescent="0.25">
      <c r="B75" s="39">
        <f t="shared" si="8"/>
        <v>2.9999999999999997E-4</v>
      </c>
      <c r="C75" s="31">
        <f t="shared" si="5"/>
        <v>69</v>
      </c>
      <c r="D75" s="31">
        <f t="shared" si="9"/>
        <v>2040</v>
      </c>
      <c r="E75" s="30"/>
      <c r="F75" s="37">
        <f t="shared" si="6"/>
        <v>0</v>
      </c>
      <c r="G75" s="31"/>
      <c r="H75" s="31">
        <f t="shared" si="7"/>
        <v>0</v>
      </c>
    </row>
    <row r="76" spans="2:8" x14ac:dyDescent="0.25">
      <c r="B76" s="39">
        <f t="shared" si="8"/>
        <v>2.9999999999999997E-4</v>
      </c>
      <c r="C76" s="31">
        <f t="shared" si="5"/>
        <v>70</v>
      </c>
      <c r="D76" s="31">
        <f t="shared" si="9"/>
        <v>2070</v>
      </c>
      <c r="E76" s="30"/>
      <c r="F76" s="37">
        <f t="shared" si="6"/>
        <v>0</v>
      </c>
      <c r="G76" s="31"/>
      <c r="H76" s="31">
        <f t="shared" si="7"/>
        <v>0</v>
      </c>
    </row>
    <row r="77" spans="2:8" x14ac:dyDescent="0.25">
      <c r="B77" s="39">
        <f t="shared" si="8"/>
        <v>2.9999999999999997E-4</v>
      </c>
      <c r="C77" s="31">
        <f t="shared" si="5"/>
        <v>71</v>
      </c>
      <c r="D77" s="31">
        <f t="shared" si="9"/>
        <v>2100</v>
      </c>
      <c r="E77" s="30"/>
      <c r="F77" s="37">
        <f t="shared" si="6"/>
        <v>0</v>
      </c>
      <c r="G77" s="31"/>
      <c r="H77" s="31">
        <f t="shared" si="7"/>
        <v>0</v>
      </c>
    </row>
    <row r="78" spans="2:8" ht="15.75" thickBot="1" x14ac:dyDescent="0.3">
      <c r="B78" s="39">
        <f t="shared" si="8"/>
        <v>2.9999999999999997E-4</v>
      </c>
      <c r="C78" s="31">
        <f t="shared" si="5"/>
        <v>72</v>
      </c>
      <c r="D78" s="31">
        <f t="shared" si="9"/>
        <v>2130</v>
      </c>
      <c r="E78" s="30"/>
      <c r="F78" s="37">
        <f t="shared" si="6"/>
        <v>0</v>
      </c>
      <c r="G78" s="31"/>
      <c r="H78" s="31">
        <f>+F78*D78*B78</f>
        <v>0</v>
      </c>
    </row>
    <row r="79" spans="2:8" ht="15.75" thickBot="1" x14ac:dyDescent="0.3">
      <c r="C79" s="31"/>
      <c r="G79" s="43" t="s">
        <v>43</v>
      </c>
      <c r="H79" s="70">
        <f>SUM(H8:H78)</f>
        <v>0</v>
      </c>
    </row>
    <row r="80" spans="2:8" ht="15.75" thickBot="1" x14ac:dyDescent="0.3">
      <c r="C80" s="31"/>
      <c r="G80" s="31"/>
      <c r="H80" s="31"/>
    </row>
    <row r="81" spans="3:8" ht="15.75" thickBot="1" x14ac:dyDescent="0.3">
      <c r="C81" s="31"/>
      <c r="G81" s="105" t="s">
        <v>44</v>
      </c>
      <c r="H81" s="106">
        <f>+F78+H79/E3</f>
        <v>0</v>
      </c>
    </row>
    <row r="82" spans="3:8" x14ac:dyDescent="0.25">
      <c r="C82" s="31"/>
    </row>
    <row r="83" spans="3:8" x14ac:dyDescent="0.25">
      <c r="C83" s="31"/>
    </row>
    <row r="84" spans="3:8" x14ac:dyDescent="0.25">
      <c r="C84" s="31"/>
    </row>
    <row r="85" spans="3:8" x14ac:dyDescent="0.25">
      <c r="C85" s="31"/>
    </row>
    <row r="86" spans="3:8" x14ac:dyDescent="0.25">
      <c r="C86" s="31"/>
    </row>
    <row r="87" spans="3:8" x14ac:dyDescent="0.25">
      <c r="C87" s="31"/>
    </row>
    <row r="88" spans="3:8" x14ac:dyDescent="0.25">
      <c r="C88" s="31"/>
    </row>
    <row r="89" spans="3:8" x14ac:dyDescent="0.25">
      <c r="C89" s="31"/>
    </row>
    <row r="90" spans="3:8" x14ac:dyDescent="0.25">
      <c r="C90" s="31"/>
    </row>
    <row r="91" spans="3:8" x14ac:dyDescent="0.25">
      <c r="C91" s="31"/>
    </row>
    <row r="92" spans="3:8" x14ac:dyDescent="0.25">
      <c r="C92" s="31"/>
    </row>
    <row r="93" spans="3:8" x14ac:dyDescent="0.25">
      <c r="C93" s="31"/>
    </row>
    <row r="94" spans="3:8" x14ac:dyDescent="0.25">
      <c r="C94" s="31"/>
    </row>
    <row r="95" spans="3:8" x14ac:dyDescent="0.25">
      <c r="C95" s="31"/>
    </row>
    <row r="96" spans="3:8" x14ac:dyDescent="0.25">
      <c r="C96" s="31"/>
    </row>
    <row r="97" spans="3:3" x14ac:dyDescent="0.25">
      <c r="C97" s="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4"/>
  <sheetViews>
    <sheetView workbookViewId="0">
      <selection activeCell="C14" sqref="C14"/>
    </sheetView>
  </sheetViews>
  <sheetFormatPr baseColWidth="10" defaultRowHeight="15" x14ac:dyDescent="0.25"/>
  <cols>
    <col min="2" max="2" width="12.5703125" customWidth="1"/>
  </cols>
  <sheetData>
    <row r="6" spans="2:5" x14ac:dyDescent="0.25">
      <c r="B6" t="s">
        <v>45</v>
      </c>
      <c r="C6" s="107">
        <v>8.9999999999999993E-3</v>
      </c>
    </row>
    <row r="7" spans="2:5" x14ac:dyDescent="0.25">
      <c r="C7" s="40"/>
    </row>
    <row r="8" spans="2:5" x14ac:dyDescent="0.25">
      <c r="B8" t="s">
        <v>46</v>
      </c>
      <c r="C8" s="52">
        <f>+C6/30</f>
        <v>2.9999999999999997E-4</v>
      </c>
      <c r="D8" s="52"/>
    </row>
    <row r="9" spans="2:5" x14ac:dyDescent="0.25">
      <c r="C9" s="52"/>
    </row>
    <row r="10" spans="2:5" x14ac:dyDescent="0.25">
      <c r="C10" s="108"/>
    </row>
    <row r="12" spans="2:5" x14ac:dyDescent="0.25">
      <c r="B12" t="s">
        <v>48</v>
      </c>
      <c r="C12" s="114">
        <v>6.4237000000000002</v>
      </c>
      <c r="E12" s="52"/>
    </row>
    <row r="13" spans="2:5" x14ac:dyDescent="0.25">
      <c r="D13" s="109"/>
    </row>
    <row r="14" spans="2:5" x14ac:dyDescent="0.25">
      <c r="C14" s="115">
        <f>+C12*250</f>
        <v>1605.925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workbookViewId="0">
      <selection activeCell="F4" sqref="F4"/>
    </sheetView>
  </sheetViews>
  <sheetFormatPr baseColWidth="10" defaultRowHeight="15" x14ac:dyDescent="0.25"/>
  <cols>
    <col min="6" max="6" width="13.5703125" bestFit="1" customWidth="1"/>
    <col min="9" max="9" width="11.5703125" bestFit="1" customWidth="1"/>
  </cols>
  <sheetData>
    <row r="2" spans="2:10" ht="15.75" thickBot="1" x14ac:dyDescent="0.3">
      <c r="B2" s="30"/>
      <c r="C2" s="31"/>
      <c r="D2" s="31"/>
      <c r="E2" s="31"/>
      <c r="F2" s="30"/>
      <c r="G2" s="31"/>
      <c r="H2" s="31"/>
      <c r="I2" s="31"/>
      <c r="J2" s="31"/>
    </row>
    <row r="3" spans="2:10" ht="15.75" thickBot="1" x14ac:dyDescent="0.3">
      <c r="B3" s="30"/>
      <c r="C3" s="31"/>
      <c r="D3" s="31"/>
      <c r="E3" s="31" t="s">
        <v>10</v>
      </c>
      <c r="F3" s="32">
        <f>+'Estimación del Convenio'!G13</f>
        <v>0</v>
      </c>
      <c r="G3" s="31" t="s">
        <v>11</v>
      </c>
      <c r="H3" s="31"/>
      <c r="I3" s="33">
        <f>+F3/F4</f>
        <v>0</v>
      </c>
      <c r="J3" s="31"/>
    </row>
    <row r="4" spans="2:10" ht="15.75" thickBot="1" x14ac:dyDescent="0.3">
      <c r="B4" s="30"/>
      <c r="C4" s="31"/>
      <c r="D4" s="31"/>
      <c r="E4" s="31" t="s">
        <v>12</v>
      </c>
      <c r="F4" s="34">
        <v>2</v>
      </c>
      <c r="G4" s="31"/>
      <c r="H4" s="31"/>
      <c r="I4" s="31"/>
      <c r="J4" s="31"/>
    </row>
    <row r="5" spans="2:10" x14ac:dyDescent="0.25">
      <c r="B5" s="30"/>
      <c r="C5" s="30"/>
      <c r="D5" s="35" t="s">
        <v>13</v>
      </c>
      <c r="E5" s="31"/>
      <c r="F5" s="30"/>
      <c r="G5" s="31"/>
      <c r="H5" s="31"/>
      <c r="I5" s="31"/>
      <c r="J5" s="31"/>
    </row>
    <row r="6" spans="2:10" x14ac:dyDescent="0.25">
      <c r="B6" s="30"/>
      <c r="C6" s="30"/>
      <c r="D6" s="31"/>
      <c r="E6" s="31"/>
      <c r="F6" s="30"/>
      <c r="G6" s="31"/>
      <c r="H6" s="31"/>
      <c r="I6" s="31"/>
      <c r="J6" s="31"/>
    </row>
    <row r="7" spans="2:10" ht="15.75" thickBot="1" x14ac:dyDescent="0.3">
      <c r="B7" s="30"/>
      <c r="C7" s="30"/>
      <c r="D7" s="35" t="s">
        <v>12</v>
      </c>
      <c r="E7" s="31"/>
      <c r="F7" s="30"/>
      <c r="G7" s="31"/>
      <c r="H7" s="31" t="s">
        <v>14</v>
      </c>
      <c r="I7" s="31"/>
      <c r="J7" s="31"/>
    </row>
    <row r="8" spans="2:10" ht="15.75" thickBot="1" x14ac:dyDescent="0.3">
      <c r="B8" s="30"/>
      <c r="C8" s="31"/>
      <c r="D8" s="31"/>
      <c r="E8" s="31"/>
      <c r="F8" s="30"/>
      <c r="G8" s="36">
        <f>+I3</f>
        <v>0</v>
      </c>
      <c r="H8" s="37"/>
      <c r="I8" s="31"/>
      <c r="J8" s="31"/>
    </row>
    <row r="9" spans="2:10" x14ac:dyDescent="0.25">
      <c r="B9" s="38"/>
      <c r="C9" s="39">
        <f>+Recargo!C8</f>
        <v>2.9999999999999997E-4</v>
      </c>
      <c r="D9" s="31">
        <f>1+D8</f>
        <v>1</v>
      </c>
      <c r="E9" s="31">
        <v>30</v>
      </c>
      <c r="F9" s="30">
        <f>POWER(B9,E9)</f>
        <v>0</v>
      </c>
      <c r="G9" s="37">
        <f>+G8</f>
        <v>0</v>
      </c>
      <c r="H9" s="37">
        <f>+C9*E9*G9</f>
        <v>0</v>
      </c>
      <c r="I9" s="40"/>
      <c r="J9" s="31"/>
    </row>
    <row r="10" spans="2:10" x14ac:dyDescent="0.25">
      <c r="B10" s="30"/>
      <c r="C10" s="39"/>
      <c r="D10" s="31"/>
      <c r="E10" s="31"/>
      <c r="F10" s="30"/>
      <c r="G10" s="37"/>
      <c r="H10" s="37"/>
      <c r="I10" s="31"/>
      <c r="J10" s="31"/>
    </row>
    <row r="11" spans="2:10" x14ac:dyDescent="0.25">
      <c r="B11" s="30"/>
      <c r="C11" s="31"/>
      <c r="D11" s="31"/>
      <c r="E11" s="31"/>
      <c r="F11" s="30"/>
      <c r="G11" s="41" t="s">
        <v>15</v>
      </c>
      <c r="H11" s="42">
        <f>SUM(H9:H10)</f>
        <v>0</v>
      </c>
      <c r="I11" s="43" t="e">
        <f>186/H11</f>
        <v>#DIV/0!</v>
      </c>
      <c r="J11" s="31"/>
    </row>
    <row r="12" spans="2:10" x14ac:dyDescent="0.25">
      <c r="B12" s="30"/>
      <c r="C12" s="31"/>
      <c r="D12" s="31"/>
      <c r="E12" s="31"/>
      <c r="F12" s="30"/>
      <c r="G12" s="31"/>
      <c r="H12" s="31"/>
      <c r="I12" s="31"/>
      <c r="J12" s="31"/>
    </row>
    <row r="13" spans="2:10" x14ac:dyDescent="0.25">
      <c r="B13" s="30"/>
      <c r="C13" s="31"/>
      <c r="D13" s="31"/>
      <c r="E13" s="31"/>
      <c r="F13" s="31"/>
      <c r="G13" s="31"/>
      <c r="H13" s="31">
        <f>+H11/F4</f>
        <v>0</v>
      </c>
      <c r="I13" s="31"/>
      <c r="J13" s="31"/>
    </row>
    <row r="14" spans="2:10" x14ac:dyDescent="0.25">
      <c r="B14" s="30"/>
      <c r="C14" s="31"/>
      <c r="D14" s="31"/>
      <c r="E14" s="31"/>
      <c r="F14" s="30"/>
      <c r="G14" s="31"/>
      <c r="H14" s="31"/>
      <c r="I14" s="31"/>
      <c r="J14" s="31"/>
    </row>
    <row r="15" spans="2:10" x14ac:dyDescent="0.25">
      <c r="B15" s="30"/>
      <c r="C15" s="31"/>
      <c r="D15" s="31"/>
      <c r="E15" s="43"/>
      <c r="F15" s="44"/>
      <c r="G15" s="31"/>
      <c r="H15" s="43"/>
      <c r="I15" s="31"/>
      <c r="J15" s="31"/>
    </row>
    <row r="16" spans="2:10" ht="15.75" thickBot="1" x14ac:dyDescent="0.3">
      <c r="B16" s="30"/>
      <c r="C16" s="31"/>
      <c r="D16" s="31"/>
      <c r="E16" s="31"/>
      <c r="F16" s="30"/>
      <c r="G16" s="45"/>
      <c r="H16" s="31"/>
      <c r="I16" s="31"/>
      <c r="J16" s="31"/>
    </row>
    <row r="17" spans="2:10" ht="15.75" thickBot="1" x14ac:dyDescent="0.3">
      <c r="B17" s="30"/>
      <c r="C17" s="31"/>
      <c r="D17" s="46" t="s">
        <v>16</v>
      </c>
      <c r="E17" s="47">
        <f>+G9+H13</f>
        <v>0</v>
      </c>
      <c r="F17" s="30"/>
      <c r="G17" s="45"/>
      <c r="H17" s="48"/>
      <c r="I17" s="31"/>
      <c r="J17" s="31"/>
    </row>
    <row r="18" spans="2:10" x14ac:dyDescent="0.25">
      <c r="B18" s="30"/>
      <c r="C18" s="31"/>
      <c r="D18" s="31"/>
      <c r="E18" s="31"/>
      <c r="F18" s="30"/>
      <c r="G18" s="31"/>
      <c r="H18" s="35"/>
      <c r="I18" s="31"/>
      <c r="J18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2" sqref="E2"/>
    </sheetView>
  </sheetViews>
  <sheetFormatPr baseColWidth="10" defaultRowHeight="15" x14ac:dyDescent="0.25"/>
  <cols>
    <col min="3" max="3" width="13.42578125" customWidth="1"/>
    <col min="5" max="5" width="13.5703125" bestFit="1" customWidth="1"/>
  </cols>
  <sheetData>
    <row r="1" spans="1:9" ht="15.75" thickBot="1" x14ac:dyDescent="0.3">
      <c r="A1" s="30"/>
      <c r="B1" s="31"/>
      <c r="C1" s="31"/>
      <c r="D1" s="31" t="s">
        <v>10</v>
      </c>
      <c r="E1" s="49">
        <f>+'Estimación del Convenio'!G13</f>
        <v>0</v>
      </c>
      <c r="F1" s="31" t="s">
        <v>11</v>
      </c>
      <c r="G1" s="31"/>
      <c r="H1" s="33">
        <f>+E1/E2</f>
        <v>0</v>
      </c>
      <c r="I1" s="31"/>
    </row>
    <row r="2" spans="1:9" ht="15.75" thickBot="1" x14ac:dyDescent="0.3">
      <c r="A2" s="30"/>
      <c r="B2" s="30"/>
      <c r="C2" s="31"/>
      <c r="D2" s="31" t="s">
        <v>12</v>
      </c>
      <c r="E2" s="34">
        <v>5</v>
      </c>
      <c r="F2" s="31"/>
      <c r="G2" s="31"/>
      <c r="H2" s="31"/>
      <c r="I2" s="31"/>
    </row>
    <row r="3" spans="1:9" x14ac:dyDescent="0.25">
      <c r="A3" s="30"/>
      <c r="B3" s="30"/>
      <c r="C3" s="31"/>
      <c r="D3" s="31"/>
      <c r="E3" s="30"/>
      <c r="F3" s="31"/>
      <c r="G3" s="31"/>
      <c r="H3" s="31"/>
      <c r="I3" s="31"/>
    </row>
    <row r="4" spans="1:9" x14ac:dyDescent="0.25">
      <c r="A4" s="30"/>
      <c r="B4" s="30"/>
      <c r="C4" s="31"/>
      <c r="D4" s="31"/>
      <c r="E4" s="30"/>
      <c r="F4" s="31"/>
      <c r="G4" s="31"/>
      <c r="H4" s="31"/>
      <c r="I4" s="31"/>
    </row>
    <row r="5" spans="1:9" ht="15.75" thickBot="1" x14ac:dyDescent="0.3">
      <c r="A5" s="30"/>
      <c r="B5" s="30"/>
      <c r="C5" s="31" t="s">
        <v>12</v>
      </c>
      <c r="D5" s="31"/>
      <c r="E5" s="30"/>
      <c r="F5" s="31"/>
      <c r="G5" s="31" t="s">
        <v>17</v>
      </c>
      <c r="H5" s="31"/>
      <c r="I5" s="31"/>
    </row>
    <row r="6" spans="1:9" ht="15.75" thickBot="1" x14ac:dyDescent="0.3">
      <c r="A6" s="30"/>
      <c r="B6" s="30"/>
      <c r="C6" s="31">
        <v>1</v>
      </c>
      <c r="D6" s="31"/>
      <c r="E6" s="30"/>
      <c r="F6" s="36">
        <f>+H1</f>
        <v>0</v>
      </c>
      <c r="G6" s="37"/>
      <c r="H6" s="31"/>
      <c r="I6" s="31">
        <f>+G6+F6</f>
        <v>0</v>
      </c>
    </row>
    <row r="7" spans="1:9" x14ac:dyDescent="0.25">
      <c r="A7" s="38"/>
      <c r="B7" s="39">
        <f>+Recargo!C8</f>
        <v>2.9999999999999997E-4</v>
      </c>
      <c r="C7" s="31">
        <f>1+C6</f>
        <v>2</v>
      </c>
      <c r="D7" s="31">
        <v>30</v>
      </c>
      <c r="E7" s="30"/>
      <c r="F7" s="37">
        <f>+F6</f>
        <v>0</v>
      </c>
      <c r="G7" s="37">
        <f>+D7*F7*B7</f>
        <v>0</v>
      </c>
      <c r="H7" s="50">
        <f>+F7+G7</f>
        <v>0</v>
      </c>
      <c r="I7" s="31">
        <f>+I6+G7+F7</f>
        <v>0</v>
      </c>
    </row>
    <row r="8" spans="1:9" x14ac:dyDescent="0.25">
      <c r="A8" s="30"/>
      <c r="B8" s="39">
        <f>+B7</f>
        <v>2.9999999999999997E-4</v>
      </c>
      <c r="C8" s="31">
        <f>1+C7</f>
        <v>3</v>
      </c>
      <c r="D8" s="31">
        <f>+D7+30</f>
        <v>60</v>
      </c>
      <c r="E8" s="30"/>
      <c r="F8" s="37">
        <f>+F7</f>
        <v>0</v>
      </c>
      <c r="G8" s="37">
        <f>+D8*F8*B8</f>
        <v>0</v>
      </c>
      <c r="H8" s="50">
        <f>+F8+G8</f>
        <v>0</v>
      </c>
      <c r="I8" s="31">
        <f>+I7+G8+F8</f>
        <v>0</v>
      </c>
    </row>
    <row r="9" spans="1:9" x14ac:dyDescent="0.25">
      <c r="A9" s="30"/>
      <c r="B9" s="39">
        <f>+B8</f>
        <v>2.9999999999999997E-4</v>
      </c>
      <c r="C9" s="31">
        <f>1+C8</f>
        <v>4</v>
      </c>
      <c r="D9" s="31">
        <f>+D8+30</f>
        <v>90</v>
      </c>
      <c r="E9" s="30"/>
      <c r="F9" s="37">
        <f>+F8</f>
        <v>0</v>
      </c>
      <c r="G9" s="37">
        <f>+D9*F9*B9</f>
        <v>0</v>
      </c>
      <c r="H9" s="50">
        <f>+F9+G9</f>
        <v>0</v>
      </c>
      <c r="I9" s="31">
        <f>+I8+G9+F9</f>
        <v>0</v>
      </c>
    </row>
    <row r="10" spans="1:9" x14ac:dyDescent="0.25">
      <c r="A10" s="30"/>
      <c r="B10" s="39">
        <f>+B9</f>
        <v>2.9999999999999997E-4</v>
      </c>
      <c r="C10" s="31">
        <f>1+C9</f>
        <v>5</v>
      </c>
      <c r="D10" s="31">
        <f>+D9+30</f>
        <v>120</v>
      </c>
      <c r="E10" s="30"/>
      <c r="F10" s="37">
        <f>+F9</f>
        <v>0</v>
      </c>
      <c r="G10" s="37">
        <f>+D10*F10*B10</f>
        <v>0</v>
      </c>
      <c r="H10" s="50">
        <f>+F10+G10</f>
        <v>0</v>
      </c>
      <c r="I10" s="31">
        <f>+I9+G10+F10</f>
        <v>0</v>
      </c>
    </row>
    <row r="11" spans="1:9" x14ac:dyDescent="0.25">
      <c r="A11" s="30"/>
      <c r="B11" s="51"/>
      <c r="C11" s="31"/>
      <c r="D11" s="31"/>
      <c r="E11" s="30"/>
      <c r="F11" s="41" t="s">
        <v>15</v>
      </c>
      <c r="G11" s="41">
        <f>SUM(G7:G10)</f>
        <v>0</v>
      </c>
      <c r="H11" s="43"/>
      <c r="I11" s="31"/>
    </row>
    <row r="12" spans="1:9" x14ac:dyDescent="0.25">
      <c r="A12" s="30"/>
      <c r="B12" s="52"/>
      <c r="C12" s="31"/>
      <c r="D12" s="31"/>
      <c r="E12" s="30"/>
      <c r="F12" s="31"/>
      <c r="G12" s="31"/>
      <c r="H12" s="31"/>
      <c r="I12" s="31"/>
    </row>
    <row r="13" spans="1:9" x14ac:dyDescent="0.25">
      <c r="A13" s="30"/>
      <c r="B13" s="31"/>
      <c r="C13" s="31" t="s">
        <v>18</v>
      </c>
      <c r="D13" s="31"/>
      <c r="E13" s="53">
        <f>+I10-E1</f>
        <v>0</v>
      </c>
      <c r="F13" s="31"/>
      <c r="G13" s="31"/>
      <c r="H13" s="31"/>
      <c r="I13" s="31"/>
    </row>
    <row r="14" spans="1:9" ht="15.75" thickBot="1" x14ac:dyDescent="0.3">
      <c r="A14" s="30"/>
      <c r="B14" s="31"/>
      <c r="C14" s="31"/>
      <c r="D14" s="31"/>
      <c r="E14" s="53"/>
      <c r="F14" s="31"/>
      <c r="G14" s="31"/>
      <c r="H14" s="31"/>
      <c r="I14" s="31"/>
    </row>
    <row r="15" spans="1:9" x14ac:dyDescent="0.25">
      <c r="A15" s="30"/>
      <c r="B15" s="54" t="s">
        <v>19</v>
      </c>
      <c r="C15" s="55" t="s">
        <v>20</v>
      </c>
      <c r="D15" s="56"/>
      <c r="E15" s="57">
        <f>+E13/5</f>
        <v>0</v>
      </c>
      <c r="F15" s="31"/>
      <c r="G15" s="58"/>
      <c r="H15" s="31"/>
      <c r="I15" s="31"/>
    </row>
    <row r="16" spans="1:9" x14ac:dyDescent="0.25">
      <c r="A16" s="30"/>
      <c r="B16" s="59"/>
      <c r="C16" s="37"/>
      <c r="D16" s="37"/>
      <c r="E16" s="60"/>
      <c r="F16" s="31"/>
      <c r="G16" s="43"/>
      <c r="H16" s="31"/>
      <c r="I16" s="31"/>
    </row>
    <row r="17" spans="1:9" x14ac:dyDescent="0.25">
      <c r="A17" s="30"/>
      <c r="B17" s="59" t="s">
        <v>19</v>
      </c>
      <c r="C17" s="61" t="s">
        <v>21</v>
      </c>
      <c r="D17" s="48"/>
      <c r="E17" s="62">
        <f>+E15+F6</f>
        <v>0</v>
      </c>
      <c r="F17" s="31"/>
      <c r="G17" s="43"/>
      <c r="H17" s="31"/>
      <c r="I17" s="31"/>
    </row>
    <row r="18" spans="1:9" ht="15.75" thickBot="1" x14ac:dyDescent="0.3">
      <c r="A18" s="30"/>
      <c r="B18" s="63"/>
      <c r="C18" s="64"/>
      <c r="D18" s="64"/>
      <c r="E18" s="65"/>
      <c r="F18" s="31"/>
      <c r="G18" s="43"/>
      <c r="H18" s="31"/>
      <c r="I18" s="31"/>
    </row>
    <row r="19" spans="1:9" x14ac:dyDescent="0.25">
      <c r="G19" s="43"/>
    </row>
    <row r="24" spans="1:9" x14ac:dyDescent="0.25">
      <c r="G24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>
      <selection activeCell="E2" sqref="E2"/>
    </sheetView>
  </sheetViews>
  <sheetFormatPr baseColWidth="10" defaultRowHeight="15" x14ac:dyDescent="0.25"/>
  <cols>
    <col min="2" max="2" width="11.42578125" style="66"/>
    <col min="5" max="5" width="15.5703125" bestFit="1" customWidth="1"/>
    <col min="6" max="6" width="14.85546875" customWidth="1"/>
  </cols>
  <sheetData>
    <row r="1" spans="2:10" ht="15.75" thickBot="1" x14ac:dyDescent="0.3">
      <c r="C1" s="31"/>
      <c r="D1" s="31" t="s">
        <v>10</v>
      </c>
      <c r="E1" s="67">
        <f>+'Estimación del Convenio'!G13</f>
        <v>0</v>
      </c>
      <c r="F1" s="31" t="s">
        <v>11</v>
      </c>
      <c r="G1" s="33">
        <f>+E1/E2</f>
        <v>0</v>
      </c>
      <c r="H1" s="37"/>
      <c r="I1" s="31"/>
    </row>
    <row r="2" spans="2:10" ht="15.75" thickBot="1" x14ac:dyDescent="0.3">
      <c r="C2" s="31"/>
      <c r="D2" s="31" t="s">
        <v>12</v>
      </c>
      <c r="E2" s="34">
        <v>8</v>
      </c>
      <c r="F2" s="31"/>
      <c r="G2" s="31"/>
      <c r="H2" s="31"/>
      <c r="I2" s="31"/>
    </row>
    <row r="3" spans="2:10" x14ac:dyDescent="0.25">
      <c r="B3" s="30"/>
      <c r="C3" s="31"/>
      <c r="D3" s="31"/>
      <c r="E3" s="30"/>
      <c r="F3" s="31"/>
      <c r="G3" s="31"/>
      <c r="H3" s="31"/>
      <c r="I3" s="31"/>
    </row>
    <row r="4" spans="2:10" x14ac:dyDescent="0.25">
      <c r="B4" s="30"/>
      <c r="C4" s="31"/>
      <c r="D4" s="31"/>
      <c r="E4" s="30"/>
      <c r="F4" s="31"/>
      <c r="G4" s="68" t="s">
        <v>22</v>
      </c>
      <c r="H4" s="69"/>
      <c r="I4" s="31"/>
    </row>
    <row r="5" spans="2:10" ht="15.75" thickBot="1" x14ac:dyDescent="0.3">
      <c r="B5" s="45"/>
      <c r="C5" s="35" t="s">
        <v>12</v>
      </c>
      <c r="D5" s="31"/>
      <c r="E5" s="30"/>
      <c r="F5" s="31"/>
      <c r="G5" s="68" t="s">
        <v>17</v>
      </c>
      <c r="H5" s="69"/>
      <c r="I5" s="31"/>
    </row>
    <row r="6" spans="2:10" ht="15.75" thickBot="1" x14ac:dyDescent="0.3">
      <c r="B6" s="30"/>
      <c r="C6" s="31">
        <v>1</v>
      </c>
      <c r="D6" s="31"/>
      <c r="E6" s="30"/>
      <c r="F6" s="36">
        <f>+G1</f>
        <v>0</v>
      </c>
      <c r="G6" s="31"/>
      <c r="I6" s="31"/>
    </row>
    <row r="7" spans="2:10" x14ac:dyDescent="0.25">
      <c r="B7" s="30">
        <f>+Recargo!C8</f>
        <v>2.9999999999999997E-4</v>
      </c>
      <c r="C7" s="31">
        <f>1+C6</f>
        <v>2</v>
      </c>
      <c r="D7" s="31">
        <v>30</v>
      </c>
      <c r="E7" s="30"/>
      <c r="F7" s="37">
        <f>+F6</f>
        <v>0</v>
      </c>
      <c r="G7" s="31">
        <f>+B7*D7*F7</f>
        <v>0</v>
      </c>
      <c r="H7" s="37">
        <f>POWER(A7,D7)</f>
        <v>0</v>
      </c>
      <c r="I7" s="31">
        <f>+H7*F7-F7</f>
        <v>0</v>
      </c>
      <c r="J7" s="31"/>
    </row>
    <row r="8" spans="2:10" x14ac:dyDescent="0.25">
      <c r="B8" s="30">
        <f t="shared" ref="B8:B13" si="0">+B7</f>
        <v>2.9999999999999997E-4</v>
      </c>
      <c r="C8" s="31">
        <f t="shared" ref="C8:C13" si="1">1+C7</f>
        <v>3</v>
      </c>
      <c r="D8" s="31">
        <f t="shared" ref="D8:D13" si="2">+D7+30</f>
        <v>60</v>
      </c>
      <c r="E8" s="30"/>
      <c r="F8" s="37">
        <f t="shared" ref="F8:F13" si="3">+F7</f>
        <v>0</v>
      </c>
      <c r="G8" s="31">
        <f t="shared" ref="G8:G13" si="4">+B8*D8*F8</f>
        <v>0</v>
      </c>
      <c r="H8" s="37">
        <f t="shared" ref="H8:H13" si="5">POWER(A8,D8)</f>
        <v>0</v>
      </c>
      <c r="I8" s="31">
        <f t="shared" ref="I8:I13" si="6">+H8*F8-F8</f>
        <v>0</v>
      </c>
      <c r="J8" s="31"/>
    </row>
    <row r="9" spans="2:10" x14ac:dyDescent="0.25">
      <c r="B9" s="30">
        <f t="shared" si="0"/>
        <v>2.9999999999999997E-4</v>
      </c>
      <c r="C9" s="31">
        <f t="shared" si="1"/>
        <v>4</v>
      </c>
      <c r="D9" s="31">
        <f t="shared" si="2"/>
        <v>90</v>
      </c>
      <c r="E9" s="30"/>
      <c r="F9" s="37">
        <f t="shared" si="3"/>
        <v>0</v>
      </c>
      <c r="G9" s="31">
        <f t="shared" si="4"/>
        <v>0</v>
      </c>
      <c r="H9" s="37">
        <f t="shared" si="5"/>
        <v>0</v>
      </c>
      <c r="I9" s="31">
        <f t="shared" si="6"/>
        <v>0</v>
      </c>
      <c r="J9" s="31"/>
    </row>
    <row r="10" spans="2:10" x14ac:dyDescent="0.25">
      <c r="B10" s="30">
        <f t="shared" si="0"/>
        <v>2.9999999999999997E-4</v>
      </c>
      <c r="C10" s="31">
        <f t="shared" si="1"/>
        <v>5</v>
      </c>
      <c r="D10" s="31">
        <f t="shared" si="2"/>
        <v>120</v>
      </c>
      <c r="E10" s="30"/>
      <c r="F10" s="37">
        <f t="shared" si="3"/>
        <v>0</v>
      </c>
      <c r="G10" s="31">
        <f t="shared" si="4"/>
        <v>0</v>
      </c>
      <c r="H10" s="37">
        <f t="shared" si="5"/>
        <v>0</v>
      </c>
      <c r="I10" s="31">
        <f t="shared" si="6"/>
        <v>0</v>
      </c>
      <c r="J10" s="31"/>
    </row>
    <row r="11" spans="2:10" x14ac:dyDescent="0.25">
      <c r="B11" s="30">
        <f t="shared" si="0"/>
        <v>2.9999999999999997E-4</v>
      </c>
      <c r="C11" s="31">
        <f t="shared" si="1"/>
        <v>6</v>
      </c>
      <c r="D11" s="31">
        <f t="shared" si="2"/>
        <v>150</v>
      </c>
      <c r="E11" s="30"/>
      <c r="F11" s="37">
        <f t="shared" si="3"/>
        <v>0</v>
      </c>
      <c r="G11" s="31">
        <f t="shared" si="4"/>
        <v>0</v>
      </c>
      <c r="H11" s="37">
        <f t="shared" si="5"/>
        <v>0</v>
      </c>
      <c r="I11" s="31">
        <f t="shared" si="6"/>
        <v>0</v>
      </c>
      <c r="J11" s="31"/>
    </row>
    <row r="12" spans="2:10" x14ac:dyDescent="0.25">
      <c r="B12" s="30">
        <f t="shared" si="0"/>
        <v>2.9999999999999997E-4</v>
      </c>
      <c r="C12" s="31">
        <f t="shared" si="1"/>
        <v>7</v>
      </c>
      <c r="D12" s="31">
        <f t="shared" si="2"/>
        <v>180</v>
      </c>
      <c r="E12" s="30"/>
      <c r="F12" s="37">
        <f t="shared" si="3"/>
        <v>0</v>
      </c>
      <c r="G12" s="31">
        <f t="shared" si="4"/>
        <v>0</v>
      </c>
      <c r="H12" s="37">
        <f t="shared" si="5"/>
        <v>0</v>
      </c>
      <c r="I12" s="31">
        <f t="shared" si="6"/>
        <v>0</v>
      </c>
      <c r="J12" s="31"/>
    </row>
    <row r="13" spans="2:10" ht="15.75" thickBot="1" x14ac:dyDescent="0.3">
      <c r="B13" s="30">
        <f t="shared" si="0"/>
        <v>2.9999999999999997E-4</v>
      </c>
      <c r="C13" s="31">
        <f t="shared" si="1"/>
        <v>8</v>
      </c>
      <c r="D13" s="31">
        <f t="shared" si="2"/>
        <v>210</v>
      </c>
      <c r="E13" s="30"/>
      <c r="F13" s="37">
        <f t="shared" si="3"/>
        <v>0</v>
      </c>
      <c r="G13" s="31">
        <f t="shared" si="4"/>
        <v>0</v>
      </c>
      <c r="H13" s="37">
        <f t="shared" si="5"/>
        <v>0</v>
      </c>
      <c r="I13" s="31">
        <f t="shared" si="6"/>
        <v>0</v>
      </c>
      <c r="J13" s="31"/>
    </row>
    <row r="14" spans="2:10" ht="15.75" thickBot="1" x14ac:dyDescent="0.3">
      <c r="B14" s="30"/>
      <c r="C14" s="31"/>
      <c r="D14" s="31"/>
      <c r="E14" s="30"/>
      <c r="F14" s="41" t="s">
        <v>23</v>
      </c>
      <c r="G14" s="70">
        <f>SUM(G7:G13)</f>
        <v>0</v>
      </c>
      <c r="H14" s="37"/>
      <c r="I14" s="31">
        <f>SUM(I7:I13)</f>
        <v>0</v>
      </c>
    </row>
    <row r="15" spans="2:10" x14ac:dyDescent="0.25">
      <c r="B15" s="30"/>
      <c r="C15" s="31"/>
      <c r="D15" s="31"/>
      <c r="E15" s="30"/>
      <c r="F15" s="31"/>
      <c r="G15" s="31"/>
      <c r="H15" s="31"/>
      <c r="I15" s="31"/>
    </row>
    <row r="16" spans="2:10" x14ac:dyDescent="0.25">
      <c r="B16" s="30"/>
      <c r="C16" s="71"/>
      <c r="D16" s="72"/>
      <c r="E16" s="73"/>
      <c r="F16" s="31" t="s">
        <v>24</v>
      </c>
      <c r="G16" s="74">
        <f>+G14/8</f>
        <v>0</v>
      </c>
      <c r="H16" s="31"/>
      <c r="I16" s="31"/>
    </row>
    <row r="17" spans="2:9" x14ac:dyDescent="0.25">
      <c r="B17" s="30"/>
      <c r="C17" s="72"/>
      <c r="D17" s="72"/>
      <c r="E17" s="75"/>
      <c r="F17" s="31"/>
      <c r="G17" s="31"/>
      <c r="H17" s="31"/>
      <c r="I17" s="31"/>
    </row>
    <row r="18" spans="2:9" x14ac:dyDescent="0.25">
      <c r="C18" s="72"/>
      <c r="D18" s="71"/>
      <c r="E18" s="76"/>
      <c r="F18" s="77" t="s">
        <v>25</v>
      </c>
      <c r="G18" s="78">
        <f>+G16+F13</f>
        <v>0</v>
      </c>
      <c r="H18" s="43"/>
      <c r="I18" s="31"/>
    </row>
    <row r="19" spans="2:9" x14ac:dyDescent="0.25">
      <c r="C19" s="72"/>
      <c r="D19" s="72"/>
      <c r="E19" s="75"/>
      <c r="F19" s="31"/>
      <c r="G19" s="31"/>
      <c r="H19" s="43"/>
      <c r="I19" s="31"/>
    </row>
    <row r="20" spans="2:9" x14ac:dyDescent="0.25">
      <c r="C20" s="79"/>
      <c r="D20" s="80"/>
      <c r="E20" s="75"/>
      <c r="F20" s="31"/>
      <c r="G20" s="74"/>
      <c r="H20" s="43"/>
      <c r="I20" s="66"/>
    </row>
    <row r="21" spans="2:9" x14ac:dyDescent="0.25">
      <c r="C21" s="72"/>
      <c r="D21" s="72"/>
      <c r="E21" s="75"/>
      <c r="F21" s="31"/>
      <c r="G21" s="31"/>
      <c r="H21" s="43"/>
      <c r="I21" s="45"/>
    </row>
    <row r="22" spans="2:9" x14ac:dyDescent="0.25">
      <c r="C22" s="31"/>
      <c r="D22" s="31"/>
      <c r="E22" s="30"/>
      <c r="F22" s="31"/>
      <c r="G22" s="31"/>
      <c r="H22" s="31"/>
      <c r="I22" s="31"/>
    </row>
    <row r="23" spans="2:9" x14ac:dyDescent="0.25">
      <c r="D23" s="31"/>
      <c r="G23" s="31"/>
    </row>
    <row r="24" spans="2:9" x14ac:dyDescent="0.25">
      <c r="G24" s="31"/>
    </row>
    <row r="25" spans="2:9" x14ac:dyDescent="0.25">
      <c r="E25" s="30"/>
    </row>
    <row r="26" spans="2:9" x14ac:dyDescent="0.25">
      <c r="D26" s="31"/>
      <c r="G26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E3" sqref="E3"/>
    </sheetView>
  </sheetViews>
  <sheetFormatPr baseColWidth="10" defaultRowHeight="15" x14ac:dyDescent="0.25"/>
  <cols>
    <col min="2" max="2" width="14.5703125" style="30" bestFit="1" customWidth="1"/>
    <col min="4" max="4" width="22.85546875" bestFit="1" customWidth="1"/>
    <col min="5" max="5" width="15.5703125" bestFit="1" customWidth="1"/>
    <col min="8" max="8" width="14.140625" bestFit="1" customWidth="1"/>
    <col min="12" max="12" width="13.85546875" bestFit="1" customWidth="1"/>
    <col min="14" max="14" width="12.7109375" bestFit="1" customWidth="1"/>
  </cols>
  <sheetData>
    <row r="1" spans="1:15" ht="15.75" thickBot="1" x14ac:dyDescent="0.3">
      <c r="A1" s="30"/>
      <c r="C1" s="31"/>
      <c r="D1" s="31"/>
      <c r="E1" s="30"/>
      <c r="F1" s="31"/>
      <c r="G1" s="31"/>
      <c r="H1" s="31"/>
      <c r="I1" s="31"/>
    </row>
    <row r="2" spans="1:15" ht="15.75" thickBot="1" x14ac:dyDescent="0.3">
      <c r="A2" s="30"/>
      <c r="C2" s="31"/>
      <c r="D2" s="31" t="s">
        <v>10</v>
      </c>
      <c r="E2" s="32">
        <f>+'Estimación del Convenio'!G13</f>
        <v>0</v>
      </c>
      <c r="F2" s="31" t="s">
        <v>11</v>
      </c>
      <c r="G2" s="33">
        <f>+E2/E3</f>
        <v>0</v>
      </c>
      <c r="H2" s="37"/>
      <c r="I2" s="31"/>
    </row>
    <row r="3" spans="1:15" ht="15.75" thickBot="1" x14ac:dyDescent="0.3">
      <c r="A3" s="30"/>
      <c r="C3" s="31"/>
      <c r="D3" s="31" t="s">
        <v>12</v>
      </c>
      <c r="E3" s="34">
        <v>10</v>
      </c>
      <c r="F3" s="31"/>
      <c r="G3" s="31"/>
      <c r="H3" s="31"/>
      <c r="I3" s="31"/>
    </row>
    <row r="4" spans="1:15" x14ac:dyDescent="0.25">
      <c r="A4" s="30"/>
      <c r="C4" s="31"/>
      <c r="D4" s="31"/>
      <c r="E4" s="30"/>
      <c r="F4" s="31"/>
      <c r="G4" s="31"/>
      <c r="H4" s="31"/>
      <c r="I4" s="31"/>
    </row>
    <row r="5" spans="1:15" x14ac:dyDescent="0.25">
      <c r="A5" s="30"/>
      <c r="B5" s="52"/>
      <c r="C5" s="31"/>
      <c r="D5" s="31"/>
      <c r="E5" s="30"/>
      <c r="F5" s="31"/>
      <c r="G5" s="31"/>
      <c r="H5" s="31"/>
      <c r="I5" s="31"/>
    </row>
    <row r="6" spans="1:15" ht="15.75" thickBot="1" x14ac:dyDescent="0.3">
      <c r="A6" s="30"/>
      <c r="C6" s="31" t="s">
        <v>12</v>
      </c>
      <c r="D6" s="31"/>
      <c r="E6" s="30"/>
      <c r="F6" s="31"/>
      <c r="G6" s="31"/>
      <c r="H6" s="31" t="s">
        <v>17</v>
      </c>
      <c r="I6" s="31"/>
    </row>
    <row r="7" spans="1:15" ht="15.75" thickBot="1" x14ac:dyDescent="0.3">
      <c r="A7" s="30"/>
      <c r="C7" s="31"/>
      <c r="D7" s="31"/>
      <c r="E7" s="30"/>
      <c r="F7" s="36">
        <f>+G2</f>
        <v>0</v>
      </c>
      <c r="G7" s="31"/>
      <c r="H7" s="31"/>
      <c r="I7" s="31"/>
    </row>
    <row r="8" spans="1:15" x14ac:dyDescent="0.25">
      <c r="A8" s="38"/>
      <c r="B8" s="30">
        <f>+Recargo!C8</f>
        <v>2.9999999999999997E-4</v>
      </c>
      <c r="C8" s="31">
        <f>1+C7</f>
        <v>1</v>
      </c>
      <c r="D8" s="31"/>
      <c r="E8" s="30"/>
      <c r="F8" s="37">
        <f>+F7</f>
        <v>0</v>
      </c>
      <c r="G8" s="52"/>
      <c r="H8" s="31"/>
      <c r="I8" s="66"/>
      <c r="K8" s="31"/>
    </row>
    <row r="9" spans="1:15" x14ac:dyDescent="0.25">
      <c r="A9" s="38"/>
      <c r="B9" s="30">
        <f t="shared" ref="B9:B17" si="0">+B8</f>
        <v>2.9999999999999997E-4</v>
      </c>
      <c r="C9" s="31">
        <f t="shared" ref="C9:C17" si="1">1+C8</f>
        <v>2</v>
      </c>
      <c r="D9" s="31">
        <f>+D8+30</f>
        <v>30</v>
      </c>
      <c r="E9" s="30"/>
      <c r="F9" s="37">
        <f t="shared" ref="F9:F17" si="2">+F8</f>
        <v>0</v>
      </c>
      <c r="G9" s="31"/>
      <c r="H9" s="31">
        <f t="shared" ref="H9:H17" si="3">+B9*D9*F9</f>
        <v>0</v>
      </c>
      <c r="I9" s="31"/>
      <c r="K9" s="31"/>
    </row>
    <row r="10" spans="1:15" x14ac:dyDescent="0.25">
      <c r="A10" s="38"/>
      <c r="B10" s="30">
        <f t="shared" si="0"/>
        <v>2.9999999999999997E-4</v>
      </c>
      <c r="C10" s="31">
        <f t="shared" si="1"/>
        <v>3</v>
      </c>
      <c r="D10" s="31">
        <f t="shared" ref="D10:D17" si="4">+D9+30</f>
        <v>60</v>
      </c>
      <c r="E10" s="30"/>
      <c r="F10" s="37">
        <f t="shared" si="2"/>
        <v>0</v>
      </c>
      <c r="G10" s="31"/>
      <c r="H10" s="31">
        <f t="shared" si="3"/>
        <v>0</v>
      </c>
      <c r="I10" s="31"/>
    </row>
    <row r="11" spans="1:15" x14ac:dyDescent="0.25">
      <c r="A11" s="38"/>
      <c r="B11" s="30">
        <f t="shared" si="0"/>
        <v>2.9999999999999997E-4</v>
      </c>
      <c r="C11" s="31">
        <f t="shared" si="1"/>
        <v>4</v>
      </c>
      <c r="D11" s="31">
        <f t="shared" si="4"/>
        <v>90</v>
      </c>
      <c r="E11" s="30"/>
      <c r="F11" s="37">
        <f t="shared" si="2"/>
        <v>0</v>
      </c>
      <c r="G11" s="31"/>
      <c r="H11" s="31">
        <f t="shared" si="3"/>
        <v>0</v>
      </c>
      <c r="I11" s="31"/>
    </row>
    <row r="12" spans="1:15" x14ac:dyDescent="0.25">
      <c r="A12" s="38"/>
      <c r="B12" s="30">
        <f t="shared" si="0"/>
        <v>2.9999999999999997E-4</v>
      </c>
      <c r="C12" s="31">
        <f t="shared" si="1"/>
        <v>5</v>
      </c>
      <c r="D12" s="31">
        <f t="shared" si="4"/>
        <v>120</v>
      </c>
      <c r="E12" s="30"/>
      <c r="F12" s="37">
        <f t="shared" si="2"/>
        <v>0</v>
      </c>
      <c r="G12" s="31"/>
      <c r="H12" s="31">
        <f t="shared" si="3"/>
        <v>0</v>
      </c>
      <c r="I12" s="31"/>
    </row>
    <row r="13" spans="1:15" x14ac:dyDescent="0.25">
      <c r="A13" s="38"/>
      <c r="B13" s="30">
        <f t="shared" si="0"/>
        <v>2.9999999999999997E-4</v>
      </c>
      <c r="C13" s="31">
        <f t="shared" si="1"/>
        <v>6</v>
      </c>
      <c r="D13" s="31">
        <f t="shared" si="4"/>
        <v>150</v>
      </c>
      <c r="E13" s="30"/>
      <c r="F13" s="37">
        <f t="shared" si="2"/>
        <v>0</v>
      </c>
      <c r="G13" s="31"/>
      <c r="H13" s="31">
        <f t="shared" si="3"/>
        <v>0</v>
      </c>
      <c r="I13" s="31"/>
      <c r="L13" s="81" t="s">
        <v>26</v>
      </c>
      <c r="M13" s="81" t="s">
        <v>27</v>
      </c>
      <c r="N13" s="81" t="s">
        <v>28</v>
      </c>
      <c r="O13" s="81" t="s">
        <v>29</v>
      </c>
    </row>
    <row r="14" spans="1:15" x14ac:dyDescent="0.25">
      <c r="A14" s="38"/>
      <c r="B14" s="30">
        <f t="shared" si="0"/>
        <v>2.9999999999999997E-4</v>
      </c>
      <c r="C14" s="31">
        <f t="shared" si="1"/>
        <v>7</v>
      </c>
      <c r="D14" s="31">
        <f t="shared" si="4"/>
        <v>180</v>
      </c>
      <c r="E14" s="30"/>
      <c r="F14" s="37">
        <f t="shared" si="2"/>
        <v>0</v>
      </c>
      <c r="G14" s="31"/>
      <c r="H14" s="31">
        <f t="shared" si="3"/>
        <v>0</v>
      </c>
      <c r="I14" s="31"/>
      <c r="L14" s="82"/>
      <c r="M14" s="82"/>
      <c r="N14" s="82"/>
      <c r="O14" s="82"/>
    </row>
    <row r="15" spans="1:15" x14ac:dyDescent="0.25">
      <c r="A15" s="38"/>
      <c r="B15" s="30">
        <f t="shared" si="0"/>
        <v>2.9999999999999997E-4</v>
      </c>
      <c r="C15" s="31">
        <f t="shared" si="1"/>
        <v>8</v>
      </c>
      <c r="D15" s="31">
        <f t="shared" si="4"/>
        <v>210</v>
      </c>
      <c r="E15" s="30"/>
      <c r="F15" s="37">
        <f t="shared" si="2"/>
        <v>0</v>
      </c>
      <c r="G15" s="51"/>
      <c r="H15" s="31">
        <f t="shared" si="3"/>
        <v>0</v>
      </c>
      <c r="I15" s="31"/>
      <c r="L15" s="83" t="s">
        <v>30</v>
      </c>
      <c r="M15" s="82">
        <v>135719</v>
      </c>
      <c r="N15" s="82">
        <v>1</v>
      </c>
      <c r="O15" s="82"/>
    </row>
    <row r="16" spans="1:15" x14ac:dyDescent="0.25">
      <c r="A16" s="38"/>
      <c r="B16" s="30">
        <f t="shared" si="0"/>
        <v>2.9999999999999997E-4</v>
      </c>
      <c r="C16" s="31">
        <f t="shared" si="1"/>
        <v>9</v>
      </c>
      <c r="D16" s="31">
        <f t="shared" si="4"/>
        <v>240</v>
      </c>
      <c r="E16" s="30"/>
      <c r="F16" s="37">
        <f t="shared" si="2"/>
        <v>0</v>
      </c>
      <c r="G16" s="31"/>
      <c r="H16" s="31">
        <f t="shared" si="3"/>
        <v>0</v>
      </c>
      <c r="I16" s="31"/>
      <c r="L16" s="83" t="s">
        <v>30</v>
      </c>
      <c r="M16" s="82">
        <v>22360</v>
      </c>
      <c r="N16" s="82">
        <v>402</v>
      </c>
      <c r="O16" s="82"/>
    </row>
    <row r="17" spans="1:15" x14ac:dyDescent="0.25">
      <c r="A17" s="38"/>
      <c r="B17" s="30">
        <f t="shared" si="0"/>
        <v>2.9999999999999997E-4</v>
      </c>
      <c r="C17" s="31">
        <f t="shared" si="1"/>
        <v>10</v>
      </c>
      <c r="D17" s="31">
        <f t="shared" si="4"/>
        <v>270</v>
      </c>
      <c r="E17" s="30"/>
      <c r="F17" s="37">
        <f t="shared" si="2"/>
        <v>0</v>
      </c>
      <c r="G17" s="31"/>
      <c r="H17" s="31">
        <f t="shared" si="3"/>
        <v>0</v>
      </c>
      <c r="I17" s="31"/>
      <c r="L17" s="83" t="s">
        <v>30</v>
      </c>
      <c r="M17" s="82">
        <v>124505</v>
      </c>
      <c r="N17" s="82"/>
      <c r="O17" s="82"/>
    </row>
    <row r="18" spans="1:15" x14ac:dyDescent="0.25">
      <c r="A18" s="38"/>
      <c r="C18" s="31"/>
      <c r="D18" s="31"/>
      <c r="E18" s="30"/>
      <c r="F18" s="37"/>
      <c r="G18" s="31"/>
      <c r="H18" s="31"/>
      <c r="I18" s="31"/>
      <c r="L18" s="83" t="s">
        <v>30</v>
      </c>
      <c r="M18" s="82">
        <v>21492</v>
      </c>
      <c r="N18" s="82">
        <v>1102</v>
      </c>
      <c r="O18" s="82"/>
    </row>
    <row r="19" spans="1:15" x14ac:dyDescent="0.25">
      <c r="A19" s="30"/>
      <c r="B19" s="39"/>
      <c r="C19" s="31"/>
      <c r="D19" s="31"/>
      <c r="E19" s="30"/>
      <c r="F19" s="41" t="s">
        <v>31</v>
      </c>
      <c r="G19" s="43"/>
      <c r="H19" s="58">
        <f>SUM(H8:H18)</f>
        <v>0</v>
      </c>
      <c r="I19" s="31"/>
      <c r="L19" s="83" t="s">
        <v>30</v>
      </c>
      <c r="M19" s="82">
        <v>11043</v>
      </c>
      <c r="N19" s="82"/>
      <c r="O19" s="82"/>
    </row>
    <row r="20" spans="1:15" x14ac:dyDescent="0.25">
      <c r="A20" s="30"/>
      <c r="C20" s="31"/>
      <c r="D20" s="31"/>
      <c r="E20" s="30"/>
      <c r="F20" s="31"/>
      <c r="G20" s="31"/>
      <c r="H20" s="31"/>
      <c r="I20" s="31"/>
      <c r="L20" s="83" t="s">
        <v>30</v>
      </c>
      <c r="M20" s="82">
        <v>410735</v>
      </c>
      <c r="N20" s="82">
        <v>501</v>
      </c>
      <c r="O20" s="82"/>
    </row>
    <row r="21" spans="1:15" x14ac:dyDescent="0.25">
      <c r="A21" s="30"/>
      <c r="C21" s="72"/>
      <c r="D21" s="72"/>
      <c r="E21" s="72"/>
      <c r="F21" s="43" t="s">
        <v>32</v>
      </c>
      <c r="G21" s="31"/>
      <c r="H21" s="74">
        <f>+H19/E3</f>
        <v>0</v>
      </c>
      <c r="I21" s="31"/>
      <c r="L21" s="83" t="s">
        <v>30</v>
      </c>
      <c r="M21" s="82">
        <v>410735</v>
      </c>
      <c r="N21" s="82">
        <v>503</v>
      </c>
      <c r="O21" s="82"/>
    </row>
    <row r="22" spans="1:15" x14ac:dyDescent="0.25">
      <c r="A22" s="30"/>
      <c r="C22" s="72"/>
      <c r="D22" s="72"/>
      <c r="E22" s="75"/>
      <c r="F22" s="31"/>
      <c r="G22" s="31"/>
      <c r="H22" s="31"/>
      <c r="I22" s="31"/>
      <c r="L22" s="83" t="s">
        <v>30</v>
      </c>
      <c r="M22" s="82">
        <v>415334</v>
      </c>
      <c r="N22" s="82">
        <v>402</v>
      </c>
      <c r="O22" s="82"/>
    </row>
    <row r="23" spans="1:15" x14ac:dyDescent="0.25">
      <c r="A23" s="30"/>
      <c r="C23" s="72"/>
      <c r="D23" s="71"/>
      <c r="E23" s="71"/>
      <c r="F23" s="84" t="s">
        <v>33</v>
      </c>
      <c r="G23" s="85"/>
      <c r="H23" s="86">
        <f>+H21+G2</f>
        <v>0</v>
      </c>
      <c r="I23" s="31"/>
      <c r="J23" s="31"/>
      <c r="L23" s="83" t="s">
        <v>30</v>
      </c>
      <c r="M23" s="82">
        <v>88053</v>
      </c>
      <c r="N23" s="82">
        <v>208</v>
      </c>
      <c r="O23" s="82" t="s">
        <v>34</v>
      </c>
    </row>
    <row r="24" spans="1:15" x14ac:dyDescent="0.25">
      <c r="A24" s="30"/>
      <c r="C24" s="79"/>
      <c r="D24" s="79"/>
      <c r="E24" s="75"/>
      <c r="F24" s="31"/>
      <c r="G24" s="31"/>
      <c r="H24" s="43" t="s">
        <v>35</v>
      </c>
      <c r="I24" s="31"/>
      <c r="J24" s="74"/>
      <c r="L24" s="83" t="s">
        <v>30</v>
      </c>
      <c r="M24" s="82">
        <v>404860</v>
      </c>
      <c r="N24" s="82"/>
      <c r="O24" s="82"/>
    </row>
    <row r="25" spans="1:15" x14ac:dyDescent="0.25">
      <c r="A25" s="30"/>
      <c r="C25" s="79"/>
      <c r="D25" s="80"/>
      <c r="E25" s="75"/>
      <c r="F25" s="31"/>
      <c r="G25" s="31"/>
      <c r="H25" s="66"/>
      <c r="I25" s="31"/>
      <c r="L25" s="83" t="s">
        <v>30</v>
      </c>
      <c r="M25" s="82">
        <v>416978</v>
      </c>
      <c r="N25" s="82">
        <v>202</v>
      </c>
      <c r="O25" s="82" t="s">
        <v>36</v>
      </c>
    </row>
    <row r="26" spans="1:15" x14ac:dyDescent="0.25">
      <c r="A26" s="30"/>
      <c r="C26" s="72"/>
      <c r="D26" s="72"/>
      <c r="E26" s="75"/>
      <c r="F26" s="31"/>
      <c r="G26" s="31"/>
      <c r="H26" s="87"/>
      <c r="I26" s="31"/>
    </row>
    <row r="27" spans="1:15" x14ac:dyDescent="0.25">
      <c r="A27" s="30"/>
      <c r="C27" s="31"/>
      <c r="D27" s="31"/>
      <c r="E27" s="30"/>
      <c r="F27" s="31"/>
      <c r="G27" s="31"/>
      <c r="H27" s="66"/>
      <c r="I27" s="31"/>
    </row>
    <row r="28" spans="1:15" x14ac:dyDescent="0.25">
      <c r="B28" s="88"/>
    </row>
    <row r="29" spans="1:15" x14ac:dyDescent="0.25">
      <c r="B29" s="74"/>
    </row>
    <row r="30" spans="1:15" x14ac:dyDescent="0.25">
      <c r="A30" s="30"/>
      <c r="C30" s="31"/>
      <c r="D30" s="31"/>
      <c r="E30" s="30"/>
      <c r="F30" s="31"/>
      <c r="G30" s="31"/>
      <c r="H30" s="31"/>
      <c r="I30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3" sqref="E3"/>
    </sheetView>
  </sheetViews>
  <sheetFormatPr baseColWidth="10" defaultRowHeight="15" x14ac:dyDescent="0.25"/>
  <cols>
    <col min="2" max="2" width="11.5703125" bestFit="1" customWidth="1"/>
    <col min="5" max="5" width="16.7109375" bestFit="1" customWidth="1"/>
    <col min="8" max="8" width="15.7109375" customWidth="1"/>
    <col min="11" max="11" width="13.5703125" bestFit="1" customWidth="1"/>
  </cols>
  <sheetData>
    <row r="1" spans="1:10" ht="15.75" thickBot="1" x14ac:dyDescent="0.3">
      <c r="A1" s="30"/>
      <c r="B1" s="30"/>
      <c r="C1" s="31"/>
      <c r="D1" s="31"/>
      <c r="E1" s="30"/>
      <c r="F1" s="31"/>
      <c r="G1" s="31"/>
      <c r="H1" s="31"/>
      <c r="I1" s="31"/>
    </row>
    <row r="2" spans="1:10" ht="15.75" thickBot="1" x14ac:dyDescent="0.3">
      <c r="A2" s="30"/>
      <c r="B2" s="30"/>
      <c r="C2" s="31"/>
      <c r="D2" s="31" t="s">
        <v>10</v>
      </c>
      <c r="E2" s="32">
        <f>+'Estimación del Convenio'!G13</f>
        <v>0</v>
      </c>
      <c r="F2" s="31" t="s">
        <v>11</v>
      </c>
      <c r="G2" s="31"/>
      <c r="H2" s="33">
        <f>+E2/E3</f>
        <v>0</v>
      </c>
      <c r="I2" s="37"/>
    </row>
    <row r="3" spans="1:10" ht="15.75" thickBot="1" x14ac:dyDescent="0.3">
      <c r="A3" s="30"/>
      <c r="B3" s="89"/>
      <c r="C3" s="31"/>
      <c r="D3" s="31" t="s">
        <v>12</v>
      </c>
      <c r="E3" s="34">
        <v>14</v>
      </c>
      <c r="F3" s="31"/>
      <c r="G3" s="31"/>
      <c r="H3" s="31"/>
      <c r="I3" s="31"/>
    </row>
    <row r="4" spans="1:10" x14ac:dyDescent="0.25">
      <c r="A4" s="30"/>
      <c r="B4" s="90"/>
      <c r="C4" s="31"/>
      <c r="D4" s="31"/>
      <c r="E4" s="30"/>
      <c r="F4" s="31"/>
      <c r="G4" s="31"/>
      <c r="H4" s="31"/>
      <c r="I4" s="31"/>
    </row>
    <row r="5" spans="1:10" x14ac:dyDescent="0.25">
      <c r="A5" s="30"/>
      <c r="B5" s="89"/>
      <c r="C5" s="31"/>
      <c r="D5" s="31"/>
      <c r="E5" s="30"/>
      <c r="F5" s="31"/>
      <c r="G5" s="31"/>
      <c r="H5" s="31"/>
      <c r="I5" s="31"/>
    </row>
    <row r="6" spans="1:10" ht="15.75" thickBot="1" x14ac:dyDescent="0.3">
      <c r="A6" s="30"/>
      <c r="B6" s="90"/>
      <c r="C6" s="31" t="s">
        <v>12</v>
      </c>
      <c r="D6" s="31"/>
      <c r="E6" s="30"/>
      <c r="F6" s="31"/>
      <c r="G6" s="31" t="s">
        <v>17</v>
      </c>
      <c r="H6" s="31"/>
      <c r="I6" s="31"/>
    </row>
    <row r="7" spans="1:10" ht="15.75" thickBot="1" x14ac:dyDescent="0.3">
      <c r="A7" s="30"/>
      <c r="B7" s="30"/>
      <c r="C7" s="31">
        <v>1</v>
      </c>
      <c r="D7" s="31"/>
      <c r="E7" s="30"/>
      <c r="F7" s="36">
        <f>+H2</f>
        <v>0</v>
      </c>
      <c r="G7" s="37"/>
      <c r="H7" s="31"/>
      <c r="I7" s="31"/>
    </row>
    <row r="8" spans="1:10" x14ac:dyDescent="0.25">
      <c r="A8" s="38"/>
      <c r="B8" s="91">
        <f>+Recargo!C8</f>
        <v>2.9999999999999997E-4</v>
      </c>
      <c r="C8" s="31">
        <f>1+C7</f>
        <v>2</v>
      </c>
      <c r="D8" s="31">
        <v>30</v>
      </c>
      <c r="E8" s="30">
        <f>POWER(A8,D8)</f>
        <v>0</v>
      </c>
      <c r="F8" s="37">
        <f>+F7</f>
        <v>0</v>
      </c>
      <c r="G8" s="37">
        <f>+F8*B8*D8</f>
        <v>0</v>
      </c>
      <c r="H8" s="40"/>
      <c r="I8" s="40"/>
      <c r="J8" s="40"/>
    </row>
    <row r="9" spans="1:10" x14ac:dyDescent="0.25">
      <c r="A9" s="38"/>
      <c r="B9" s="91">
        <f>+B8</f>
        <v>2.9999999999999997E-4</v>
      </c>
      <c r="C9" s="31">
        <f t="shared" ref="C9:C20" si="0">1+C8</f>
        <v>3</v>
      </c>
      <c r="D9" s="31">
        <f>+D8+30</f>
        <v>60</v>
      </c>
      <c r="E9" s="30">
        <f t="shared" ref="E9:E20" si="1">POWER(A9,D9)</f>
        <v>0</v>
      </c>
      <c r="F9" s="37">
        <f t="shared" ref="F9:F20" si="2">+F8</f>
        <v>0</v>
      </c>
      <c r="G9" s="37">
        <f t="shared" ref="G9:G19" si="3">+F9*B9*D9</f>
        <v>0</v>
      </c>
      <c r="H9" s="40"/>
      <c r="I9" s="40"/>
      <c r="J9" s="40"/>
    </row>
    <row r="10" spans="1:10" x14ac:dyDescent="0.25">
      <c r="A10" s="38"/>
      <c r="B10" s="91">
        <f t="shared" ref="B10:B20" si="4">+B9</f>
        <v>2.9999999999999997E-4</v>
      </c>
      <c r="C10" s="31">
        <f t="shared" si="0"/>
        <v>4</v>
      </c>
      <c r="D10" s="31">
        <f t="shared" ref="D10:D20" si="5">+D9+30</f>
        <v>90</v>
      </c>
      <c r="E10" s="30">
        <f t="shared" si="1"/>
        <v>0</v>
      </c>
      <c r="F10" s="37">
        <f t="shared" si="2"/>
        <v>0</v>
      </c>
      <c r="G10" s="37">
        <f t="shared" si="3"/>
        <v>0</v>
      </c>
      <c r="H10" s="40"/>
      <c r="I10" s="40"/>
      <c r="J10" s="40"/>
    </row>
    <row r="11" spans="1:10" x14ac:dyDescent="0.25">
      <c r="A11" s="38"/>
      <c r="B11" s="91">
        <f t="shared" si="4"/>
        <v>2.9999999999999997E-4</v>
      </c>
      <c r="C11" s="31">
        <f t="shared" si="0"/>
        <v>5</v>
      </c>
      <c r="D11" s="31">
        <f t="shared" si="5"/>
        <v>120</v>
      </c>
      <c r="E11" s="30">
        <f t="shared" si="1"/>
        <v>0</v>
      </c>
      <c r="F11" s="37">
        <f t="shared" si="2"/>
        <v>0</v>
      </c>
      <c r="G11" s="37">
        <f t="shared" si="3"/>
        <v>0</v>
      </c>
      <c r="H11" s="40"/>
      <c r="I11" s="40"/>
      <c r="J11" s="40"/>
    </row>
    <row r="12" spans="1:10" x14ac:dyDescent="0.25">
      <c r="A12" s="38"/>
      <c r="B12" s="91">
        <f t="shared" si="4"/>
        <v>2.9999999999999997E-4</v>
      </c>
      <c r="C12" s="31">
        <f t="shared" si="0"/>
        <v>6</v>
      </c>
      <c r="D12" s="31">
        <f t="shared" si="5"/>
        <v>150</v>
      </c>
      <c r="E12" s="30">
        <f t="shared" si="1"/>
        <v>0</v>
      </c>
      <c r="F12" s="37">
        <f t="shared" si="2"/>
        <v>0</v>
      </c>
      <c r="G12" s="37">
        <f t="shared" si="3"/>
        <v>0</v>
      </c>
      <c r="H12" s="40"/>
      <c r="I12" s="40"/>
      <c r="J12" s="40"/>
    </row>
    <row r="13" spans="1:10" x14ac:dyDescent="0.25">
      <c r="A13" s="38"/>
      <c r="B13" s="91">
        <f t="shared" si="4"/>
        <v>2.9999999999999997E-4</v>
      </c>
      <c r="C13" s="31">
        <f t="shared" si="0"/>
        <v>7</v>
      </c>
      <c r="D13" s="31">
        <f t="shared" si="5"/>
        <v>180</v>
      </c>
      <c r="E13" s="30">
        <f t="shared" si="1"/>
        <v>0</v>
      </c>
      <c r="F13" s="37">
        <f t="shared" si="2"/>
        <v>0</v>
      </c>
      <c r="G13" s="37">
        <f t="shared" si="3"/>
        <v>0</v>
      </c>
      <c r="H13" s="40"/>
      <c r="I13" s="40"/>
      <c r="J13" s="40"/>
    </row>
    <row r="14" spans="1:10" x14ac:dyDescent="0.25">
      <c r="A14" s="38"/>
      <c r="B14" s="91">
        <f t="shared" si="4"/>
        <v>2.9999999999999997E-4</v>
      </c>
      <c r="C14" s="31">
        <f t="shared" si="0"/>
        <v>8</v>
      </c>
      <c r="D14" s="31">
        <f t="shared" si="5"/>
        <v>210</v>
      </c>
      <c r="E14" s="30">
        <f t="shared" si="1"/>
        <v>0</v>
      </c>
      <c r="F14" s="37">
        <f t="shared" si="2"/>
        <v>0</v>
      </c>
      <c r="G14" s="37">
        <f t="shared" si="3"/>
        <v>0</v>
      </c>
      <c r="H14" s="40"/>
      <c r="I14" s="40"/>
      <c r="J14" s="40"/>
    </row>
    <row r="15" spans="1:10" x14ac:dyDescent="0.25">
      <c r="A15" s="38"/>
      <c r="B15" s="91">
        <f t="shared" si="4"/>
        <v>2.9999999999999997E-4</v>
      </c>
      <c r="C15" s="31">
        <f t="shared" si="0"/>
        <v>9</v>
      </c>
      <c r="D15" s="31">
        <f t="shared" si="5"/>
        <v>240</v>
      </c>
      <c r="E15" s="30">
        <f t="shared" si="1"/>
        <v>0</v>
      </c>
      <c r="F15" s="37">
        <f t="shared" si="2"/>
        <v>0</v>
      </c>
      <c r="G15" s="37">
        <f t="shared" si="3"/>
        <v>0</v>
      </c>
      <c r="H15" s="40"/>
      <c r="I15" s="40"/>
      <c r="J15" s="40"/>
    </row>
    <row r="16" spans="1:10" x14ac:dyDescent="0.25">
      <c r="A16" s="38"/>
      <c r="B16" s="91">
        <f t="shared" si="4"/>
        <v>2.9999999999999997E-4</v>
      </c>
      <c r="C16" s="31">
        <f t="shared" si="0"/>
        <v>10</v>
      </c>
      <c r="D16" s="31">
        <f t="shared" si="5"/>
        <v>270</v>
      </c>
      <c r="E16" s="30">
        <f t="shared" si="1"/>
        <v>0</v>
      </c>
      <c r="F16" s="37">
        <f t="shared" si="2"/>
        <v>0</v>
      </c>
      <c r="G16" s="37">
        <f t="shared" si="3"/>
        <v>0</v>
      </c>
      <c r="H16" s="40"/>
      <c r="I16" s="40"/>
      <c r="J16" s="40"/>
    </row>
    <row r="17" spans="1:11" x14ac:dyDescent="0.25">
      <c r="A17" s="38"/>
      <c r="B17" s="91">
        <f t="shared" si="4"/>
        <v>2.9999999999999997E-4</v>
      </c>
      <c r="C17" s="31">
        <f t="shared" si="0"/>
        <v>11</v>
      </c>
      <c r="D17" s="31">
        <f t="shared" si="5"/>
        <v>300</v>
      </c>
      <c r="E17" s="30">
        <f t="shared" si="1"/>
        <v>0</v>
      </c>
      <c r="F17" s="37">
        <f t="shared" si="2"/>
        <v>0</v>
      </c>
      <c r="G17" s="37">
        <f t="shared" si="3"/>
        <v>0</v>
      </c>
      <c r="H17" s="40"/>
      <c r="I17" s="40"/>
      <c r="J17" s="40"/>
    </row>
    <row r="18" spans="1:11" x14ac:dyDescent="0.25">
      <c r="A18" s="38"/>
      <c r="B18" s="91">
        <f t="shared" si="4"/>
        <v>2.9999999999999997E-4</v>
      </c>
      <c r="C18" s="31">
        <f t="shared" si="0"/>
        <v>12</v>
      </c>
      <c r="D18" s="31">
        <f t="shared" si="5"/>
        <v>330</v>
      </c>
      <c r="E18" s="30">
        <f t="shared" si="1"/>
        <v>0</v>
      </c>
      <c r="F18" s="37">
        <f t="shared" si="2"/>
        <v>0</v>
      </c>
      <c r="G18" s="37">
        <f t="shared" si="3"/>
        <v>0</v>
      </c>
      <c r="H18" s="40"/>
      <c r="I18" s="40"/>
      <c r="J18" s="40"/>
    </row>
    <row r="19" spans="1:11" x14ac:dyDescent="0.25">
      <c r="A19" s="38"/>
      <c r="B19" s="91">
        <f t="shared" si="4"/>
        <v>2.9999999999999997E-4</v>
      </c>
      <c r="C19" s="31">
        <f t="shared" si="0"/>
        <v>13</v>
      </c>
      <c r="D19" s="31">
        <f t="shared" si="5"/>
        <v>360</v>
      </c>
      <c r="E19" s="30">
        <f t="shared" si="1"/>
        <v>0</v>
      </c>
      <c r="F19" s="37">
        <f t="shared" si="2"/>
        <v>0</v>
      </c>
      <c r="G19" s="37">
        <f t="shared" si="3"/>
        <v>0</v>
      </c>
      <c r="H19" s="40"/>
      <c r="I19" s="40"/>
      <c r="J19" s="40"/>
    </row>
    <row r="20" spans="1:11" ht="15.75" thickBot="1" x14ac:dyDescent="0.3">
      <c r="A20" s="38"/>
      <c r="B20" s="91">
        <f t="shared" si="4"/>
        <v>2.9999999999999997E-4</v>
      </c>
      <c r="C20" s="31">
        <f t="shared" si="0"/>
        <v>14</v>
      </c>
      <c r="D20" s="31">
        <f t="shared" si="5"/>
        <v>390</v>
      </c>
      <c r="E20" s="30">
        <f t="shared" si="1"/>
        <v>0</v>
      </c>
      <c r="F20" s="37">
        <f t="shared" si="2"/>
        <v>0</v>
      </c>
      <c r="G20" s="37">
        <f>+F20*B20*D20</f>
        <v>0</v>
      </c>
      <c r="H20" s="40"/>
      <c r="I20" s="40"/>
      <c r="J20" s="40"/>
    </row>
    <row r="21" spans="1:11" ht="15.75" thickBot="1" x14ac:dyDescent="0.3">
      <c r="B21" s="92"/>
      <c r="E21" s="30"/>
      <c r="G21" s="70">
        <f>SUM(G8:G20)</f>
        <v>0</v>
      </c>
      <c r="H21" t="s">
        <v>37</v>
      </c>
    </row>
    <row r="22" spans="1:11" x14ac:dyDescent="0.25">
      <c r="B22" s="93"/>
      <c r="E22" s="31"/>
      <c r="G22" s="72"/>
      <c r="H22" s="74"/>
    </row>
    <row r="23" spans="1:11" x14ac:dyDescent="0.25">
      <c r="B23" s="92"/>
      <c r="E23" s="44">
        <f>+G21/14</f>
        <v>0</v>
      </c>
      <c r="G23" s="31"/>
      <c r="I23" s="74"/>
    </row>
    <row r="24" spans="1:11" ht="15.75" thickBot="1" x14ac:dyDescent="0.3"/>
    <row r="25" spans="1:11" ht="15.75" thickBot="1" x14ac:dyDescent="0.3">
      <c r="E25" s="94">
        <f>+E23+F20</f>
        <v>0</v>
      </c>
      <c r="F25" s="95" t="s">
        <v>38</v>
      </c>
      <c r="G25" s="31"/>
      <c r="K25" s="30"/>
    </row>
    <row r="26" spans="1:11" x14ac:dyDescent="0.25">
      <c r="G26" s="74"/>
      <c r="H26" s="31"/>
    </row>
    <row r="27" spans="1:11" x14ac:dyDescent="0.25">
      <c r="G27" s="31"/>
      <c r="H27" s="31"/>
    </row>
    <row r="28" spans="1:11" x14ac:dyDescent="0.25">
      <c r="G28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topLeftCell="A4" workbookViewId="0">
      <selection activeCell="E4" sqref="E4"/>
    </sheetView>
  </sheetViews>
  <sheetFormatPr baseColWidth="10" defaultColWidth="11.5703125" defaultRowHeight="15" x14ac:dyDescent="0.25"/>
  <cols>
    <col min="1" max="2" width="11.5703125" style="30" customWidth="1"/>
    <col min="3" max="4" width="11.5703125" style="31" customWidth="1"/>
    <col min="5" max="5" width="14.5703125" style="30" bestFit="1" customWidth="1"/>
    <col min="6" max="6" width="14.5703125" style="31" customWidth="1"/>
    <col min="7" max="8" width="11.5703125" style="31" customWidth="1"/>
    <col min="9" max="9" width="12.5703125" style="31" bestFit="1" customWidth="1"/>
    <col min="10" max="10" width="11.5703125" style="31" customWidth="1"/>
    <col min="11" max="11" width="13.5703125" style="30" bestFit="1" customWidth="1"/>
    <col min="12" max="16384" width="11.5703125" style="31"/>
  </cols>
  <sheetData>
    <row r="2" spans="1:11" ht="15.75" thickBot="1" x14ac:dyDescent="0.3"/>
    <row r="3" spans="1:11" ht="15.75" thickBot="1" x14ac:dyDescent="0.3">
      <c r="D3" s="31" t="s">
        <v>10</v>
      </c>
      <c r="E3" s="49">
        <f>+'Estimación del Convenio'!G13</f>
        <v>0</v>
      </c>
      <c r="F3" s="31" t="s">
        <v>11</v>
      </c>
      <c r="H3" s="33">
        <f>+E3/E4</f>
        <v>0</v>
      </c>
      <c r="I3" s="37"/>
    </row>
    <row r="4" spans="1:11" ht="15.75" thickBot="1" x14ac:dyDescent="0.3">
      <c r="A4" s="30" t="s">
        <v>39</v>
      </c>
      <c r="B4" s="90">
        <v>1.08</v>
      </c>
      <c r="D4" s="31" t="s">
        <v>12</v>
      </c>
      <c r="E4" s="34">
        <v>18</v>
      </c>
    </row>
    <row r="5" spans="1:11" x14ac:dyDescent="0.25">
      <c r="B5" s="90">
        <f>+B4/100</f>
        <v>1.0800000000000001E-2</v>
      </c>
    </row>
    <row r="6" spans="1:11" x14ac:dyDescent="0.25">
      <c r="B6" s="66">
        <f>+B5/30</f>
        <v>3.6000000000000002E-4</v>
      </c>
    </row>
    <row r="7" spans="1:11" ht="15.75" thickBot="1" x14ac:dyDescent="0.3">
      <c r="B7" s="90"/>
      <c r="C7" s="31" t="s">
        <v>12</v>
      </c>
      <c r="G7" s="31" t="s">
        <v>17</v>
      </c>
    </row>
    <row r="8" spans="1:11" ht="15.75" thickBot="1" x14ac:dyDescent="0.3">
      <c r="C8" s="31">
        <v>1</v>
      </c>
      <c r="F8" s="36">
        <f>+H3</f>
        <v>0</v>
      </c>
      <c r="G8" s="37"/>
    </row>
    <row r="9" spans="1:11" ht="15.75" thickBot="1" x14ac:dyDescent="0.3">
      <c r="A9" s="38"/>
      <c r="B9" s="96">
        <f>+Recargo!C8</f>
        <v>2.9999999999999997E-4</v>
      </c>
      <c r="C9" s="31">
        <f>1+C8</f>
        <v>2</v>
      </c>
      <c r="D9" s="31">
        <v>30</v>
      </c>
      <c r="F9" s="37">
        <f>+F8</f>
        <v>0</v>
      </c>
      <c r="G9" s="37">
        <f>+F9*B9*D9</f>
        <v>0</v>
      </c>
      <c r="H9" s="40"/>
      <c r="I9" s="40"/>
      <c r="K9" s="74"/>
    </row>
    <row r="10" spans="1:11" ht="15.75" thickBot="1" x14ac:dyDescent="0.3">
      <c r="B10" s="96">
        <f>+B9</f>
        <v>2.9999999999999997E-4</v>
      </c>
      <c r="C10" s="31">
        <f t="shared" ref="C10:C25" si="0">1+C9</f>
        <v>3</v>
      </c>
      <c r="D10" s="31">
        <f>+D9+30</f>
        <v>60</v>
      </c>
      <c r="F10" s="37">
        <f t="shared" ref="F10:F25" si="1">+F9</f>
        <v>0</v>
      </c>
      <c r="G10" s="37">
        <f t="shared" ref="G10:G25" si="2">+F10*B10*D10</f>
        <v>0</v>
      </c>
      <c r="H10" s="40"/>
      <c r="I10" s="40"/>
      <c r="K10" s="74"/>
    </row>
    <row r="11" spans="1:11" ht="15.75" thickBot="1" x14ac:dyDescent="0.3">
      <c r="B11" s="96">
        <f t="shared" ref="B11:B25" si="3">+B10</f>
        <v>2.9999999999999997E-4</v>
      </c>
      <c r="C11" s="31">
        <f t="shared" si="0"/>
        <v>4</v>
      </c>
      <c r="D11" s="31">
        <f t="shared" ref="D11:D25" si="4">+D10+30</f>
        <v>90</v>
      </c>
      <c r="F11" s="37">
        <f t="shared" si="1"/>
        <v>0</v>
      </c>
      <c r="G11" s="37">
        <f t="shared" si="2"/>
        <v>0</v>
      </c>
      <c r="H11" s="40"/>
      <c r="I11" s="40"/>
      <c r="K11" s="74"/>
    </row>
    <row r="12" spans="1:11" ht="15.75" thickBot="1" x14ac:dyDescent="0.3">
      <c r="B12" s="96">
        <f t="shared" si="3"/>
        <v>2.9999999999999997E-4</v>
      </c>
      <c r="C12" s="31">
        <f t="shared" si="0"/>
        <v>5</v>
      </c>
      <c r="D12" s="31">
        <f t="shared" si="4"/>
        <v>120</v>
      </c>
      <c r="F12" s="37">
        <f t="shared" si="1"/>
        <v>0</v>
      </c>
      <c r="G12" s="37">
        <f t="shared" si="2"/>
        <v>0</v>
      </c>
      <c r="H12" s="40"/>
      <c r="I12" s="40"/>
      <c r="K12" s="74"/>
    </row>
    <row r="13" spans="1:11" ht="15.75" thickBot="1" x14ac:dyDescent="0.3">
      <c r="B13" s="96">
        <f t="shared" si="3"/>
        <v>2.9999999999999997E-4</v>
      </c>
      <c r="C13" s="31">
        <f t="shared" si="0"/>
        <v>6</v>
      </c>
      <c r="D13" s="31">
        <f t="shared" si="4"/>
        <v>150</v>
      </c>
      <c r="F13" s="37">
        <f t="shared" si="1"/>
        <v>0</v>
      </c>
      <c r="G13" s="37">
        <f t="shared" si="2"/>
        <v>0</v>
      </c>
      <c r="H13" s="40"/>
      <c r="I13" s="40"/>
      <c r="K13" s="74"/>
    </row>
    <row r="14" spans="1:11" ht="15.75" thickBot="1" x14ac:dyDescent="0.3">
      <c r="B14" s="96">
        <f t="shared" si="3"/>
        <v>2.9999999999999997E-4</v>
      </c>
      <c r="C14" s="31">
        <f t="shared" si="0"/>
        <v>7</v>
      </c>
      <c r="D14" s="31">
        <f t="shared" si="4"/>
        <v>180</v>
      </c>
      <c r="F14" s="37">
        <f t="shared" si="1"/>
        <v>0</v>
      </c>
      <c r="G14" s="37">
        <f t="shared" si="2"/>
        <v>0</v>
      </c>
      <c r="H14" s="40"/>
      <c r="I14" s="40"/>
      <c r="K14" s="74"/>
    </row>
    <row r="15" spans="1:11" ht="15.75" thickBot="1" x14ac:dyDescent="0.3">
      <c r="B15" s="96">
        <f t="shared" si="3"/>
        <v>2.9999999999999997E-4</v>
      </c>
      <c r="C15" s="31">
        <f t="shared" si="0"/>
        <v>8</v>
      </c>
      <c r="D15" s="31">
        <f t="shared" si="4"/>
        <v>210</v>
      </c>
      <c r="F15" s="37">
        <f t="shared" si="1"/>
        <v>0</v>
      </c>
      <c r="G15" s="37">
        <f t="shared" si="2"/>
        <v>0</v>
      </c>
      <c r="H15" s="40"/>
      <c r="I15" s="40"/>
      <c r="K15" s="74"/>
    </row>
    <row r="16" spans="1:11" ht="15.75" thickBot="1" x14ac:dyDescent="0.3">
      <c r="B16" s="96">
        <f t="shared" si="3"/>
        <v>2.9999999999999997E-4</v>
      </c>
      <c r="C16" s="31">
        <f t="shared" si="0"/>
        <v>9</v>
      </c>
      <c r="D16" s="31">
        <f t="shared" si="4"/>
        <v>240</v>
      </c>
      <c r="F16" s="37">
        <f t="shared" si="1"/>
        <v>0</v>
      </c>
      <c r="G16" s="37">
        <f t="shared" si="2"/>
        <v>0</v>
      </c>
      <c r="H16" s="40"/>
      <c r="I16" s="40"/>
      <c r="K16" s="74"/>
    </row>
    <row r="17" spans="2:11" ht="15.75" thickBot="1" x14ac:dyDescent="0.3">
      <c r="B17" s="96">
        <f t="shared" si="3"/>
        <v>2.9999999999999997E-4</v>
      </c>
      <c r="C17" s="31">
        <f t="shared" si="0"/>
        <v>10</v>
      </c>
      <c r="D17" s="31">
        <f t="shared" si="4"/>
        <v>270</v>
      </c>
      <c r="F17" s="37">
        <f t="shared" si="1"/>
        <v>0</v>
      </c>
      <c r="G17" s="37">
        <f t="shared" si="2"/>
        <v>0</v>
      </c>
      <c r="H17" s="40"/>
      <c r="I17" s="40"/>
      <c r="K17" s="74"/>
    </row>
    <row r="18" spans="2:11" ht="15.75" thickBot="1" x14ac:dyDescent="0.3">
      <c r="B18" s="96">
        <f t="shared" si="3"/>
        <v>2.9999999999999997E-4</v>
      </c>
      <c r="C18" s="31">
        <f t="shared" si="0"/>
        <v>11</v>
      </c>
      <c r="D18" s="31">
        <f t="shared" si="4"/>
        <v>300</v>
      </c>
      <c r="F18" s="37">
        <f t="shared" si="1"/>
        <v>0</v>
      </c>
      <c r="G18" s="37">
        <f t="shared" si="2"/>
        <v>0</v>
      </c>
      <c r="H18" s="40"/>
      <c r="I18" s="40"/>
      <c r="K18" s="74"/>
    </row>
    <row r="19" spans="2:11" ht="15.75" thickBot="1" x14ac:dyDescent="0.3">
      <c r="B19" s="96">
        <f t="shared" si="3"/>
        <v>2.9999999999999997E-4</v>
      </c>
      <c r="C19" s="31">
        <f t="shared" si="0"/>
        <v>12</v>
      </c>
      <c r="D19" s="31">
        <f t="shared" si="4"/>
        <v>330</v>
      </c>
      <c r="F19" s="37">
        <f t="shared" si="1"/>
        <v>0</v>
      </c>
      <c r="G19" s="37">
        <f t="shared" si="2"/>
        <v>0</v>
      </c>
      <c r="H19" s="40"/>
      <c r="I19" s="40"/>
      <c r="K19" s="74"/>
    </row>
    <row r="20" spans="2:11" ht="15.75" thickBot="1" x14ac:dyDescent="0.3">
      <c r="B20" s="96">
        <f t="shared" si="3"/>
        <v>2.9999999999999997E-4</v>
      </c>
      <c r="C20" s="31">
        <f t="shared" si="0"/>
        <v>13</v>
      </c>
      <c r="D20" s="31">
        <f t="shared" si="4"/>
        <v>360</v>
      </c>
      <c r="F20" s="37">
        <f t="shared" si="1"/>
        <v>0</v>
      </c>
      <c r="G20" s="37">
        <f t="shared" si="2"/>
        <v>0</v>
      </c>
      <c r="H20" s="40"/>
      <c r="I20" s="40"/>
      <c r="K20" s="74"/>
    </row>
    <row r="21" spans="2:11" ht="15.75" thickBot="1" x14ac:dyDescent="0.3">
      <c r="B21" s="96">
        <f t="shared" si="3"/>
        <v>2.9999999999999997E-4</v>
      </c>
      <c r="C21" s="31">
        <f t="shared" si="0"/>
        <v>14</v>
      </c>
      <c r="D21" s="31">
        <f t="shared" si="4"/>
        <v>390</v>
      </c>
      <c r="F21" s="37">
        <f t="shared" si="1"/>
        <v>0</v>
      </c>
      <c r="G21" s="37">
        <f t="shared" si="2"/>
        <v>0</v>
      </c>
      <c r="H21" s="40"/>
      <c r="I21" s="40"/>
      <c r="K21" s="74"/>
    </row>
    <row r="22" spans="2:11" ht="15.75" thickBot="1" x14ac:dyDescent="0.3">
      <c r="B22" s="96">
        <f t="shared" si="3"/>
        <v>2.9999999999999997E-4</v>
      </c>
      <c r="C22" s="31">
        <f t="shared" si="0"/>
        <v>15</v>
      </c>
      <c r="D22" s="31">
        <f t="shared" si="4"/>
        <v>420</v>
      </c>
      <c r="F22" s="37">
        <f t="shared" si="1"/>
        <v>0</v>
      </c>
      <c r="G22" s="37">
        <f t="shared" si="2"/>
        <v>0</v>
      </c>
      <c r="H22" s="40"/>
      <c r="I22" s="40"/>
      <c r="K22" s="74"/>
    </row>
    <row r="23" spans="2:11" ht="15.75" thickBot="1" x14ac:dyDescent="0.3">
      <c r="B23" s="96">
        <f t="shared" si="3"/>
        <v>2.9999999999999997E-4</v>
      </c>
      <c r="C23" s="31">
        <f t="shared" si="0"/>
        <v>16</v>
      </c>
      <c r="D23" s="31">
        <f t="shared" si="4"/>
        <v>450</v>
      </c>
      <c r="F23" s="37">
        <f t="shared" si="1"/>
        <v>0</v>
      </c>
      <c r="G23" s="37">
        <f t="shared" si="2"/>
        <v>0</v>
      </c>
      <c r="H23" s="40"/>
      <c r="I23" s="40"/>
      <c r="K23" s="74"/>
    </row>
    <row r="24" spans="2:11" ht="15.75" thickBot="1" x14ac:dyDescent="0.3">
      <c r="B24" s="96">
        <f t="shared" si="3"/>
        <v>2.9999999999999997E-4</v>
      </c>
      <c r="C24" s="31">
        <f t="shared" si="0"/>
        <v>17</v>
      </c>
      <c r="D24" s="31">
        <f t="shared" si="4"/>
        <v>480</v>
      </c>
      <c r="F24" s="37">
        <f t="shared" si="1"/>
        <v>0</v>
      </c>
      <c r="G24" s="37">
        <f t="shared" si="2"/>
        <v>0</v>
      </c>
      <c r="H24" s="40"/>
      <c r="I24" s="40"/>
      <c r="K24" s="74"/>
    </row>
    <row r="25" spans="2:11" ht="15.75" thickBot="1" x14ac:dyDescent="0.3">
      <c r="B25" s="96">
        <f t="shared" si="3"/>
        <v>2.9999999999999997E-4</v>
      </c>
      <c r="C25" s="31">
        <f t="shared" si="0"/>
        <v>18</v>
      </c>
      <c r="D25" s="31">
        <f t="shared" si="4"/>
        <v>510</v>
      </c>
      <c r="F25" s="37">
        <f t="shared" si="1"/>
        <v>0</v>
      </c>
      <c r="G25" s="37">
        <f t="shared" si="2"/>
        <v>0</v>
      </c>
      <c r="H25" s="40"/>
      <c r="I25" s="40"/>
      <c r="K25" s="74"/>
    </row>
    <row r="26" spans="2:11" x14ac:dyDescent="0.25">
      <c r="B26" s="39"/>
      <c r="F26" s="41" t="s">
        <v>15</v>
      </c>
      <c r="G26" s="97">
        <f>SUM(G9:G25)</f>
        <v>0</v>
      </c>
      <c r="H26" s="48"/>
      <c r="I26" s="48"/>
      <c r="K26" s="74"/>
    </row>
    <row r="27" spans="2:11" x14ac:dyDescent="0.25">
      <c r="B27" s="39"/>
      <c r="K27" s="74"/>
    </row>
    <row r="28" spans="2:11" x14ac:dyDescent="0.25">
      <c r="C28" s="72"/>
      <c r="D28" s="72"/>
      <c r="E28" s="31"/>
      <c r="F28" s="31" t="s">
        <v>24</v>
      </c>
      <c r="G28" s="98">
        <f>+G26/18</f>
        <v>0</v>
      </c>
      <c r="I28" s="40"/>
      <c r="K28" s="74"/>
    </row>
    <row r="29" spans="2:11" x14ac:dyDescent="0.25">
      <c r="C29" s="72"/>
      <c r="D29" s="72"/>
      <c r="G29" s="45"/>
    </row>
    <row r="30" spans="2:11" x14ac:dyDescent="0.25">
      <c r="C30" s="72"/>
      <c r="D30" s="71"/>
      <c r="E30" s="44"/>
      <c r="F30" s="99" t="s">
        <v>11</v>
      </c>
      <c r="G30" s="100">
        <f>+G28+F25</f>
        <v>0</v>
      </c>
    </row>
    <row r="31" spans="2:11" x14ac:dyDescent="0.25">
      <c r="C31" s="72"/>
      <c r="D31" s="72"/>
      <c r="G31" s="45"/>
    </row>
    <row r="32" spans="2:11" x14ac:dyDescent="0.25">
      <c r="C32" s="79"/>
      <c r="D32" s="80"/>
      <c r="G32" s="45"/>
    </row>
    <row r="33" spans="3:10" x14ac:dyDescent="0.25">
      <c r="C33" s="72"/>
      <c r="D33" s="72"/>
      <c r="G33" s="45"/>
      <c r="J33" s="45"/>
    </row>
    <row r="34" spans="3:10" x14ac:dyDescent="0.25">
      <c r="C34" s="52"/>
      <c r="D34" s="52"/>
      <c r="G34" s="45"/>
    </row>
    <row r="35" spans="3:10" x14ac:dyDescent="0.25">
      <c r="C35" s="45"/>
      <c r="G35" s="45"/>
    </row>
    <row r="36" spans="3:10" x14ac:dyDescent="0.25">
      <c r="G36" s="45"/>
    </row>
    <row r="37" spans="3:10" x14ac:dyDescent="0.25">
      <c r="D37" s="52"/>
      <c r="G37" s="45"/>
    </row>
    <row r="38" spans="3:10" x14ac:dyDescent="0.25">
      <c r="G38" s="45"/>
    </row>
    <row r="43" spans="3:10" x14ac:dyDescent="0.25">
      <c r="D43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7"/>
  <sheetViews>
    <sheetView topLeftCell="A19" workbookViewId="0">
      <selection activeCell="H35" sqref="H35"/>
    </sheetView>
  </sheetViews>
  <sheetFormatPr baseColWidth="10" defaultRowHeight="15" x14ac:dyDescent="0.25"/>
  <cols>
    <col min="5" max="5" width="14.5703125" bestFit="1" customWidth="1"/>
  </cols>
  <sheetData>
    <row r="1" spans="2:8" ht="15.75" thickBot="1" x14ac:dyDescent="0.3">
      <c r="B1" s="30"/>
      <c r="C1" s="31"/>
      <c r="D1" s="31"/>
      <c r="E1" s="30"/>
      <c r="F1" s="31"/>
      <c r="G1" s="31"/>
      <c r="H1" s="31"/>
    </row>
    <row r="2" spans="2:8" ht="15.75" thickBot="1" x14ac:dyDescent="0.3">
      <c r="B2" s="30"/>
      <c r="C2" s="31"/>
      <c r="D2" s="31" t="s">
        <v>10</v>
      </c>
      <c r="E2" s="32">
        <f>+'Estimación del Convenio'!G13</f>
        <v>0</v>
      </c>
      <c r="F2" s="31" t="s">
        <v>11</v>
      </c>
      <c r="G2" s="33">
        <f>+E2/E3</f>
        <v>0</v>
      </c>
      <c r="H2" s="37"/>
    </row>
    <row r="3" spans="2:8" ht="15.75" thickBot="1" x14ac:dyDescent="0.3">
      <c r="B3" s="30"/>
      <c r="C3" s="31"/>
      <c r="D3" s="31" t="s">
        <v>12</v>
      </c>
      <c r="E3" s="34">
        <v>24</v>
      </c>
      <c r="F3" s="31"/>
      <c r="G3" s="31"/>
      <c r="H3" s="31"/>
    </row>
    <row r="4" spans="2:8" x14ac:dyDescent="0.25">
      <c r="B4" s="30"/>
      <c r="C4" s="31"/>
      <c r="D4" s="31"/>
      <c r="E4" s="30"/>
      <c r="F4" s="31"/>
      <c r="G4" s="31"/>
      <c r="H4" s="31"/>
    </row>
    <row r="5" spans="2:8" x14ac:dyDescent="0.25">
      <c r="B5" s="52"/>
      <c r="C5" s="31"/>
      <c r="D5" s="31"/>
      <c r="E5" s="30"/>
      <c r="F5" s="31"/>
      <c r="G5" s="31"/>
      <c r="H5" s="31"/>
    </row>
    <row r="6" spans="2:8" ht="15.75" thickBot="1" x14ac:dyDescent="0.3">
      <c r="B6" s="45"/>
      <c r="C6" s="31" t="s">
        <v>12</v>
      </c>
      <c r="D6" s="31"/>
      <c r="E6" s="30"/>
      <c r="F6" s="31"/>
      <c r="G6" s="31"/>
      <c r="H6" s="31" t="s">
        <v>17</v>
      </c>
    </row>
    <row r="7" spans="2:8" ht="15.75" thickBot="1" x14ac:dyDescent="0.3">
      <c r="B7" s="39">
        <f>+Recargo!C8</f>
        <v>2.9999999999999997E-4</v>
      </c>
      <c r="C7" s="31">
        <v>1</v>
      </c>
      <c r="D7" s="31"/>
      <c r="E7" s="30"/>
      <c r="F7" s="36">
        <f>+G2</f>
        <v>0</v>
      </c>
      <c r="G7" s="31"/>
      <c r="H7" s="31"/>
    </row>
    <row r="8" spans="2:8" x14ac:dyDescent="0.25">
      <c r="B8" s="39">
        <f>+B7</f>
        <v>2.9999999999999997E-4</v>
      </c>
      <c r="C8" s="31">
        <f>1+C7</f>
        <v>2</v>
      </c>
      <c r="D8" s="31">
        <v>30</v>
      </c>
      <c r="E8" s="30"/>
      <c r="F8" s="37">
        <f>+F7</f>
        <v>0</v>
      </c>
      <c r="G8" s="31"/>
      <c r="H8" s="31">
        <f>+F8*D8*B8</f>
        <v>0</v>
      </c>
    </row>
    <row r="9" spans="2:8" x14ac:dyDescent="0.25">
      <c r="B9" s="39">
        <f t="shared" ref="B9:B30" si="0">+B8</f>
        <v>2.9999999999999997E-4</v>
      </c>
      <c r="C9" s="31">
        <f t="shared" ref="C9:C30" si="1">1+C8</f>
        <v>3</v>
      </c>
      <c r="D9" s="31">
        <f>+D8+30</f>
        <v>60</v>
      </c>
      <c r="E9" s="30"/>
      <c r="F9" s="37">
        <f t="shared" ref="F9:F30" si="2">+F8</f>
        <v>0</v>
      </c>
      <c r="G9" s="31"/>
      <c r="H9" s="31">
        <f t="shared" ref="H9:H30" si="3">+F9*D9*B9</f>
        <v>0</v>
      </c>
    </row>
    <row r="10" spans="2:8" x14ac:dyDescent="0.25">
      <c r="B10" s="39">
        <f t="shared" si="0"/>
        <v>2.9999999999999997E-4</v>
      </c>
      <c r="C10" s="31">
        <f t="shared" si="1"/>
        <v>4</v>
      </c>
      <c r="D10" s="31">
        <f t="shared" ref="D10:D30" si="4">+D9+30</f>
        <v>90</v>
      </c>
      <c r="E10" s="30"/>
      <c r="F10" s="37">
        <f t="shared" si="2"/>
        <v>0</v>
      </c>
      <c r="G10" s="31"/>
      <c r="H10" s="31">
        <f t="shared" si="3"/>
        <v>0</v>
      </c>
    </row>
    <row r="11" spans="2:8" x14ac:dyDescent="0.25">
      <c r="B11" s="39">
        <f t="shared" si="0"/>
        <v>2.9999999999999997E-4</v>
      </c>
      <c r="C11" s="31">
        <f t="shared" si="1"/>
        <v>5</v>
      </c>
      <c r="D11" s="31">
        <f t="shared" si="4"/>
        <v>120</v>
      </c>
      <c r="E11" s="30"/>
      <c r="F11" s="37">
        <f t="shared" si="2"/>
        <v>0</v>
      </c>
      <c r="G11" s="31"/>
      <c r="H11" s="31">
        <f t="shared" si="3"/>
        <v>0</v>
      </c>
    </row>
    <row r="12" spans="2:8" x14ac:dyDescent="0.25">
      <c r="B12" s="39">
        <f t="shared" si="0"/>
        <v>2.9999999999999997E-4</v>
      </c>
      <c r="C12" s="31">
        <f t="shared" si="1"/>
        <v>6</v>
      </c>
      <c r="D12" s="31">
        <f t="shared" si="4"/>
        <v>150</v>
      </c>
      <c r="E12" s="30"/>
      <c r="F12" s="37">
        <f t="shared" si="2"/>
        <v>0</v>
      </c>
      <c r="G12" s="31"/>
      <c r="H12" s="31">
        <f t="shared" si="3"/>
        <v>0</v>
      </c>
    </row>
    <row r="13" spans="2:8" x14ac:dyDescent="0.25">
      <c r="B13" s="39">
        <f t="shared" si="0"/>
        <v>2.9999999999999997E-4</v>
      </c>
      <c r="C13" s="31">
        <f t="shared" si="1"/>
        <v>7</v>
      </c>
      <c r="D13" s="31">
        <f t="shared" si="4"/>
        <v>180</v>
      </c>
      <c r="E13" s="30"/>
      <c r="F13" s="37">
        <f t="shared" si="2"/>
        <v>0</v>
      </c>
      <c r="G13" s="31"/>
      <c r="H13" s="31">
        <f t="shared" si="3"/>
        <v>0</v>
      </c>
    </row>
    <row r="14" spans="2:8" x14ac:dyDescent="0.25">
      <c r="B14" s="39">
        <f t="shared" si="0"/>
        <v>2.9999999999999997E-4</v>
      </c>
      <c r="C14" s="31">
        <f t="shared" si="1"/>
        <v>8</v>
      </c>
      <c r="D14" s="31">
        <f t="shared" si="4"/>
        <v>210</v>
      </c>
      <c r="E14" s="30"/>
      <c r="F14" s="37">
        <f t="shared" si="2"/>
        <v>0</v>
      </c>
      <c r="G14" s="31"/>
      <c r="H14" s="31">
        <f t="shared" si="3"/>
        <v>0</v>
      </c>
    </row>
    <row r="15" spans="2:8" x14ac:dyDescent="0.25">
      <c r="B15" s="39">
        <f t="shared" si="0"/>
        <v>2.9999999999999997E-4</v>
      </c>
      <c r="C15" s="31">
        <f t="shared" si="1"/>
        <v>9</v>
      </c>
      <c r="D15" s="31">
        <f t="shared" si="4"/>
        <v>240</v>
      </c>
      <c r="E15" s="30"/>
      <c r="F15" s="37">
        <f t="shared" si="2"/>
        <v>0</v>
      </c>
      <c r="G15" s="31"/>
      <c r="H15" s="31">
        <f t="shared" si="3"/>
        <v>0</v>
      </c>
    </row>
    <row r="16" spans="2:8" x14ac:dyDescent="0.25">
      <c r="B16" s="39">
        <f t="shared" si="0"/>
        <v>2.9999999999999997E-4</v>
      </c>
      <c r="C16" s="31">
        <f t="shared" si="1"/>
        <v>10</v>
      </c>
      <c r="D16" s="31">
        <f t="shared" si="4"/>
        <v>270</v>
      </c>
      <c r="E16" s="30"/>
      <c r="F16" s="37">
        <f t="shared" si="2"/>
        <v>0</v>
      </c>
      <c r="G16" s="31"/>
      <c r="H16" s="31">
        <f t="shared" si="3"/>
        <v>0</v>
      </c>
    </row>
    <row r="17" spans="2:8" x14ac:dyDescent="0.25">
      <c r="B17" s="39">
        <f t="shared" si="0"/>
        <v>2.9999999999999997E-4</v>
      </c>
      <c r="C17" s="31">
        <f t="shared" si="1"/>
        <v>11</v>
      </c>
      <c r="D17" s="31">
        <f t="shared" si="4"/>
        <v>300</v>
      </c>
      <c r="E17" s="30"/>
      <c r="F17" s="37">
        <f t="shared" si="2"/>
        <v>0</v>
      </c>
      <c r="G17" s="31"/>
      <c r="H17" s="31">
        <f t="shared" si="3"/>
        <v>0</v>
      </c>
    </row>
    <row r="18" spans="2:8" x14ac:dyDescent="0.25">
      <c r="B18" s="39">
        <f t="shared" si="0"/>
        <v>2.9999999999999997E-4</v>
      </c>
      <c r="C18" s="31">
        <f t="shared" si="1"/>
        <v>12</v>
      </c>
      <c r="D18" s="31">
        <f t="shared" si="4"/>
        <v>330</v>
      </c>
      <c r="E18" s="30"/>
      <c r="F18" s="37">
        <f t="shared" si="2"/>
        <v>0</v>
      </c>
      <c r="G18" s="31"/>
      <c r="H18" s="31">
        <f t="shared" si="3"/>
        <v>0</v>
      </c>
    </row>
    <row r="19" spans="2:8" x14ac:dyDescent="0.25">
      <c r="B19" s="39">
        <f t="shared" si="0"/>
        <v>2.9999999999999997E-4</v>
      </c>
      <c r="C19" s="31">
        <f t="shared" si="1"/>
        <v>13</v>
      </c>
      <c r="D19" s="31">
        <f t="shared" si="4"/>
        <v>360</v>
      </c>
      <c r="E19" s="30"/>
      <c r="F19" s="37">
        <f t="shared" si="2"/>
        <v>0</v>
      </c>
      <c r="G19" s="31"/>
      <c r="H19" s="31">
        <f t="shared" si="3"/>
        <v>0</v>
      </c>
    </row>
    <row r="20" spans="2:8" x14ac:dyDescent="0.25">
      <c r="B20" s="39">
        <f t="shared" si="0"/>
        <v>2.9999999999999997E-4</v>
      </c>
      <c r="C20" s="31">
        <f t="shared" si="1"/>
        <v>14</v>
      </c>
      <c r="D20" s="31">
        <f t="shared" si="4"/>
        <v>390</v>
      </c>
      <c r="E20" s="30"/>
      <c r="F20" s="37">
        <f t="shared" si="2"/>
        <v>0</v>
      </c>
      <c r="G20" s="31"/>
      <c r="H20" s="31">
        <f t="shared" si="3"/>
        <v>0</v>
      </c>
    </row>
    <row r="21" spans="2:8" x14ac:dyDescent="0.25">
      <c r="B21" s="39">
        <f t="shared" si="0"/>
        <v>2.9999999999999997E-4</v>
      </c>
      <c r="C21" s="31">
        <f t="shared" si="1"/>
        <v>15</v>
      </c>
      <c r="D21" s="31">
        <f t="shared" si="4"/>
        <v>420</v>
      </c>
      <c r="E21" s="30"/>
      <c r="F21" s="37">
        <f t="shared" si="2"/>
        <v>0</v>
      </c>
      <c r="G21" s="31"/>
      <c r="H21" s="31">
        <f t="shared" si="3"/>
        <v>0</v>
      </c>
    </row>
    <row r="22" spans="2:8" x14ac:dyDescent="0.25">
      <c r="B22" s="39">
        <f t="shared" si="0"/>
        <v>2.9999999999999997E-4</v>
      </c>
      <c r="C22" s="31">
        <f t="shared" si="1"/>
        <v>16</v>
      </c>
      <c r="D22" s="31">
        <f t="shared" si="4"/>
        <v>450</v>
      </c>
      <c r="E22" s="30"/>
      <c r="F22" s="37">
        <f t="shared" si="2"/>
        <v>0</v>
      </c>
      <c r="G22" s="31"/>
      <c r="H22" s="31">
        <f t="shared" si="3"/>
        <v>0</v>
      </c>
    </row>
    <row r="23" spans="2:8" x14ac:dyDescent="0.25">
      <c r="B23" s="39">
        <f t="shared" si="0"/>
        <v>2.9999999999999997E-4</v>
      </c>
      <c r="C23" s="31">
        <f t="shared" si="1"/>
        <v>17</v>
      </c>
      <c r="D23" s="31">
        <f t="shared" si="4"/>
        <v>480</v>
      </c>
      <c r="E23" s="30"/>
      <c r="F23" s="37">
        <f t="shared" si="2"/>
        <v>0</v>
      </c>
      <c r="G23" s="31"/>
      <c r="H23" s="31">
        <f t="shared" si="3"/>
        <v>0</v>
      </c>
    </row>
    <row r="24" spans="2:8" x14ac:dyDescent="0.25">
      <c r="B24" s="39">
        <f t="shared" si="0"/>
        <v>2.9999999999999997E-4</v>
      </c>
      <c r="C24" s="31">
        <f t="shared" si="1"/>
        <v>18</v>
      </c>
      <c r="D24" s="31">
        <f t="shared" si="4"/>
        <v>510</v>
      </c>
      <c r="E24" s="30"/>
      <c r="F24" s="37">
        <f t="shared" si="2"/>
        <v>0</v>
      </c>
      <c r="G24" s="31"/>
      <c r="H24" s="31">
        <f t="shared" si="3"/>
        <v>0</v>
      </c>
    </row>
    <row r="25" spans="2:8" x14ac:dyDescent="0.25">
      <c r="B25" s="39">
        <f t="shared" si="0"/>
        <v>2.9999999999999997E-4</v>
      </c>
      <c r="C25" s="31">
        <f t="shared" si="1"/>
        <v>19</v>
      </c>
      <c r="D25" s="31">
        <f t="shared" si="4"/>
        <v>540</v>
      </c>
      <c r="E25" s="30"/>
      <c r="F25" s="37">
        <f t="shared" si="2"/>
        <v>0</v>
      </c>
      <c r="G25" s="31"/>
      <c r="H25" s="31">
        <f t="shared" si="3"/>
        <v>0</v>
      </c>
    </row>
    <row r="26" spans="2:8" x14ac:dyDescent="0.25">
      <c r="B26" s="39">
        <f t="shared" si="0"/>
        <v>2.9999999999999997E-4</v>
      </c>
      <c r="C26" s="31">
        <f t="shared" si="1"/>
        <v>20</v>
      </c>
      <c r="D26" s="31">
        <f t="shared" si="4"/>
        <v>570</v>
      </c>
      <c r="E26" s="30"/>
      <c r="F26" s="37">
        <f t="shared" si="2"/>
        <v>0</v>
      </c>
      <c r="G26" s="31"/>
      <c r="H26" s="31">
        <f t="shared" si="3"/>
        <v>0</v>
      </c>
    </row>
    <row r="27" spans="2:8" x14ac:dyDescent="0.25">
      <c r="B27" s="39">
        <f t="shared" si="0"/>
        <v>2.9999999999999997E-4</v>
      </c>
      <c r="C27" s="31">
        <f t="shared" si="1"/>
        <v>21</v>
      </c>
      <c r="D27" s="31">
        <f t="shared" si="4"/>
        <v>600</v>
      </c>
      <c r="E27" s="30"/>
      <c r="F27" s="37">
        <f t="shared" si="2"/>
        <v>0</v>
      </c>
      <c r="G27" s="31"/>
      <c r="H27" s="31">
        <f t="shared" si="3"/>
        <v>0</v>
      </c>
    </row>
    <row r="28" spans="2:8" x14ac:dyDescent="0.25">
      <c r="B28" s="39">
        <f t="shared" si="0"/>
        <v>2.9999999999999997E-4</v>
      </c>
      <c r="C28" s="31">
        <f t="shared" si="1"/>
        <v>22</v>
      </c>
      <c r="D28" s="31">
        <f t="shared" si="4"/>
        <v>630</v>
      </c>
      <c r="E28" s="30"/>
      <c r="F28" s="37">
        <f t="shared" si="2"/>
        <v>0</v>
      </c>
      <c r="G28" s="31"/>
      <c r="H28" s="31">
        <f t="shared" si="3"/>
        <v>0</v>
      </c>
    </row>
    <row r="29" spans="2:8" x14ac:dyDescent="0.25">
      <c r="B29" s="39">
        <f t="shared" si="0"/>
        <v>2.9999999999999997E-4</v>
      </c>
      <c r="C29" s="31">
        <f t="shared" si="1"/>
        <v>23</v>
      </c>
      <c r="D29" s="31">
        <f t="shared" si="4"/>
        <v>660</v>
      </c>
      <c r="E29" s="30"/>
      <c r="F29" s="37">
        <f t="shared" si="2"/>
        <v>0</v>
      </c>
      <c r="G29" s="31"/>
      <c r="H29" s="31">
        <f t="shared" si="3"/>
        <v>0</v>
      </c>
    </row>
    <row r="30" spans="2:8" x14ac:dyDescent="0.25">
      <c r="B30" s="39">
        <f t="shared" si="0"/>
        <v>2.9999999999999997E-4</v>
      </c>
      <c r="C30" s="31">
        <f t="shared" si="1"/>
        <v>24</v>
      </c>
      <c r="D30" s="31">
        <f t="shared" si="4"/>
        <v>690</v>
      </c>
      <c r="E30" s="30"/>
      <c r="F30" s="37">
        <f t="shared" si="2"/>
        <v>0</v>
      </c>
      <c r="G30" s="31"/>
      <c r="H30" s="31">
        <f t="shared" si="3"/>
        <v>0</v>
      </c>
    </row>
    <row r="31" spans="2:8" x14ac:dyDescent="0.25">
      <c r="B31" s="92"/>
      <c r="C31" s="31"/>
      <c r="D31" s="31"/>
      <c r="E31" s="30"/>
      <c r="F31" s="101" t="s">
        <v>40</v>
      </c>
      <c r="G31" s="43"/>
      <c r="H31" s="43">
        <f>SUM(H8:H30)</f>
        <v>0</v>
      </c>
    </row>
    <row r="32" spans="2:8" x14ac:dyDescent="0.25">
      <c r="B32" s="39"/>
      <c r="C32" s="31"/>
      <c r="D32" s="31"/>
      <c r="E32" s="30"/>
      <c r="F32" s="31"/>
      <c r="G32" s="31"/>
      <c r="H32" s="31"/>
    </row>
    <row r="33" spans="2:8" x14ac:dyDescent="0.25">
      <c r="B33" s="39"/>
      <c r="C33" s="31"/>
      <c r="D33" s="31"/>
      <c r="E33" s="30"/>
      <c r="F33" s="31" t="s">
        <v>41</v>
      </c>
      <c r="G33" s="31"/>
      <c r="H33" s="43">
        <f>+H31/24</f>
        <v>0</v>
      </c>
    </row>
    <row r="34" spans="2:8" x14ac:dyDescent="0.25">
      <c r="B34" s="92"/>
    </row>
    <row r="35" spans="2:8" x14ac:dyDescent="0.25">
      <c r="B35" s="92"/>
      <c r="F35" s="102" t="s">
        <v>42</v>
      </c>
      <c r="G35" s="102"/>
      <c r="H35" s="103">
        <f>+H33+F30</f>
        <v>0</v>
      </c>
    </row>
    <row r="36" spans="2:8" x14ac:dyDescent="0.25">
      <c r="B36" s="92"/>
      <c r="F36" s="104"/>
      <c r="G36" s="104"/>
      <c r="H36" s="104"/>
    </row>
    <row r="37" spans="2:8" x14ac:dyDescent="0.25">
      <c r="B37" s="92"/>
    </row>
    <row r="38" spans="2:8" x14ac:dyDescent="0.25">
      <c r="B38" s="92"/>
    </row>
    <row r="39" spans="2:8" x14ac:dyDescent="0.25">
      <c r="B39" s="92"/>
    </row>
    <row r="40" spans="2:8" x14ac:dyDescent="0.25">
      <c r="B40" s="92"/>
    </row>
    <row r="41" spans="2:8" x14ac:dyDescent="0.25">
      <c r="B41" s="92"/>
    </row>
    <row r="42" spans="2:8" x14ac:dyDescent="0.25">
      <c r="B42" s="92"/>
    </row>
    <row r="43" spans="2:8" x14ac:dyDescent="0.25">
      <c r="B43" s="92"/>
    </row>
    <row r="44" spans="2:8" x14ac:dyDescent="0.25">
      <c r="B44" s="92"/>
    </row>
    <row r="45" spans="2:8" x14ac:dyDescent="0.25">
      <c r="B45" s="92"/>
    </row>
    <row r="46" spans="2:8" x14ac:dyDescent="0.25">
      <c r="B46" s="92"/>
    </row>
    <row r="47" spans="2:8" x14ac:dyDescent="0.25">
      <c r="B47" s="92"/>
    </row>
    <row r="48" spans="2:8" x14ac:dyDescent="0.25">
      <c r="B48" s="92"/>
    </row>
    <row r="49" spans="2:2" x14ac:dyDescent="0.25">
      <c r="B49" s="92"/>
    </row>
    <row r="50" spans="2:2" x14ac:dyDescent="0.25">
      <c r="B50" s="92"/>
    </row>
    <row r="51" spans="2:2" x14ac:dyDescent="0.25">
      <c r="B51" s="92"/>
    </row>
    <row r="52" spans="2:2" x14ac:dyDescent="0.25">
      <c r="B52" s="92"/>
    </row>
    <row r="53" spans="2:2" x14ac:dyDescent="0.25">
      <c r="B53" s="92"/>
    </row>
    <row r="54" spans="2:2" x14ac:dyDescent="0.25">
      <c r="B54" s="92"/>
    </row>
    <row r="55" spans="2:2" x14ac:dyDescent="0.25">
      <c r="B55" s="92"/>
    </row>
    <row r="56" spans="2:2" x14ac:dyDescent="0.25">
      <c r="B56" s="92"/>
    </row>
    <row r="57" spans="2:2" x14ac:dyDescent="0.25">
      <c r="B57" s="92"/>
    </row>
    <row r="58" spans="2:2" x14ac:dyDescent="0.25">
      <c r="B58" s="92"/>
    </row>
    <row r="59" spans="2:2" x14ac:dyDescent="0.25">
      <c r="B59" s="92"/>
    </row>
    <row r="60" spans="2:2" x14ac:dyDescent="0.25">
      <c r="B60" s="92"/>
    </row>
    <row r="61" spans="2:2" x14ac:dyDescent="0.25">
      <c r="B61" s="92"/>
    </row>
    <row r="62" spans="2:2" x14ac:dyDescent="0.25">
      <c r="B62" s="92"/>
    </row>
    <row r="63" spans="2:2" x14ac:dyDescent="0.25">
      <c r="B63" s="92"/>
    </row>
    <row r="64" spans="2:2" x14ac:dyDescent="0.25">
      <c r="B64" s="92"/>
    </row>
    <row r="65" spans="2:2" x14ac:dyDescent="0.25">
      <c r="B65" s="92"/>
    </row>
    <row r="66" spans="2:2" x14ac:dyDescent="0.25">
      <c r="B66" s="92"/>
    </row>
    <row r="67" spans="2:2" x14ac:dyDescent="0.25">
      <c r="B67" s="92"/>
    </row>
    <row r="68" spans="2:2" x14ac:dyDescent="0.25">
      <c r="B68" s="92"/>
    </row>
    <row r="69" spans="2:2" x14ac:dyDescent="0.25">
      <c r="B69" s="92"/>
    </row>
    <row r="70" spans="2:2" x14ac:dyDescent="0.25">
      <c r="B70" s="92"/>
    </row>
    <row r="71" spans="2:2" x14ac:dyDescent="0.25">
      <c r="B71" s="92"/>
    </row>
    <row r="72" spans="2:2" x14ac:dyDescent="0.25">
      <c r="B72" s="92"/>
    </row>
    <row r="73" spans="2:2" x14ac:dyDescent="0.25">
      <c r="B73" s="92"/>
    </row>
    <row r="74" spans="2:2" x14ac:dyDescent="0.25">
      <c r="B74" s="92"/>
    </row>
    <row r="75" spans="2:2" x14ac:dyDescent="0.25">
      <c r="B75" s="92"/>
    </row>
    <row r="76" spans="2:2" x14ac:dyDescent="0.25">
      <c r="B76" s="92"/>
    </row>
    <row r="77" spans="2:2" x14ac:dyDescent="0.25">
      <c r="B77" s="92"/>
    </row>
    <row r="78" spans="2:2" x14ac:dyDescent="0.25">
      <c r="B78" s="92"/>
    </row>
    <row r="79" spans="2:2" x14ac:dyDescent="0.25">
      <c r="B79" s="92"/>
    </row>
    <row r="80" spans="2:2" x14ac:dyDescent="0.25">
      <c r="B80" s="92"/>
    </row>
    <row r="81" spans="2:2" x14ac:dyDescent="0.25">
      <c r="B81" s="92"/>
    </row>
    <row r="82" spans="2:2" x14ac:dyDescent="0.25">
      <c r="B82" s="92"/>
    </row>
    <row r="83" spans="2:2" x14ac:dyDescent="0.25">
      <c r="B83" s="92"/>
    </row>
    <row r="84" spans="2:2" x14ac:dyDescent="0.25">
      <c r="B84" s="92"/>
    </row>
    <row r="85" spans="2:2" x14ac:dyDescent="0.25">
      <c r="B85" s="92"/>
    </row>
    <row r="86" spans="2:2" x14ac:dyDescent="0.25">
      <c r="B86" s="92"/>
    </row>
    <row r="87" spans="2:2" x14ac:dyDescent="0.25">
      <c r="B87" s="92"/>
    </row>
    <row r="88" spans="2:2" x14ac:dyDescent="0.25">
      <c r="B88" s="92"/>
    </row>
    <row r="89" spans="2:2" x14ac:dyDescent="0.25">
      <c r="B89" s="92"/>
    </row>
    <row r="90" spans="2:2" x14ac:dyDescent="0.25">
      <c r="B90" s="92"/>
    </row>
    <row r="91" spans="2:2" x14ac:dyDescent="0.25">
      <c r="B91" s="92"/>
    </row>
    <row r="92" spans="2:2" x14ac:dyDescent="0.25">
      <c r="B92" s="92"/>
    </row>
    <row r="93" spans="2:2" x14ac:dyDescent="0.25">
      <c r="B93" s="92"/>
    </row>
    <row r="94" spans="2:2" x14ac:dyDescent="0.25">
      <c r="B94" s="92"/>
    </row>
    <row r="95" spans="2:2" x14ac:dyDescent="0.25">
      <c r="B95" s="92"/>
    </row>
    <row r="96" spans="2:2" x14ac:dyDescent="0.25">
      <c r="B96" s="92"/>
    </row>
    <row r="97" spans="2:2" x14ac:dyDescent="0.25">
      <c r="B97" s="92"/>
    </row>
    <row r="98" spans="2:2" x14ac:dyDescent="0.25">
      <c r="B98" s="92"/>
    </row>
    <row r="99" spans="2:2" x14ac:dyDescent="0.25">
      <c r="B99" s="92"/>
    </row>
    <row r="100" spans="2:2" x14ac:dyDescent="0.25">
      <c r="B100" s="92"/>
    </row>
    <row r="101" spans="2:2" x14ac:dyDescent="0.25">
      <c r="B101" s="92"/>
    </row>
    <row r="102" spans="2:2" x14ac:dyDescent="0.25">
      <c r="B102" s="92"/>
    </row>
    <row r="103" spans="2:2" x14ac:dyDescent="0.25">
      <c r="B103" s="92"/>
    </row>
    <row r="104" spans="2:2" x14ac:dyDescent="0.25">
      <c r="B104" s="92"/>
    </row>
    <row r="105" spans="2:2" x14ac:dyDescent="0.25">
      <c r="B105" s="92"/>
    </row>
    <row r="106" spans="2:2" x14ac:dyDescent="0.25">
      <c r="B106" s="92"/>
    </row>
    <row r="107" spans="2:2" x14ac:dyDescent="0.25">
      <c r="B107" s="9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E3" sqref="E3"/>
    </sheetView>
  </sheetViews>
  <sheetFormatPr baseColWidth="10" defaultRowHeight="15" x14ac:dyDescent="0.25"/>
  <cols>
    <col min="2" max="2" width="11.42578125" style="30"/>
    <col min="5" max="5" width="15.5703125" bestFit="1" customWidth="1"/>
    <col min="7" max="7" width="13.42578125" customWidth="1"/>
    <col min="9" max="9" width="16.7109375" bestFit="1" customWidth="1"/>
  </cols>
  <sheetData>
    <row r="1" spans="1:9" ht="15.75" thickBot="1" x14ac:dyDescent="0.3">
      <c r="A1" s="30"/>
      <c r="C1" s="31"/>
      <c r="D1" s="31"/>
      <c r="E1" s="30"/>
      <c r="F1" s="31"/>
      <c r="G1" s="31"/>
      <c r="H1" s="31"/>
      <c r="I1" s="31"/>
    </row>
    <row r="2" spans="1:9" ht="15.75" thickBot="1" x14ac:dyDescent="0.3">
      <c r="A2" s="30"/>
      <c r="C2" s="31"/>
      <c r="D2" s="31" t="s">
        <v>10</v>
      </c>
      <c r="E2" s="49">
        <f>+'Estimación del Convenio'!G13</f>
        <v>0</v>
      </c>
      <c r="F2" s="31" t="s">
        <v>11</v>
      </c>
      <c r="G2" s="33">
        <f>+E2/E3</f>
        <v>0</v>
      </c>
      <c r="H2" s="37"/>
      <c r="I2" s="31"/>
    </row>
    <row r="3" spans="1:9" ht="15.75" thickBot="1" x14ac:dyDescent="0.3">
      <c r="A3" s="30"/>
      <c r="C3" s="31"/>
      <c r="D3" s="31" t="s">
        <v>12</v>
      </c>
      <c r="E3" s="34">
        <v>36</v>
      </c>
      <c r="F3" s="31"/>
      <c r="G3" s="31"/>
      <c r="H3" s="31"/>
      <c r="I3" s="31"/>
    </row>
    <row r="4" spans="1:9" x14ac:dyDescent="0.25">
      <c r="A4" s="30"/>
      <c r="C4" s="31"/>
      <c r="D4" s="31"/>
      <c r="E4" s="30"/>
      <c r="F4" s="31"/>
      <c r="G4" s="31"/>
      <c r="H4" s="31"/>
      <c r="I4" s="31"/>
    </row>
    <row r="5" spans="1:9" x14ac:dyDescent="0.25">
      <c r="A5" s="30"/>
      <c r="C5" s="31"/>
      <c r="D5" s="31"/>
      <c r="E5" s="30"/>
      <c r="F5" s="31"/>
      <c r="G5" s="31"/>
      <c r="H5" s="31"/>
      <c r="I5" s="31"/>
    </row>
    <row r="6" spans="1:9" ht="15.75" thickBot="1" x14ac:dyDescent="0.3">
      <c r="A6" s="30"/>
      <c r="C6" s="31" t="s">
        <v>12</v>
      </c>
      <c r="D6" s="31"/>
      <c r="E6" s="30"/>
      <c r="F6" s="31"/>
      <c r="G6" s="31"/>
      <c r="H6" s="31" t="s">
        <v>17</v>
      </c>
      <c r="I6" s="31"/>
    </row>
    <row r="7" spans="1:9" ht="15.75" thickBot="1" x14ac:dyDescent="0.3">
      <c r="A7" s="30"/>
      <c r="C7" s="31">
        <v>1</v>
      </c>
      <c r="D7" s="31"/>
      <c r="E7" s="30"/>
      <c r="F7" s="36">
        <f>+G2</f>
        <v>0</v>
      </c>
      <c r="G7" s="31"/>
      <c r="H7" s="31"/>
      <c r="I7" s="31"/>
    </row>
    <row r="8" spans="1:9" x14ac:dyDescent="0.25">
      <c r="A8" s="38"/>
      <c r="B8" s="39">
        <f>+Recargo!C8</f>
        <v>2.9999999999999997E-4</v>
      </c>
      <c r="C8" s="31">
        <f>1+C7</f>
        <v>2</v>
      </c>
      <c r="D8" s="31">
        <v>30</v>
      </c>
      <c r="E8" s="30"/>
      <c r="F8" s="37">
        <f>+F7</f>
        <v>0</v>
      </c>
      <c r="G8" s="31"/>
      <c r="H8" s="31">
        <f>+F8*D8*B8</f>
        <v>0</v>
      </c>
      <c r="I8" s="31"/>
    </row>
    <row r="9" spans="1:9" x14ac:dyDescent="0.25">
      <c r="A9" s="30"/>
      <c r="B9" s="39">
        <f>+B8</f>
        <v>2.9999999999999997E-4</v>
      </c>
      <c r="C9" s="31">
        <f t="shared" ref="C9:C42" si="0">1+C8</f>
        <v>3</v>
      </c>
      <c r="D9" s="31">
        <f>+D8+30</f>
        <v>60</v>
      </c>
      <c r="E9" s="30"/>
      <c r="F9" s="37">
        <f t="shared" ref="F9:F42" si="1">+F8</f>
        <v>0</v>
      </c>
      <c r="G9" s="31"/>
      <c r="H9" s="31">
        <f t="shared" ref="H9:H42" si="2">+F9*D9*B9</f>
        <v>0</v>
      </c>
      <c r="I9" s="31"/>
    </row>
    <row r="10" spans="1:9" x14ac:dyDescent="0.25">
      <c r="A10" s="30"/>
      <c r="B10" s="39">
        <f t="shared" ref="B10:B42" si="3">+B9</f>
        <v>2.9999999999999997E-4</v>
      </c>
      <c r="C10" s="31">
        <f t="shared" si="0"/>
        <v>4</v>
      </c>
      <c r="D10" s="31">
        <f t="shared" ref="D10:D42" si="4">+D9+30</f>
        <v>90</v>
      </c>
      <c r="E10" s="30"/>
      <c r="F10" s="37">
        <f t="shared" si="1"/>
        <v>0</v>
      </c>
      <c r="G10" s="31"/>
      <c r="H10" s="31">
        <f t="shared" si="2"/>
        <v>0</v>
      </c>
      <c r="I10" s="31"/>
    </row>
    <row r="11" spans="1:9" x14ac:dyDescent="0.25">
      <c r="A11" s="30"/>
      <c r="B11" s="39">
        <f t="shared" si="3"/>
        <v>2.9999999999999997E-4</v>
      </c>
      <c r="C11" s="31">
        <f t="shared" si="0"/>
        <v>5</v>
      </c>
      <c r="D11" s="31">
        <f t="shared" si="4"/>
        <v>120</v>
      </c>
      <c r="E11" s="30"/>
      <c r="F11" s="37">
        <f t="shared" si="1"/>
        <v>0</v>
      </c>
      <c r="G11" s="31"/>
      <c r="H11" s="31">
        <f t="shared" si="2"/>
        <v>0</v>
      </c>
      <c r="I11" s="31"/>
    </row>
    <row r="12" spans="1:9" x14ac:dyDescent="0.25">
      <c r="A12" s="30"/>
      <c r="B12" s="39">
        <f t="shared" si="3"/>
        <v>2.9999999999999997E-4</v>
      </c>
      <c r="C12" s="31">
        <f t="shared" si="0"/>
        <v>6</v>
      </c>
      <c r="D12" s="31">
        <f t="shared" si="4"/>
        <v>150</v>
      </c>
      <c r="E12" s="30"/>
      <c r="F12" s="37">
        <f t="shared" si="1"/>
        <v>0</v>
      </c>
      <c r="G12" s="31"/>
      <c r="H12" s="31">
        <f t="shared" si="2"/>
        <v>0</v>
      </c>
      <c r="I12" s="31"/>
    </row>
    <row r="13" spans="1:9" x14ac:dyDescent="0.25">
      <c r="A13" s="30"/>
      <c r="B13" s="39">
        <f t="shared" si="3"/>
        <v>2.9999999999999997E-4</v>
      </c>
      <c r="C13" s="31">
        <f t="shared" si="0"/>
        <v>7</v>
      </c>
      <c r="D13" s="31">
        <f t="shared" si="4"/>
        <v>180</v>
      </c>
      <c r="E13" s="30"/>
      <c r="F13" s="37">
        <f t="shared" si="1"/>
        <v>0</v>
      </c>
      <c r="G13" s="31"/>
      <c r="H13" s="31">
        <f t="shared" si="2"/>
        <v>0</v>
      </c>
      <c r="I13" s="31"/>
    </row>
    <row r="14" spans="1:9" x14ac:dyDescent="0.25">
      <c r="A14" s="30"/>
      <c r="B14" s="39">
        <f t="shared" si="3"/>
        <v>2.9999999999999997E-4</v>
      </c>
      <c r="C14" s="31">
        <f t="shared" si="0"/>
        <v>8</v>
      </c>
      <c r="D14" s="31">
        <f t="shared" si="4"/>
        <v>210</v>
      </c>
      <c r="E14" s="30"/>
      <c r="F14" s="37">
        <f t="shared" si="1"/>
        <v>0</v>
      </c>
      <c r="G14" s="31"/>
      <c r="H14" s="31">
        <f t="shared" si="2"/>
        <v>0</v>
      </c>
      <c r="I14" s="31"/>
    </row>
    <row r="15" spans="1:9" x14ac:dyDescent="0.25">
      <c r="A15" s="30"/>
      <c r="B15" s="39">
        <f t="shared" si="3"/>
        <v>2.9999999999999997E-4</v>
      </c>
      <c r="C15" s="31">
        <f t="shared" si="0"/>
        <v>9</v>
      </c>
      <c r="D15" s="31">
        <f t="shared" si="4"/>
        <v>240</v>
      </c>
      <c r="E15" s="30"/>
      <c r="F15" s="37">
        <f t="shared" si="1"/>
        <v>0</v>
      </c>
      <c r="G15" s="31"/>
      <c r="H15" s="31">
        <f t="shared" si="2"/>
        <v>0</v>
      </c>
      <c r="I15" s="31"/>
    </row>
    <row r="16" spans="1:9" x14ac:dyDescent="0.25">
      <c r="A16" s="30"/>
      <c r="B16" s="39">
        <f t="shared" si="3"/>
        <v>2.9999999999999997E-4</v>
      </c>
      <c r="C16" s="31">
        <f t="shared" si="0"/>
        <v>10</v>
      </c>
      <c r="D16" s="31">
        <f t="shared" si="4"/>
        <v>270</v>
      </c>
      <c r="E16" s="30"/>
      <c r="F16" s="37">
        <f t="shared" si="1"/>
        <v>0</v>
      </c>
      <c r="G16" s="31"/>
      <c r="H16" s="31">
        <f t="shared" si="2"/>
        <v>0</v>
      </c>
      <c r="I16" s="31"/>
    </row>
    <row r="17" spans="1:9" x14ac:dyDescent="0.25">
      <c r="A17" s="30"/>
      <c r="B17" s="39">
        <f t="shared" si="3"/>
        <v>2.9999999999999997E-4</v>
      </c>
      <c r="C17" s="31">
        <f t="shared" si="0"/>
        <v>11</v>
      </c>
      <c r="D17" s="31">
        <f t="shared" si="4"/>
        <v>300</v>
      </c>
      <c r="E17" s="30"/>
      <c r="F17" s="37">
        <f t="shared" si="1"/>
        <v>0</v>
      </c>
      <c r="G17" s="31"/>
      <c r="H17" s="31">
        <f t="shared" si="2"/>
        <v>0</v>
      </c>
      <c r="I17" s="31"/>
    </row>
    <row r="18" spans="1:9" x14ac:dyDescent="0.25">
      <c r="A18" s="30"/>
      <c r="B18" s="39">
        <f t="shared" si="3"/>
        <v>2.9999999999999997E-4</v>
      </c>
      <c r="C18" s="31">
        <f t="shared" si="0"/>
        <v>12</v>
      </c>
      <c r="D18" s="31">
        <f t="shared" si="4"/>
        <v>330</v>
      </c>
      <c r="E18" s="30"/>
      <c r="F18" s="37">
        <f t="shared" si="1"/>
        <v>0</v>
      </c>
      <c r="G18" s="31"/>
      <c r="H18" s="31">
        <f t="shared" si="2"/>
        <v>0</v>
      </c>
      <c r="I18" s="31"/>
    </row>
    <row r="19" spans="1:9" x14ac:dyDescent="0.25">
      <c r="A19" s="30"/>
      <c r="B19" s="39">
        <f t="shared" si="3"/>
        <v>2.9999999999999997E-4</v>
      </c>
      <c r="C19" s="31">
        <f t="shared" si="0"/>
        <v>13</v>
      </c>
      <c r="D19" s="31">
        <f t="shared" si="4"/>
        <v>360</v>
      </c>
      <c r="E19" s="30"/>
      <c r="F19" s="37">
        <f t="shared" si="1"/>
        <v>0</v>
      </c>
      <c r="G19" s="31"/>
      <c r="H19" s="31">
        <f t="shared" si="2"/>
        <v>0</v>
      </c>
      <c r="I19" s="31"/>
    </row>
    <row r="20" spans="1:9" x14ac:dyDescent="0.25">
      <c r="A20" s="30"/>
      <c r="B20" s="39">
        <f t="shared" si="3"/>
        <v>2.9999999999999997E-4</v>
      </c>
      <c r="C20" s="31">
        <f t="shared" si="0"/>
        <v>14</v>
      </c>
      <c r="D20" s="31">
        <f t="shared" si="4"/>
        <v>390</v>
      </c>
      <c r="E20" s="30"/>
      <c r="F20" s="37">
        <f t="shared" si="1"/>
        <v>0</v>
      </c>
      <c r="G20" s="31"/>
      <c r="H20" s="31">
        <f t="shared" si="2"/>
        <v>0</v>
      </c>
      <c r="I20" s="31"/>
    </row>
    <row r="21" spans="1:9" x14ac:dyDescent="0.25">
      <c r="A21" s="30"/>
      <c r="B21" s="39">
        <f t="shared" si="3"/>
        <v>2.9999999999999997E-4</v>
      </c>
      <c r="C21" s="31">
        <f t="shared" si="0"/>
        <v>15</v>
      </c>
      <c r="D21" s="31">
        <f t="shared" si="4"/>
        <v>420</v>
      </c>
      <c r="E21" s="30"/>
      <c r="F21" s="37">
        <f t="shared" si="1"/>
        <v>0</v>
      </c>
      <c r="G21" s="31"/>
      <c r="H21" s="31">
        <f t="shared" si="2"/>
        <v>0</v>
      </c>
      <c r="I21" s="31"/>
    </row>
    <row r="22" spans="1:9" x14ac:dyDescent="0.25">
      <c r="A22" s="30"/>
      <c r="B22" s="39">
        <f t="shared" si="3"/>
        <v>2.9999999999999997E-4</v>
      </c>
      <c r="C22" s="31">
        <f t="shared" si="0"/>
        <v>16</v>
      </c>
      <c r="D22" s="31">
        <f t="shared" si="4"/>
        <v>450</v>
      </c>
      <c r="E22" s="30"/>
      <c r="F22" s="37">
        <f t="shared" si="1"/>
        <v>0</v>
      </c>
      <c r="G22" s="31"/>
      <c r="H22" s="31">
        <f t="shared" si="2"/>
        <v>0</v>
      </c>
      <c r="I22" s="31"/>
    </row>
    <row r="23" spans="1:9" x14ac:dyDescent="0.25">
      <c r="A23" s="30"/>
      <c r="B23" s="39">
        <f t="shared" si="3"/>
        <v>2.9999999999999997E-4</v>
      </c>
      <c r="C23" s="31">
        <f t="shared" si="0"/>
        <v>17</v>
      </c>
      <c r="D23" s="31">
        <f t="shared" si="4"/>
        <v>480</v>
      </c>
      <c r="E23" s="30"/>
      <c r="F23" s="37">
        <f t="shared" si="1"/>
        <v>0</v>
      </c>
      <c r="G23" s="31"/>
      <c r="H23" s="31">
        <f t="shared" si="2"/>
        <v>0</v>
      </c>
      <c r="I23" s="31"/>
    </row>
    <row r="24" spans="1:9" x14ac:dyDescent="0.25">
      <c r="A24" s="30"/>
      <c r="B24" s="39">
        <f t="shared" si="3"/>
        <v>2.9999999999999997E-4</v>
      </c>
      <c r="C24" s="31">
        <f t="shared" si="0"/>
        <v>18</v>
      </c>
      <c r="D24" s="31">
        <f t="shared" si="4"/>
        <v>510</v>
      </c>
      <c r="E24" s="30"/>
      <c r="F24" s="37">
        <f t="shared" si="1"/>
        <v>0</v>
      </c>
      <c r="G24" s="31"/>
      <c r="H24" s="31">
        <f t="shared" si="2"/>
        <v>0</v>
      </c>
      <c r="I24" s="31"/>
    </row>
    <row r="25" spans="1:9" x14ac:dyDescent="0.25">
      <c r="A25" s="30"/>
      <c r="B25" s="39">
        <f t="shared" si="3"/>
        <v>2.9999999999999997E-4</v>
      </c>
      <c r="C25" s="31">
        <f t="shared" si="0"/>
        <v>19</v>
      </c>
      <c r="D25" s="31">
        <f t="shared" si="4"/>
        <v>540</v>
      </c>
      <c r="E25" s="30"/>
      <c r="F25" s="37">
        <f t="shared" si="1"/>
        <v>0</v>
      </c>
      <c r="G25" s="31"/>
      <c r="H25" s="31">
        <f t="shared" si="2"/>
        <v>0</v>
      </c>
      <c r="I25" s="31"/>
    </row>
    <row r="26" spans="1:9" x14ac:dyDescent="0.25">
      <c r="A26" s="30"/>
      <c r="B26" s="39">
        <f t="shared" si="3"/>
        <v>2.9999999999999997E-4</v>
      </c>
      <c r="C26" s="31">
        <f t="shared" si="0"/>
        <v>20</v>
      </c>
      <c r="D26" s="31">
        <f t="shared" si="4"/>
        <v>570</v>
      </c>
      <c r="E26" s="30"/>
      <c r="F26" s="37">
        <f t="shared" si="1"/>
        <v>0</v>
      </c>
      <c r="G26" s="31"/>
      <c r="H26" s="31">
        <f t="shared" si="2"/>
        <v>0</v>
      </c>
      <c r="I26" s="31"/>
    </row>
    <row r="27" spans="1:9" x14ac:dyDescent="0.25">
      <c r="A27" s="30"/>
      <c r="B27" s="39">
        <f t="shared" si="3"/>
        <v>2.9999999999999997E-4</v>
      </c>
      <c r="C27" s="31">
        <f t="shared" si="0"/>
        <v>21</v>
      </c>
      <c r="D27" s="31">
        <f t="shared" si="4"/>
        <v>600</v>
      </c>
      <c r="E27" s="30"/>
      <c r="F27" s="37">
        <f t="shared" si="1"/>
        <v>0</v>
      </c>
      <c r="G27" s="31"/>
      <c r="H27" s="31">
        <f t="shared" si="2"/>
        <v>0</v>
      </c>
      <c r="I27" s="31"/>
    </row>
    <row r="28" spans="1:9" x14ac:dyDescent="0.25">
      <c r="A28" s="30"/>
      <c r="B28" s="39">
        <f t="shared" si="3"/>
        <v>2.9999999999999997E-4</v>
      </c>
      <c r="C28" s="31">
        <f t="shared" si="0"/>
        <v>22</v>
      </c>
      <c r="D28" s="31">
        <f t="shared" si="4"/>
        <v>630</v>
      </c>
      <c r="E28" s="30"/>
      <c r="F28" s="37">
        <f t="shared" si="1"/>
        <v>0</v>
      </c>
      <c r="G28" s="31"/>
      <c r="H28" s="31">
        <f t="shared" si="2"/>
        <v>0</v>
      </c>
      <c r="I28" s="31"/>
    </row>
    <row r="29" spans="1:9" x14ac:dyDescent="0.25">
      <c r="A29" s="30"/>
      <c r="B29" s="39">
        <f t="shared" si="3"/>
        <v>2.9999999999999997E-4</v>
      </c>
      <c r="C29" s="31">
        <f t="shared" si="0"/>
        <v>23</v>
      </c>
      <c r="D29" s="31">
        <f t="shared" si="4"/>
        <v>660</v>
      </c>
      <c r="E29" s="30"/>
      <c r="F29" s="37">
        <f t="shared" si="1"/>
        <v>0</v>
      </c>
      <c r="G29" s="31"/>
      <c r="H29" s="31">
        <f t="shared" si="2"/>
        <v>0</v>
      </c>
      <c r="I29" s="31"/>
    </row>
    <row r="30" spans="1:9" x14ac:dyDescent="0.25">
      <c r="A30" s="30"/>
      <c r="B30" s="39">
        <f t="shared" si="3"/>
        <v>2.9999999999999997E-4</v>
      </c>
      <c r="C30" s="31">
        <f t="shared" si="0"/>
        <v>24</v>
      </c>
      <c r="D30" s="31">
        <f t="shared" si="4"/>
        <v>690</v>
      </c>
      <c r="E30" s="30"/>
      <c r="F30" s="37">
        <f t="shared" si="1"/>
        <v>0</v>
      </c>
      <c r="G30" s="31"/>
      <c r="H30" s="31">
        <f t="shared" si="2"/>
        <v>0</v>
      </c>
      <c r="I30" s="31"/>
    </row>
    <row r="31" spans="1:9" x14ac:dyDescent="0.25">
      <c r="A31" s="30"/>
      <c r="B31" s="39">
        <f t="shared" si="3"/>
        <v>2.9999999999999997E-4</v>
      </c>
      <c r="C31" s="31">
        <f t="shared" si="0"/>
        <v>25</v>
      </c>
      <c r="D31" s="31">
        <f t="shared" si="4"/>
        <v>720</v>
      </c>
      <c r="E31" s="30"/>
      <c r="F31" s="37">
        <f t="shared" si="1"/>
        <v>0</v>
      </c>
      <c r="G31" s="31"/>
      <c r="H31" s="31">
        <f t="shared" si="2"/>
        <v>0</v>
      </c>
      <c r="I31" s="31"/>
    </row>
    <row r="32" spans="1:9" x14ac:dyDescent="0.25">
      <c r="A32" s="30"/>
      <c r="B32" s="39">
        <f t="shared" si="3"/>
        <v>2.9999999999999997E-4</v>
      </c>
      <c r="C32" s="31">
        <f t="shared" si="0"/>
        <v>26</v>
      </c>
      <c r="D32" s="31">
        <f t="shared" si="4"/>
        <v>750</v>
      </c>
      <c r="E32" s="30"/>
      <c r="F32" s="37">
        <f t="shared" si="1"/>
        <v>0</v>
      </c>
      <c r="G32" s="31"/>
      <c r="H32" s="31">
        <f t="shared" si="2"/>
        <v>0</v>
      </c>
      <c r="I32" s="31"/>
    </row>
    <row r="33" spans="1:9" x14ac:dyDescent="0.25">
      <c r="A33" s="30"/>
      <c r="B33" s="39">
        <f t="shared" si="3"/>
        <v>2.9999999999999997E-4</v>
      </c>
      <c r="C33" s="31">
        <f t="shared" si="0"/>
        <v>27</v>
      </c>
      <c r="D33" s="31">
        <f t="shared" si="4"/>
        <v>780</v>
      </c>
      <c r="E33" s="30"/>
      <c r="F33" s="37">
        <f t="shared" si="1"/>
        <v>0</v>
      </c>
      <c r="G33" s="31"/>
      <c r="H33" s="31">
        <f t="shared" si="2"/>
        <v>0</v>
      </c>
      <c r="I33" s="31"/>
    </row>
    <row r="34" spans="1:9" x14ac:dyDescent="0.25">
      <c r="A34" s="30"/>
      <c r="B34" s="39">
        <f t="shared" si="3"/>
        <v>2.9999999999999997E-4</v>
      </c>
      <c r="C34" s="31">
        <f t="shared" si="0"/>
        <v>28</v>
      </c>
      <c r="D34" s="31">
        <f t="shared" si="4"/>
        <v>810</v>
      </c>
      <c r="E34" s="30"/>
      <c r="F34" s="37">
        <f t="shared" si="1"/>
        <v>0</v>
      </c>
      <c r="G34" s="31"/>
      <c r="H34" s="31">
        <f t="shared" si="2"/>
        <v>0</v>
      </c>
      <c r="I34" s="31"/>
    </row>
    <row r="35" spans="1:9" x14ac:dyDescent="0.25">
      <c r="A35" s="30"/>
      <c r="B35" s="39">
        <f t="shared" si="3"/>
        <v>2.9999999999999997E-4</v>
      </c>
      <c r="C35" s="31">
        <f t="shared" si="0"/>
        <v>29</v>
      </c>
      <c r="D35" s="31">
        <f t="shared" si="4"/>
        <v>840</v>
      </c>
      <c r="E35" s="30"/>
      <c r="F35" s="37">
        <f t="shared" si="1"/>
        <v>0</v>
      </c>
      <c r="G35" s="31"/>
      <c r="H35" s="31">
        <f t="shared" si="2"/>
        <v>0</v>
      </c>
      <c r="I35" s="31"/>
    </row>
    <row r="36" spans="1:9" x14ac:dyDescent="0.25">
      <c r="A36" s="30"/>
      <c r="B36" s="39">
        <f t="shared" si="3"/>
        <v>2.9999999999999997E-4</v>
      </c>
      <c r="C36" s="31">
        <f t="shared" si="0"/>
        <v>30</v>
      </c>
      <c r="D36" s="31">
        <f t="shared" si="4"/>
        <v>870</v>
      </c>
      <c r="E36" s="30"/>
      <c r="F36" s="37">
        <f t="shared" si="1"/>
        <v>0</v>
      </c>
      <c r="G36" s="31"/>
      <c r="H36" s="31">
        <f t="shared" si="2"/>
        <v>0</v>
      </c>
      <c r="I36" s="31"/>
    </row>
    <row r="37" spans="1:9" x14ac:dyDescent="0.25">
      <c r="A37" s="30"/>
      <c r="B37" s="39">
        <f t="shared" si="3"/>
        <v>2.9999999999999997E-4</v>
      </c>
      <c r="C37" s="31">
        <f t="shared" si="0"/>
        <v>31</v>
      </c>
      <c r="D37" s="31">
        <f t="shared" si="4"/>
        <v>900</v>
      </c>
      <c r="E37" s="30"/>
      <c r="F37" s="37">
        <f t="shared" si="1"/>
        <v>0</v>
      </c>
      <c r="G37" s="31"/>
      <c r="H37" s="31">
        <f t="shared" si="2"/>
        <v>0</v>
      </c>
      <c r="I37" s="31"/>
    </row>
    <row r="38" spans="1:9" x14ac:dyDescent="0.25">
      <c r="A38" s="30"/>
      <c r="B38" s="39">
        <f t="shared" si="3"/>
        <v>2.9999999999999997E-4</v>
      </c>
      <c r="C38" s="31">
        <f t="shared" si="0"/>
        <v>32</v>
      </c>
      <c r="D38" s="31">
        <f t="shared" si="4"/>
        <v>930</v>
      </c>
      <c r="E38" s="30"/>
      <c r="F38" s="37">
        <f t="shared" si="1"/>
        <v>0</v>
      </c>
      <c r="G38" s="31"/>
      <c r="H38" s="31">
        <f t="shared" si="2"/>
        <v>0</v>
      </c>
      <c r="I38" s="31"/>
    </row>
    <row r="39" spans="1:9" x14ac:dyDescent="0.25">
      <c r="A39" s="30"/>
      <c r="B39" s="39">
        <f t="shared" si="3"/>
        <v>2.9999999999999997E-4</v>
      </c>
      <c r="C39" s="31">
        <f t="shared" si="0"/>
        <v>33</v>
      </c>
      <c r="D39" s="31">
        <f t="shared" si="4"/>
        <v>960</v>
      </c>
      <c r="E39" s="30"/>
      <c r="F39" s="37">
        <f t="shared" si="1"/>
        <v>0</v>
      </c>
      <c r="G39" s="31"/>
      <c r="H39" s="31">
        <f t="shared" si="2"/>
        <v>0</v>
      </c>
      <c r="I39" s="31"/>
    </row>
    <row r="40" spans="1:9" x14ac:dyDescent="0.25">
      <c r="A40" s="30"/>
      <c r="B40" s="39">
        <f t="shared" si="3"/>
        <v>2.9999999999999997E-4</v>
      </c>
      <c r="C40" s="31">
        <f t="shared" si="0"/>
        <v>34</v>
      </c>
      <c r="D40" s="31">
        <f t="shared" si="4"/>
        <v>990</v>
      </c>
      <c r="E40" s="30"/>
      <c r="F40" s="37">
        <f t="shared" si="1"/>
        <v>0</v>
      </c>
      <c r="G40" s="31"/>
      <c r="H40" s="31">
        <f t="shared" si="2"/>
        <v>0</v>
      </c>
      <c r="I40" s="31"/>
    </row>
    <row r="41" spans="1:9" x14ac:dyDescent="0.25">
      <c r="A41" s="30"/>
      <c r="B41" s="39">
        <f t="shared" si="3"/>
        <v>2.9999999999999997E-4</v>
      </c>
      <c r="C41" s="31">
        <f t="shared" si="0"/>
        <v>35</v>
      </c>
      <c r="D41" s="31">
        <f t="shared" si="4"/>
        <v>1020</v>
      </c>
      <c r="E41" s="30"/>
      <c r="F41" s="37">
        <f t="shared" si="1"/>
        <v>0</v>
      </c>
      <c r="G41" s="31"/>
      <c r="H41" s="31">
        <f t="shared" si="2"/>
        <v>0</v>
      </c>
      <c r="I41" s="31"/>
    </row>
    <row r="42" spans="1:9" ht="15.75" thickBot="1" x14ac:dyDescent="0.3">
      <c r="A42" s="30"/>
      <c r="B42" s="39">
        <f t="shared" si="3"/>
        <v>2.9999999999999997E-4</v>
      </c>
      <c r="C42" s="31">
        <f t="shared" si="0"/>
        <v>36</v>
      </c>
      <c r="D42" s="31">
        <f t="shared" si="4"/>
        <v>1050</v>
      </c>
      <c r="E42" s="30"/>
      <c r="F42" s="37">
        <f t="shared" si="1"/>
        <v>0</v>
      </c>
      <c r="G42" s="31"/>
      <c r="H42" s="31">
        <f t="shared" si="2"/>
        <v>0</v>
      </c>
      <c r="I42" s="31"/>
    </row>
    <row r="43" spans="1:9" ht="15.75" thickBot="1" x14ac:dyDescent="0.3">
      <c r="C43" s="31"/>
      <c r="D43" s="31"/>
      <c r="G43" s="43" t="s">
        <v>43</v>
      </c>
      <c r="H43" s="70">
        <f>SUM(H8:H42)</f>
        <v>0</v>
      </c>
      <c r="I43" s="90"/>
    </row>
    <row r="44" spans="1:9" ht="15.75" thickBot="1" x14ac:dyDescent="0.3">
      <c r="A44" s="30"/>
      <c r="C44" s="31"/>
      <c r="D44" s="31"/>
      <c r="E44" s="30"/>
      <c r="F44" s="31"/>
      <c r="G44" s="31"/>
      <c r="H44" s="31"/>
      <c r="I44" s="31"/>
    </row>
    <row r="45" spans="1:9" ht="15.75" thickBot="1" x14ac:dyDescent="0.3">
      <c r="A45" s="30"/>
      <c r="C45" s="72"/>
      <c r="D45" s="72"/>
      <c r="E45" s="72"/>
      <c r="F45" s="31"/>
      <c r="G45" s="105" t="s">
        <v>44</v>
      </c>
      <c r="H45" s="106">
        <f>+H43/36+F42</f>
        <v>0</v>
      </c>
      <c r="I45" s="31"/>
    </row>
    <row r="46" spans="1:9" x14ac:dyDescent="0.25">
      <c r="A46" s="30"/>
      <c r="C46" s="72"/>
      <c r="D46" s="72"/>
      <c r="E46" s="75"/>
      <c r="F46" s="31"/>
      <c r="G46" s="31"/>
      <c r="H46" s="31"/>
      <c r="I46" s="31"/>
    </row>
    <row r="47" spans="1:9" x14ac:dyDescent="0.25">
      <c r="A47" s="30"/>
      <c r="C47" s="72"/>
      <c r="D47" s="71"/>
      <c r="E47" s="71"/>
      <c r="F47" s="31"/>
      <c r="G47" s="31"/>
      <c r="H47" s="43"/>
      <c r="I47" s="31"/>
    </row>
    <row r="48" spans="1:9" x14ac:dyDescent="0.25">
      <c r="A48" s="30"/>
      <c r="C48" s="72"/>
      <c r="D48" s="72"/>
      <c r="E48" s="75"/>
      <c r="F48" s="31"/>
      <c r="G48" s="31"/>
      <c r="H48" s="43"/>
      <c r="I48" s="31"/>
    </row>
    <row r="49" spans="1:9" x14ac:dyDescent="0.25">
      <c r="A49" s="30"/>
      <c r="C49" s="79"/>
      <c r="D49" s="76"/>
      <c r="E49" s="75"/>
      <c r="F49" s="31"/>
      <c r="G49" s="31"/>
      <c r="H49" s="43"/>
      <c r="I49" s="31"/>
    </row>
    <row r="50" spans="1:9" x14ac:dyDescent="0.25">
      <c r="A50" s="30"/>
      <c r="C50" s="31"/>
      <c r="D50" s="31"/>
      <c r="E50" s="30"/>
      <c r="F50" s="31"/>
      <c r="G50" s="31"/>
      <c r="H50" s="31"/>
      <c r="I5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Estimación del Convenio</vt:lpstr>
      <vt:lpstr>2</vt:lpstr>
      <vt:lpstr>5</vt:lpstr>
      <vt:lpstr>8</vt:lpstr>
      <vt:lpstr>10</vt:lpstr>
      <vt:lpstr>14</vt:lpstr>
      <vt:lpstr>18</vt:lpstr>
      <vt:lpstr>24</vt:lpstr>
      <vt:lpstr>36</vt:lpstr>
      <vt:lpstr>48</vt:lpstr>
      <vt:lpstr>72</vt:lpstr>
      <vt:lpstr>Recargo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Daniel Garcia</dc:creator>
  <cp:lastModifiedBy>Fernando Daniel Garcia</cp:lastModifiedBy>
  <dcterms:created xsi:type="dcterms:W3CDTF">2025-12-26T12:00:49Z</dcterms:created>
  <dcterms:modified xsi:type="dcterms:W3CDTF">2026-01-19T20:10:57Z</dcterms:modified>
</cp:coreProperties>
</file>