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\Estudios_Economicos\Ines\Asesoria_Economica\Simuladores\IRPF mensual\"/>
    </mc:Choice>
  </mc:AlternateContent>
  <bookViews>
    <workbookView xWindow="0" yWindow="0" windowWidth="28800" windowHeight="11580" tabRatio="588" activeTab="3"/>
  </bookViews>
  <sheets>
    <sheet name="Instructivo" sheetId="4" r:id="rId1"/>
    <sheet name="Ingresos y Deducciones" sheetId="1" r:id="rId2"/>
    <sheet name="Detalles de Liquidación" sheetId="2" r:id="rId3"/>
    <sheet name="Parámetros" sheetId="3" r:id="rId4"/>
    <sheet name="Ingresos antes" sheetId="5" state="hidden" r:id="rId5"/>
    <sheet name="Liquidación antes" sheetId="6" state="hidden" r:id="rId6"/>
    <sheet name="Parámetros antes" sheetId="7" state="hidden" r:id="rId7"/>
  </sheets>
  <definedNames>
    <definedName name="_xlnm._FilterDatabase" localSheetId="1" hidden="1">'Ingresos y Deducciones'!#REF!</definedName>
    <definedName name="_xlnm.Print_Area" localSheetId="2">'Detalles de Liquidación'!$C$2:$K$82</definedName>
    <definedName name="_xlnm.Print_Area" localSheetId="1">'Ingresos y Deducciones'!$B$2:$L$83</definedName>
    <definedName name="_xlnm.Print_Area" localSheetId="0">Instructivo!$B$2:$I$119</definedName>
    <definedName name="_xlnm.Print_Area" localSheetId="3">Parámetros!$C$2:$L$33</definedName>
    <definedName name="_xlnm.Criteria" localSheetId="1">'Ingresos y Deducciones'!$I$51:$I$51</definedName>
  </definedNames>
  <calcPr calcId="162913"/>
</workbook>
</file>

<file path=xl/calcChain.xml><?xml version="1.0" encoding="utf-8"?>
<calcChain xmlns="http://schemas.openxmlformats.org/spreadsheetml/2006/main">
  <c r="K53" i="1" l="1"/>
  <c r="K53" i="5" s="1"/>
  <c r="K9" i="1"/>
  <c r="G36" i="1"/>
  <c r="L36" i="1" s="1"/>
  <c r="H16" i="5"/>
  <c r="G36" i="5" s="1"/>
  <c r="L36" i="5" s="1"/>
  <c r="H14" i="5"/>
  <c r="H12" i="5"/>
  <c r="H10" i="5"/>
  <c r="K9" i="5" s="1"/>
  <c r="K66" i="5"/>
  <c r="K55" i="5"/>
  <c r="I53" i="5"/>
  <c r="I51" i="5"/>
  <c r="K46" i="5"/>
  <c r="K45" i="5"/>
  <c r="K44" i="5"/>
  <c r="K40" i="5"/>
  <c r="K38" i="5" s="1"/>
  <c r="I24" i="6"/>
  <c r="I23" i="6"/>
  <c r="I10" i="6"/>
  <c r="I14" i="6"/>
  <c r="G30" i="7"/>
  <c r="F29" i="7"/>
  <c r="H29" i="7"/>
  <c r="H30" i="7"/>
  <c r="F23" i="7"/>
  <c r="H23" i="7" s="1"/>
  <c r="C23" i="7"/>
  <c r="E23" i="7" s="1"/>
  <c r="F22" i="7"/>
  <c r="H22" i="7"/>
  <c r="E22" i="7"/>
  <c r="F21" i="7"/>
  <c r="H21" i="7" s="1"/>
  <c r="E21" i="7"/>
  <c r="F20" i="7"/>
  <c r="H20" i="7" s="1"/>
  <c r="F19" i="7"/>
  <c r="C20" i="7"/>
  <c r="E20" i="7"/>
  <c r="F18" i="7"/>
  <c r="C19" i="7" s="1"/>
  <c r="E19" i="7" s="1"/>
  <c r="F17" i="7"/>
  <c r="H17" i="7" s="1"/>
  <c r="E17" i="7"/>
  <c r="K33" i="5"/>
  <c r="H18" i="7"/>
  <c r="H19" i="7"/>
  <c r="K62" i="1"/>
  <c r="I19" i="6" s="1"/>
  <c r="J14" i="2"/>
  <c r="J10" i="2"/>
  <c r="E35" i="2"/>
  <c r="H35" i="2"/>
  <c r="H36" i="2"/>
  <c r="H37" i="2"/>
  <c r="H38" i="2"/>
  <c r="E39" i="2"/>
  <c r="H39" i="2"/>
  <c r="E40" i="2"/>
  <c r="H40" i="2"/>
  <c r="H41" i="2"/>
  <c r="H42" i="2"/>
  <c r="K38" i="1"/>
  <c r="K48" i="1" s="1"/>
  <c r="J23" i="2"/>
  <c r="J24" i="2"/>
  <c r="K51" i="1"/>
  <c r="K51" i="5" s="1"/>
  <c r="F17" i="3"/>
  <c r="G17" i="3"/>
  <c r="I17" i="3" s="1"/>
  <c r="F35" i="2"/>
  <c r="G18" i="3"/>
  <c r="F36" i="2" s="1"/>
  <c r="D19" i="3"/>
  <c r="G19" i="3"/>
  <c r="F37" i="2" s="1"/>
  <c r="G20" i="3"/>
  <c r="F38" i="2" s="1"/>
  <c r="F21" i="3"/>
  <c r="G21" i="3"/>
  <c r="D39" i="2" s="1"/>
  <c r="F39" i="2"/>
  <c r="F22" i="3"/>
  <c r="G22" i="3"/>
  <c r="F40" i="2" s="1"/>
  <c r="I22" i="3"/>
  <c r="G23" i="3"/>
  <c r="D24" i="3" s="1"/>
  <c r="G29" i="3"/>
  <c r="I29" i="3" s="1"/>
  <c r="I30" i="3" s="1"/>
  <c r="H30" i="3"/>
  <c r="I21" i="3"/>
  <c r="K64" i="1"/>
  <c r="I20" i="6" s="1"/>
  <c r="K33" i="1"/>
  <c r="J13" i="2" s="1"/>
  <c r="D35" i="2"/>
  <c r="D18" i="3"/>
  <c r="F18" i="3" s="1"/>
  <c r="K62" i="5"/>
  <c r="I11" i="6"/>
  <c r="I12" i="6"/>
  <c r="J19" i="2"/>
  <c r="J11" i="2"/>
  <c r="K60" i="1"/>
  <c r="J18" i="2" s="1"/>
  <c r="J12" i="2"/>
  <c r="E36" i="2"/>
  <c r="I52" i="6"/>
  <c r="I54" i="6"/>
  <c r="J52" i="2"/>
  <c r="J54" i="2"/>
  <c r="D20" i="3" l="1"/>
  <c r="E38" i="2" s="1"/>
  <c r="D40" i="2"/>
  <c r="I20" i="3"/>
  <c r="I19" i="3"/>
  <c r="D23" i="3"/>
  <c r="F23" i="3" s="1"/>
  <c r="D16" i="2"/>
  <c r="J15" i="2"/>
  <c r="A35" i="2" s="1"/>
  <c r="A36" i="2" s="1"/>
  <c r="A37" i="2" s="1"/>
  <c r="K52" i="5"/>
  <c r="I13" i="6"/>
  <c r="I15" i="6" s="1"/>
  <c r="A35" i="6" s="1"/>
  <c r="A36" i="6" s="1"/>
  <c r="I23" i="3"/>
  <c r="F20" i="3"/>
  <c r="F41" i="2"/>
  <c r="C18" i="7"/>
  <c r="E18" i="7" s="1"/>
  <c r="K48" i="5"/>
  <c r="I21" i="6" s="1"/>
  <c r="E41" i="2"/>
  <c r="K35" i="1"/>
  <c r="E46" i="2" s="1"/>
  <c r="H46" i="2" s="1"/>
  <c r="D38" i="2"/>
  <c r="D36" i="2"/>
  <c r="D37" i="2"/>
  <c r="C24" i="7"/>
  <c r="E24" i="7" s="1"/>
  <c r="I18" i="6"/>
  <c r="K63" i="5"/>
  <c r="K60" i="5"/>
  <c r="J22" i="2"/>
  <c r="I22" i="6"/>
  <c r="K68" i="1"/>
  <c r="J21" i="2"/>
  <c r="D72" i="1"/>
  <c r="D72" i="5"/>
  <c r="D42" i="2"/>
  <c r="F24" i="3"/>
  <c r="E42" i="2"/>
  <c r="I18" i="3"/>
  <c r="E37" i="2"/>
  <c r="F19" i="3"/>
  <c r="K35" i="5"/>
  <c r="D46" i="2"/>
  <c r="K64" i="5"/>
  <c r="J20" i="2"/>
  <c r="D41" i="2" l="1"/>
  <c r="G35" i="2"/>
  <c r="J35" i="2" s="1"/>
  <c r="D46" i="6"/>
  <c r="G46" i="6" s="1"/>
  <c r="J25" i="2"/>
  <c r="A46" i="2" s="1"/>
  <c r="I25" i="6"/>
  <c r="F46" i="6" s="1"/>
  <c r="K68" i="5"/>
  <c r="G37" i="2"/>
  <c r="J37" i="2" s="1"/>
  <c r="F35" i="6"/>
  <c r="I35" i="6" s="1"/>
  <c r="F36" i="6"/>
  <c r="I36" i="6" s="1"/>
  <c r="A37" i="6"/>
  <c r="A38" i="2"/>
  <c r="G36" i="2"/>
  <c r="J36" i="2" s="1"/>
  <c r="G46" i="2" l="1"/>
  <c r="J46" i="2" s="1"/>
  <c r="J47" i="2" s="1"/>
  <c r="I46" i="6"/>
  <c r="I47" i="6" s="1"/>
  <c r="A39" i="2"/>
  <c r="G38" i="2"/>
  <c r="J38" i="2" s="1"/>
  <c r="A38" i="6"/>
  <c r="F37" i="6"/>
  <c r="I37" i="6" s="1"/>
  <c r="F38" i="6" l="1"/>
  <c r="A39" i="6"/>
  <c r="A40" i="2"/>
  <c r="G39" i="2"/>
  <c r="J39" i="2" s="1"/>
  <c r="I38" i="6" l="1"/>
  <c r="F39" i="6"/>
  <c r="I39" i="6" s="1"/>
  <c r="A40" i="6"/>
  <c r="A41" i="2"/>
  <c r="G40" i="2"/>
  <c r="F40" i="6" l="1"/>
  <c r="I40" i="6" s="1"/>
  <c r="A41" i="6"/>
  <c r="A42" i="2"/>
  <c r="G42" i="2" s="1"/>
  <c r="J42" i="2" s="1"/>
  <c r="G41" i="2"/>
  <c r="J41" i="2" s="1"/>
  <c r="J40" i="2"/>
  <c r="A42" i="6" l="1"/>
  <c r="F42" i="6" s="1"/>
  <c r="I42" i="6" s="1"/>
  <c r="F41" i="6"/>
  <c r="I41" i="6" s="1"/>
  <c r="J43" i="2"/>
  <c r="G43" i="2"/>
  <c r="I43" i="6" l="1"/>
  <c r="I50" i="6" s="1"/>
  <c r="K72" i="5" s="1"/>
  <c r="K74" i="1" s="1"/>
  <c r="J50" i="2"/>
  <c r="K72" i="1" s="1"/>
  <c r="J27" i="2"/>
  <c r="J31" i="2" s="1"/>
  <c r="F43" i="6"/>
  <c r="I27" i="6" l="1"/>
  <c r="I31" i="6" s="1"/>
  <c r="K76" i="1"/>
</calcChain>
</file>

<file path=xl/sharedStrings.xml><?xml version="1.0" encoding="utf-8"?>
<sst xmlns="http://schemas.openxmlformats.org/spreadsheetml/2006/main" count="307" uniqueCount="141">
  <si>
    <t>1.</t>
  </si>
  <si>
    <t>$</t>
  </si>
  <si>
    <t>2.</t>
  </si>
  <si>
    <t>3.</t>
  </si>
  <si>
    <t xml:space="preserve">Ingresos nominales </t>
  </si>
  <si>
    <t>Salario vacacional</t>
  </si>
  <si>
    <t>Desde</t>
  </si>
  <si>
    <t>Hasta</t>
  </si>
  <si>
    <t>Ingresos</t>
  </si>
  <si>
    <t>Deducciones</t>
  </si>
  <si>
    <t>Tasa</t>
  </si>
  <si>
    <t>Impuesto</t>
  </si>
  <si>
    <t>Base de prestaciones y contribuciones (BPC)</t>
  </si>
  <si>
    <t>BPC</t>
  </si>
  <si>
    <t>Deducciones:</t>
  </si>
  <si>
    <t>Ingresos:</t>
  </si>
  <si>
    <t>Aportes Jubilatorios</t>
  </si>
  <si>
    <t>Si es profesional:</t>
  </si>
  <si>
    <t>7.</t>
  </si>
  <si>
    <t>Aporte a CJPPU</t>
  </si>
  <si>
    <t>Aportes FRL</t>
  </si>
  <si>
    <t xml:space="preserve">Otras partidas </t>
  </si>
  <si>
    <t>Otras deducciones</t>
  </si>
  <si>
    <t>Rangos BPC</t>
  </si>
  <si>
    <t>A  Deducir</t>
  </si>
  <si>
    <t>Tope Aporte AFAP</t>
  </si>
  <si>
    <t>Hijos o personas a cargo</t>
  </si>
  <si>
    <t>Cálculo del impuesto/deducciones según escala de rentas</t>
  </si>
  <si>
    <t xml:space="preserve"> = Campos calculados</t>
  </si>
  <si>
    <t xml:space="preserve"> = Campos habilitados para ingreso de datos</t>
  </si>
  <si>
    <t>Escala de rentas para deducciones (artículo 38)</t>
  </si>
  <si>
    <t xml:space="preserve"> </t>
  </si>
  <si>
    <t>8.</t>
  </si>
  <si>
    <t>Sección 2</t>
  </si>
  <si>
    <t>Sección 3</t>
  </si>
  <si>
    <t>Sección 4</t>
  </si>
  <si>
    <t>INGRESOS del Mes:</t>
  </si>
  <si>
    <t>DEDUCCIONES del Mes:</t>
  </si>
  <si>
    <t>Fondo de solidaridad…………………. ………………………</t>
  </si>
  <si>
    <t>Adicional Fondo de solidaridad………………………</t>
  </si>
  <si>
    <t>Fondo de solidaridad y adicional</t>
  </si>
  <si>
    <t>Aportes de salud amparados por el FONASA</t>
  </si>
  <si>
    <t>4.</t>
  </si>
  <si>
    <t>5.</t>
  </si>
  <si>
    <t>6.</t>
  </si>
  <si>
    <t>9.</t>
  </si>
  <si>
    <r>
      <t xml:space="preserve">         I</t>
    </r>
    <r>
      <rPr>
        <b/>
        <sz val="12"/>
        <rFont val="Century Gothic"/>
        <family val="2"/>
      </rPr>
      <t xml:space="preserve">MPUESTO A LA </t>
    </r>
    <r>
      <rPr>
        <b/>
        <sz val="14"/>
        <rFont val="Century Gothic"/>
        <family val="2"/>
      </rPr>
      <t>R</t>
    </r>
    <r>
      <rPr>
        <b/>
        <sz val="12"/>
        <rFont val="Century Gothic"/>
        <family val="2"/>
      </rPr>
      <t xml:space="preserve">ENTA DE LAS </t>
    </r>
    <r>
      <rPr>
        <b/>
        <sz val="14"/>
        <rFont val="Century Gothic"/>
        <family val="2"/>
      </rPr>
      <t>P</t>
    </r>
    <r>
      <rPr>
        <b/>
        <sz val="12"/>
        <rFont val="Century Gothic"/>
        <family val="2"/>
      </rPr>
      <t xml:space="preserve">ERSONAS </t>
    </r>
    <r>
      <rPr>
        <b/>
        <sz val="14"/>
        <rFont val="Century Gothic"/>
        <family val="2"/>
      </rPr>
      <t>F</t>
    </r>
    <r>
      <rPr>
        <b/>
        <sz val="12"/>
        <rFont val="Century Gothic"/>
        <family val="2"/>
      </rPr>
      <t>ÍSICAS</t>
    </r>
  </si>
  <si>
    <t>Sección 1</t>
  </si>
  <si>
    <t>NO</t>
  </si>
  <si>
    <t>Desarrollado por DGI</t>
  </si>
  <si>
    <t>Monto estimado de retención IRPF régimen general:</t>
  </si>
  <si>
    <t>Monto de retención reducida por opción NF</t>
  </si>
  <si>
    <t>Aportes Jubilatorios……………………………………………..</t>
  </si>
  <si>
    <t>Aportes FONASA………………………………………………..</t>
  </si>
  <si>
    <t>Aporte FRL………………………………………………………..</t>
  </si>
  <si>
    <t>Aportes FONASA</t>
  </si>
  <si>
    <t>Incremento 6% Ingresos gravados Seguridad Social (Si renta computable &gt; 10 BPC)……………………….</t>
  </si>
  <si>
    <t>Aporte Mensual a CJPPU o Caja Notarial…………………..</t>
  </si>
  <si>
    <t>Total de renta computable del mes:</t>
  </si>
  <si>
    <t>Total deducciones de mes:</t>
  </si>
  <si>
    <t>Total renta computable:</t>
  </si>
  <si>
    <t>Total deducciones:</t>
  </si>
  <si>
    <t xml:space="preserve">  Hasta</t>
  </si>
  <si>
    <t>No</t>
  </si>
  <si>
    <t>Mínimo no imponible (Opción "No" en "Aplica Mínimo Imponible - Sección 1)</t>
  </si>
  <si>
    <t>Si</t>
  </si>
  <si>
    <t>Aporte FRL</t>
  </si>
  <si>
    <t>Otras Deducciones (Mensual)…………………………………………………………………………….</t>
  </si>
  <si>
    <t>(Calculados sobre los ingresos de Mes). Profesionales ingresan aquí aportes al FONASA.</t>
  </si>
  <si>
    <t>Incremento 6% Dto. 199/011</t>
  </si>
  <si>
    <t>Monto de retención art.64 bis Dto. 148/007:</t>
  </si>
  <si>
    <t>Monto de retención reducida por opción NF:</t>
  </si>
  <si>
    <t>Salario Vacacional obligatorio por disposiciones legales:…………………………………………………………………………………</t>
  </si>
  <si>
    <t>(Aguinaldo obligatorio por disposiciones legales no computable para ingresos ni deducciones)</t>
  </si>
  <si>
    <t>Desarrollado por D.G.I.</t>
  </si>
  <si>
    <r>
      <t xml:space="preserve">Aportes a la Seguridad Social sueldos y otras partidas gravadas </t>
    </r>
    <r>
      <rPr>
        <i/>
        <sz val="8"/>
        <color indexed="8"/>
        <rFont val="Arial"/>
        <family val="2"/>
      </rPr>
      <t>(excluido el aguinaldo por disposiciones legales)</t>
    </r>
  </si>
  <si>
    <t xml:space="preserve">                                                    </t>
  </si>
  <si>
    <t xml:space="preserve">                                                   </t>
  </si>
  <si>
    <t xml:space="preserve">                    </t>
  </si>
  <si>
    <r>
      <t xml:space="preserve">Ingreso Nominal Mensual </t>
    </r>
    <r>
      <rPr>
        <sz val="10"/>
        <rFont val="Arial"/>
        <family val="2"/>
      </rPr>
      <t>………………………………………………………………………………………….</t>
    </r>
  </si>
  <si>
    <t>Otros ingresos Mensuales gravados con aportes a la Seguridad Social………………………………………..</t>
  </si>
  <si>
    <t>Otros ingresos Mensuales NO gravados con aportes a la Seguridad Social…………………………………..</t>
  </si>
  <si>
    <t>Con Discapacidad……………………………………………………..</t>
  </si>
  <si>
    <t>Sin Discapacidad (hijos menores)………………………………………</t>
  </si>
  <si>
    <t>Importe Mensual a Deducir…………………………………................</t>
  </si>
  <si>
    <t>Cantidad de personas a cargo</t>
  </si>
  <si>
    <t>Porcentaje de deducción de las personas a cargo……</t>
  </si>
  <si>
    <t xml:space="preserve"> = Campos no habilitados para opción elegida</t>
  </si>
  <si>
    <t xml:space="preserve">                                                 IMPUESTO A LA RENTA DE LAS PERSONAS FÍSICAS  </t>
  </si>
  <si>
    <t xml:space="preserve">                                                  Categoría II: Rentas del Trabajo   </t>
  </si>
  <si>
    <t>Opción AFAP</t>
  </si>
  <si>
    <t>Opción reducción retención NF</t>
  </si>
  <si>
    <t>Aplica el mínimo no imponible</t>
  </si>
  <si>
    <t>Aplica exclusión del régimen de retenciones</t>
  </si>
  <si>
    <t>Deducción 100%</t>
  </si>
  <si>
    <t>Si ingresos nominales mensuales (excluido aguinaldo y salario vacacional):</t>
  </si>
  <si>
    <t>Mayores a</t>
  </si>
  <si>
    <t xml:space="preserve">Menores o iguales a </t>
  </si>
  <si>
    <t>Ingresos excl.aguin y SV</t>
  </si>
  <si>
    <r>
      <t xml:space="preserve">                                          I</t>
    </r>
    <r>
      <rPr>
        <b/>
        <sz val="12"/>
        <color indexed="53"/>
        <rFont val="Arial"/>
        <family val="2"/>
      </rPr>
      <t xml:space="preserve">MPUESTO A LA </t>
    </r>
    <r>
      <rPr>
        <b/>
        <sz val="14"/>
        <color indexed="53"/>
        <rFont val="Arial"/>
        <family val="2"/>
      </rPr>
      <t>R</t>
    </r>
    <r>
      <rPr>
        <b/>
        <sz val="12"/>
        <color indexed="53"/>
        <rFont val="Arial"/>
        <family val="2"/>
      </rPr>
      <t xml:space="preserve">ENTA DE LAS </t>
    </r>
    <r>
      <rPr>
        <b/>
        <sz val="14"/>
        <color indexed="53"/>
        <rFont val="Arial"/>
        <family val="2"/>
      </rPr>
      <t>P</t>
    </r>
    <r>
      <rPr>
        <b/>
        <sz val="12"/>
        <color indexed="53"/>
        <rFont val="Arial"/>
        <family val="2"/>
      </rPr>
      <t xml:space="preserve">ERSONAS </t>
    </r>
    <r>
      <rPr>
        <b/>
        <sz val="14"/>
        <color indexed="53"/>
        <rFont val="Arial"/>
        <family val="2"/>
      </rPr>
      <t>F</t>
    </r>
    <r>
      <rPr>
        <b/>
        <sz val="12"/>
        <color indexed="53"/>
        <rFont val="Arial"/>
        <family val="2"/>
      </rPr>
      <t>ÍSICAS</t>
    </r>
  </si>
  <si>
    <t>Escala de rentas para cálculo de impuesto (artículo 37)</t>
  </si>
  <si>
    <t xml:space="preserve">                                             IMPUESTO A LA RENTA DE LAS PERSONAS FÍSICAS   </t>
  </si>
  <si>
    <r>
      <t xml:space="preserve">                                                              Categoría II: Rentas del Trabajo  </t>
    </r>
    <r>
      <rPr>
        <b/>
        <sz val="14"/>
        <color indexed="63"/>
        <rFont val="Arial"/>
        <family val="2"/>
      </rPr>
      <t>IRPF 2023</t>
    </r>
  </si>
  <si>
    <t xml:space="preserve">                                                 Estimación de la retención mensual  2023</t>
  </si>
  <si>
    <t xml:space="preserve">                                                 Categoría II: Rentas del Trabajo IRPF 2023</t>
  </si>
  <si>
    <t>PARAMETROS 2023 (modificables)</t>
  </si>
  <si>
    <t xml:space="preserve">                                                  Estimación de la retención mensual  2023</t>
  </si>
  <si>
    <t xml:space="preserve">                                                              Estimación de la retención mensual. Vigencia: a partir 1/04/2023</t>
  </si>
  <si>
    <t>ANTES</t>
  </si>
  <si>
    <t/>
  </si>
  <si>
    <t>0 A 7 BPC</t>
  </si>
  <si>
    <t>7 A 10 BPC</t>
  </si>
  <si>
    <t>10 A 15 BPC</t>
  </si>
  <si>
    <t>15 A 30 BPC</t>
  </si>
  <si>
    <t>30 A 50 BPC</t>
  </si>
  <si>
    <t>50 A 75 BPC</t>
  </si>
  <si>
    <t>75 A 115 BPC</t>
  </si>
  <si>
    <t>+ DE 115 BPC</t>
  </si>
  <si>
    <t>15 BPC</t>
  </si>
  <si>
    <t>Monto a retener previo modificación Ley 20.124</t>
  </si>
  <si>
    <t xml:space="preserve">Rebaja en virtud de modificación Ley 20.124 </t>
  </si>
  <si>
    <t xml:space="preserve">Escala de rentas para cálculo de impuesto </t>
  </si>
  <si>
    <t>Escala de rentas para deducciones</t>
  </si>
  <si>
    <t xml:space="preserve">Límite exclusión de retenciones </t>
  </si>
  <si>
    <t xml:space="preserve">Incremento 6% </t>
  </si>
  <si>
    <t xml:space="preserve">                                                 IMPUESTO A LA RENTA DE LAS PERSONAS FÍSICAS   </t>
  </si>
  <si>
    <r>
      <t xml:space="preserve">Ingreso Nominal Mensual </t>
    </r>
    <r>
      <rPr>
        <sz val="10"/>
        <color rgb="FF002060"/>
        <rFont val="Ebrima"/>
      </rPr>
      <t>………………………………………………………………………………………….</t>
    </r>
  </si>
  <si>
    <r>
      <t xml:space="preserve">Aportes a la Seguridad Social sueldos y otras partidas gravadas </t>
    </r>
    <r>
      <rPr>
        <i/>
        <sz val="8"/>
        <color rgb="FF002060"/>
        <rFont val="Ebrima"/>
      </rPr>
      <t>(excluido el aguinaldo por disposiciones legales)</t>
    </r>
  </si>
  <si>
    <t xml:space="preserve">                                                              Estimación de la retención mensual. Vigencia: 1/01/2026</t>
  </si>
  <si>
    <t>Categoría II: Rentas del Trabajo IRPF 2026</t>
  </si>
  <si>
    <t>Estimación de la retención mensual  2026</t>
  </si>
  <si>
    <t xml:space="preserve">                                                  Estimación de la retención mensual  2026</t>
  </si>
  <si>
    <t>PARAMETROS 2026 (modificables)</t>
  </si>
  <si>
    <t xml:space="preserve">        IMPUESTO A LA RENTA DE LAS PERSONAS FÍSICAS (IRPF)</t>
  </si>
  <si>
    <t>Instructivo IRPF Cat.II - Estimación retención mensual aplicable a partir de enero de 2026</t>
  </si>
  <si>
    <t xml:space="preserve">                IMPUESTO A LA RENTA DE LAS PERSONAS FÍSICAS (IRPF)</t>
  </si>
  <si>
    <t>IMPUESTO A LA RENTA DE LAS PERSONAS FÍSICAS (IRPF)</t>
  </si>
  <si>
    <t xml:space="preserve">         IMPUESTO A LA RENTA DE LAS PERSONAS FÍSICAS (IRPF)</t>
  </si>
  <si>
    <t xml:space="preserve">                                                              Categoría II: Rentas del Trabajo  IRPF 2026</t>
  </si>
  <si>
    <t xml:space="preserve">          Categoría II: Rentas del Trabajo  IRPF 2026</t>
  </si>
  <si>
    <t xml:space="preserve">          Estimación de la retención mensual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</si>
</sst>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%"/>
    <numFmt numFmtId="165" formatCode="_ [$€-2]\ * #,##0.00_ ;_ [$€-2]\ * \-#,##0.00_ ;_ [$€-2]\ * &quot;-&quot;??_ "/>
    <numFmt numFmtId="166" formatCode="0.0%"/>
  </numFmts>
  <fonts count="7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62"/>
      <name val="Arial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b/>
      <sz val="11"/>
      <name val="Arial"/>
      <family val="2"/>
    </font>
    <font>
      <sz val="9"/>
      <name val="Century Gothic"/>
      <family val="2"/>
    </font>
    <font>
      <b/>
      <sz val="14"/>
      <name val="Century Gothic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i/>
      <sz val="8"/>
      <name val="Arial"/>
      <family val="2"/>
    </font>
    <font>
      <sz val="10"/>
      <color indexed="22"/>
      <name val="Arial"/>
      <family val="2"/>
    </font>
    <font>
      <b/>
      <sz val="12"/>
      <color indexed="10"/>
      <name val="Century Gothic"/>
      <family val="2"/>
    </font>
    <font>
      <b/>
      <sz val="11"/>
      <color indexed="62"/>
      <name val="Arial"/>
      <family val="2"/>
    </font>
    <font>
      <b/>
      <sz val="10"/>
      <color indexed="10"/>
      <name val="Arial"/>
      <family val="2"/>
    </font>
    <font>
      <b/>
      <sz val="12"/>
      <color indexed="23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4"/>
      <color indexed="52"/>
      <name val="Arial"/>
      <family val="2"/>
    </font>
    <font>
      <b/>
      <sz val="12"/>
      <color indexed="52"/>
      <name val="Arial"/>
      <family val="2"/>
    </font>
    <font>
      <b/>
      <sz val="11"/>
      <color indexed="52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b/>
      <sz val="11"/>
      <color indexed="16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3"/>
      <color indexed="52"/>
      <name val="Arial"/>
      <family val="2"/>
    </font>
    <font>
      <b/>
      <sz val="13"/>
      <color indexed="16"/>
      <name val="Arial"/>
      <family val="2"/>
    </font>
    <font>
      <b/>
      <sz val="16"/>
      <color indexed="16"/>
      <name val="Arial"/>
      <family val="2"/>
    </font>
    <font>
      <sz val="10"/>
      <color indexed="9"/>
      <name val="Arial"/>
      <family val="2"/>
    </font>
    <font>
      <sz val="10"/>
      <color indexed="4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53"/>
      <name val="Arial"/>
      <family val="2"/>
    </font>
    <font>
      <b/>
      <sz val="14"/>
      <color indexed="53"/>
      <name val="Arial"/>
      <family val="2"/>
    </font>
    <font>
      <b/>
      <sz val="16"/>
      <color indexed="53"/>
      <name val="Arial"/>
      <family val="2"/>
    </font>
    <font>
      <b/>
      <sz val="11"/>
      <color indexed="53"/>
      <name val="Arial"/>
      <family val="2"/>
    </font>
    <font>
      <b/>
      <sz val="12"/>
      <color indexed="63"/>
      <name val="Arial"/>
      <family val="2"/>
    </font>
    <font>
      <b/>
      <sz val="14"/>
      <color indexed="63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6"/>
      <color indexed="23"/>
      <name val="Arial"/>
      <family val="2"/>
    </font>
    <font>
      <b/>
      <sz val="11"/>
      <color indexed="23"/>
      <name val="Arial"/>
      <family val="2"/>
    </font>
    <font>
      <b/>
      <sz val="16"/>
      <color indexed="17"/>
      <name val="Arial"/>
      <family val="2"/>
    </font>
    <font>
      <b/>
      <sz val="11"/>
      <color indexed="17"/>
      <name val="Arial"/>
      <family val="2"/>
    </font>
    <font>
      <b/>
      <sz val="12"/>
      <color rgb="FF002060"/>
      <name val="Ebrima"/>
    </font>
    <font>
      <b/>
      <sz val="10"/>
      <color rgb="FF002060"/>
      <name val="Ebrima"/>
    </font>
    <font>
      <sz val="10"/>
      <color rgb="FF002060"/>
      <name val="Ebrima"/>
    </font>
    <font>
      <sz val="8"/>
      <color rgb="FF002060"/>
      <name val="Ebrima"/>
    </font>
    <font>
      <i/>
      <sz val="8"/>
      <color rgb="FF002060"/>
      <name val="Ebrima"/>
    </font>
    <font>
      <sz val="9"/>
      <color rgb="FF002060"/>
      <name val="Ebrima"/>
    </font>
    <font>
      <b/>
      <sz val="12"/>
      <color rgb="FF007649"/>
      <name val="Calibri Light"/>
      <family val="2"/>
    </font>
    <font>
      <b/>
      <sz val="11"/>
      <color rgb="FF002060"/>
      <name val="Ebrima"/>
    </font>
    <font>
      <b/>
      <sz val="8"/>
      <color rgb="FF002060"/>
      <name val="Ebrima"/>
    </font>
    <font>
      <b/>
      <sz val="9"/>
      <color rgb="FF002060"/>
      <name val="Ebrima"/>
    </font>
    <font>
      <b/>
      <sz val="14"/>
      <color rgb="FF002060"/>
      <name val="Calibri Light"/>
      <family val="2"/>
    </font>
    <font>
      <b/>
      <sz val="13"/>
      <color rgb="FF002060"/>
      <name val="Calibri Light"/>
      <family val="2"/>
    </font>
    <font>
      <b/>
      <sz val="12"/>
      <color rgb="FF002060"/>
      <name val="Calibri Light"/>
      <family val="2"/>
    </font>
    <font>
      <b/>
      <sz val="11"/>
      <color rgb="FF002060"/>
      <name val="Calibri Light"/>
      <family val="2"/>
    </font>
    <font>
      <b/>
      <sz val="11"/>
      <color rgb="FF002060"/>
      <name val="Arial"/>
      <family val="2"/>
    </font>
    <font>
      <b/>
      <sz val="10"/>
      <color rgb="FF002060"/>
      <name val="Arial"/>
      <family val="2"/>
    </font>
    <font>
      <i/>
      <sz val="10"/>
      <color rgb="FF002060"/>
      <name val="Ebrima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56"/>
      </bottom>
      <diagonal/>
    </border>
    <border>
      <left/>
      <right style="thin">
        <color indexed="64"/>
      </right>
      <top/>
      <bottom style="medium">
        <color indexed="56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1">
    <xf numFmtId="0" fontId="0" fillId="0" borderId="0" xfId="0"/>
    <xf numFmtId="4" fontId="0" fillId="0" borderId="0" xfId="0" applyNumberFormat="1"/>
    <xf numFmtId="3" fontId="0" fillId="0" borderId="1" xfId="0" applyNumberFormat="1" applyFill="1" applyBorder="1" applyProtection="1"/>
    <xf numFmtId="0" fontId="0" fillId="0" borderId="0" xfId="0" applyFill="1" applyProtection="1"/>
    <xf numFmtId="0" fontId="0" fillId="0" borderId="0" xfId="0" applyFill="1" applyBorder="1" applyProtection="1"/>
    <xf numFmtId="4" fontId="0" fillId="0" borderId="0" xfId="0" applyNumberFormat="1" applyFill="1" applyBorder="1" applyAlignment="1" applyProtection="1">
      <alignment horizontal="center"/>
    </xf>
    <xf numFmtId="4" fontId="0" fillId="0" borderId="0" xfId="0" applyNumberFormat="1" applyFill="1" applyBorder="1" applyProtection="1"/>
    <xf numFmtId="3" fontId="0" fillId="0" borderId="0" xfId="0" applyNumberFormat="1" applyFill="1" applyBorder="1" applyProtection="1"/>
    <xf numFmtId="0" fontId="7" fillId="0" borderId="0" xfId="0" applyFont="1" applyFill="1" applyBorder="1" applyProtection="1"/>
    <xf numFmtId="0" fontId="3" fillId="0" borderId="0" xfId="0" applyFont="1" applyFill="1" applyBorder="1" applyProtection="1"/>
    <xf numFmtId="3" fontId="3" fillId="0" borderId="0" xfId="0" applyNumberFormat="1" applyFont="1" applyFill="1" applyBorder="1" applyProtection="1"/>
    <xf numFmtId="3" fontId="0" fillId="2" borderId="1" xfId="0" applyNumberFormat="1" applyFill="1" applyBorder="1" applyProtection="1">
      <protection locked="0"/>
    </xf>
    <xf numFmtId="0" fontId="14" fillId="0" borderId="0" xfId="0" applyFont="1" applyFill="1" applyBorder="1" applyProtection="1"/>
    <xf numFmtId="0" fontId="15" fillId="0" borderId="0" xfId="0" applyFont="1" applyFill="1" applyBorder="1" applyProtection="1"/>
    <xf numFmtId="3" fontId="0" fillId="3" borderId="1" xfId="0" applyNumberFormat="1" applyFill="1" applyBorder="1" applyProtection="1"/>
    <xf numFmtId="0" fontId="15" fillId="0" borderId="0" xfId="0" quotePrefix="1" applyFont="1" applyFill="1" applyBorder="1" applyProtection="1"/>
    <xf numFmtId="3" fontId="0" fillId="2" borderId="1" xfId="0" applyNumberFormat="1" applyFill="1" applyBorder="1" applyProtection="1"/>
    <xf numFmtId="3" fontId="0" fillId="4" borderId="1" xfId="0" applyNumberFormat="1" applyFill="1" applyBorder="1" applyProtection="1"/>
    <xf numFmtId="3" fontId="4" fillId="2" borderId="1" xfId="0" applyNumberFormat="1" applyFont="1" applyFill="1" applyBorder="1" applyAlignment="1" applyProtection="1">
      <alignment horizontal="center"/>
      <protection locked="0"/>
    </xf>
    <xf numFmtId="3" fontId="0" fillId="0" borderId="1" xfId="0" applyNumberFormat="1" applyFill="1" applyBorder="1" applyAlignment="1" applyProtection="1">
      <alignment wrapText="1"/>
    </xf>
    <xf numFmtId="0" fontId="0" fillId="3" borderId="0" xfId="0" applyFill="1" applyProtection="1"/>
    <xf numFmtId="4" fontId="13" fillId="3" borderId="0" xfId="0" applyNumberFormat="1" applyFont="1" applyFill="1" applyBorder="1" applyAlignment="1" applyProtection="1">
      <alignment horizontal="center"/>
    </xf>
    <xf numFmtId="0" fontId="13" fillId="3" borderId="0" xfId="0" applyFont="1" applyFill="1" applyBorder="1" applyProtection="1"/>
    <xf numFmtId="9" fontId="13" fillId="3" borderId="0" xfId="0" applyNumberFormat="1" applyFont="1" applyFill="1" applyBorder="1" applyProtection="1"/>
    <xf numFmtId="164" fontId="13" fillId="3" borderId="0" xfId="2" applyNumberFormat="1" applyFont="1" applyFill="1" applyBorder="1" applyAlignment="1" applyProtection="1">
      <alignment horizontal="center"/>
    </xf>
    <xf numFmtId="10" fontId="13" fillId="3" borderId="0" xfId="0" applyNumberFormat="1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3" fontId="4" fillId="3" borderId="0" xfId="0" applyNumberFormat="1" applyFont="1" applyFill="1" applyBorder="1" applyAlignment="1" applyProtection="1">
      <alignment horizontal="right"/>
    </xf>
    <xf numFmtId="9" fontId="23" fillId="3" borderId="0" xfId="0" applyNumberFormat="1" applyFont="1" applyFill="1" applyBorder="1" applyAlignment="1" applyProtection="1">
      <alignment horizontal="center"/>
    </xf>
    <xf numFmtId="0" fontId="19" fillId="0" borderId="2" xfId="0" applyFont="1" applyFill="1" applyBorder="1" applyAlignment="1" applyProtection="1">
      <alignment wrapText="1"/>
    </xf>
    <xf numFmtId="0" fontId="8" fillId="0" borderId="2" xfId="0" applyFont="1" applyFill="1" applyBorder="1" applyAlignment="1" applyProtection="1">
      <alignment horizontal="center"/>
    </xf>
    <xf numFmtId="0" fontId="22" fillId="0" borderId="2" xfId="0" applyFont="1" applyFill="1" applyBorder="1" applyAlignment="1" applyProtection="1">
      <alignment horizontal="right" wrapText="1"/>
    </xf>
    <xf numFmtId="0" fontId="24" fillId="0" borderId="0" xfId="0" applyFont="1" applyFill="1" applyBorder="1" applyProtection="1"/>
    <xf numFmtId="0" fontId="25" fillId="2" borderId="1" xfId="0" applyFont="1" applyFill="1" applyBorder="1" applyAlignment="1" applyProtection="1">
      <alignment horizontal="center"/>
      <protection locked="0"/>
    </xf>
    <xf numFmtId="3" fontId="25" fillId="2" borderId="1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/>
    <xf numFmtId="3" fontId="20" fillId="0" borderId="0" xfId="0" applyNumberFormat="1" applyFont="1" applyFill="1" applyBorder="1" applyAlignment="1" applyProtection="1"/>
    <xf numFmtId="0" fontId="0" fillId="3" borderId="0" xfId="0" applyFill="1"/>
    <xf numFmtId="0" fontId="19" fillId="3" borderId="2" xfId="0" applyFont="1" applyFill="1" applyBorder="1" applyAlignment="1" applyProtection="1">
      <alignment wrapText="1"/>
    </xf>
    <xf numFmtId="0" fontId="8" fillId="3" borderId="2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/>
    <xf numFmtId="0" fontId="2" fillId="3" borderId="0" xfId="0" applyFont="1" applyFill="1" applyBorder="1" applyAlignment="1" applyProtection="1">
      <alignment vertical="center"/>
    </xf>
    <xf numFmtId="0" fontId="26" fillId="3" borderId="0" xfId="0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6" fillId="0" borderId="0" xfId="0" applyFont="1" applyFill="1" applyBorder="1" applyProtection="1"/>
    <xf numFmtId="3" fontId="35" fillId="0" borderId="0" xfId="0" applyNumberFormat="1" applyFont="1" applyFill="1" applyBorder="1" applyProtection="1"/>
    <xf numFmtId="3" fontId="36" fillId="0" borderId="0" xfId="0" applyNumberFormat="1" applyFont="1" applyFill="1" applyBorder="1" applyProtection="1"/>
    <xf numFmtId="3" fontId="31" fillId="0" borderId="0" xfId="0" applyNumberFormat="1" applyFont="1" applyFill="1" applyBorder="1" applyProtection="1">
      <protection hidden="1"/>
    </xf>
    <xf numFmtId="3" fontId="31" fillId="0" borderId="0" xfId="0" applyNumberFormat="1" applyFont="1" applyFill="1" applyBorder="1" applyAlignment="1" applyProtection="1">
      <alignment horizontal="right"/>
      <protection hidden="1"/>
    </xf>
    <xf numFmtId="0" fontId="19" fillId="0" borderId="2" xfId="0" applyFont="1" applyFill="1" applyBorder="1" applyAlignment="1" applyProtection="1">
      <alignment wrapText="1"/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4" fontId="0" fillId="0" borderId="0" xfId="0" applyNumberFormat="1" applyBorder="1" applyProtection="1">
      <protection hidden="1"/>
    </xf>
    <xf numFmtId="0" fontId="15" fillId="0" borderId="0" xfId="0" applyFont="1" applyBorder="1" applyProtection="1">
      <protection hidden="1"/>
    </xf>
    <xf numFmtId="3" fontId="0" fillId="0" borderId="0" xfId="0" applyNumberFormat="1" applyBorder="1" applyProtection="1">
      <protection hidden="1"/>
    </xf>
    <xf numFmtId="0" fontId="15" fillId="0" borderId="0" xfId="0" applyFont="1" applyFill="1" applyBorder="1" applyProtection="1">
      <protection hidden="1"/>
    </xf>
    <xf numFmtId="3" fontId="33" fillId="0" borderId="0" xfId="0" applyNumberFormat="1" applyFont="1" applyBorder="1" applyProtection="1">
      <protection hidden="1"/>
    </xf>
    <xf numFmtId="3" fontId="3" fillId="0" borderId="0" xfId="0" applyNumberFormat="1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0" fillId="0" borderId="0" xfId="0" applyFont="1" applyFill="1" applyBorder="1" applyProtection="1">
      <protection hidden="1"/>
    </xf>
    <xf numFmtId="3" fontId="9" fillId="0" borderId="0" xfId="0" applyNumberFormat="1" applyFont="1" applyFill="1" applyBorder="1" applyProtection="1">
      <protection hidden="1"/>
    </xf>
    <xf numFmtId="4" fontId="3" fillId="0" borderId="0" xfId="0" applyNumberFormat="1" applyFont="1" applyFill="1" applyBorder="1" applyProtection="1">
      <protection hidden="1"/>
    </xf>
    <xf numFmtId="0" fontId="0" fillId="0" borderId="3" xfId="0" applyBorder="1" applyProtection="1">
      <protection hidden="1"/>
    </xf>
    <xf numFmtId="0" fontId="9" fillId="0" borderId="3" xfId="0" applyFont="1" applyBorder="1" applyProtection="1">
      <protection hidden="1"/>
    </xf>
    <xf numFmtId="0" fontId="0" fillId="0" borderId="3" xfId="0" applyFill="1" applyBorder="1" applyProtection="1">
      <protection hidden="1"/>
    </xf>
    <xf numFmtId="4" fontId="0" fillId="0" borderId="3" xfId="0" applyNumberForma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wrapText="1"/>
      <protection hidden="1"/>
    </xf>
    <xf numFmtId="4" fontId="3" fillId="0" borderId="0" xfId="0" applyNumberFormat="1" applyFont="1" applyFill="1" applyBorder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10" fillId="0" borderId="0" xfId="0" applyFont="1" applyBorder="1" applyAlignment="1" applyProtection="1">
      <alignment horizontal="right"/>
      <protection hidden="1"/>
    </xf>
    <xf numFmtId="3" fontId="4" fillId="0" borderId="0" xfId="0" applyNumberFormat="1" applyFont="1" applyBorder="1" applyProtection="1">
      <protection hidden="1"/>
    </xf>
    <xf numFmtId="0" fontId="4" fillId="0" borderId="0" xfId="0" applyFont="1" applyBorder="1" applyProtection="1">
      <protection hidden="1"/>
    </xf>
    <xf numFmtId="3" fontId="5" fillId="0" borderId="0" xfId="0" applyNumberFormat="1" applyFont="1" applyBorder="1" applyProtection="1">
      <protection hidden="1"/>
    </xf>
    <xf numFmtId="3" fontId="3" fillId="0" borderId="0" xfId="0" applyNumberFormat="1" applyFont="1" applyFill="1" applyBorder="1" applyAlignment="1" applyProtection="1">
      <alignment horizontal="right"/>
      <protection hidden="1"/>
    </xf>
    <xf numFmtId="1" fontId="4" fillId="0" borderId="0" xfId="0" applyNumberFormat="1" applyFont="1" applyBorder="1" applyAlignment="1" applyProtection="1">
      <alignment horizontal="center"/>
      <protection hidden="1"/>
    </xf>
    <xf numFmtId="10" fontId="4" fillId="0" borderId="0" xfId="0" applyNumberFormat="1" applyFont="1" applyBorder="1" applyProtection="1">
      <protection hidden="1"/>
    </xf>
    <xf numFmtId="4" fontId="4" fillId="0" borderId="0" xfId="0" applyNumberFormat="1" applyFont="1" applyBorder="1" applyProtection="1">
      <protection hidden="1"/>
    </xf>
    <xf numFmtId="4" fontId="0" fillId="0" borderId="3" xfId="0" applyNumberFormat="1" applyBorder="1" applyProtection="1">
      <protection hidden="1"/>
    </xf>
    <xf numFmtId="0" fontId="34" fillId="0" borderId="0" xfId="0" applyFont="1" applyFill="1" applyBorder="1" applyProtection="1">
      <protection hidden="1"/>
    </xf>
    <xf numFmtId="0" fontId="0" fillId="0" borderId="4" xfId="0" applyBorder="1" applyProtection="1">
      <protection hidden="1"/>
    </xf>
    <xf numFmtId="0" fontId="20" fillId="0" borderId="4" xfId="0" applyFont="1" applyFill="1" applyBorder="1" applyProtection="1">
      <protection hidden="1"/>
    </xf>
    <xf numFmtId="0" fontId="0" fillId="0" borderId="4" xfId="0" applyFill="1" applyBorder="1" applyProtection="1">
      <protection hidden="1"/>
    </xf>
    <xf numFmtId="3" fontId="20" fillId="0" borderId="4" xfId="0" applyNumberFormat="1" applyFont="1" applyFill="1" applyBorder="1" applyProtection="1">
      <protection hidden="1"/>
    </xf>
    <xf numFmtId="3" fontId="0" fillId="3" borderId="0" xfId="0" applyNumberFormat="1" applyFill="1" applyBorder="1" applyProtection="1"/>
    <xf numFmtId="9" fontId="0" fillId="2" borderId="1" xfId="2" applyFont="1" applyFill="1" applyBorder="1" applyProtection="1">
      <protection locked="0"/>
    </xf>
    <xf numFmtId="166" fontId="0" fillId="2" borderId="1" xfId="2" applyNumberFormat="1" applyFont="1" applyFill="1" applyBorder="1" applyProtection="1">
      <protection locked="0"/>
    </xf>
    <xf numFmtId="164" fontId="0" fillId="2" borderId="1" xfId="2" applyNumberFormat="1" applyFont="1" applyFill="1" applyBorder="1" applyProtection="1">
      <protection locked="0"/>
    </xf>
    <xf numFmtId="0" fontId="38" fillId="0" borderId="0" xfId="0" applyFont="1" applyFill="1" applyBorder="1" applyProtection="1"/>
    <xf numFmtId="0" fontId="0" fillId="0" borderId="4" xfId="0" applyFill="1" applyBorder="1" applyProtection="1"/>
    <xf numFmtId="3" fontId="35" fillId="0" borderId="4" xfId="0" applyNumberFormat="1" applyFont="1" applyFill="1" applyBorder="1" applyProtection="1"/>
    <xf numFmtId="0" fontId="20" fillId="0" borderId="4" xfId="0" applyFont="1" applyFill="1" applyBorder="1" applyAlignment="1" applyProtection="1"/>
    <xf numFmtId="3" fontId="20" fillId="0" borderId="4" xfId="0" applyNumberFormat="1" applyFont="1" applyFill="1" applyBorder="1" applyAlignment="1" applyProtection="1"/>
    <xf numFmtId="3" fontId="36" fillId="0" borderId="4" xfId="0" applyNumberFormat="1" applyFont="1" applyFill="1" applyBorder="1" applyProtection="1"/>
    <xf numFmtId="0" fontId="0" fillId="0" borderId="3" xfId="0" applyFill="1" applyBorder="1" applyProtection="1"/>
    <xf numFmtId="0" fontId="7" fillId="0" borderId="3" xfId="0" applyFont="1" applyFill="1" applyBorder="1" applyProtection="1"/>
    <xf numFmtId="0" fontId="3" fillId="0" borderId="3" xfId="0" applyFont="1" applyFill="1" applyBorder="1" applyProtection="1"/>
    <xf numFmtId="3" fontId="3" fillId="0" borderId="3" xfId="0" applyNumberFormat="1" applyFont="1" applyFill="1" applyBorder="1" applyProtection="1"/>
    <xf numFmtId="3" fontId="37" fillId="0" borderId="0" xfId="0" applyNumberFormat="1" applyFont="1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15" fillId="0" borderId="7" xfId="0" applyFont="1" applyFill="1" applyBorder="1" applyProtection="1"/>
    <xf numFmtId="0" fontId="0" fillId="0" borderId="7" xfId="0" applyFill="1" applyBorder="1" applyProtection="1"/>
    <xf numFmtId="0" fontId="0" fillId="0" borderId="8" xfId="0" applyFill="1" applyBorder="1" applyProtection="1"/>
    <xf numFmtId="0" fontId="2" fillId="0" borderId="9" xfId="0" applyFont="1" applyFill="1" applyBorder="1" applyAlignment="1" applyProtection="1"/>
    <xf numFmtId="0" fontId="19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/>
    <xf numFmtId="0" fontId="12" fillId="0" borderId="0" xfId="0" applyFont="1" applyFill="1" applyBorder="1" applyProtection="1">
      <protection hidden="1"/>
    </xf>
    <xf numFmtId="0" fontId="0" fillId="0" borderId="10" xfId="0" applyFill="1" applyBorder="1" applyProtection="1"/>
    <xf numFmtId="0" fontId="21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horizontal="center"/>
    </xf>
    <xf numFmtId="0" fontId="30" fillId="5" borderId="0" xfId="0" applyFont="1" applyFill="1" applyBorder="1" applyProtection="1"/>
    <xf numFmtId="0" fontId="0" fillId="5" borderId="0" xfId="0" applyFill="1" applyBorder="1" applyProtection="1"/>
    <xf numFmtId="4" fontId="0" fillId="5" borderId="0" xfId="0" applyNumberFormat="1" applyFill="1" applyBorder="1" applyAlignment="1" applyProtection="1">
      <alignment horizontal="center"/>
    </xf>
    <xf numFmtId="0" fontId="1" fillId="0" borderId="10" xfId="0" applyFont="1" applyFill="1" applyBorder="1" applyProtection="1"/>
    <xf numFmtId="0" fontId="12" fillId="0" borderId="10" xfId="0" applyFont="1" applyFill="1" applyBorder="1" applyProtection="1"/>
    <xf numFmtId="0" fontId="15" fillId="0" borderId="0" xfId="0" applyFont="1" applyFill="1" applyBorder="1" applyAlignment="1" applyProtection="1">
      <alignment horizontal="center"/>
    </xf>
    <xf numFmtId="3" fontId="12" fillId="0" borderId="0" xfId="0" applyNumberFormat="1" applyFont="1" applyFill="1" applyBorder="1" applyProtection="1"/>
    <xf numFmtId="0" fontId="15" fillId="0" borderId="0" xfId="0" applyFon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/>
    </xf>
    <xf numFmtId="0" fontId="29" fillId="0" borderId="0" xfId="0" applyFont="1" applyFill="1" applyBorder="1" applyProtection="1"/>
    <xf numFmtId="49" fontId="15" fillId="0" borderId="0" xfId="0" applyNumberFormat="1" applyFont="1" applyFill="1" applyBorder="1" applyAlignment="1" applyProtection="1">
      <alignment horizontal="center"/>
    </xf>
    <xf numFmtId="0" fontId="0" fillId="0" borderId="11" xfId="0" applyFill="1" applyBorder="1" applyProtection="1"/>
    <xf numFmtId="0" fontId="0" fillId="0" borderId="12" xfId="0" applyFill="1" applyBorder="1" applyProtection="1"/>
    <xf numFmtId="0" fontId="3" fillId="0" borderId="4" xfId="0" applyFont="1" applyFill="1" applyBorder="1" applyProtection="1"/>
    <xf numFmtId="0" fontId="17" fillId="3" borderId="4" xfId="0" applyFont="1" applyFill="1" applyBorder="1" applyAlignment="1" applyProtection="1">
      <alignment horizontal="left"/>
    </xf>
    <xf numFmtId="3" fontId="16" fillId="0" borderId="4" xfId="0" applyNumberFormat="1" applyFont="1" applyFill="1" applyBorder="1" applyProtection="1"/>
    <xf numFmtId="0" fontId="32" fillId="0" borderId="0" xfId="0" applyFont="1" applyBorder="1" applyAlignment="1" applyProtection="1">
      <alignment vertical="center"/>
      <protection hidden="1"/>
    </xf>
    <xf numFmtId="0" fontId="0" fillId="0" borderId="5" xfId="0" applyFill="1" applyBorder="1" applyProtection="1">
      <protection hidden="1"/>
    </xf>
    <xf numFmtId="0" fontId="0" fillId="0" borderId="6" xfId="0" applyFill="1" applyBorder="1" applyProtection="1">
      <protection hidden="1"/>
    </xf>
    <xf numFmtId="0" fontId="11" fillId="0" borderId="7" xfId="0" applyFont="1" applyFill="1" applyBorder="1" applyAlignment="1" applyProtection="1">
      <alignment horizontal="left"/>
      <protection hidden="1"/>
    </xf>
    <xf numFmtId="0" fontId="28" fillId="0" borderId="0" xfId="0" applyFont="1" applyFill="1" applyBorder="1" applyAlignment="1" applyProtection="1">
      <protection hidden="1"/>
    </xf>
    <xf numFmtId="0" fontId="28" fillId="0" borderId="10" xfId="0" applyFont="1" applyFill="1" applyBorder="1" applyAlignment="1" applyProtection="1">
      <protection hidden="1"/>
    </xf>
    <xf numFmtId="0" fontId="0" fillId="0" borderId="7" xfId="0" applyFill="1" applyBorder="1" applyProtection="1">
      <protection hidden="1"/>
    </xf>
    <xf numFmtId="0" fontId="32" fillId="0" borderId="10" xfId="0" applyFont="1" applyBorder="1" applyAlignment="1" applyProtection="1">
      <alignment vertical="center"/>
      <protection hidden="1"/>
    </xf>
    <xf numFmtId="0" fontId="0" fillId="0" borderId="7" xfId="0" applyBorder="1" applyProtection="1">
      <protection hidden="1"/>
    </xf>
    <xf numFmtId="0" fontId="19" fillId="0" borderId="8" xfId="0" applyFont="1" applyFill="1" applyBorder="1" applyAlignment="1" applyProtection="1">
      <alignment wrapText="1"/>
      <protection hidden="1"/>
    </xf>
    <xf numFmtId="0" fontId="19" fillId="0" borderId="9" xfId="0" applyFont="1" applyFill="1" applyBorder="1" applyAlignment="1" applyProtection="1">
      <alignment wrapText="1"/>
      <protection hidden="1"/>
    </xf>
    <xf numFmtId="0" fontId="0" fillId="0" borderId="10" xfId="0" applyBorder="1" applyProtection="1">
      <protection hidden="1"/>
    </xf>
    <xf numFmtId="3" fontId="0" fillId="0" borderId="10" xfId="0" applyNumberFormat="1" applyBorder="1" applyProtection="1">
      <protection hidden="1"/>
    </xf>
    <xf numFmtId="3" fontId="33" fillId="0" borderId="10" xfId="0" applyNumberFormat="1" applyFont="1" applyBorder="1" applyProtection="1">
      <protection hidden="1"/>
    </xf>
    <xf numFmtId="3" fontId="3" fillId="0" borderId="10" xfId="0" applyNumberFormat="1" applyFont="1" applyBorder="1" applyProtection="1">
      <protection hidden="1"/>
    </xf>
    <xf numFmtId="0" fontId="0" fillId="0" borderId="10" xfId="0" applyFill="1" applyBorder="1" applyProtection="1">
      <protection hidden="1"/>
    </xf>
    <xf numFmtId="3" fontId="9" fillId="0" borderId="10" xfId="0" applyNumberFormat="1" applyFont="1" applyFill="1" applyBorder="1" applyProtection="1">
      <protection hidden="1"/>
    </xf>
    <xf numFmtId="0" fontId="3" fillId="0" borderId="10" xfId="0" applyFont="1" applyFill="1" applyBorder="1" applyProtection="1">
      <protection hidden="1"/>
    </xf>
    <xf numFmtId="0" fontId="0" fillId="0" borderId="5" xfId="0" applyBorder="1" applyProtection="1">
      <protection hidden="1"/>
    </xf>
    <xf numFmtId="0" fontId="3" fillId="0" borderId="10" xfId="0" applyFont="1" applyFill="1" applyBorder="1" applyAlignment="1" applyProtection="1">
      <alignment horizontal="right"/>
      <protection hidden="1"/>
    </xf>
    <xf numFmtId="3" fontId="4" fillId="0" borderId="10" xfId="0" applyNumberFormat="1" applyFont="1" applyBorder="1" applyProtection="1">
      <protection hidden="1"/>
    </xf>
    <xf numFmtId="3" fontId="5" fillId="0" borderId="10" xfId="0" applyNumberFormat="1" applyFont="1" applyBorder="1" applyProtection="1">
      <protection hidden="1"/>
    </xf>
    <xf numFmtId="3" fontId="3" fillId="0" borderId="10" xfId="0" applyNumberFormat="1" applyFont="1" applyFill="1" applyBorder="1" applyAlignment="1" applyProtection="1">
      <alignment horizontal="right"/>
      <protection hidden="1"/>
    </xf>
    <xf numFmtId="0" fontId="0" fillId="0" borderId="6" xfId="0" applyBorder="1" applyProtection="1">
      <protection hidden="1"/>
    </xf>
    <xf numFmtId="3" fontId="31" fillId="0" borderId="10" xfId="0" applyNumberFormat="1" applyFont="1" applyFill="1" applyBorder="1" applyProtection="1">
      <protection hidden="1"/>
    </xf>
    <xf numFmtId="0" fontId="34" fillId="0" borderId="10" xfId="0" applyFont="1" applyFill="1" applyBorder="1" applyProtection="1">
      <protection hidden="1"/>
    </xf>
    <xf numFmtId="3" fontId="31" fillId="0" borderId="10" xfId="0" applyNumberFormat="1" applyFont="1" applyFill="1" applyBorder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3" fontId="20" fillId="0" borderId="12" xfId="0" applyNumberFormat="1" applyFont="1" applyFill="1" applyBorder="1" applyProtection="1">
      <protection hidden="1"/>
    </xf>
    <xf numFmtId="4" fontId="0" fillId="0" borderId="4" xfId="0" applyNumberFormat="1" applyBorder="1" applyProtection="1">
      <protection hidden="1"/>
    </xf>
    <xf numFmtId="0" fontId="17" fillId="3" borderId="4" xfId="0" applyFont="1" applyFill="1" applyBorder="1" applyAlignment="1" applyProtection="1">
      <alignment horizontal="left"/>
      <protection hidden="1"/>
    </xf>
    <xf numFmtId="0" fontId="17" fillId="3" borderId="12" xfId="0" applyFont="1" applyFill="1" applyBorder="1" applyAlignment="1" applyProtection="1">
      <alignment horizontal="left"/>
      <protection hidden="1"/>
    </xf>
    <xf numFmtId="0" fontId="0" fillId="6" borderId="0" xfId="0" applyFill="1" applyProtection="1"/>
    <xf numFmtId="0" fontId="12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4" fontId="0" fillId="6" borderId="0" xfId="0" applyNumberFormat="1" applyFill="1" applyProtection="1">
      <protection hidden="1"/>
    </xf>
    <xf numFmtId="0" fontId="0" fillId="6" borderId="0" xfId="0" applyFill="1"/>
    <xf numFmtId="0" fontId="1" fillId="6" borderId="0" xfId="0" applyFont="1" applyFill="1" applyProtection="1">
      <protection hidden="1"/>
    </xf>
    <xf numFmtId="0" fontId="18" fillId="6" borderId="0" xfId="0" applyFont="1" applyFill="1" applyProtection="1">
      <protection hidden="1"/>
    </xf>
    <xf numFmtId="0" fontId="12" fillId="6" borderId="0" xfId="0" applyFont="1" applyFill="1"/>
    <xf numFmtId="0" fontId="11" fillId="6" borderId="0" xfId="0" applyFont="1" applyFill="1" applyAlignment="1" applyProtection="1"/>
    <xf numFmtId="0" fontId="2" fillId="6" borderId="0" xfId="0" applyFont="1" applyFill="1" applyBorder="1" applyAlignment="1" applyProtection="1">
      <alignment vertical="center" wrapText="1"/>
    </xf>
    <xf numFmtId="0" fontId="8" fillId="6" borderId="0" xfId="0" applyFont="1" applyFill="1" applyAlignment="1" applyProtection="1">
      <alignment horizontal="center"/>
    </xf>
    <xf numFmtId="4" fontId="0" fillId="6" borderId="0" xfId="0" applyNumberFormat="1" applyFill="1"/>
    <xf numFmtId="0" fontId="2" fillId="6" borderId="0" xfId="0" applyFont="1" applyFill="1" applyAlignment="1" applyProtection="1"/>
    <xf numFmtId="0" fontId="0" fillId="3" borderId="5" xfId="0" applyFill="1" applyBorder="1" applyProtection="1"/>
    <xf numFmtId="0" fontId="0" fillId="3" borderId="3" xfId="0" applyFill="1" applyBorder="1" applyProtection="1"/>
    <xf numFmtId="0" fontId="0" fillId="3" borderId="6" xfId="0" applyFill="1" applyBorder="1" applyProtection="1"/>
    <xf numFmtId="0" fontId="0" fillId="3" borderId="7" xfId="0" applyFill="1" applyBorder="1" applyProtection="1"/>
    <xf numFmtId="0" fontId="0" fillId="3" borderId="8" xfId="0" applyFill="1" applyBorder="1" applyProtection="1"/>
    <xf numFmtId="0" fontId="22" fillId="0" borderId="9" xfId="0" applyFont="1" applyFill="1" applyBorder="1" applyAlignment="1" applyProtection="1">
      <alignment horizontal="right" wrapText="1"/>
    </xf>
    <xf numFmtId="0" fontId="11" fillId="3" borderId="0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</xf>
    <xf numFmtId="0" fontId="8" fillId="3" borderId="10" xfId="0" applyFont="1" applyFill="1" applyBorder="1" applyAlignment="1" applyProtection="1">
      <alignment horizontal="center"/>
    </xf>
    <xf numFmtId="0" fontId="13" fillId="3" borderId="7" xfId="0" applyFont="1" applyFill="1" applyBorder="1" applyProtection="1"/>
    <xf numFmtId="0" fontId="2" fillId="3" borderId="0" xfId="0" applyFont="1" applyFill="1" applyBorder="1" applyAlignment="1" applyProtection="1">
      <alignment vertical="top"/>
    </xf>
    <xf numFmtId="0" fontId="13" fillId="3" borderId="10" xfId="0" applyFont="1" applyFill="1" applyBorder="1" applyProtection="1"/>
    <xf numFmtId="0" fontId="13" fillId="3" borderId="11" xfId="0" applyFont="1" applyFill="1" applyBorder="1" applyProtection="1"/>
    <xf numFmtId="0" fontId="13" fillId="3" borderId="4" xfId="0" applyFont="1" applyFill="1" applyBorder="1" applyProtection="1"/>
    <xf numFmtId="164" fontId="13" fillId="3" borderId="4" xfId="2" applyNumberFormat="1" applyFont="1" applyFill="1" applyBorder="1" applyAlignment="1" applyProtection="1">
      <alignment horizontal="center"/>
    </xf>
    <xf numFmtId="0" fontId="13" fillId="3" borderId="12" xfId="0" applyFont="1" applyFill="1" applyBorder="1" applyProtection="1"/>
    <xf numFmtId="0" fontId="0" fillId="3" borderId="0" xfId="0" applyFill="1" applyBorder="1"/>
    <xf numFmtId="0" fontId="26" fillId="3" borderId="10" xfId="0" applyFont="1" applyFill="1" applyBorder="1" applyAlignment="1" applyProtection="1"/>
    <xf numFmtId="0" fontId="2" fillId="3" borderId="10" xfId="0" applyFont="1" applyFill="1" applyBorder="1" applyAlignment="1" applyProtection="1">
      <alignment vertical="center"/>
    </xf>
    <xf numFmtId="0" fontId="8" fillId="3" borderId="9" xfId="0" applyFont="1" applyFill="1" applyBorder="1" applyAlignment="1" applyProtection="1">
      <alignment horizontal="center"/>
    </xf>
    <xf numFmtId="0" fontId="0" fillId="3" borderId="7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4" xfId="0" applyFill="1" applyBorder="1"/>
    <xf numFmtId="0" fontId="0" fillId="3" borderId="12" xfId="0" applyFill="1" applyBorder="1"/>
    <xf numFmtId="0" fontId="39" fillId="6" borderId="0" xfId="0" applyFont="1" applyFill="1" applyProtection="1">
      <protection hidden="1"/>
    </xf>
    <xf numFmtId="3" fontId="39" fillId="6" borderId="0" xfId="0" applyNumberFormat="1" applyFont="1" applyFill="1" applyProtection="1">
      <protection hidden="1"/>
    </xf>
    <xf numFmtId="3" fontId="40" fillId="2" borderId="1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Border="1" applyProtection="1">
      <protection hidden="1"/>
    </xf>
    <xf numFmtId="0" fontId="27" fillId="0" borderId="0" xfId="0" applyFont="1" applyFill="1" applyBorder="1" applyAlignment="1" applyProtection="1">
      <alignment horizontal="left"/>
    </xf>
    <xf numFmtId="0" fontId="23" fillId="3" borderId="1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3" fontId="4" fillId="3" borderId="1" xfId="0" applyNumberFormat="1" applyFont="1" applyFill="1" applyBorder="1" applyAlignment="1" applyProtection="1">
      <alignment horizontal="right"/>
    </xf>
    <xf numFmtId="0" fontId="23" fillId="3" borderId="13" xfId="0" applyFont="1" applyFill="1" applyBorder="1" applyAlignment="1" applyProtection="1">
      <alignment horizontal="center"/>
    </xf>
    <xf numFmtId="0" fontId="23" fillId="3" borderId="14" xfId="0" applyFont="1" applyFill="1" applyBorder="1" applyAlignment="1" applyProtection="1">
      <alignment horizontal="center"/>
    </xf>
    <xf numFmtId="9" fontId="23" fillId="3" borderId="15" xfId="0" applyNumberFormat="1" applyFont="1" applyFill="1" applyBorder="1" applyAlignment="1" applyProtection="1">
      <alignment horizontal="center"/>
    </xf>
    <xf numFmtId="0" fontId="23" fillId="3" borderId="16" xfId="0" applyFont="1" applyFill="1" applyBorder="1" applyAlignment="1" applyProtection="1">
      <alignment horizontal="center"/>
    </xf>
    <xf numFmtId="0" fontId="4" fillId="3" borderId="17" xfId="0" applyFont="1" applyFill="1" applyBorder="1" applyAlignment="1" applyProtection="1">
      <alignment horizontal="center"/>
    </xf>
    <xf numFmtId="3" fontId="4" fillId="3" borderId="17" xfId="0" applyNumberFormat="1" applyFont="1" applyFill="1" applyBorder="1" applyAlignment="1" applyProtection="1">
      <alignment horizontal="right"/>
    </xf>
    <xf numFmtId="9" fontId="23" fillId="3" borderId="18" xfId="0" applyNumberFormat="1" applyFont="1" applyFill="1" applyBorder="1" applyAlignment="1" applyProtection="1">
      <alignment horizontal="center"/>
    </xf>
    <xf numFmtId="0" fontId="25" fillId="3" borderId="19" xfId="0" applyFont="1" applyFill="1" applyBorder="1" applyAlignment="1" applyProtection="1"/>
    <xf numFmtId="0" fontId="25" fillId="3" borderId="20" xfId="0" applyFont="1" applyFill="1" applyBorder="1" applyAlignment="1" applyProtection="1"/>
    <xf numFmtId="0" fontId="25" fillId="3" borderId="1" xfId="0" applyFont="1" applyFill="1" applyBorder="1" applyAlignment="1" applyProtection="1">
      <alignment horizontal="center"/>
    </xf>
    <xf numFmtId="0" fontId="5" fillId="3" borderId="21" xfId="0" applyFont="1" applyFill="1" applyBorder="1" applyAlignment="1" applyProtection="1"/>
    <xf numFmtId="0" fontId="25" fillId="3" borderId="22" xfId="0" applyFont="1" applyFill="1" applyBorder="1" applyAlignment="1" applyProtection="1">
      <alignment horizontal="center"/>
    </xf>
    <xf numFmtId="4" fontId="5" fillId="0" borderId="0" xfId="0" applyNumberFormat="1" applyFont="1" applyFill="1" applyBorder="1" applyAlignment="1" applyProtection="1">
      <alignment horizontal="right"/>
      <protection hidden="1"/>
    </xf>
    <xf numFmtId="0" fontId="41" fillId="0" borderId="0" xfId="0" applyFont="1" applyFill="1" applyBorder="1" applyAlignment="1" applyProtection="1">
      <alignment horizontal="right"/>
      <protection hidden="1"/>
    </xf>
    <xf numFmtId="0" fontId="42" fillId="0" borderId="0" xfId="0" applyFont="1" applyFill="1" applyBorder="1" applyProtection="1"/>
    <xf numFmtId="3" fontId="44" fillId="0" borderId="0" xfId="0" applyNumberFormat="1" applyFont="1" applyFill="1" applyBorder="1" applyProtection="1"/>
    <xf numFmtId="0" fontId="45" fillId="0" borderId="0" xfId="0" applyFont="1" applyFill="1" applyBorder="1" applyAlignment="1" applyProtection="1">
      <protection hidden="1"/>
    </xf>
    <xf numFmtId="0" fontId="45" fillId="0" borderId="0" xfId="0" applyFont="1" applyFill="1" applyBorder="1" applyProtection="1">
      <protection hidden="1"/>
    </xf>
    <xf numFmtId="0" fontId="46" fillId="0" borderId="0" xfId="0" applyFont="1" applyBorder="1" applyAlignment="1" applyProtection="1">
      <alignment vertical="center"/>
      <protection hidden="1"/>
    </xf>
    <xf numFmtId="3" fontId="1" fillId="2" borderId="1" xfId="0" applyNumberFormat="1" applyFont="1" applyFill="1" applyBorder="1" applyProtection="1">
      <protection locked="0"/>
    </xf>
    <xf numFmtId="0" fontId="3" fillId="3" borderId="0" xfId="0" applyFont="1" applyFill="1" applyBorder="1" applyProtection="1"/>
    <xf numFmtId="0" fontId="48" fillId="0" borderId="0" xfId="0" applyFont="1" applyFill="1" applyBorder="1" applyProtection="1"/>
    <xf numFmtId="0" fontId="49" fillId="0" borderId="0" xfId="0" applyFont="1" applyBorder="1" applyProtection="1">
      <protection hidden="1"/>
    </xf>
    <xf numFmtId="0" fontId="50" fillId="0" borderId="2" xfId="0" applyFont="1" applyFill="1" applyBorder="1" applyAlignment="1" applyProtection="1">
      <alignment horizontal="right" wrapText="1"/>
    </xf>
    <xf numFmtId="3" fontId="51" fillId="0" borderId="0" xfId="0" applyNumberFormat="1" applyFont="1" applyFill="1" applyBorder="1" applyProtection="1"/>
    <xf numFmtId="0" fontId="52" fillId="0" borderId="0" xfId="0" applyFont="1" applyFill="1" applyBorder="1" applyAlignment="1" applyProtection="1"/>
    <xf numFmtId="3" fontId="52" fillId="0" borderId="0" xfId="0" applyNumberFormat="1" applyFont="1" applyFill="1" applyBorder="1" applyAlignment="1" applyProtection="1"/>
    <xf numFmtId="3" fontId="53" fillId="0" borderId="0" xfId="0" applyNumberFormat="1" applyFont="1" applyFill="1" applyBorder="1" applyProtection="1"/>
    <xf numFmtId="0" fontId="54" fillId="0" borderId="0" xfId="0" applyFont="1" applyFill="1" applyBorder="1" applyAlignment="1" applyProtection="1"/>
    <xf numFmtId="3" fontId="54" fillId="0" borderId="0" xfId="0" applyNumberFormat="1" applyFont="1" applyFill="1" applyBorder="1" applyAlignment="1" applyProtection="1"/>
    <xf numFmtId="0" fontId="0" fillId="7" borderId="0" xfId="0" applyFill="1"/>
    <xf numFmtId="0" fontId="55" fillId="3" borderId="0" xfId="0" applyFont="1" applyFill="1" applyBorder="1" applyAlignment="1" applyProtection="1">
      <alignment vertical="center"/>
    </xf>
    <xf numFmtId="0" fontId="55" fillId="3" borderId="0" xfId="0" applyFont="1" applyFill="1" applyBorder="1"/>
    <xf numFmtId="0" fontId="56" fillId="0" borderId="0" xfId="0" applyFont="1" applyFill="1" applyBorder="1" applyProtection="1"/>
    <xf numFmtId="0" fontId="57" fillId="0" borderId="0" xfId="0" applyFont="1" applyFill="1" applyBorder="1" applyProtection="1"/>
    <xf numFmtId="3" fontId="57" fillId="0" borderId="0" xfId="0" applyNumberFormat="1" applyFont="1" applyFill="1" applyBorder="1" applyProtection="1"/>
    <xf numFmtId="0" fontId="56" fillId="0" borderId="0" xfId="0" applyFont="1" applyFill="1" applyBorder="1" applyAlignment="1" applyProtection="1">
      <alignment vertical="center"/>
    </xf>
    <xf numFmtId="0" fontId="57" fillId="0" borderId="0" xfId="0" applyFont="1" applyFill="1" applyBorder="1" applyAlignment="1" applyProtection="1">
      <alignment horizontal="center"/>
    </xf>
    <xf numFmtId="4" fontId="57" fillId="0" borderId="0" xfId="0" applyNumberFormat="1" applyFont="1" applyFill="1" applyBorder="1" applyAlignment="1" applyProtection="1">
      <alignment horizontal="center"/>
    </xf>
    <xf numFmtId="0" fontId="57" fillId="5" borderId="0" xfId="0" applyFont="1" applyFill="1" applyBorder="1" applyAlignment="1" applyProtection="1">
      <alignment horizontal="center"/>
    </xf>
    <xf numFmtId="0" fontId="59" fillId="5" borderId="0" xfId="0" applyFont="1" applyFill="1" applyBorder="1" applyProtection="1"/>
    <xf numFmtId="0" fontId="57" fillId="5" borderId="0" xfId="0" applyFont="1" applyFill="1" applyBorder="1" applyProtection="1"/>
    <xf numFmtId="4" fontId="57" fillId="5" borderId="0" xfId="0" applyNumberFormat="1" applyFont="1" applyFill="1" applyBorder="1" applyAlignment="1" applyProtection="1">
      <alignment horizontal="center"/>
    </xf>
    <xf numFmtId="3" fontId="57" fillId="3" borderId="1" xfId="0" applyNumberFormat="1" applyFont="1" applyFill="1" applyBorder="1" applyProtection="1"/>
    <xf numFmtId="3" fontId="56" fillId="0" borderId="0" xfId="0" applyNumberFormat="1" applyFont="1" applyFill="1" applyBorder="1" applyProtection="1"/>
    <xf numFmtId="0" fontId="57" fillId="0" borderId="10" xfId="0" applyFont="1" applyFill="1" applyBorder="1" applyProtection="1"/>
    <xf numFmtId="0" fontId="57" fillId="0" borderId="0" xfId="0" applyFont="1" applyFill="1" applyBorder="1" applyAlignment="1" applyProtection="1">
      <alignment horizontal="center" vertical="center"/>
    </xf>
    <xf numFmtId="3" fontId="57" fillId="0" borderId="1" xfId="0" applyNumberFormat="1" applyFont="1" applyFill="1" applyBorder="1" applyProtection="1"/>
    <xf numFmtId="3" fontId="57" fillId="0" borderId="1" xfId="0" applyNumberFormat="1" applyFont="1" applyFill="1" applyBorder="1" applyAlignment="1" applyProtection="1">
      <alignment wrapText="1"/>
    </xf>
    <xf numFmtId="49" fontId="57" fillId="0" borderId="0" xfId="0" applyNumberFormat="1" applyFont="1" applyFill="1" applyBorder="1" applyAlignment="1" applyProtection="1">
      <alignment horizontal="center"/>
    </xf>
    <xf numFmtId="3" fontId="61" fillId="3" borderId="0" xfId="0" applyNumberFormat="1" applyFont="1" applyFill="1" applyBorder="1" applyAlignment="1" applyProtection="1">
      <alignment horizontal="left" vertical="center"/>
    </xf>
    <xf numFmtId="0" fontId="55" fillId="0" borderId="0" xfId="0" applyFont="1" applyBorder="1" applyAlignment="1" applyProtection="1">
      <alignment vertical="center"/>
      <protection hidden="1"/>
    </xf>
    <xf numFmtId="0" fontId="56" fillId="0" borderId="0" xfId="0" applyFont="1" applyBorder="1" applyProtection="1">
      <protection hidden="1"/>
    </xf>
    <xf numFmtId="0" fontId="57" fillId="0" borderId="0" xfId="0" applyFont="1" applyBorder="1" applyProtection="1">
      <protection hidden="1"/>
    </xf>
    <xf numFmtId="4" fontId="57" fillId="0" borderId="0" xfId="0" applyNumberFormat="1" applyFont="1" applyBorder="1" applyProtection="1">
      <protection hidden="1"/>
    </xf>
    <xf numFmtId="0" fontId="57" fillId="0" borderId="10" xfId="0" applyFont="1" applyBorder="1" applyProtection="1">
      <protection hidden="1"/>
    </xf>
    <xf numFmtId="3" fontId="57" fillId="0" borderId="0" xfId="0" applyNumberFormat="1" applyFont="1" applyBorder="1" applyProtection="1">
      <protection hidden="1"/>
    </xf>
    <xf numFmtId="3" fontId="57" fillId="0" borderId="10" xfId="0" applyNumberFormat="1" applyFont="1" applyBorder="1" applyProtection="1">
      <protection hidden="1"/>
    </xf>
    <xf numFmtId="0" fontId="57" fillId="0" borderId="0" xfId="0" applyFont="1" applyFill="1" applyBorder="1" applyProtection="1">
      <protection hidden="1"/>
    </xf>
    <xf numFmtId="3" fontId="56" fillId="0" borderId="0" xfId="0" applyNumberFormat="1" applyFont="1" applyBorder="1" applyProtection="1">
      <protection hidden="1"/>
    </xf>
    <xf numFmtId="3" fontId="56" fillId="0" borderId="10" xfId="0" applyNumberFormat="1" applyFont="1" applyBorder="1" applyProtection="1">
      <protection hidden="1"/>
    </xf>
    <xf numFmtId="0" fontId="55" fillId="0" borderId="0" xfId="0" applyFont="1" applyBorder="1" applyProtection="1">
      <protection hidden="1"/>
    </xf>
    <xf numFmtId="0" fontId="56" fillId="0" borderId="0" xfId="0" applyFont="1" applyFill="1" applyBorder="1" applyProtection="1">
      <protection hidden="1"/>
    </xf>
    <xf numFmtId="0" fontId="57" fillId="0" borderId="10" xfId="0" applyFont="1" applyFill="1" applyBorder="1" applyProtection="1">
      <protection hidden="1"/>
    </xf>
    <xf numFmtId="0" fontId="62" fillId="0" borderId="0" xfId="0" applyFont="1" applyFill="1" applyBorder="1" applyProtection="1">
      <protection hidden="1"/>
    </xf>
    <xf numFmtId="3" fontId="62" fillId="0" borderId="0" xfId="0" applyNumberFormat="1" applyFont="1" applyFill="1" applyBorder="1" applyProtection="1">
      <protection hidden="1"/>
    </xf>
    <xf numFmtId="3" fontId="62" fillId="0" borderId="10" xfId="0" applyNumberFormat="1" applyFont="1" applyFill="1" applyBorder="1" applyProtection="1">
      <protection hidden="1"/>
    </xf>
    <xf numFmtId="4" fontId="56" fillId="0" borderId="0" xfId="0" applyNumberFormat="1" applyFont="1" applyFill="1" applyBorder="1" applyProtection="1">
      <protection hidden="1"/>
    </xf>
    <xf numFmtId="0" fontId="56" fillId="0" borderId="10" xfId="0" applyFont="1" applyFill="1" applyBorder="1" applyProtection="1">
      <protection hidden="1"/>
    </xf>
    <xf numFmtId="0" fontId="62" fillId="0" borderId="3" xfId="0" applyFont="1" applyBorder="1" applyProtection="1">
      <protection hidden="1"/>
    </xf>
    <xf numFmtId="0" fontId="57" fillId="0" borderId="3" xfId="0" applyFont="1" applyFill="1" applyBorder="1" applyProtection="1">
      <protection hidden="1"/>
    </xf>
    <xf numFmtId="4" fontId="57" fillId="0" borderId="3" xfId="0" applyNumberFormat="1" applyFont="1" applyFill="1" applyBorder="1" applyProtection="1">
      <protection hidden="1"/>
    </xf>
    <xf numFmtId="0" fontId="57" fillId="0" borderId="6" xfId="0" applyFont="1" applyFill="1" applyBorder="1" applyProtection="1">
      <protection hidden="1"/>
    </xf>
    <xf numFmtId="0" fontId="56" fillId="0" borderId="0" xfId="0" applyFont="1" applyFill="1" applyBorder="1" applyAlignment="1" applyProtection="1">
      <alignment horizontal="center" wrapText="1"/>
      <protection hidden="1"/>
    </xf>
    <xf numFmtId="4" fontId="56" fillId="0" borderId="0" xfId="0" applyNumberFormat="1" applyFont="1" applyFill="1" applyBorder="1" applyAlignment="1" applyProtection="1">
      <alignment horizontal="right"/>
      <protection hidden="1"/>
    </xf>
    <xf numFmtId="0" fontId="56" fillId="0" borderId="0" xfId="0" applyFont="1" applyFill="1" applyBorder="1" applyAlignment="1" applyProtection="1">
      <alignment horizontal="right"/>
      <protection hidden="1"/>
    </xf>
    <xf numFmtId="0" fontId="56" fillId="0" borderId="10" xfId="0" applyFont="1" applyFill="1" applyBorder="1" applyAlignment="1" applyProtection="1">
      <alignment horizontal="right"/>
      <protection hidden="1"/>
    </xf>
    <xf numFmtId="1" fontId="58" fillId="0" borderId="0" xfId="0" applyNumberFormat="1" applyFont="1" applyBorder="1" applyAlignment="1" applyProtection="1">
      <alignment horizontal="center"/>
      <protection hidden="1"/>
    </xf>
    <xf numFmtId="3" fontId="58" fillId="0" borderId="0" xfId="0" applyNumberFormat="1" applyFont="1" applyBorder="1" applyProtection="1">
      <protection hidden="1"/>
    </xf>
    <xf numFmtId="10" fontId="58" fillId="0" borderId="0" xfId="0" applyNumberFormat="1" applyFont="1" applyBorder="1" applyProtection="1">
      <protection hidden="1"/>
    </xf>
    <xf numFmtId="3" fontId="58" fillId="0" borderId="10" xfId="0" applyNumberFormat="1" applyFont="1" applyBorder="1" applyProtection="1">
      <protection hidden="1"/>
    </xf>
    <xf numFmtId="4" fontId="58" fillId="0" borderId="0" xfId="0" applyNumberFormat="1" applyFont="1" applyBorder="1" applyProtection="1">
      <protection hidden="1"/>
    </xf>
    <xf numFmtId="0" fontId="60" fillId="0" borderId="0" xfId="0" applyFont="1" applyBorder="1" applyAlignment="1" applyProtection="1">
      <alignment horizontal="right"/>
      <protection hidden="1"/>
    </xf>
    <xf numFmtId="0" fontId="58" fillId="0" borderId="0" xfId="0" applyFont="1" applyBorder="1" applyProtection="1">
      <protection hidden="1"/>
    </xf>
    <xf numFmtId="3" fontId="63" fillId="0" borderId="0" xfId="0" applyNumberFormat="1" applyFont="1" applyBorder="1" applyProtection="1">
      <protection hidden="1"/>
    </xf>
    <xf numFmtId="3" fontId="63" fillId="0" borderId="10" xfId="0" applyNumberFormat="1" applyFont="1" applyBorder="1" applyProtection="1">
      <protection hidden="1"/>
    </xf>
    <xf numFmtId="4" fontId="63" fillId="0" borderId="0" xfId="0" applyNumberFormat="1" applyFont="1" applyFill="1" applyBorder="1" applyAlignment="1" applyProtection="1">
      <alignment horizontal="right"/>
      <protection hidden="1"/>
    </xf>
    <xf numFmtId="0" fontId="64" fillId="0" borderId="0" xfId="0" applyFont="1" applyFill="1" applyBorder="1" applyAlignment="1" applyProtection="1">
      <alignment horizontal="right"/>
      <protection hidden="1"/>
    </xf>
    <xf numFmtId="3" fontId="56" fillId="0" borderId="0" xfId="0" applyNumberFormat="1" applyFont="1" applyFill="1" applyBorder="1" applyAlignment="1" applyProtection="1">
      <alignment horizontal="right"/>
      <protection hidden="1"/>
    </xf>
    <xf numFmtId="3" fontId="56" fillId="0" borderId="10" xfId="0" applyNumberFormat="1" applyFont="1" applyFill="1" applyBorder="1" applyAlignment="1" applyProtection="1">
      <alignment horizontal="right"/>
      <protection hidden="1"/>
    </xf>
    <xf numFmtId="0" fontId="0" fillId="7" borderId="0" xfId="0" applyFill="1" applyProtection="1"/>
    <xf numFmtId="0" fontId="0" fillId="8" borderId="0" xfId="0" applyFill="1" applyProtection="1"/>
    <xf numFmtId="0" fontId="12" fillId="8" borderId="0" xfId="0" applyFont="1" applyFill="1" applyProtection="1">
      <protection hidden="1"/>
    </xf>
    <xf numFmtId="0" fontId="1" fillId="8" borderId="0" xfId="0" applyFont="1" applyFill="1" applyProtection="1">
      <protection hidden="1"/>
    </xf>
    <xf numFmtId="0" fontId="39" fillId="8" borderId="0" xfId="0" applyFont="1" applyFill="1" applyProtection="1">
      <protection hidden="1"/>
    </xf>
    <xf numFmtId="3" fontId="39" fillId="8" borderId="0" xfId="0" applyNumberFormat="1" applyFont="1" applyFill="1" applyProtection="1">
      <protection hidden="1"/>
    </xf>
    <xf numFmtId="0" fontId="18" fillId="8" borderId="0" xfId="0" applyFont="1" applyFill="1" applyProtection="1">
      <protection hidden="1"/>
    </xf>
    <xf numFmtId="0" fontId="12" fillId="8" borderId="0" xfId="0" applyFont="1" applyFill="1"/>
    <xf numFmtId="0" fontId="0" fillId="8" borderId="0" xfId="0" applyFill="1" applyProtection="1">
      <protection hidden="1"/>
    </xf>
    <xf numFmtId="4" fontId="0" fillId="8" borderId="0" xfId="0" applyNumberFormat="1" applyFill="1" applyProtection="1">
      <protection hidden="1"/>
    </xf>
    <xf numFmtId="0" fontId="0" fillId="8" borderId="0" xfId="0" applyFill="1"/>
    <xf numFmtId="0" fontId="11" fillId="8" borderId="0" xfId="0" applyFont="1" applyFill="1" applyAlignment="1" applyProtection="1"/>
    <xf numFmtId="0" fontId="2" fillId="8" borderId="0" xfId="0" applyFont="1" applyFill="1" applyBorder="1" applyAlignment="1" applyProtection="1">
      <alignment vertical="center" wrapText="1"/>
    </xf>
    <xf numFmtId="0" fontId="8" fillId="8" borderId="0" xfId="0" applyFont="1" applyFill="1" applyAlignment="1" applyProtection="1">
      <alignment horizontal="center"/>
    </xf>
    <xf numFmtId="4" fontId="0" fillId="8" borderId="0" xfId="0" applyNumberFormat="1" applyFill="1"/>
    <xf numFmtId="0" fontId="2" fillId="8" borderId="0" xfId="0" applyFont="1" applyFill="1" applyAlignment="1" applyProtection="1"/>
    <xf numFmtId="0" fontId="55" fillId="3" borderId="0" xfId="0" applyFont="1" applyFill="1" applyBorder="1" applyAlignment="1" applyProtection="1">
      <alignment vertical="top"/>
    </xf>
    <xf numFmtId="0" fontId="56" fillId="3" borderId="0" xfId="0" applyFont="1" applyFill="1" applyBorder="1" applyProtection="1"/>
    <xf numFmtId="0" fontId="56" fillId="3" borderId="10" xfId="0" applyFont="1" applyFill="1" applyBorder="1" applyProtection="1"/>
    <xf numFmtId="0" fontId="57" fillId="8" borderId="0" xfId="0" applyFont="1" applyFill="1" applyProtection="1"/>
    <xf numFmtId="3" fontId="57" fillId="3" borderId="0" xfId="0" applyNumberFormat="1" applyFont="1" applyFill="1" applyBorder="1" applyProtection="1"/>
    <xf numFmtId="4" fontId="56" fillId="3" borderId="0" xfId="0" applyNumberFormat="1" applyFont="1" applyFill="1" applyBorder="1" applyAlignment="1" applyProtection="1">
      <alignment horizontal="center"/>
    </xf>
    <xf numFmtId="9" fontId="56" fillId="3" borderId="0" xfId="0" applyNumberFormat="1" applyFont="1" applyFill="1" applyBorder="1" applyProtection="1"/>
    <xf numFmtId="164" fontId="56" fillId="3" borderId="0" xfId="2" applyNumberFormat="1" applyFont="1" applyFill="1" applyBorder="1" applyAlignment="1" applyProtection="1">
      <alignment horizontal="center"/>
    </xf>
    <xf numFmtId="0" fontId="63" fillId="3" borderId="13" xfId="0" applyFont="1" applyFill="1" applyBorder="1" applyAlignment="1" applyProtection="1">
      <alignment horizontal="center"/>
    </xf>
    <xf numFmtId="10" fontId="56" fillId="3" borderId="0" xfId="0" applyNumberFormat="1" applyFont="1" applyFill="1" applyBorder="1" applyAlignment="1" applyProtection="1">
      <alignment horizontal="center"/>
    </xf>
    <xf numFmtId="0" fontId="63" fillId="3" borderId="14" xfId="0" applyFont="1" applyFill="1" applyBorder="1" applyAlignment="1" applyProtection="1">
      <alignment horizontal="center"/>
    </xf>
    <xf numFmtId="0" fontId="58" fillId="3" borderId="1" xfId="0" applyFont="1" applyFill="1" applyBorder="1" applyAlignment="1" applyProtection="1">
      <alignment horizontal="center"/>
    </xf>
    <xf numFmtId="3" fontId="58" fillId="3" borderId="1" xfId="0" applyNumberFormat="1" applyFont="1" applyFill="1" applyBorder="1" applyAlignment="1" applyProtection="1">
      <alignment horizontal="right"/>
    </xf>
    <xf numFmtId="0" fontId="63" fillId="3" borderId="1" xfId="0" applyFont="1" applyFill="1" applyBorder="1" applyAlignment="1" applyProtection="1">
      <alignment horizontal="center"/>
    </xf>
    <xf numFmtId="9" fontId="63" fillId="3" borderId="15" xfId="0" applyNumberFormat="1" applyFont="1" applyFill="1" applyBorder="1" applyAlignment="1" applyProtection="1">
      <alignment horizontal="center"/>
    </xf>
    <xf numFmtId="0" fontId="63" fillId="3" borderId="16" xfId="0" applyFont="1" applyFill="1" applyBorder="1" applyAlignment="1" applyProtection="1">
      <alignment horizontal="center"/>
    </xf>
    <xf numFmtId="0" fontId="58" fillId="3" borderId="17" xfId="0" applyFont="1" applyFill="1" applyBorder="1" applyAlignment="1" applyProtection="1">
      <alignment horizontal="center"/>
    </xf>
    <xf numFmtId="3" fontId="58" fillId="3" borderId="17" xfId="0" applyNumberFormat="1" applyFont="1" applyFill="1" applyBorder="1" applyAlignment="1" applyProtection="1">
      <alignment horizontal="right"/>
    </xf>
    <xf numFmtId="9" fontId="63" fillId="3" borderId="18" xfId="0" applyNumberFormat="1" applyFont="1" applyFill="1" applyBorder="1" applyAlignment="1" applyProtection="1">
      <alignment horizontal="center"/>
    </xf>
    <xf numFmtId="0" fontId="63" fillId="3" borderId="21" xfId="0" applyFont="1" applyFill="1" applyBorder="1" applyAlignment="1" applyProtection="1"/>
    <xf numFmtId="0" fontId="58" fillId="3" borderId="19" xfId="0" applyFont="1" applyFill="1" applyBorder="1" applyAlignment="1" applyProtection="1"/>
    <xf numFmtId="0" fontId="58" fillId="3" borderId="20" xfId="0" applyFont="1" applyFill="1" applyBorder="1" applyAlignment="1" applyProtection="1"/>
    <xf numFmtId="0" fontId="58" fillId="3" borderId="22" xfId="0" applyFont="1" applyFill="1" applyBorder="1" applyAlignment="1" applyProtection="1">
      <alignment horizontal="center"/>
    </xf>
    <xf numFmtId="0" fontId="63" fillId="3" borderId="0" xfId="0" applyFont="1" applyFill="1" applyBorder="1" applyAlignment="1" applyProtection="1">
      <alignment horizontal="center"/>
    </xf>
    <xf numFmtId="0" fontId="58" fillId="3" borderId="0" xfId="0" applyFont="1" applyFill="1" applyBorder="1" applyAlignment="1" applyProtection="1">
      <alignment horizontal="center"/>
    </xf>
    <xf numFmtId="3" fontId="58" fillId="3" borderId="0" xfId="0" applyNumberFormat="1" applyFont="1" applyFill="1" applyBorder="1" applyAlignment="1" applyProtection="1">
      <alignment horizontal="right"/>
    </xf>
    <xf numFmtId="9" fontId="63" fillId="3" borderId="0" xfId="0" applyNumberFormat="1" applyFont="1" applyFill="1" applyBorder="1" applyAlignment="1" applyProtection="1">
      <alignment horizontal="center"/>
    </xf>
    <xf numFmtId="0" fontId="56" fillId="3" borderId="4" xfId="0" applyFont="1" applyFill="1" applyBorder="1" applyProtection="1"/>
    <xf numFmtId="0" fontId="59" fillId="3" borderId="4" xfId="0" applyFont="1" applyFill="1" applyBorder="1" applyAlignment="1" applyProtection="1">
      <alignment horizontal="left"/>
    </xf>
    <xf numFmtId="164" fontId="56" fillId="3" borderId="4" xfId="2" applyNumberFormat="1" applyFont="1" applyFill="1" applyBorder="1" applyAlignment="1" applyProtection="1">
      <alignment horizontal="center"/>
    </xf>
    <xf numFmtId="0" fontId="56" fillId="3" borderId="12" xfId="0" applyFont="1" applyFill="1" applyBorder="1" applyProtection="1"/>
    <xf numFmtId="0" fontId="57" fillId="3" borderId="0" xfId="0" applyFont="1" applyFill="1" applyProtection="1"/>
    <xf numFmtId="0" fontId="59" fillId="3" borderId="4" xfId="0" applyFont="1" applyFill="1" applyBorder="1" applyAlignment="1" applyProtection="1">
      <alignment horizontal="left"/>
      <protection hidden="1"/>
    </xf>
    <xf numFmtId="3" fontId="65" fillId="3" borderId="0" xfId="0" applyNumberFormat="1" applyFont="1" applyFill="1" applyBorder="1" applyAlignment="1" applyProtection="1"/>
    <xf numFmtId="3" fontId="66" fillId="3" borderId="0" xfId="0" applyNumberFormat="1" applyFont="1" applyFill="1" applyBorder="1" applyAlignment="1" applyProtection="1"/>
    <xf numFmtId="0" fontId="58" fillId="8" borderId="1" xfId="0" applyFont="1" applyFill="1" applyBorder="1" applyAlignment="1" applyProtection="1">
      <alignment horizontal="center"/>
      <protection locked="0"/>
    </xf>
    <xf numFmtId="3" fontId="57" fillId="8" borderId="1" xfId="0" applyNumberFormat="1" applyFont="1" applyFill="1" applyBorder="1" applyProtection="1">
      <protection locked="0"/>
    </xf>
    <xf numFmtId="3" fontId="60" fillId="8" borderId="1" xfId="0" applyNumberFormat="1" applyFont="1" applyFill="1" applyBorder="1" applyAlignment="1" applyProtection="1">
      <alignment horizontal="center"/>
      <protection locked="0"/>
    </xf>
    <xf numFmtId="3" fontId="58" fillId="8" borderId="1" xfId="0" applyNumberFormat="1" applyFont="1" applyFill="1" applyBorder="1" applyAlignment="1" applyProtection="1">
      <alignment horizontal="center"/>
      <protection locked="0"/>
    </xf>
    <xf numFmtId="0" fontId="0" fillId="8" borderId="0" xfId="0" applyFill="1" applyBorder="1" applyProtection="1"/>
    <xf numFmtId="3" fontId="65" fillId="8" borderId="0" xfId="0" applyNumberFormat="1" applyFont="1" applyFill="1" applyBorder="1" applyAlignment="1" applyProtection="1"/>
    <xf numFmtId="0" fontId="20" fillId="8" borderId="0" xfId="0" applyFont="1" applyFill="1" applyBorder="1" applyAlignment="1" applyProtection="1"/>
    <xf numFmtId="3" fontId="20" fillId="8" borderId="0" xfId="0" applyNumberFormat="1" applyFont="1" applyFill="1" applyBorder="1" applyAlignment="1" applyProtection="1"/>
    <xf numFmtId="3" fontId="65" fillId="3" borderId="0" xfId="0" applyNumberFormat="1" applyFont="1" applyFill="1" applyBorder="1" applyAlignment="1" applyProtection="1">
      <alignment horizontal="left" vertical="center"/>
    </xf>
    <xf numFmtId="3" fontId="67" fillId="3" borderId="0" xfId="0" applyNumberFormat="1" applyFont="1" applyFill="1" applyBorder="1" applyAlignment="1" applyProtection="1">
      <alignment horizontal="left" vertical="center"/>
    </xf>
    <xf numFmtId="3" fontId="67" fillId="3" borderId="0" xfId="0" applyNumberFormat="1" applyFont="1" applyFill="1" applyBorder="1" applyAlignment="1" applyProtection="1"/>
    <xf numFmtId="3" fontId="68" fillId="3" borderId="0" xfId="0" applyNumberFormat="1" applyFont="1" applyFill="1" applyBorder="1" applyAlignment="1" applyProtection="1"/>
    <xf numFmtId="3" fontId="69" fillId="0" borderId="10" xfId="0" applyNumberFormat="1" applyFont="1" applyFill="1" applyBorder="1" applyProtection="1">
      <protection hidden="1"/>
    </xf>
    <xf numFmtId="0" fontId="70" fillId="0" borderId="10" xfId="0" applyFont="1" applyFill="1" applyBorder="1" applyProtection="1">
      <protection hidden="1"/>
    </xf>
    <xf numFmtId="3" fontId="69" fillId="0" borderId="10" xfId="0" applyNumberFormat="1" applyFont="1" applyFill="1" applyBorder="1" applyAlignment="1" applyProtection="1">
      <alignment horizontal="right"/>
      <protection hidden="1"/>
    </xf>
    <xf numFmtId="9" fontId="57" fillId="8" borderId="1" xfId="2" applyFont="1" applyFill="1" applyBorder="1" applyProtection="1">
      <protection locked="0"/>
    </xf>
    <xf numFmtId="166" fontId="57" fillId="8" borderId="1" xfId="2" applyNumberFormat="1" applyFont="1" applyFill="1" applyBorder="1" applyProtection="1">
      <protection locked="0"/>
    </xf>
    <xf numFmtId="164" fontId="57" fillId="8" borderId="1" xfId="2" applyNumberFormat="1" applyFont="1" applyFill="1" applyBorder="1" applyProtection="1">
      <protection locked="0"/>
    </xf>
    <xf numFmtId="0" fontId="71" fillId="3" borderId="0" xfId="0" applyFont="1" applyFill="1" applyBorder="1"/>
    <xf numFmtId="3" fontId="0" fillId="8" borderId="1" xfId="0" applyNumberFormat="1" applyFill="1" applyBorder="1" applyProtection="1"/>
    <xf numFmtId="0" fontId="57" fillId="5" borderId="0" xfId="0" applyFont="1" applyFill="1" applyBorder="1" applyAlignment="1" applyProtection="1">
      <alignment horizontal="left"/>
    </xf>
    <xf numFmtId="0" fontId="55" fillId="0" borderId="0" xfId="0" applyFont="1" applyBorder="1" applyAlignment="1" applyProtection="1">
      <alignment horizontal="left" vertical="center"/>
    </xf>
    <xf numFmtId="0" fontId="55" fillId="0" borderId="10" xfId="0" applyFont="1" applyBorder="1" applyAlignment="1" applyProtection="1">
      <alignment horizontal="left" vertical="center"/>
    </xf>
    <xf numFmtId="0" fontId="55" fillId="0" borderId="0" xfId="0" applyFont="1" applyFill="1" applyBorder="1" applyAlignment="1" applyProtection="1">
      <alignment horizontal="left" vertical="center"/>
    </xf>
    <xf numFmtId="0" fontId="55" fillId="0" borderId="10" xfId="0" applyFont="1" applyFill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56" fillId="0" borderId="0" xfId="0" applyFont="1" applyFill="1" applyBorder="1" applyAlignment="1" applyProtection="1">
      <alignment horizontal="left"/>
    </xf>
    <xf numFmtId="0" fontId="32" fillId="8" borderId="0" xfId="0" applyFont="1" applyFill="1" applyBorder="1" applyAlignment="1" applyProtection="1">
      <alignment horizontal="left" vertical="center"/>
    </xf>
    <xf numFmtId="3" fontId="58" fillId="0" borderId="0" xfId="0" applyNumberFormat="1" applyFont="1" applyBorder="1" applyAlignment="1" applyProtection="1">
      <alignment horizontal="center"/>
      <protection hidden="1"/>
    </xf>
    <xf numFmtId="0" fontId="58" fillId="3" borderId="14" xfId="0" applyFont="1" applyFill="1" applyBorder="1" applyAlignment="1" applyProtection="1">
      <alignment horizontal="center"/>
    </xf>
    <xf numFmtId="0" fontId="58" fillId="3" borderId="1" xfId="0" applyFont="1" applyFill="1" applyBorder="1" applyAlignment="1" applyProtection="1">
      <alignment horizontal="center"/>
    </xf>
    <xf numFmtId="0" fontId="58" fillId="3" borderId="16" xfId="0" applyFont="1" applyFill="1" applyBorder="1" applyAlignment="1" applyProtection="1">
      <alignment horizontal="center"/>
    </xf>
    <xf numFmtId="0" fontId="58" fillId="3" borderId="17" xfId="0" applyFont="1" applyFill="1" applyBorder="1" applyAlignment="1" applyProtection="1">
      <alignment horizontal="center"/>
    </xf>
    <xf numFmtId="0" fontId="55" fillId="0" borderId="0" xfId="0" applyFont="1" applyFill="1" applyBorder="1" applyAlignment="1" applyProtection="1">
      <alignment horizontal="left" wrapText="1"/>
    </xf>
    <xf numFmtId="0" fontId="55" fillId="0" borderId="10" xfId="0" applyFont="1" applyFill="1" applyBorder="1" applyAlignment="1" applyProtection="1">
      <alignment horizontal="left" wrapText="1"/>
    </xf>
    <xf numFmtId="0" fontId="63" fillId="3" borderId="23" xfId="0" applyFont="1" applyFill="1" applyBorder="1" applyAlignment="1" applyProtection="1">
      <alignment horizontal="center"/>
    </xf>
    <xf numFmtId="0" fontId="63" fillId="3" borderId="24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left"/>
    </xf>
    <xf numFmtId="0" fontId="44" fillId="0" borderId="0" xfId="0" applyFont="1" applyFill="1" applyBorder="1" applyAlignment="1" applyProtection="1">
      <alignment horizontal="left"/>
    </xf>
    <xf numFmtId="0" fontId="44" fillId="0" borderId="10" xfId="0" applyFont="1" applyFill="1" applyBorder="1" applyAlignment="1" applyProtection="1">
      <alignment horizontal="left"/>
    </xf>
    <xf numFmtId="0" fontId="46" fillId="0" borderId="0" xfId="0" applyFont="1" applyBorder="1" applyAlignment="1" applyProtection="1">
      <alignment horizontal="left" vertical="center"/>
    </xf>
    <xf numFmtId="0" fontId="46" fillId="0" borderId="10" xfId="0" applyFont="1" applyBorder="1" applyAlignment="1" applyProtection="1">
      <alignment horizontal="left" vertical="center"/>
    </xf>
    <xf numFmtId="0" fontId="46" fillId="0" borderId="0" xfId="0" applyFont="1" applyFill="1" applyBorder="1" applyAlignment="1" applyProtection="1">
      <alignment horizontal="left" vertical="center"/>
    </xf>
    <xf numFmtId="0" fontId="46" fillId="0" borderId="1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/>
    </xf>
    <xf numFmtId="0" fontId="32" fillId="6" borderId="0" xfId="0" applyFont="1" applyFill="1" applyBorder="1" applyAlignment="1" applyProtection="1">
      <alignment horizontal="left" vertical="center"/>
    </xf>
    <xf numFmtId="3" fontId="4" fillId="0" borderId="0" xfId="0" applyNumberFormat="1" applyFont="1" applyBorder="1" applyAlignment="1" applyProtection="1">
      <alignment horizontal="center"/>
      <protection hidden="1"/>
    </xf>
    <xf numFmtId="0" fontId="25" fillId="3" borderId="16" xfId="0" applyFont="1" applyFill="1" applyBorder="1" applyAlignment="1" applyProtection="1">
      <alignment horizontal="center"/>
    </xf>
    <xf numFmtId="0" fontId="25" fillId="3" borderId="17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horizontal="left"/>
    </xf>
    <xf numFmtId="0" fontId="43" fillId="0" borderId="10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wrapText="1"/>
    </xf>
    <xf numFmtId="0" fontId="2" fillId="0" borderId="10" xfId="0" applyFont="1" applyFill="1" applyBorder="1" applyAlignment="1" applyProtection="1">
      <alignment horizontal="left" wrapText="1"/>
    </xf>
    <xf numFmtId="0" fontId="23" fillId="3" borderId="23" xfId="0" applyFont="1" applyFill="1" applyBorder="1" applyAlignment="1" applyProtection="1">
      <alignment horizontal="center"/>
    </xf>
    <xf numFmtId="0" fontId="23" fillId="3" borderId="24" xfId="0" applyFont="1" applyFill="1" applyBorder="1" applyAlignment="1" applyProtection="1">
      <alignment horizontal="center"/>
    </xf>
    <xf numFmtId="0" fontId="25" fillId="3" borderId="14" xfId="0" applyFont="1" applyFill="1" applyBorder="1" applyAlignment="1" applyProtection="1">
      <alignment horizontal="center"/>
    </xf>
    <xf numFmtId="0" fontId="25" fillId="3" borderId="1" xfId="0" applyFont="1" applyFill="1" applyBorder="1" applyAlignment="1" applyProtection="1">
      <alignment horizontal="center"/>
    </xf>
  </cellXfs>
  <cellStyles count="3">
    <cellStyle name="Euro" xfId="1"/>
    <cellStyle name="Normal" xfId="0" builtinId="0"/>
    <cellStyle name="Porcentaje" xfId="2" builtinId="5"/>
  </cellStyles>
  <dxfs count="16">
    <dxf>
      <font>
        <b/>
        <i val="0"/>
        <condense val="0"/>
        <extend val="0"/>
        <color indexed="22"/>
      </font>
      <fill>
        <patternFill patternType="lightGray"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22"/>
      </font>
      <fill>
        <patternFill patternType="lightGray">
          <fgColor indexed="64"/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22"/>
      </font>
      <fill>
        <patternFill patternType="solid">
          <fgColor indexed="64"/>
        </patternFill>
      </fill>
    </dxf>
    <dxf>
      <font>
        <b/>
        <i val="0"/>
        <condense val="0"/>
        <extend val="0"/>
        <color indexed="22"/>
      </font>
      <fill>
        <patternFill patternType="lightGray"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2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22"/>
      </font>
      <fill>
        <patternFill patternType="lightGray"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22"/>
      </font>
      <fill>
        <patternFill patternType="lightGray"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22"/>
      </font>
    </dxf>
    <dxf>
      <font>
        <b/>
        <i val="0"/>
        <condense val="0"/>
        <extend val="0"/>
        <color indexed="22"/>
      </font>
      <fill>
        <patternFill patternType="lightGray"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22"/>
      </font>
      <fill>
        <patternFill patternType="lightGray">
          <fgColor indexed="64"/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22"/>
      </font>
      <fill>
        <patternFill patternType="solid">
          <fgColor indexed="64"/>
        </patternFill>
      </fill>
    </dxf>
    <dxf>
      <font>
        <b/>
        <i val="0"/>
        <condense val="0"/>
        <extend val="0"/>
        <color indexed="22"/>
      </font>
      <fill>
        <patternFill patternType="lightGray"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2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22"/>
      </font>
      <fill>
        <patternFill patternType="lightGray"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22"/>
      </font>
      <fill>
        <patternFill patternType="lightGray"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9525</xdr:rowOff>
    </xdr:from>
    <xdr:to>
      <xdr:col>3</xdr:col>
      <xdr:colOff>895351</xdr:colOff>
      <xdr:row>4</xdr:row>
      <xdr:rowOff>171450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333375"/>
          <a:ext cx="1943101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9</xdr:row>
      <xdr:rowOff>76200</xdr:rowOff>
    </xdr:from>
    <xdr:to>
      <xdr:col>7</xdr:col>
      <xdr:colOff>1477104</xdr:colOff>
      <xdr:row>60</xdr:row>
      <xdr:rowOff>105932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1828800"/>
          <a:ext cx="5220429" cy="8287907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59</xdr:row>
      <xdr:rowOff>95250</xdr:rowOff>
    </xdr:from>
    <xdr:to>
      <xdr:col>7</xdr:col>
      <xdr:colOff>1153214</xdr:colOff>
      <xdr:row>104</xdr:row>
      <xdr:rowOff>77214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4450" y="9944100"/>
          <a:ext cx="4934639" cy="7268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0</xdr:rowOff>
    </xdr:from>
    <xdr:to>
      <xdr:col>4</xdr:col>
      <xdr:colOff>333376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447675"/>
          <a:ext cx="1943101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140803</xdr:colOff>
      <xdr:row>2</xdr:row>
      <xdr:rowOff>33130</xdr:rowOff>
    </xdr:from>
    <xdr:to>
      <xdr:col>5</xdr:col>
      <xdr:colOff>212034</xdr:colOff>
      <xdr:row>5</xdr:row>
      <xdr:rowOff>6212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129" y="331304"/>
          <a:ext cx="1943101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182217</xdr:colOff>
      <xdr:row>1</xdr:row>
      <xdr:rowOff>165652</xdr:rowOff>
    </xdr:from>
    <xdr:to>
      <xdr:col>5</xdr:col>
      <xdr:colOff>38101</xdr:colOff>
      <xdr:row>4</xdr:row>
      <xdr:rowOff>97320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065" y="347869"/>
          <a:ext cx="1943101" cy="619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259080</xdr:colOff>
      <xdr:row>9</xdr:row>
      <xdr:rowOff>30480</xdr:rowOff>
    </xdr:from>
    <xdr:to>
      <xdr:col>11</xdr:col>
      <xdr:colOff>38100</xdr:colOff>
      <xdr:row>11</xdr:row>
      <xdr:rowOff>152400</xdr:rowOff>
    </xdr:to>
    <xdr:sp macro="[0]!Rectánguloredondeado_Haga_clic_en" textlink="">
      <xdr:nvSpPr>
        <xdr:cNvPr id="2" name="2 Rectángulo redondeado"/>
        <xdr:cNvSpPr>
          <a:spLocks noChangeArrowheads="1"/>
        </xdr:cNvSpPr>
      </xdr:nvSpPr>
      <xdr:spPr bwMode="auto">
        <a:xfrm>
          <a:off x="6926580" y="1577340"/>
          <a:ext cx="1645920" cy="312420"/>
        </a:xfrm>
        <a:prstGeom prst="roundRect">
          <a:avLst>
            <a:gd name="adj" fmla="val 16667"/>
          </a:avLst>
        </a:prstGeom>
        <a:solidFill>
          <a:srgbClr val="BFBFBF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1" i="0" strike="noStrike">
              <a:solidFill>
                <a:srgbClr val="FFFFFF"/>
              </a:solidFill>
              <a:latin typeface="Calibri"/>
            </a:rPr>
            <a:t>Limpiar formulario</a:t>
          </a:r>
          <a:endParaRPr lang="es-ES" sz="1000" b="0" i="0" strike="noStrike">
            <a:solidFill>
              <a:srgbClr val="FFFFFF"/>
            </a:solidFill>
            <a:latin typeface="Calibri"/>
          </a:endParaRPr>
        </a:p>
        <a:p>
          <a:pPr algn="ct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Calibri"/>
            </a:rPr>
            <a:t>Limpiar Formulario</a:t>
          </a:r>
        </a:p>
        <a:p>
          <a:pPr algn="ctr" rtl="0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4</xdr:col>
      <xdr:colOff>476250</xdr:colOff>
      <xdr:row>5</xdr:row>
      <xdr:rowOff>38100</xdr:rowOff>
    </xdr:to>
    <xdr:pic>
      <xdr:nvPicPr>
        <xdr:cNvPr id="512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57175"/>
          <a:ext cx="20955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9525</xdr:colOff>
      <xdr:row>6</xdr:row>
      <xdr:rowOff>0</xdr:rowOff>
    </xdr:to>
    <xdr:pic>
      <xdr:nvPicPr>
        <xdr:cNvPr id="614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61925"/>
          <a:ext cx="26003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114300</xdr:rowOff>
    </xdr:from>
    <xdr:to>
      <xdr:col>4</xdr:col>
      <xdr:colOff>876300</xdr:colOff>
      <xdr:row>5</xdr:row>
      <xdr:rowOff>123825</xdr:rowOff>
    </xdr:to>
    <xdr:pic>
      <xdr:nvPicPr>
        <xdr:cNvPr id="7169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295275"/>
          <a:ext cx="29718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F387"/>
  <sheetViews>
    <sheetView showGridLines="0" showRowColHeader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6" sqref="E6"/>
    </sheetView>
  </sheetViews>
  <sheetFormatPr baseColWidth="10" defaultRowHeight="12.75" x14ac:dyDescent="0.2"/>
  <cols>
    <col min="1" max="1" width="5.5703125" style="239" customWidth="1"/>
    <col min="2" max="3" width="11.42578125" style="167"/>
    <col min="4" max="4" width="13.7109375" style="167" customWidth="1"/>
    <col min="5" max="7" width="11.42578125" style="167"/>
    <col min="8" max="8" width="23.7109375" style="167" customWidth="1"/>
    <col min="9" max="9" width="20.5703125" style="167" customWidth="1"/>
    <col min="10" max="12" width="11.42578125" style="167" hidden="1" customWidth="1"/>
    <col min="13" max="72" width="11.42578125" style="239"/>
    <col min="73" max="16384" width="11.42578125" style="167"/>
  </cols>
  <sheetData>
    <row r="1" spans="2:84" x14ac:dyDescent="0.2"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BU1" s="239"/>
      <c r="BV1" s="239"/>
      <c r="BW1" s="239"/>
      <c r="BX1" s="239"/>
      <c r="BY1" s="239"/>
      <c r="BZ1" s="239"/>
      <c r="CA1" s="239"/>
      <c r="CB1" s="239"/>
      <c r="CC1" s="239"/>
      <c r="CD1" s="239"/>
      <c r="CE1" s="239"/>
      <c r="CF1" s="239"/>
    </row>
    <row r="2" spans="2:84" x14ac:dyDescent="0.2">
      <c r="B2" s="176"/>
      <c r="C2" s="177"/>
      <c r="D2" s="177"/>
      <c r="E2" s="177"/>
      <c r="F2" s="177"/>
      <c r="G2" s="177"/>
      <c r="H2" s="177"/>
      <c r="I2" s="178"/>
      <c r="J2" s="20"/>
      <c r="K2" s="20"/>
      <c r="L2" s="20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</row>
    <row r="3" spans="2:84" ht="18.75" x14ac:dyDescent="0.3">
      <c r="B3" s="179"/>
      <c r="C3" s="44" t="s">
        <v>77</v>
      </c>
      <c r="D3" s="44"/>
      <c r="E3" s="349" t="s">
        <v>133</v>
      </c>
      <c r="F3" s="192"/>
      <c r="G3" s="44"/>
      <c r="H3" s="44"/>
      <c r="I3" s="193"/>
      <c r="J3" s="44"/>
      <c r="K3" s="44"/>
      <c r="L3" s="44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</row>
    <row r="4" spans="2:84" ht="17.25" x14ac:dyDescent="0.2">
      <c r="B4" s="179"/>
      <c r="C4" s="43" t="s">
        <v>76</v>
      </c>
      <c r="D4" s="43"/>
      <c r="E4" s="240" t="s">
        <v>139</v>
      </c>
      <c r="F4" s="240"/>
      <c r="G4" s="240"/>
      <c r="H4" s="240"/>
      <c r="I4" s="194"/>
      <c r="J4" s="43"/>
      <c r="K4" s="43"/>
      <c r="L4" s="43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</row>
    <row r="5" spans="2:84" ht="17.25" x14ac:dyDescent="0.2">
      <c r="B5" s="179"/>
      <c r="C5" s="43" t="s">
        <v>76</v>
      </c>
      <c r="D5" s="43"/>
      <c r="E5" s="240" t="s">
        <v>140</v>
      </c>
      <c r="F5" s="240"/>
      <c r="G5" s="240"/>
      <c r="H5" s="240"/>
      <c r="I5" s="194"/>
      <c r="J5" s="43"/>
      <c r="K5" s="43"/>
      <c r="L5" s="43"/>
      <c r="BU5" s="239"/>
      <c r="BV5" s="239"/>
      <c r="BW5" s="239"/>
      <c r="BX5" s="239"/>
      <c r="BY5" s="239"/>
      <c r="BZ5" s="239"/>
      <c r="CA5" s="239"/>
      <c r="CB5" s="239"/>
      <c r="CC5" s="239"/>
      <c r="CD5" s="239"/>
      <c r="CE5" s="239"/>
      <c r="CF5" s="239"/>
    </row>
    <row r="6" spans="2:84" ht="16.5" thickBot="1" x14ac:dyDescent="0.3">
      <c r="B6" s="180"/>
      <c r="C6" s="40"/>
      <c r="D6" s="40"/>
      <c r="E6" s="40"/>
      <c r="F6" s="40"/>
      <c r="G6" s="40"/>
      <c r="H6" s="40"/>
      <c r="I6" s="195"/>
      <c r="J6" s="41"/>
      <c r="K6" s="41"/>
      <c r="L6" s="42"/>
      <c r="BU6" s="239"/>
      <c r="BV6" s="239"/>
      <c r="BW6" s="239"/>
      <c r="BX6" s="239"/>
      <c r="BY6" s="239"/>
      <c r="BZ6" s="239"/>
      <c r="CA6" s="239"/>
      <c r="CB6" s="239"/>
      <c r="CC6" s="239"/>
      <c r="CD6" s="239"/>
      <c r="CE6" s="239"/>
      <c r="CF6" s="239"/>
    </row>
    <row r="7" spans="2:84" x14ac:dyDescent="0.2">
      <c r="B7" s="196"/>
      <c r="C7" s="192"/>
      <c r="D7" s="192"/>
      <c r="E7" s="192"/>
      <c r="F7" s="192"/>
      <c r="G7" s="192"/>
      <c r="H7" s="192"/>
      <c r="I7" s="197"/>
      <c r="J7" s="39"/>
      <c r="K7" s="39"/>
      <c r="L7" s="39"/>
      <c r="BU7" s="239"/>
      <c r="BV7" s="239"/>
      <c r="BW7" s="239"/>
      <c r="BX7" s="239"/>
      <c r="BY7" s="239"/>
      <c r="BZ7" s="239"/>
      <c r="CA7" s="239"/>
      <c r="CB7" s="239"/>
      <c r="CC7" s="239"/>
      <c r="CD7" s="239"/>
      <c r="CE7" s="239"/>
      <c r="CF7" s="239"/>
    </row>
    <row r="8" spans="2:84" ht="17.25" x14ac:dyDescent="0.3">
      <c r="B8" s="196"/>
      <c r="C8" s="241" t="s">
        <v>134</v>
      </c>
      <c r="D8" s="192"/>
      <c r="E8" s="192"/>
      <c r="F8" s="192"/>
      <c r="G8" s="192"/>
      <c r="H8" s="192"/>
      <c r="I8" s="197"/>
      <c r="J8" s="39"/>
      <c r="K8" s="39"/>
      <c r="L8" s="39"/>
      <c r="BU8" s="239"/>
      <c r="BV8" s="239"/>
      <c r="BW8" s="239"/>
      <c r="BX8" s="239"/>
      <c r="BY8" s="239"/>
      <c r="BZ8" s="239"/>
      <c r="CA8" s="239"/>
      <c r="CB8" s="239"/>
      <c r="CC8" s="239"/>
      <c r="CD8" s="239"/>
      <c r="CE8" s="239"/>
      <c r="CF8" s="239"/>
    </row>
    <row r="9" spans="2:84" x14ac:dyDescent="0.2">
      <c r="B9" s="196"/>
      <c r="C9" s="192"/>
      <c r="D9" s="192"/>
      <c r="E9" s="192"/>
      <c r="F9" s="192"/>
      <c r="G9" s="192"/>
      <c r="H9" s="192"/>
      <c r="I9" s="197"/>
      <c r="J9" s="39"/>
      <c r="K9" s="39"/>
      <c r="L9" s="39"/>
      <c r="BU9" s="239"/>
      <c r="BV9" s="239"/>
      <c r="BW9" s="239"/>
      <c r="BX9" s="239"/>
      <c r="BY9" s="239"/>
      <c r="BZ9" s="239"/>
      <c r="CA9" s="239"/>
      <c r="CB9" s="239"/>
      <c r="CC9" s="239"/>
      <c r="CD9" s="239"/>
      <c r="CE9" s="239"/>
      <c r="CF9" s="239"/>
    </row>
    <row r="10" spans="2:84" x14ac:dyDescent="0.2">
      <c r="B10" s="196"/>
      <c r="C10" s="192"/>
      <c r="D10" s="192"/>
      <c r="E10" s="192"/>
      <c r="F10" s="192"/>
      <c r="G10" s="192"/>
      <c r="H10" s="192"/>
      <c r="I10" s="197"/>
      <c r="J10" s="39"/>
      <c r="K10" s="39"/>
      <c r="L10" s="39"/>
      <c r="BU10" s="239"/>
      <c r="BV10" s="239"/>
      <c r="BW10" s="239"/>
      <c r="BX10" s="239"/>
      <c r="BY10" s="239"/>
      <c r="BZ10" s="239"/>
      <c r="CA10" s="239"/>
      <c r="CB10" s="239"/>
      <c r="CC10" s="239"/>
      <c r="CD10" s="239"/>
      <c r="CE10" s="239"/>
      <c r="CF10" s="239"/>
    </row>
    <row r="11" spans="2:84" x14ac:dyDescent="0.2">
      <c r="B11" s="196"/>
      <c r="C11" s="192"/>
      <c r="D11" s="192"/>
      <c r="E11" s="192"/>
      <c r="F11" s="192"/>
      <c r="G11" s="192"/>
      <c r="H11" s="192"/>
      <c r="I11" s="197"/>
      <c r="J11" s="39"/>
      <c r="K11" s="39"/>
      <c r="L11" s="39"/>
      <c r="BU11" s="239"/>
      <c r="BV11" s="239"/>
      <c r="BW11" s="239"/>
      <c r="BX11" s="239"/>
      <c r="BY11" s="239"/>
      <c r="BZ11" s="239"/>
      <c r="CA11" s="239"/>
      <c r="CB11" s="239"/>
      <c r="CC11" s="239"/>
      <c r="CD11" s="239"/>
      <c r="CE11" s="239"/>
      <c r="CF11" s="239"/>
    </row>
    <row r="12" spans="2:84" x14ac:dyDescent="0.2">
      <c r="B12" s="196"/>
      <c r="C12" s="192"/>
      <c r="D12" s="192"/>
      <c r="E12" s="192"/>
      <c r="F12" s="192"/>
      <c r="G12" s="192"/>
      <c r="H12" s="192"/>
      <c r="I12" s="197"/>
      <c r="J12" s="39"/>
      <c r="K12" s="39"/>
      <c r="L12" s="39"/>
      <c r="BU12" s="239"/>
      <c r="BV12" s="239"/>
      <c r="BW12" s="239"/>
      <c r="BX12" s="239"/>
      <c r="BY12" s="239"/>
      <c r="BZ12" s="239"/>
      <c r="CA12" s="239"/>
      <c r="CB12" s="239"/>
      <c r="CC12" s="239"/>
      <c r="CD12" s="239"/>
      <c r="CE12" s="239"/>
      <c r="CF12" s="239"/>
    </row>
    <row r="13" spans="2:84" x14ac:dyDescent="0.2">
      <c r="B13" s="196"/>
      <c r="C13" s="192"/>
      <c r="D13" s="192"/>
      <c r="E13" s="192"/>
      <c r="F13" s="192"/>
      <c r="G13" s="192"/>
      <c r="H13" s="192"/>
      <c r="I13" s="197"/>
      <c r="J13" s="39"/>
      <c r="K13" s="39"/>
      <c r="L13" s="39"/>
      <c r="BU13" s="239"/>
      <c r="BV13" s="239"/>
      <c r="BW13" s="239"/>
      <c r="BX13" s="239"/>
      <c r="BY13" s="239"/>
      <c r="BZ13" s="239"/>
      <c r="CA13" s="239"/>
      <c r="CB13" s="239"/>
      <c r="CC13" s="239"/>
      <c r="CD13" s="239"/>
      <c r="CE13" s="239"/>
      <c r="CF13" s="239"/>
    </row>
    <row r="14" spans="2:84" x14ac:dyDescent="0.2">
      <c r="B14" s="196"/>
      <c r="C14" s="192"/>
      <c r="D14" s="192"/>
      <c r="E14" s="192"/>
      <c r="F14" s="192"/>
      <c r="G14" s="192"/>
      <c r="H14" s="192"/>
      <c r="I14" s="197"/>
      <c r="J14" s="39"/>
      <c r="K14" s="39"/>
      <c r="L14" s="39"/>
      <c r="BU14" s="239"/>
      <c r="BV14" s="239"/>
      <c r="BW14" s="239"/>
      <c r="BX14" s="239"/>
      <c r="BY14" s="239"/>
      <c r="BZ14" s="239"/>
      <c r="CA14" s="239"/>
      <c r="CB14" s="239"/>
      <c r="CC14" s="239"/>
      <c r="CD14" s="239"/>
      <c r="CE14" s="239"/>
      <c r="CF14" s="239"/>
    </row>
    <row r="15" spans="2:84" x14ac:dyDescent="0.2">
      <c r="B15" s="196"/>
      <c r="C15" s="192"/>
      <c r="D15" s="192"/>
      <c r="E15" s="192"/>
      <c r="F15" s="192"/>
      <c r="G15" s="192"/>
      <c r="H15" s="192"/>
      <c r="I15" s="197"/>
      <c r="J15" s="39"/>
      <c r="K15" s="39"/>
      <c r="L15" s="39"/>
      <c r="BU15" s="239"/>
      <c r="BV15" s="239"/>
      <c r="BW15" s="239"/>
      <c r="BX15" s="239"/>
      <c r="BY15" s="239"/>
      <c r="BZ15" s="239"/>
      <c r="CA15" s="239"/>
      <c r="CB15" s="239"/>
      <c r="CC15" s="239"/>
      <c r="CD15" s="239"/>
      <c r="CE15" s="239"/>
      <c r="CF15" s="239"/>
    </row>
    <row r="16" spans="2:84" x14ac:dyDescent="0.2">
      <c r="B16" s="196"/>
      <c r="C16" s="192"/>
      <c r="D16" s="192"/>
      <c r="E16" s="192"/>
      <c r="F16" s="192"/>
      <c r="G16" s="192"/>
      <c r="H16" s="192"/>
      <c r="I16" s="197"/>
      <c r="J16" s="39"/>
      <c r="K16" s="39"/>
      <c r="L16" s="39"/>
      <c r="BU16" s="239"/>
      <c r="BV16" s="239"/>
      <c r="BW16" s="239"/>
      <c r="BX16" s="239"/>
      <c r="BY16" s="239"/>
      <c r="BZ16" s="239"/>
      <c r="CA16" s="239"/>
      <c r="CB16" s="239"/>
      <c r="CC16" s="239"/>
      <c r="CD16" s="239"/>
      <c r="CE16" s="239"/>
      <c r="CF16" s="239"/>
    </row>
    <row r="17" spans="2:84" x14ac:dyDescent="0.2">
      <c r="B17" s="196"/>
      <c r="C17" s="192"/>
      <c r="D17" s="192"/>
      <c r="E17" s="192"/>
      <c r="F17" s="192"/>
      <c r="G17" s="192"/>
      <c r="H17" s="192"/>
      <c r="I17" s="197"/>
      <c r="J17" s="39"/>
      <c r="K17" s="39"/>
      <c r="L17" s="39"/>
      <c r="BU17" s="239"/>
      <c r="BV17" s="239"/>
      <c r="BW17" s="239"/>
      <c r="BX17" s="239"/>
      <c r="BY17" s="239"/>
      <c r="BZ17" s="239"/>
      <c r="CA17" s="239"/>
      <c r="CB17" s="239"/>
      <c r="CC17" s="239"/>
      <c r="CD17" s="239"/>
      <c r="CE17" s="239"/>
      <c r="CF17" s="239"/>
    </row>
    <row r="18" spans="2:84" x14ac:dyDescent="0.2">
      <c r="B18" s="196"/>
      <c r="C18" s="192"/>
      <c r="D18" s="192"/>
      <c r="E18" s="192"/>
      <c r="F18" s="192"/>
      <c r="G18" s="192"/>
      <c r="H18" s="192"/>
      <c r="I18" s="197"/>
      <c r="J18" s="39"/>
      <c r="K18" s="39"/>
      <c r="L18" s="39"/>
      <c r="BU18" s="239"/>
      <c r="BV18" s="239"/>
      <c r="BW18" s="239"/>
      <c r="BX18" s="239"/>
      <c r="BY18" s="239"/>
      <c r="BZ18" s="239"/>
      <c r="CA18" s="239"/>
      <c r="CB18" s="239"/>
      <c r="CC18" s="239"/>
      <c r="CD18" s="239"/>
      <c r="CE18" s="239"/>
      <c r="CF18" s="239"/>
    </row>
    <row r="19" spans="2:84" x14ac:dyDescent="0.2">
      <c r="B19" s="196"/>
      <c r="C19" s="192"/>
      <c r="D19" s="192"/>
      <c r="E19" s="192"/>
      <c r="F19" s="192"/>
      <c r="G19" s="192"/>
      <c r="H19" s="192"/>
      <c r="I19" s="197"/>
      <c r="J19" s="39"/>
      <c r="K19" s="39"/>
      <c r="L19" s="39"/>
      <c r="BU19" s="239"/>
      <c r="BV19" s="239"/>
      <c r="BW19" s="239"/>
      <c r="BX19" s="239"/>
      <c r="BY19" s="239"/>
      <c r="BZ19" s="239"/>
      <c r="CA19" s="239"/>
      <c r="CB19" s="239"/>
      <c r="CC19" s="239"/>
      <c r="CD19" s="239"/>
      <c r="CE19" s="239"/>
      <c r="CF19" s="239"/>
    </row>
    <row r="20" spans="2:84" x14ac:dyDescent="0.2">
      <c r="B20" s="196"/>
      <c r="C20" s="192"/>
      <c r="D20" s="192"/>
      <c r="E20" s="192"/>
      <c r="F20" s="192"/>
      <c r="G20" s="192"/>
      <c r="H20" s="192"/>
      <c r="I20" s="197"/>
      <c r="J20" s="39"/>
      <c r="K20" s="39"/>
      <c r="L20" s="39"/>
      <c r="BU20" s="239"/>
      <c r="BV20" s="239"/>
      <c r="BW20" s="239"/>
      <c r="BX20" s="239"/>
      <c r="BY20" s="239"/>
      <c r="BZ20" s="239"/>
      <c r="CA20" s="239"/>
      <c r="CB20" s="239"/>
      <c r="CC20" s="239"/>
      <c r="CD20" s="239"/>
      <c r="CE20" s="239"/>
      <c r="CF20" s="239"/>
    </row>
    <row r="21" spans="2:84" x14ac:dyDescent="0.2">
      <c r="B21" s="196"/>
      <c r="C21" s="192"/>
      <c r="D21" s="192"/>
      <c r="E21" s="192"/>
      <c r="F21" s="192"/>
      <c r="G21" s="192"/>
      <c r="H21" s="192"/>
      <c r="I21" s="197"/>
      <c r="J21" s="39"/>
      <c r="K21" s="39"/>
      <c r="L21" s="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  <c r="CF21" s="239"/>
    </row>
    <row r="22" spans="2:84" x14ac:dyDescent="0.2">
      <c r="B22" s="196"/>
      <c r="C22" s="192"/>
      <c r="D22" s="192"/>
      <c r="E22" s="192"/>
      <c r="F22" s="192"/>
      <c r="G22" s="192"/>
      <c r="H22" s="192"/>
      <c r="I22" s="197"/>
      <c r="J22" s="39"/>
      <c r="K22" s="39"/>
      <c r="L22" s="39"/>
      <c r="BU22" s="239"/>
      <c r="BV22" s="239"/>
      <c r="BW22" s="239"/>
      <c r="BX22" s="239"/>
      <c r="BY22" s="239"/>
      <c r="BZ22" s="239"/>
      <c r="CA22" s="239"/>
      <c r="CB22" s="239"/>
      <c r="CC22" s="239"/>
      <c r="CD22" s="239"/>
      <c r="CE22" s="239"/>
      <c r="CF22" s="239"/>
    </row>
    <row r="23" spans="2:84" x14ac:dyDescent="0.2">
      <c r="B23" s="196"/>
      <c r="C23" s="192"/>
      <c r="D23" s="192"/>
      <c r="E23" s="192"/>
      <c r="F23" s="192"/>
      <c r="G23" s="192"/>
      <c r="H23" s="192"/>
      <c r="I23" s="197"/>
      <c r="J23" s="39"/>
      <c r="K23" s="39"/>
      <c r="L23" s="39"/>
      <c r="BU23" s="239"/>
      <c r="BV23" s="239"/>
      <c r="BW23" s="239"/>
      <c r="BX23" s="239"/>
      <c r="BY23" s="239"/>
      <c r="BZ23" s="239"/>
      <c r="CA23" s="239"/>
      <c r="CB23" s="239"/>
      <c r="CC23" s="239"/>
      <c r="CD23" s="239"/>
      <c r="CE23" s="239"/>
      <c r="CF23" s="239"/>
    </row>
    <row r="24" spans="2:84" x14ac:dyDescent="0.2">
      <c r="B24" s="196"/>
      <c r="C24" s="192"/>
      <c r="D24" s="192"/>
      <c r="E24" s="192"/>
      <c r="F24" s="192"/>
      <c r="G24" s="192"/>
      <c r="H24" s="192"/>
      <c r="I24" s="197"/>
      <c r="J24" s="39"/>
      <c r="K24" s="39"/>
      <c r="L24" s="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  <c r="CF24" s="239"/>
    </row>
    <row r="25" spans="2:84" x14ac:dyDescent="0.2">
      <c r="B25" s="196"/>
      <c r="C25" s="192"/>
      <c r="D25" s="192"/>
      <c r="E25" s="192"/>
      <c r="F25" s="192"/>
      <c r="G25" s="192"/>
      <c r="H25" s="192"/>
      <c r="I25" s="197"/>
      <c r="J25" s="39"/>
      <c r="K25" s="39"/>
      <c r="L25" s="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  <c r="CF25" s="239"/>
    </row>
    <row r="26" spans="2:84" x14ac:dyDescent="0.2">
      <c r="B26" s="196"/>
      <c r="C26" s="192"/>
      <c r="D26" s="192"/>
      <c r="E26" s="192"/>
      <c r="F26" s="192"/>
      <c r="G26" s="192"/>
      <c r="H26" s="192"/>
      <c r="I26" s="197"/>
      <c r="J26" s="39"/>
      <c r="K26" s="39"/>
      <c r="L26" s="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  <c r="CF26" s="239"/>
    </row>
    <row r="27" spans="2:84" x14ac:dyDescent="0.2">
      <c r="B27" s="196"/>
      <c r="C27" s="192"/>
      <c r="D27" s="192"/>
      <c r="E27" s="192"/>
      <c r="F27" s="192"/>
      <c r="G27" s="192"/>
      <c r="H27" s="192"/>
      <c r="I27" s="197"/>
      <c r="J27" s="39"/>
      <c r="K27" s="39"/>
      <c r="L27" s="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  <c r="CF27" s="239"/>
    </row>
    <row r="28" spans="2:84" x14ac:dyDescent="0.2">
      <c r="B28" s="196"/>
      <c r="C28" s="192"/>
      <c r="D28" s="192"/>
      <c r="E28" s="192"/>
      <c r="F28" s="192"/>
      <c r="G28" s="192"/>
      <c r="H28" s="192"/>
      <c r="I28" s="197"/>
      <c r="J28" s="39"/>
      <c r="K28" s="39"/>
      <c r="L28" s="39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  <c r="CF28" s="239"/>
    </row>
    <row r="29" spans="2:84" x14ac:dyDescent="0.2">
      <c r="B29" s="196"/>
      <c r="C29" s="192"/>
      <c r="D29" s="192"/>
      <c r="E29" s="192"/>
      <c r="F29" s="192"/>
      <c r="G29" s="192"/>
      <c r="H29" s="192"/>
      <c r="I29" s="197"/>
      <c r="J29" s="39"/>
      <c r="K29" s="39"/>
      <c r="L29" s="39"/>
      <c r="BU29" s="239"/>
      <c r="BV29" s="239"/>
      <c r="BW29" s="239"/>
      <c r="BX29" s="239"/>
      <c r="BY29" s="239"/>
      <c r="BZ29" s="239"/>
      <c r="CA29" s="239"/>
      <c r="CB29" s="239"/>
      <c r="CC29" s="239"/>
      <c r="CD29" s="239"/>
      <c r="CE29" s="239"/>
      <c r="CF29" s="239"/>
    </row>
    <row r="30" spans="2:84" x14ac:dyDescent="0.2">
      <c r="B30" s="196"/>
      <c r="C30" s="192"/>
      <c r="D30" s="192"/>
      <c r="E30" s="192"/>
      <c r="F30" s="192"/>
      <c r="G30" s="192"/>
      <c r="H30" s="192"/>
      <c r="I30" s="197"/>
      <c r="J30" s="39"/>
      <c r="K30" s="39"/>
      <c r="L30" s="39"/>
      <c r="BU30" s="239"/>
      <c r="BV30" s="239"/>
      <c r="BW30" s="239"/>
      <c r="BX30" s="239"/>
      <c r="BY30" s="239"/>
      <c r="BZ30" s="239"/>
      <c r="CA30" s="239"/>
      <c r="CB30" s="239"/>
      <c r="CC30" s="239"/>
      <c r="CD30" s="239"/>
      <c r="CE30" s="239"/>
      <c r="CF30" s="239"/>
    </row>
    <row r="31" spans="2:84" x14ac:dyDescent="0.2">
      <c r="B31" s="196"/>
      <c r="C31" s="192"/>
      <c r="D31" s="192"/>
      <c r="E31" s="192"/>
      <c r="F31" s="192"/>
      <c r="G31" s="192"/>
      <c r="H31" s="192"/>
      <c r="I31" s="197"/>
      <c r="J31" s="39"/>
      <c r="K31" s="39"/>
      <c r="L31" s="39"/>
      <c r="BU31" s="239"/>
      <c r="BV31" s="239"/>
      <c r="BW31" s="239"/>
      <c r="BX31" s="239"/>
      <c r="BY31" s="239"/>
      <c r="BZ31" s="239"/>
      <c r="CA31" s="239"/>
      <c r="CB31" s="239"/>
      <c r="CC31" s="239"/>
      <c r="CD31" s="239"/>
      <c r="CE31" s="239"/>
      <c r="CF31" s="239"/>
    </row>
    <row r="32" spans="2:84" x14ac:dyDescent="0.2">
      <c r="B32" s="196"/>
      <c r="C32" s="192"/>
      <c r="D32" s="192"/>
      <c r="E32" s="192"/>
      <c r="F32" s="192"/>
      <c r="G32" s="192"/>
      <c r="H32" s="192"/>
      <c r="I32" s="197"/>
      <c r="J32" s="39"/>
      <c r="K32" s="39"/>
      <c r="L32" s="39"/>
      <c r="BU32" s="239"/>
      <c r="BV32" s="239"/>
      <c r="BW32" s="239"/>
      <c r="BX32" s="239"/>
      <c r="BY32" s="239"/>
      <c r="BZ32" s="239"/>
      <c r="CA32" s="239"/>
      <c r="CB32" s="239"/>
      <c r="CC32" s="239"/>
      <c r="CD32" s="239"/>
      <c r="CE32" s="239"/>
      <c r="CF32" s="239"/>
    </row>
    <row r="33" spans="2:84" x14ac:dyDescent="0.2">
      <c r="B33" s="196"/>
      <c r="C33" s="192"/>
      <c r="D33" s="192"/>
      <c r="E33" s="192"/>
      <c r="F33" s="192"/>
      <c r="G33" s="192"/>
      <c r="H33" s="192"/>
      <c r="I33" s="197"/>
      <c r="J33" s="39"/>
      <c r="K33" s="39"/>
      <c r="L33" s="39"/>
      <c r="BU33" s="239"/>
      <c r="BV33" s="239"/>
      <c r="BW33" s="239"/>
      <c r="BX33" s="239"/>
      <c r="BY33" s="239"/>
      <c r="BZ33" s="239"/>
      <c r="CA33" s="239"/>
      <c r="CB33" s="239"/>
      <c r="CC33" s="239"/>
      <c r="CD33" s="239"/>
      <c r="CE33" s="239"/>
      <c r="CF33" s="239"/>
    </row>
    <row r="34" spans="2:84" x14ac:dyDescent="0.2">
      <c r="B34" s="196"/>
      <c r="C34" s="192"/>
      <c r="D34" s="192"/>
      <c r="E34" s="192"/>
      <c r="F34" s="192"/>
      <c r="G34" s="192"/>
      <c r="H34" s="192"/>
      <c r="I34" s="197"/>
      <c r="J34" s="39"/>
      <c r="K34" s="39"/>
      <c r="L34" s="39"/>
      <c r="BU34" s="239"/>
      <c r="BV34" s="239"/>
      <c r="BW34" s="239"/>
      <c r="BX34" s="239"/>
      <c r="BY34" s="239"/>
      <c r="BZ34" s="239"/>
      <c r="CA34" s="239"/>
      <c r="CB34" s="239"/>
      <c r="CC34" s="239"/>
      <c r="CD34" s="239"/>
      <c r="CE34" s="239"/>
      <c r="CF34" s="239"/>
    </row>
    <row r="35" spans="2:84" x14ac:dyDescent="0.2">
      <c r="B35" s="196"/>
      <c r="C35" s="192"/>
      <c r="D35" s="192"/>
      <c r="E35" s="192"/>
      <c r="F35" s="192"/>
      <c r="G35" s="192"/>
      <c r="H35" s="192"/>
      <c r="I35" s="197"/>
      <c r="J35" s="39"/>
      <c r="K35" s="39"/>
      <c r="L35" s="39"/>
      <c r="BU35" s="239"/>
      <c r="BV35" s="239"/>
      <c r="BW35" s="239"/>
      <c r="BX35" s="239"/>
      <c r="BY35" s="239"/>
      <c r="BZ35" s="239"/>
      <c r="CA35" s="239"/>
      <c r="CB35" s="239"/>
      <c r="CC35" s="239"/>
      <c r="CD35" s="239"/>
      <c r="CE35" s="239"/>
      <c r="CF35" s="239"/>
    </row>
    <row r="36" spans="2:84" x14ac:dyDescent="0.2">
      <c r="B36" s="196"/>
      <c r="C36" s="192"/>
      <c r="D36" s="192"/>
      <c r="E36" s="192"/>
      <c r="F36" s="192"/>
      <c r="G36" s="192"/>
      <c r="H36" s="192"/>
      <c r="I36" s="197"/>
      <c r="J36" s="39"/>
      <c r="K36" s="39"/>
      <c r="L36" s="39"/>
      <c r="BU36" s="239"/>
      <c r="BV36" s="239"/>
      <c r="BW36" s="239"/>
      <c r="BX36" s="239"/>
      <c r="BY36" s="239"/>
      <c r="BZ36" s="239"/>
      <c r="CA36" s="239"/>
      <c r="CB36" s="239"/>
      <c r="CC36" s="239"/>
      <c r="CD36" s="239"/>
      <c r="CE36" s="239"/>
      <c r="CF36" s="239"/>
    </row>
    <row r="37" spans="2:84" x14ac:dyDescent="0.2">
      <c r="B37" s="196"/>
      <c r="C37" s="192"/>
      <c r="D37" s="192"/>
      <c r="E37" s="192"/>
      <c r="F37" s="192"/>
      <c r="G37" s="192"/>
      <c r="H37" s="192"/>
      <c r="I37" s="197"/>
      <c r="J37" s="39"/>
      <c r="K37" s="39"/>
      <c r="L37" s="39"/>
      <c r="BU37" s="239"/>
      <c r="BV37" s="239"/>
      <c r="BW37" s="239"/>
      <c r="BX37" s="239"/>
      <c r="BY37" s="239"/>
      <c r="BZ37" s="239"/>
      <c r="CA37" s="239"/>
      <c r="CB37" s="239"/>
      <c r="CC37" s="239"/>
      <c r="CD37" s="239"/>
      <c r="CE37" s="239"/>
      <c r="CF37" s="239"/>
    </row>
    <row r="38" spans="2:84" x14ac:dyDescent="0.2">
      <c r="B38" s="196"/>
      <c r="C38" s="192"/>
      <c r="D38" s="192"/>
      <c r="E38" s="192"/>
      <c r="F38" s="192"/>
      <c r="G38" s="192"/>
      <c r="H38" s="192"/>
      <c r="I38" s="197"/>
      <c r="J38" s="39"/>
      <c r="K38" s="39"/>
      <c r="L38" s="39"/>
      <c r="BU38" s="239"/>
      <c r="BV38" s="239"/>
      <c r="BW38" s="239"/>
      <c r="BX38" s="239"/>
      <c r="BY38" s="239"/>
      <c r="BZ38" s="239"/>
      <c r="CA38" s="239"/>
      <c r="CB38" s="239"/>
      <c r="CC38" s="239"/>
      <c r="CD38" s="239"/>
      <c r="CE38" s="239"/>
      <c r="CF38" s="239"/>
    </row>
    <row r="39" spans="2:84" x14ac:dyDescent="0.2">
      <c r="B39" s="196"/>
      <c r="C39" s="192"/>
      <c r="D39" s="192"/>
      <c r="E39" s="192"/>
      <c r="F39" s="192"/>
      <c r="G39" s="192"/>
      <c r="H39" s="192"/>
      <c r="I39" s="197"/>
      <c r="J39" s="39"/>
      <c r="K39" s="39"/>
      <c r="L39" s="39"/>
      <c r="BU39" s="239"/>
      <c r="BV39" s="239"/>
      <c r="BW39" s="239"/>
      <c r="BX39" s="239"/>
      <c r="BY39" s="239"/>
      <c r="BZ39" s="239"/>
      <c r="CA39" s="239"/>
      <c r="CB39" s="239"/>
      <c r="CC39" s="239"/>
      <c r="CD39" s="239"/>
      <c r="CE39" s="239"/>
      <c r="CF39" s="239"/>
    </row>
    <row r="40" spans="2:84" x14ac:dyDescent="0.2">
      <c r="B40" s="196"/>
      <c r="C40" s="192"/>
      <c r="D40" s="192"/>
      <c r="E40" s="192"/>
      <c r="F40" s="192"/>
      <c r="G40" s="192"/>
      <c r="H40" s="192"/>
      <c r="I40" s="197"/>
      <c r="J40" s="39"/>
      <c r="K40" s="39"/>
      <c r="L40" s="39"/>
      <c r="BU40" s="239"/>
      <c r="BV40" s="239"/>
      <c r="BW40" s="239"/>
      <c r="BX40" s="239"/>
      <c r="BY40" s="239"/>
      <c r="BZ40" s="239"/>
      <c r="CA40" s="239"/>
      <c r="CB40" s="239"/>
      <c r="CC40" s="239"/>
      <c r="CD40" s="239"/>
      <c r="CE40" s="239"/>
      <c r="CF40" s="239"/>
    </row>
    <row r="41" spans="2:84" x14ac:dyDescent="0.2">
      <c r="B41" s="196"/>
      <c r="C41" s="192"/>
      <c r="D41" s="192"/>
      <c r="E41" s="192"/>
      <c r="F41" s="192"/>
      <c r="G41" s="192"/>
      <c r="H41" s="192"/>
      <c r="I41" s="197"/>
      <c r="J41" s="39"/>
      <c r="K41" s="39"/>
      <c r="L41" s="39"/>
      <c r="BU41" s="239"/>
      <c r="BV41" s="239"/>
      <c r="BW41" s="239"/>
      <c r="BX41" s="239"/>
      <c r="BY41" s="239"/>
      <c r="BZ41" s="239"/>
      <c r="CA41" s="239"/>
      <c r="CB41" s="239"/>
      <c r="CC41" s="239"/>
      <c r="CD41" s="239"/>
      <c r="CE41" s="239"/>
      <c r="CF41" s="239"/>
    </row>
    <row r="42" spans="2:84" x14ac:dyDescent="0.2">
      <c r="B42" s="196"/>
      <c r="C42" s="192"/>
      <c r="D42" s="192"/>
      <c r="E42" s="192"/>
      <c r="F42" s="192"/>
      <c r="G42" s="192"/>
      <c r="H42" s="192"/>
      <c r="I42" s="197"/>
      <c r="J42" s="39"/>
      <c r="K42" s="39"/>
      <c r="L42" s="39"/>
      <c r="BU42" s="239"/>
      <c r="BV42" s="239"/>
      <c r="BW42" s="239"/>
      <c r="BX42" s="239"/>
      <c r="BY42" s="239"/>
      <c r="BZ42" s="239"/>
      <c r="CA42" s="239"/>
      <c r="CB42" s="239"/>
      <c r="CC42" s="239"/>
      <c r="CD42" s="239"/>
      <c r="CE42" s="239"/>
      <c r="CF42" s="239"/>
    </row>
    <row r="43" spans="2:84" x14ac:dyDescent="0.2">
      <c r="B43" s="196"/>
      <c r="C43" s="192"/>
      <c r="D43" s="192"/>
      <c r="E43" s="192"/>
      <c r="F43" s="192"/>
      <c r="G43" s="192"/>
      <c r="H43" s="192"/>
      <c r="I43" s="197"/>
      <c r="J43" s="39"/>
      <c r="K43" s="39"/>
      <c r="L43" s="39"/>
      <c r="BU43" s="239"/>
      <c r="BV43" s="239"/>
      <c r="BW43" s="239"/>
      <c r="BX43" s="239"/>
      <c r="BY43" s="239"/>
      <c r="BZ43" s="239"/>
      <c r="CA43" s="239"/>
      <c r="CB43" s="239"/>
      <c r="CC43" s="239"/>
      <c r="CD43" s="239"/>
      <c r="CE43" s="239"/>
      <c r="CF43" s="239"/>
    </row>
    <row r="44" spans="2:84" x14ac:dyDescent="0.2">
      <c r="B44" s="196"/>
      <c r="C44" s="192"/>
      <c r="D44" s="192"/>
      <c r="E44" s="192"/>
      <c r="F44" s="192"/>
      <c r="G44" s="192"/>
      <c r="H44" s="192"/>
      <c r="I44" s="197"/>
      <c r="J44" s="39"/>
      <c r="K44" s="39"/>
      <c r="L44" s="39"/>
      <c r="BU44" s="239"/>
      <c r="BV44" s="239"/>
      <c r="BW44" s="239"/>
      <c r="BX44" s="239"/>
      <c r="BY44" s="239"/>
      <c r="BZ44" s="239"/>
      <c r="CA44" s="239"/>
      <c r="CB44" s="239"/>
      <c r="CC44" s="239"/>
      <c r="CD44" s="239"/>
      <c r="CE44" s="239"/>
      <c r="CF44" s="239"/>
    </row>
    <row r="45" spans="2:84" x14ac:dyDescent="0.2">
      <c r="B45" s="196"/>
      <c r="C45" s="192"/>
      <c r="D45" s="192"/>
      <c r="E45" s="192"/>
      <c r="F45" s="192"/>
      <c r="G45" s="192"/>
      <c r="H45" s="192"/>
      <c r="I45" s="197"/>
      <c r="J45" s="39"/>
      <c r="K45" s="39"/>
      <c r="L45" s="39"/>
      <c r="BU45" s="239"/>
      <c r="BV45" s="239"/>
      <c r="BW45" s="239"/>
      <c r="BX45" s="239"/>
      <c r="BY45" s="239"/>
      <c r="BZ45" s="239"/>
      <c r="CA45" s="239"/>
      <c r="CB45" s="239"/>
      <c r="CC45" s="239"/>
      <c r="CD45" s="239"/>
      <c r="CE45" s="239"/>
      <c r="CF45" s="239"/>
    </row>
    <row r="46" spans="2:84" x14ac:dyDescent="0.2">
      <c r="B46" s="196"/>
      <c r="C46" s="192"/>
      <c r="D46" s="192"/>
      <c r="E46" s="192"/>
      <c r="F46" s="192"/>
      <c r="G46" s="192"/>
      <c r="H46" s="192"/>
      <c r="I46" s="197"/>
      <c r="J46" s="39"/>
      <c r="K46" s="39"/>
      <c r="L46" s="39"/>
      <c r="BU46" s="239"/>
      <c r="BV46" s="239"/>
      <c r="BW46" s="239"/>
      <c r="BX46" s="239"/>
      <c r="BY46" s="239"/>
      <c r="BZ46" s="239"/>
      <c r="CA46" s="239"/>
      <c r="CB46" s="239"/>
      <c r="CC46" s="239"/>
      <c r="CD46" s="239"/>
      <c r="CE46" s="239"/>
      <c r="CF46" s="239"/>
    </row>
    <row r="47" spans="2:84" x14ac:dyDescent="0.2">
      <c r="B47" s="196"/>
      <c r="C47" s="192"/>
      <c r="D47" s="192"/>
      <c r="E47" s="192"/>
      <c r="F47" s="192"/>
      <c r="G47" s="192"/>
      <c r="H47" s="192"/>
      <c r="I47" s="197"/>
      <c r="J47" s="39"/>
      <c r="K47" s="39"/>
      <c r="L47" s="39"/>
      <c r="BU47" s="239"/>
      <c r="BV47" s="239"/>
      <c r="BW47" s="239"/>
      <c r="BX47" s="239"/>
      <c r="BY47" s="239"/>
      <c r="BZ47" s="239"/>
      <c r="CA47" s="239"/>
      <c r="CB47" s="239"/>
      <c r="CC47" s="239"/>
      <c r="CD47" s="239"/>
      <c r="CE47" s="239"/>
      <c r="CF47" s="239"/>
    </row>
    <row r="48" spans="2:84" x14ac:dyDescent="0.2">
      <c r="B48" s="196"/>
      <c r="C48" s="192"/>
      <c r="D48" s="192"/>
      <c r="E48" s="192"/>
      <c r="F48" s="192"/>
      <c r="G48" s="192"/>
      <c r="H48" s="192"/>
      <c r="I48" s="197"/>
      <c r="J48" s="39"/>
      <c r="K48" s="39"/>
      <c r="L48" s="39"/>
      <c r="BU48" s="239"/>
      <c r="BV48" s="239"/>
      <c r="BW48" s="239"/>
      <c r="BX48" s="239"/>
      <c r="BY48" s="239"/>
      <c r="BZ48" s="239"/>
      <c r="CA48" s="239"/>
      <c r="CB48" s="239"/>
      <c r="CC48" s="239"/>
      <c r="CD48" s="239"/>
      <c r="CE48" s="239"/>
      <c r="CF48" s="239"/>
    </row>
    <row r="49" spans="2:84" x14ac:dyDescent="0.2">
      <c r="B49" s="196"/>
      <c r="C49" s="192"/>
      <c r="D49" s="192"/>
      <c r="E49" s="192"/>
      <c r="F49" s="192"/>
      <c r="G49" s="192"/>
      <c r="H49" s="192"/>
      <c r="I49" s="197"/>
      <c r="J49" s="39"/>
      <c r="K49" s="39"/>
      <c r="L49" s="39"/>
      <c r="BU49" s="239"/>
      <c r="BV49" s="239"/>
      <c r="BW49" s="239"/>
      <c r="BX49" s="239"/>
      <c r="BY49" s="239"/>
      <c r="BZ49" s="239"/>
      <c r="CA49" s="239"/>
      <c r="CB49" s="239"/>
      <c r="CC49" s="239"/>
      <c r="CD49" s="239"/>
      <c r="CE49" s="239"/>
      <c r="CF49" s="239"/>
    </row>
    <row r="50" spans="2:84" x14ac:dyDescent="0.2">
      <c r="B50" s="196"/>
      <c r="C50" s="192"/>
      <c r="D50" s="192"/>
      <c r="E50" s="192"/>
      <c r="F50" s="192"/>
      <c r="G50" s="192"/>
      <c r="H50" s="192"/>
      <c r="I50" s="197"/>
      <c r="J50" s="39"/>
      <c r="K50" s="39"/>
      <c r="L50" s="39"/>
      <c r="BU50" s="239"/>
      <c r="BV50" s="239"/>
      <c r="BW50" s="239"/>
      <c r="BX50" s="239"/>
      <c r="BY50" s="239"/>
      <c r="BZ50" s="239"/>
      <c r="CA50" s="239"/>
      <c r="CB50" s="239"/>
      <c r="CC50" s="239"/>
      <c r="CD50" s="239"/>
      <c r="CE50" s="239"/>
      <c r="CF50" s="239"/>
    </row>
    <row r="51" spans="2:84" x14ac:dyDescent="0.2">
      <c r="B51" s="196"/>
      <c r="C51" s="192"/>
      <c r="D51" s="192"/>
      <c r="E51" s="192"/>
      <c r="F51" s="192"/>
      <c r="G51" s="192"/>
      <c r="H51" s="192"/>
      <c r="I51" s="197"/>
      <c r="J51" s="39"/>
      <c r="K51" s="39"/>
      <c r="L51" s="39"/>
      <c r="BU51" s="239"/>
      <c r="BV51" s="239"/>
      <c r="BW51" s="239"/>
      <c r="BX51" s="239"/>
      <c r="BY51" s="239"/>
      <c r="BZ51" s="239"/>
      <c r="CA51" s="239"/>
      <c r="CB51" s="239"/>
      <c r="CC51" s="239"/>
      <c r="CD51" s="239"/>
      <c r="CE51" s="239"/>
      <c r="CF51" s="239"/>
    </row>
    <row r="52" spans="2:84" x14ac:dyDescent="0.2">
      <c r="B52" s="196"/>
      <c r="C52" s="192"/>
      <c r="D52" s="192"/>
      <c r="E52" s="192"/>
      <c r="F52" s="192"/>
      <c r="G52" s="192"/>
      <c r="H52" s="192"/>
      <c r="I52" s="197"/>
      <c r="J52" s="39"/>
      <c r="K52" s="39"/>
      <c r="L52" s="39"/>
      <c r="BU52" s="239"/>
      <c r="BV52" s="239"/>
      <c r="BW52" s="239"/>
      <c r="BX52" s="239"/>
      <c r="BY52" s="239"/>
      <c r="BZ52" s="239"/>
      <c r="CA52" s="239"/>
      <c r="CB52" s="239"/>
      <c r="CC52" s="239"/>
      <c r="CD52" s="239"/>
      <c r="CE52" s="239"/>
      <c r="CF52" s="239"/>
    </row>
    <row r="53" spans="2:84" x14ac:dyDescent="0.2">
      <c r="B53" s="196"/>
      <c r="C53" s="192"/>
      <c r="D53" s="192"/>
      <c r="E53" s="192"/>
      <c r="F53" s="192"/>
      <c r="G53" s="192"/>
      <c r="H53" s="192"/>
      <c r="I53" s="197"/>
      <c r="J53" s="39"/>
      <c r="K53" s="39"/>
      <c r="L53" s="39"/>
      <c r="BU53" s="239"/>
      <c r="BV53" s="239"/>
      <c r="BW53" s="239"/>
      <c r="BX53" s="239"/>
      <c r="BY53" s="239"/>
      <c r="BZ53" s="239"/>
      <c r="CA53" s="239"/>
      <c r="CB53" s="239"/>
      <c r="CC53" s="239"/>
      <c r="CD53" s="239"/>
      <c r="CE53" s="239"/>
      <c r="CF53" s="239"/>
    </row>
    <row r="54" spans="2:84" x14ac:dyDescent="0.2">
      <c r="B54" s="196"/>
      <c r="C54" s="192"/>
      <c r="D54" s="192"/>
      <c r="E54" s="192"/>
      <c r="F54" s="192"/>
      <c r="G54" s="192"/>
      <c r="H54" s="192"/>
      <c r="I54" s="197"/>
      <c r="J54" s="39"/>
      <c r="K54" s="39"/>
      <c r="L54" s="39"/>
      <c r="BU54" s="239"/>
      <c r="BV54" s="239"/>
      <c r="BW54" s="239"/>
      <c r="BX54" s="239"/>
      <c r="BY54" s="239"/>
      <c r="BZ54" s="239"/>
      <c r="CA54" s="239"/>
      <c r="CB54" s="239"/>
      <c r="CC54" s="239"/>
      <c r="CD54" s="239"/>
      <c r="CE54" s="239"/>
      <c r="CF54" s="239"/>
    </row>
    <row r="55" spans="2:84" x14ac:dyDescent="0.2">
      <c r="B55" s="196"/>
      <c r="C55" s="192"/>
      <c r="D55" s="192"/>
      <c r="E55" s="192"/>
      <c r="F55" s="192"/>
      <c r="G55" s="192"/>
      <c r="H55" s="192"/>
      <c r="I55" s="197"/>
      <c r="J55" s="39"/>
      <c r="K55" s="39"/>
      <c r="L55" s="39"/>
      <c r="BU55" s="239"/>
      <c r="BV55" s="239"/>
      <c r="BW55" s="239"/>
      <c r="BX55" s="239"/>
      <c r="BY55" s="239"/>
      <c r="BZ55" s="239"/>
      <c r="CA55" s="239"/>
      <c r="CB55" s="239"/>
      <c r="CC55" s="239"/>
      <c r="CD55" s="239"/>
      <c r="CE55" s="239"/>
      <c r="CF55" s="239"/>
    </row>
    <row r="56" spans="2:84" x14ac:dyDescent="0.2">
      <c r="B56" s="196"/>
      <c r="C56" s="192"/>
      <c r="D56" s="192"/>
      <c r="E56" s="192"/>
      <c r="F56" s="192"/>
      <c r="G56" s="192"/>
      <c r="H56" s="192"/>
      <c r="I56" s="197"/>
      <c r="J56" s="39"/>
      <c r="K56" s="39"/>
      <c r="L56" s="39"/>
      <c r="BU56" s="239"/>
      <c r="BV56" s="239"/>
      <c r="BW56" s="239"/>
      <c r="BX56" s="239"/>
      <c r="BY56" s="239"/>
      <c r="BZ56" s="239"/>
      <c r="CA56" s="239"/>
      <c r="CB56" s="239"/>
      <c r="CC56" s="239"/>
      <c r="CD56" s="239"/>
      <c r="CE56" s="239"/>
      <c r="CF56" s="239"/>
    </row>
    <row r="57" spans="2:84" x14ac:dyDescent="0.2">
      <c r="B57" s="196"/>
      <c r="C57" s="192"/>
      <c r="D57" s="192"/>
      <c r="E57" s="192"/>
      <c r="F57" s="192"/>
      <c r="G57" s="192"/>
      <c r="H57" s="192"/>
      <c r="I57" s="197"/>
      <c r="J57" s="39"/>
      <c r="K57" s="39"/>
      <c r="L57" s="39"/>
      <c r="BU57" s="239"/>
      <c r="BV57" s="239"/>
      <c r="BW57" s="239"/>
      <c r="BX57" s="239"/>
      <c r="BY57" s="239"/>
      <c r="BZ57" s="239"/>
      <c r="CA57" s="239"/>
      <c r="CB57" s="239"/>
      <c r="CC57" s="239"/>
      <c r="CD57" s="239"/>
      <c r="CE57" s="239"/>
      <c r="CF57" s="239"/>
    </row>
    <row r="58" spans="2:84" x14ac:dyDescent="0.2">
      <c r="B58" s="196"/>
      <c r="C58" s="192"/>
      <c r="D58" s="192"/>
      <c r="E58" s="192"/>
      <c r="F58" s="192"/>
      <c r="G58" s="192"/>
      <c r="H58" s="192"/>
      <c r="I58" s="197"/>
      <c r="J58" s="39"/>
      <c r="K58" s="39"/>
      <c r="L58" s="39"/>
      <c r="BU58" s="239"/>
      <c r="BV58" s="239"/>
      <c r="BW58" s="239"/>
      <c r="BX58" s="239"/>
      <c r="BY58" s="239"/>
      <c r="BZ58" s="239"/>
      <c r="CA58" s="239"/>
      <c r="CB58" s="239"/>
      <c r="CC58" s="239"/>
      <c r="CD58" s="239"/>
      <c r="CE58" s="239"/>
      <c r="CF58" s="239"/>
    </row>
    <row r="59" spans="2:84" x14ac:dyDescent="0.2">
      <c r="B59" s="196"/>
      <c r="C59" s="192"/>
      <c r="D59" s="192"/>
      <c r="E59" s="192"/>
      <c r="F59" s="192"/>
      <c r="G59" s="192"/>
      <c r="H59" s="192"/>
      <c r="I59" s="197"/>
      <c r="J59" s="39"/>
      <c r="K59" s="39"/>
      <c r="L59" s="39"/>
      <c r="BU59" s="239"/>
      <c r="BV59" s="239"/>
      <c r="BW59" s="239"/>
      <c r="BX59" s="239"/>
      <c r="BY59" s="239"/>
      <c r="BZ59" s="239"/>
      <c r="CA59" s="239"/>
      <c r="CB59" s="239"/>
      <c r="CC59" s="239"/>
      <c r="CD59" s="239"/>
      <c r="CE59" s="239"/>
      <c r="CF59" s="239"/>
    </row>
    <row r="60" spans="2:84" x14ac:dyDescent="0.2">
      <c r="B60" s="196"/>
      <c r="C60" s="192"/>
      <c r="D60" s="192"/>
      <c r="E60" s="192"/>
      <c r="F60" s="192"/>
      <c r="G60" s="192"/>
      <c r="H60" s="192"/>
      <c r="I60" s="197"/>
      <c r="J60" s="39"/>
      <c r="K60" s="39"/>
      <c r="L60" s="39"/>
      <c r="BU60" s="239"/>
      <c r="BV60" s="239"/>
      <c r="BW60" s="239"/>
      <c r="BX60" s="239"/>
      <c r="BY60" s="239"/>
      <c r="BZ60" s="239"/>
      <c r="CA60" s="239"/>
      <c r="CB60" s="239"/>
      <c r="CC60" s="239"/>
      <c r="CD60" s="239"/>
      <c r="CE60" s="239"/>
      <c r="CF60" s="239"/>
    </row>
    <row r="61" spans="2:84" x14ac:dyDescent="0.2">
      <c r="B61" s="196"/>
      <c r="C61" s="192"/>
      <c r="D61" s="192"/>
      <c r="E61" s="192"/>
      <c r="F61" s="192"/>
      <c r="G61" s="192"/>
      <c r="H61" s="192"/>
      <c r="I61" s="197"/>
      <c r="J61" s="39"/>
      <c r="K61" s="39"/>
      <c r="L61" s="39"/>
      <c r="BU61" s="239"/>
      <c r="BV61" s="239"/>
      <c r="BW61" s="239"/>
      <c r="BX61" s="239"/>
      <c r="BY61" s="239"/>
      <c r="BZ61" s="239"/>
      <c r="CA61" s="239"/>
      <c r="CB61" s="239"/>
      <c r="CC61" s="239"/>
      <c r="CD61" s="239"/>
      <c r="CE61" s="239"/>
      <c r="CF61" s="239"/>
    </row>
    <row r="62" spans="2:84" x14ac:dyDescent="0.2">
      <c r="B62" s="196"/>
      <c r="C62" s="192"/>
      <c r="D62" s="192"/>
      <c r="E62" s="192"/>
      <c r="F62" s="192"/>
      <c r="G62" s="192"/>
      <c r="H62" s="192"/>
      <c r="I62" s="197"/>
      <c r="J62" s="39"/>
      <c r="K62" s="39"/>
      <c r="L62" s="39"/>
      <c r="BU62" s="239"/>
      <c r="BV62" s="239"/>
      <c r="BW62" s="239"/>
      <c r="BX62" s="239"/>
      <c r="BY62" s="239"/>
      <c r="BZ62" s="239"/>
      <c r="CA62" s="239"/>
      <c r="CB62" s="239"/>
      <c r="CC62" s="239"/>
      <c r="CD62" s="239"/>
      <c r="CE62" s="239"/>
      <c r="CF62" s="239"/>
    </row>
    <row r="63" spans="2:84" x14ac:dyDescent="0.2">
      <c r="B63" s="196"/>
      <c r="C63" s="192"/>
      <c r="D63" s="192"/>
      <c r="E63" s="192"/>
      <c r="F63" s="192"/>
      <c r="G63" s="192"/>
      <c r="H63" s="192"/>
      <c r="I63" s="197"/>
      <c r="J63" s="39"/>
      <c r="K63" s="39"/>
      <c r="L63" s="39"/>
      <c r="BU63" s="239"/>
      <c r="BV63" s="239"/>
      <c r="BW63" s="239"/>
      <c r="BX63" s="239"/>
      <c r="BY63" s="239"/>
      <c r="BZ63" s="239"/>
      <c r="CA63" s="239"/>
      <c r="CB63" s="239"/>
      <c r="CC63" s="239"/>
      <c r="CD63" s="239"/>
      <c r="CE63" s="239"/>
      <c r="CF63" s="239"/>
    </row>
    <row r="64" spans="2:84" x14ac:dyDescent="0.2">
      <c r="B64" s="196"/>
      <c r="C64" s="192"/>
      <c r="D64" s="192"/>
      <c r="E64" s="192"/>
      <c r="F64" s="192"/>
      <c r="G64" s="192"/>
      <c r="H64" s="192"/>
      <c r="I64" s="197"/>
      <c r="J64" s="39"/>
      <c r="K64" s="39"/>
      <c r="L64" s="39"/>
      <c r="BU64" s="239"/>
      <c r="BV64" s="239"/>
      <c r="BW64" s="239"/>
      <c r="BX64" s="239"/>
      <c r="BY64" s="239"/>
      <c r="BZ64" s="239"/>
      <c r="CA64" s="239"/>
      <c r="CB64" s="239"/>
      <c r="CC64" s="239"/>
      <c r="CD64" s="239"/>
      <c r="CE64" s="239"/>
      <c r="CF64" s="239"/>
    </row>
    <row r="65" spans="2:84" x14ac:dyDescent="0.2">
      <c r="B65" s="196"/>
      <c r="C65" s="192"/>
      <c r="D65" s="192"/>
      <c r="E65" s="192"/>
      <c r="F65" s="192"/>
      <c r="G65" s="192"/>
      <c r="H65" s="192"/>
      <c r="I65" s="197"/>
      <c r="J65" s="39"/>
      <c r="K65" s="39"/>
      <c r="L65" s="39"/>
      <c r="BU65" s="239"/>
      <c r="BV65" s="239"/>
      <c r="BW65" s="239"/>
      <c r="BX65" s="239"/>
      <c r="BY65" s="239"/>
      <c r="BZ65" s="239"/>
      <c r="CA65" s="239"/>
      <c r="CB65" s="239"/>
      <c r="CC65" s="239"/>
      <c r="CD65" s="239"/>
      <c r="CE65" s="239"/>
      <c r="CF65" s="239"/>
    </row>
    <row r="66" spans="2:84" x14ac:dyDescent="0.2">
      <c r="B66" s="196"/>
      <c r="C66" s="192"/>
      <c r="D66" s="192"/>
      <c r="E66" s="192"/>
      <c r="F66" s="192"/>
      <c r="G66" s="192"/>
      <c r="H66" s="192"/>
      <c r="I66" s="197"/>
      <c r="J66" s="39"/>
      <c r="K66" s="39"/>
      <c r="L66" s="39"/>
      <c r="BU66" s="239"/>
      <c r="BV66" s="239"/>
      <c r="BW66" s="239"/>
      <c r="BX66" s="239"/>
      <c r="BY66" s="239"/>
      <c r="BZ66" s="239"/>
      <c r="CA66" s="239"/>
      <c r="CB66" s="239"/>
      <c r="CC66" s="239"/>
      <c r="CD66" s="239"/>
      <c r="CE66" s="239"/>
      <c r="CF66" s="239"/>
    </row>
    <row r="67" spans="2:84" x14ac:dyDescent="0.2">
      <c r="B67" s="196"/>
      <c r="C67" s="192"/>
      <c r="D67" s="192"/>
      <c r="E67" s="192"/>
      <c r="F67" s="192"/>
      <c r="G67" s="192"/>
      <c r="H67" s="192"/>
      <c r="I67" s="197"/>
      <c r="J67" s="39"/>
      <c r="K67" s="39"/>
      <c r="L67" s="39"/>
      <c r="BU67" s="239"/>
      <c r="BV67" s="239"/>
      <c r="BW67" s="239"/>
      <c r="BX67" s="239"/>
      <c r="BY67" s="239"/>
      <c r="BZ67" s="239"/>
      <c r="CA67" s="239"/>
      <c r="CB67" s="239"/>
      <c r="CC67" s="239"/>
      <c r="CD67" s="239"/>
      <c r="CE67" s="239"/>
      <c r="CF67" s="239"/>
    </row>
    <row r="68" spans="2:84" x14ac:dyDescent="0.2">
      <c r="B68" s="196"/>
      <c r="C68" s="192"/>
      <c r="D68" s="192"/>
      <c r="E68" s="192"/>
      <c r="F68" s="192"/>
      <c r="G68" s="192"/>
      <c r="H68" s="192"/>
      <c r="I68" s="197"/>
      <c r="J68" s="39"/>
      <c r="K68" s="39"/>
      <c r="L68" s="39"/>
      <c r="BU68" s="239"/>
      <c r="BV68" s="239"/>
      <c r="BW68" s="239"/>
      <c r="BX68" s="239"/>
      <c r="BY68" s="239"/>
      <c r="BZ68" s="239"/>
      <c r="CA68" s="239"/>
      <c r="CB68" s="239"/>
      <c r="CC68" s="239"/>
      <c r="CD68" s="239"/>
      <c r="CE68" s="239"/>
      <c r="CF68" s="239"/>
    </row>
    <row r="69" spans="2:84" x14ac:dyDescent="0.2">
      <c r="B69" s="196"/>
      <c r="C69" s="192"/>
      <c r="D69" s="192"/>
      <c r="E69" s="192"/>
      <c r="F69" s="192"/>
      <c r="G69" s="192"/>
      <c r="H69" s="192"/>
      <c r="I69" s="197"/>
      <c r="J69" s="39"/>
      <c r="K69" s="39"/>
      <c r="L69" s="39"/>
      <c r="BU69" s="239"/>
      <c r="BV69" s="239"/>
      <c r="BW69" s="239"/>
      <c r="BX69" s="239"/>
      <c r="BY69" s="239"/>
      <c r="BZ69" s="239"/>
      <c r="CA69" s="239"/>
      <c r="CB69" s="239"/>
      <c r="CC69" s="239"/>
      <c r="CD69" s="239"/>
      <c r="CE69" s="239"/>
      <c r="CF69" s="239"/>
    </row>
    <row r="70" spans="2:84" x14ac:dyDescent="0.2">
      <c r="B70" s="196"/>
      <c r="C70" s="192"/>
      <c r="D70" s="192"/>
      <c r="E70" s="192"/>
      <c r="F70" s="192"/>
      <c r="G70" s="192"/>
      <c r="H70" s="192"/>
      <c r="I70" s="197"/>
      <c r="J70" s="39"/>
      <c r="K70" s="39"/>
      <c r="L70" s="39"/>
      <c r="BU70" s="239"/>
      <c r="BV70" s="239"/>
      <c r="BW70" s="239"/>
      <c r="BX70" s="239"/>
      <c r="BY70" s="239"/>
      <c r="BZ70" s="239"/>
      <c r="CA70" s="239"/>
      <c r="CB70" s="239"/>
      <c r="CC70" s="239"/>
      <c r="CD70" s="239"/>
      <c r="CE70" s="239"/>
      <c r="CF70" s="239"/>
    </row>
    <row r="71" spans="2:84" x14ac:dyDescent="0.2">
      <c r="B71" s="196"/>
      <c r="C71" s="192"/>
      <c r="D71" s="192"/>
      <c r="E71" s="192"/>
      <c r="F71" s="192"/>
      <c r="G71" s="192"/>
      <c r="H71" s="192"/>
      <c r="I71" s="197"/>
      <c r="J71" s="39"/>
      <c r="K71" s="39"/>
      <c r="L71" s="39"/>
      <c r="BU71" s="239"/>
      <c r="BV71" s="239"/>
      <c r="BW71" s="239"/>
      <c r="BX71" s="239"/>
      <c r="BY71" s="239"/>
      <c r="BZ71" s="239"/>
      <c r="CA71" s="239"/>
      <c r="CB71" s="239"/>
      <c r="CC71" s="239"/>
      <c r="CD71" s="239"/>
      <c r="CE71" s="239"/>
      <c r="CF71" s="239"/>
    </row>
    <row r="72" spans="2:84" x14ac:dyDescent="0.2">
      <c r="B72" s="196"/>
      <c r="C72" s="192"/>
      <c r="D72" s="192"/>
      <c r="E72" s="192"/>
      <c r="F72" s="192"/>
      <c r="G72" s="192"/>
      <c r="H72" s="192"/>
      <c r="I72" s="197"/>
      <c r="J72" s="39"/>
      <c r="K72" s="39"/>
      <c r="L72" s="39"/>
      <c r="BU72" s="239"/>
      <c r="BV72" s="239"/>
      <c r="BW72" s="239"/>
      <c r="BX72" s="239"/>
      <c r="BY72" s="239"/>
      <c r="BZ72" s="239"/>
      <c r="CA72" s="239"/>
      <c r="CB72" s="239"/>
      <c r="CC72" s="239"/>
      <c r="CD72" s="239"/>
      <c r="CE72" s="239"/>
      <c r="CF72" s="239"/>
    </row>
    <row r="73" spans="2:84" x14ac:dyDescent="0.2">
      <c r="B73" s="196"/>
      <c r="C73" s="192"/>
      <c r="D73" s="192"/>
      <c r="E73" s="192"/>
      <c r="F73" s="192"/>
      <c r="G73" s="192"/>
      <c r="H73" s="192"/>
      <c r="I73" s="197"/>
      <c r="J73" s="39"/>
      <c r="K73" s="39"/>
      <c r="L73" s="39"/>
      <c r="BU73" s="239"/>
      <c r="BV73" s="239"/>
      <c r="BW73" s="239"/>
      <c r="BX73" s="239"/>
      <c r="BY73" s="239"/>
      <c r="BZ73" s="239"/>
      <c r="CA73" s="239"/>
      <c r="CB73" s="239"/>
      <c r="CC73" s="239"/>
      <c r="CD73" s="239"/>
      <c r="CE73" s="239"/>
      <c r="CF73" s="239"/>
    </row>
    <row r="74" spans="2:84" x14ac:dyDescent="0.2">
      <c r="B74" s="196"/>
      <c r="C74" s="192"/>
      <c r="D74" s="192"/>
      <c r="E74" s="192"/>
      <c r="F74" s="192"/>
      <c r="G74" s="192"/>
      <c r="H74" s="192"/>
      <c r="I74" s="197"/>
      <c r="J74" s="39"/>
      <c r="K74" s="39"/>
      <c r="L74" s="39"/>
      <c r="BU74" s="239"/>
      <c r="BV74" s="239"/>
      <c r="BW74" s="239"/>
      <c r="BX74" s="239"/>
      <c r="BY74" s="239"/>
      <c r="BZ74" s="239"/>
      <c r="CA74" s="239"/>
      <c r="CB74" s="239"/>
      <c r="CC74" s="239"/>
      <c r="CD74" s="239"/>
      <c r="CE74" s="239"/>
      <c r="CF74" s="239"/>
    </row>
    <row r="75" spans="2:84" x14ac:dyDescent="0.2">
      <c r="B75" s="196"/>
      <c r="C75" s="192"/>
      <c r="D75" s="192"/>
      <c r="E75" s="192"/>
      <c r="F75" s="192"/>
      <c r="G75" s="192"/>
      <c r="H75" s="192"/>
      <c r="I75" s="197"/>
      <c r="J75" s="39"/>
      <c r="K75" s="39"/>
      <c r="L75" s="39"/>
      <c r="BU75" s="239"/>
      <c r="BV75" s="239"/>
      <c r="BW75" s="239"/>
      <c r="BX75" s="239"/>
      <c r="BY75" s="239"/>
      <c r="BZ75" s="239"/>
      <c r="CA75" s="239"/>
      <c r="CB75" s="239"/>
      <c r="CC75" s="239"/>
      <c r="CD75" s="239"/>
      <c r="CE75" s="239"/>
      <c r="CF75" s="239"/>
    </row>
    <row r="76" spans="2:84" x14ac:dyDescent="0.2">
      <c r="B76" s="196"/>
      <c r="C76" s="192"/>
      <c r="D76" s="192"/>
      <c r="E76" s="192"/>
      <c r="F76" s="192"/>
      <c r="G76" s="192"/>
      <c r="H76" s="192"/>
      <c r="I76" s="197"/>
      <c r="J76" s="39"/>
      <c r="K76" s="39"/>
      <c r="L76" s="39"/>
      <c r="BU76" s="239"/>
      <c r="BV76" s="239"/>
      <c r="BW76" s="239"/>
      <c r="BX76" s="239"/>
      <c r="BY76" s="239"/>
      <c r="BZ76" s="239"/>
      <c r="CA76" s="239"/>
      <c r="CB76" s="239"/>
      <c r="CC76" s="239"/>
      <c r="CD76" s="239"/>
      <c r="CE76" s="239"/>
      <c r="CF76" s="239"/>
    </row>
    <row r="77" spans="2:84" x14ac:dyDescent="0.2">
      <c r="B77" s="196"/>
      <c r="C77" s="192"/>
      <c r="D77" s="192"/>
      <c r="E77" s="192"/>
      <c r="F77" s="192"/>
      <c r="G77" s="192"/>
      <c r="H77" s="192"/>
      <c r="I77" s="197"/>
      <c r="J77" s="39"/>
      <c r="K77" s="39"/>
      <c r="L77" s="39"/>
      <c r="BU77" s="239"/>
      <c r="BV77" s="239"/>
      <c r="BW77" s="239"/>
      <c r="BX77" s="239"/>
      <c r="BY77" s="239"/>
      <c r="BZ77" s="239"/>
      <c r="CA77" s="239"/>
      <c r="CB77" s="239"/>
      <c r="CC77" s="239"/>
      <c r="CD77" s="239"/>
      <c r="CE77" s="239"/>
      <c r="CF77" s="239"/>
    </row>
    <row r="78" spans="2:84" x14ac:dyDescent="0.2">
      <c r="B78" s="196"/>
      <c r="C78" s="192"/>
      <c r="D78" s="192"/>
      <c r="E78" s="192"/>
      <c r="F78" s="192"/>
      <c r="G78" s="192"/>
      <c r="H78" s="192"/>
      <c r="I78" s="197"/>
      <c r="J78" s="39"/>
      <c r="K78" s="39"/>
      <c r="L78" s="39"/>
      <c r="BU78" s="239"/>
      <c r="BV78" s="239"/>
      <c r="BW78" s="239"/>
      <c r="BX78" s="239"/>
      <c r="BY78" s="239"/>
      <c r="BZ78" s="239"/>
      <c r="CA78" s="239"/>
      <c r="CB78" s="239"/>
      <c r="CC78" s="239"/>
      <c r="CD78" s="239"/>
      <c r="CE78" s="239"/>
      <c r="CF78" s="239"/>
    </row>
    <row r="79" spans="2:84" x14ac:dyDescent="0.2">
      <c r="B79" s="196"/>
      <c r="C79" s="192"/>
      <c r="D79" s="192"/>
      <c r="E79" s="192"/>
      <c r="F79" s="192"/>
      <c r="G79" s="192"/>
      <c r="H79" s="192"/>
      <c r="I79" s="197"/>
      <c r="J79" s="39"/>
      <c r="K79" s="39"/>
      <c r="L79" s="39"/>
      <c r="BU79" s="239"/>
      <c r="BV79" s="239"/>
      <c r="BW79" s="239"/>
      <c r="BX79" s="239"/>
      <c r="BY79" s="239"/>
      <c r="BZ79" s="239"/>
      <c r="CA79" s="239"/>
      <c r="CB79" s="239"/>
      <c r="CC79" s="239"/>
      <c r="CD79" s="239"/>
      <c r="CE79" s="239"/>
      <c r="CF79" s="239"/>
    </row>
    <row r="80" spans="2:84" x14ac:dyDescent="0.2">
      <c r="B80" s="196"/>
      <c r="C80" s="192"/>
      <c r="D80" s="192"/>
      <c r="E80" s="192"/>
      <c r="F80" s="192"/>
      <c r="G80" s="192"/>
      <c r="H80" s="192"/>
      <c r="I80" s="197"/>
      <c r="J80" s="39"/>
      <c r="K80" s="39"/>
      <c r="L80" s="39"/>
      <c r="BU80" s="239"/>
      <c r="BV80" s="239"/>
      <c r="BW80" s="239"/>
      <c r="BX80" s="239"/>
      <c r="BY80" s="239"/>
      <c r="BZ80" s="239"/>
      <c r="CA80" s="239"/>
      <c r="CB80" s="239"/>
      <c r="CC80" s="239"/>
      <c r="CD80" s="239"/>
      <c r="CE80" s="239"/>
      <c r="CF80" s="239"/>
    </row>
    <row r="81" spans="2:84" x14ac:dyDescent="0.2">
      <c r="B81" s="196"/>
      <c r="C81" s="192"/>
      <c r="D81" s="192"/>
      <c r="E81" s="192"/>
      <c r="F81" s="192"/>
      <c r="G81" s="192"/>
      <c r="H81" s="192"/>
      <c r="I81" s="197"/>
      <c r="J81" s="39"/>
      <c r="K81" s="39"/>
      <c r="L81" s="39"/>
      <c r="BU81" s="239"/>
      <c r="BV81" s="239"/>
      <c r="BW81" s="239"/>
      <c r="BX81" s="239"/>
      <c r="BY81" s="239"/>
      <c r="BZ81" s="239"/>
      <c r="CA81" s="239"/>
      <c r="CB81" s="239"/>
      <c r="CC81" s="239"/>
      <c r="CD81" s="239"/>
      <c r="CE81" s="239"/>
      <c r="CF81" s="239"/>
    </row>
    <row r="82" spans="2:84" x14ac:dyDescent="0.2">
      <c r="B82" s="196"/>
      <c r="C82" s="192"/>
      <c r="D82" s="192"/>
      <c r="E82" s="192"/>
      <c r="F82" s="192"/>
      <c r="G82" s="192"/>
      <c r="H82" s="192"/>
      <c r="I82" s="197"/>
      <c r="J82" s="39"/>
      <c r="K82" s="39"/>
      <c r="L82" s="39"/>
      <c r="BU82" s="239"/>
      <c r="BV82" s="239"/>
      <c r="BW82" s="239"/>
      <c r="BX82" s="239"/>
      <c r="BY82" s="239"/>
      <c r="BZ82" s="239"/>
      <c r="CA82" s="239"/>
      <c r="CB82" s="239"/>
      <c r="CC82" s="239"/>
      <c r="CD82" s="239"/>
      <c r="CE82" s="239"/>
      <c r="CF82" s="239"/>
    </row>
    <row r="83" spans="2:84" x14ac:dyDescent="0.2">
      <c r="B83" s="196"/>
      <c r="C83" s="192"/>
      <c r="D83" s="192"/>
      <c r="E83" s="192"/>
      <c r="F83" s="192"/>
      <c r="G83" s="192"/>
      <c r="H83" s="192"/>
      <c r="I83" s="197"/>
      <c r="J83" s="39"/>
      <c r="K83" s="39"/>
      <c r="L83" s="39"/>
      <c r="BU83" s="239"/>
      <c r="BV83" s="239"/>
      <c r="BW83" s="239"/>
      <c r="BX83" s="239"/>
      <c r="BY83" s="239"/>
      <c r="BZ83" s="239"/>
      <c r="CA83" s="239"/>
      <c r="CB83" s="239"/>
      <c r="CC83" s="239"/>
      <c r="CD83" s="239"/>
      <c r="CE83" s="239"/>
      <c r="CF83" s="239"/>
    </row>
    <row r="84" spans="2:84" x14ac:dyDescent="0.2">
      <c r="B84" s="196"/>
      <c r="C84" s="192"/>
      <c r="D84" s="192"/>
      <c r="E84" s="192"/>
      <c r="F84" s="192"/>
      <c r="G84" s="192"/>
      <c r="H84" s="192"/>
      <c r="I84" s="197"/>
      <c r="J84" s="39"/>
      <c r="K84" s="39"/>
      <c r="L84" s="39"/>
      <c r="BU84" s="239"/>
      <c r="BV84" s="239"/>
      <c r="BW84" s="239"/>
      <c r="BX84" s="239"/>
      <c r="BY84" s="239"/>
      <c r="BZ84" s="239"/>
      <c r="CA84" s="239"/>
      <c r="CB84" s="239"/>
      <c r="CC84" s="239"/>
      <c r="CD84" s="239"/>
      <c r="CE84" s="239"/>
      <c r="CF84" s="239"/>
    </row>
    <row r="85" spans="2:84" x14ac:dyDescent="0.2">
      <c r="B85" s="196"/>
      <c r="C85" s="192"/>
      <c r="D85" s="192"/>
      <c r="E85" s="192"/>
      <c r="F85" s="192"/>
      <c r="G85" s="192"/>
      <c r="H85" s="192"/>
      <c r="I85" s="197"/>
      <c r="J85" s="39"/>
      <c r="K85" s="39"/>
      <c r="L85" s="39"/>
      <c r="BU85" s="239"/>
      <c r="BV85" s="239"/>
      <c r="BW85" s="239"/>
      <c r="BX85" s="239"/>
      <c r="BY85" s="239"/>
      <c r="BZ85" s="239"/>
      <c r="CA85" s="239"/>
      <c r="CB85" s="239"/>
      <c r="CC85" s="239"/>
      <c r="CD85" s="239"/>
      <c r="CE85" s="239"/>
      <c r="CF85" s="239"/>
    </row>
    <row r="86" spans="2:84" x14ac:dyDescent="0.2">
      <c r="B86" s="196"/>
      <c r="C86" s="192"/>
      <c r="D86" s="192"/>
      <c r="E86" s="192"/>
      <c r="F86" s="192"/>
      <c r="G86" s="192"/>
      <c r="H86" s="192"/>
      <c r="I86" s="197"/>
      <c r="J86" s="39"/>
      <c r="K86" s="39"/>
      <c r="L86" s="39"/>
      <c r="BU86" s="239"/>
      <c r="BV86" s="239"/>
      <c r="BW86" s="239"/>
      <c r="BX86" s="239"/>
      <c r="BY86" s="239"/>
      <c r="BZ86" s="239"/>
      <c r="CA86" s="239"/>
      <c r="CB86" s="239"/>
      <c r="CC86" s="239"/>
      <c r="CD86" s="239"/>
      <c r="CE86" s="239"/>
      <c r="CF86" s="239"/>
    </row>
    <row r="87" spans="2:84" x14ac:dyDescent="0.2">
      <c r="B87" s="196"/>
      <c r="C87" s="192"/>
      <c r="D87" s="192"/>
      <c r="E87" s="192"/>
      <c r="F87" s="192"/>
      <c r="G87" s="192"/>
      <c r="H87" s="192"/>
      <c r="I87" s="197"/>
      <c r="J87" s="39"/>
      <c r="K87" s="39"/>
      <c r="L87" s="39"/>
      <c r="BU87" s="239"/>
      <c r="BV87" s="239"/>
      <c r="BW87" s="239"/>
      <c r="BX87" s="239"/>
      <c r="BY87" s="239"/>
      <c r="BZ87" s="239"/>
      <c r="CA87" s="239"/>
      <c r="CB87" s="239"/>
      <c r="CC87" s="239"/>
      <c r="CD87" s="239"/>
      <c r="CE87" s="239"/>
      <c r="CF87" s="239"/>
    </row>
    <row r="88" spans="2:84" x14ac:dyDescent="0.2">
      <c r="B88" s="196"/>
      <c r="C88" s="192"/>
      <c r="D88" s="192"/>
      <c r="E88" s="192"/>
      <c r="F88" s="192"/>
      <c r="G88" s="192"/>
      <c r="H88" s="192"/>
      <c r="I88" s="197"/>
      <c r="J88" s="39"/>
      <c r="K88" s="39"/>
      <c r="L88" s="39"/>
      <c r="BU88" s="239"/>
      <c r="BV88" s="239"/>
      <c r="BW88" s="239"/>
      <c r="BX88" s="239"/>
      <c r="BY88" s="239"/>
      <c r="BZ88" s="239"/>
      <c r="CA88" s="239"/>
      <c r="CB88" s="239"/>
      <c r="CC88" s="239"/>
      <c r="CD88" s="239"/>
      <c r="CE88" s="239"/>
      <c r="CF88" s="239"/>
    </row>
    <row r="89" spans="2:84" x14ac:dyDescent="0.2">
      <c r="B89" s="196"/>
      <c r="C89" s="192"/>
      <c r="D89" s="192"/>
      <c r="E89" s="192"/>
      <c r="F89" s="192"/>
      <c r="G89" s="192"/>
      <c r="H89" s="192"/>
      <c r="I89" s="197"/>
      <c r="J89" s="39"/>
      <c r="K89" s="39"/>
      <c r="L89" s="39"/>
      <c r="BU89" s="239"/>
      <c r="BV89" s="239"/>
      <c r="BW89" s="239"/>
      <c r="BX89" s="239"/>
      <c r="BY89" s="239"/>
      <c r="BZ89" s="239"/>
      <c r="CA89" s="239"/>
      <c r="CB89" s="239"/>
      <c r="CC89" s="239"/>
      <c r="CD89" s="239"/>
      <c r="CE89" s="239"/>
      <c r="CF89" s="239"/>
    </row>
    <row r="90" spans="2:84" x14ac:dyDescent="0.2">
      <c r="B90" s="196"/>
      <c r="C90" s="192"/>
      <c r="D90" s="192"/>
      <c r="E90" s="192"/>
      <c r="F90" s="192"/>
      <c r="G90" s="192"/>
      <c r="H90" s="192"/>
      <c r="I90" s="197"/>
      <c r="J90" s="39"/>
      <c r="K90" s="39"/>
      <c r="L90" s="39"/>
      <c r="BU90" s="239"/>
      <c r="BV90" s="239"/>
      <c r="BW90" s="239"/>
      <c r="BX90" s="239"/>
      <c r="BY90" s="239"/>
      <c r="BZ90" s="239"/>
      <c r="CA90" s="239"/>
      <c r="CB90" s="239"/>
      <c r="CC90" s="239"/>
      <c r="CD90" s="239"/>
      <c r="CE90" s="239"/>
      <c r="CF90" s="239"/>
    </row>
    <row r="91" spans="2:84" x14ac:dyDescent="0.2">
      <c r="B91" s="196"/>
      <c r="C91" s="192"/>
      <c r="D91" s="192"/>
      <c r="E91" s="192"/>
      <c r="F91" s="192"/>
      <c r="G91" s="192"/>
      <c r="H91" s="192"/>
      <c r="I91" s="197"/>
      <c r="J91" s="39"/>
      <c r="K91" s="39"/>
      <c r="L91" s="39"/>
      <c r="BU91" s="239"/>
      <c r="BV91" s="239"/>
      <c r="BW91" s="239"/>
      <c r="BX91" s="239"/>
      <c r="BY91" s="239"/>
      <c r="BZ91" s="239"/>
      <c r="CA91" s="239"/>
      <c r="CB91" s="239"/>
      <c r="CC91" s="239"/>
      <c r="CD91" s="239"/>
      <c r="CE91" s="239"/>
      <c r="CF91" s="239"/>
    </row>
    <row r="92" spans="2:84" x14ac:dyDescent="0.2">
      <c r="B92" s="196"/>
      <c r="C92" s="192"/>
      <c r="D92" s="192"/>
      <c r="E92" s="192"/>
      <c r="F92" s="192"/>
      <c r="G92" s="192"/>
      <c r="H92" s="192"/>
      <c r="I92" s="197"/>
      <c r="J92" s="39"/>
      <c r="K92" s="39"/>
      <c r="L92" s="39"/>
      <c r="BU92" s="239"/>
      <c r="BV92" s="239"/>
      <c r="BW92" s="239"/>
      <c r="BX92" s="239"/>
      <c r="BY92" s="239"/>
      <c r="BZ92" s="239"/>
      <c r="CA92" s="239"/>
      <c r="CB92" s="239"/>
      <c r="CC92" s="239"/>
      <c r="CD92" s="239"/>
      <c r="CE92" s="239"/>
      <c r="CF92" s="239"/>
    </row>
    <row r="93" spans="2:84" x14ac:dyDescent="0.2">
      <c r="B93" s="196"/>
      <c r="C93" s="192"/>
      <c r="D93" s="192"/>
      <c r="E93" s="192"/>
      <c r="F93" s="192"/>
      <c r="G93" s="192"/>
      <c r="H93" s="192"/>
      <c r="I93" s="197"/>
      <c r="J93" s="39"/>
      <c r="K93" s="39"/>
      <c r="L93" s="39"/>
      <c r="BU93" s="239"/>
      <c r="BV93" s="239"/>
      <c r="BW93" s="239"/>
      <c r="BX93" s="239"/>
      <c r="BY93" s="239"/>
      <c r="BZ93" s="239"/>
      <c r="CA93" s="239"/>
      <c r="CB93" s="239"/>
      <c r="CC93" s="239"/>
      <c r="CD93" s="239"/>
      <c r="CE93" s="239"/>
      <c r="CF93" s="239"/>
    </row>
    <row r="94" spans="2:84" x14ac:dyDescent="0.2">
      <c r="B94" s="196"/>
      <c r="C94" s="192"/>
      <c r="D94" s="192"/>
      <c r="E94" s="192"/>
      <c r="F94" s="192"/>
      <c r="G94" s="192"/>
      <c r="H94" s="192"/>
      <c r="I94" s="197"/>
      <c r="J94" s="39"/>
      <c r="K94" s="39"/>
      <c r="L94" s="39"/>
      <c r="BU94" s="239"/>
      <c r="BV94" s="239"/>
      <c r="BW94" s="239"/>
      <c r="BX94" s="239"/>
      <c r="BY94" s="239"/>
      <c r="BZ94" s="239"/>
      <c r="CA94" s="239"/>
      <c r="CB94" s="239"/>
      <c r="CC94" s="239"/>
      <c r="CD94" s="239"/>
      <c r="CE94" s="239"/>
      <c r="CF94" s="239"/>
    </row>
    <row r="95" spans="2:84" x14ac:dyDescent="0.2">
      <c r="B95" s="196"/>
      <c r="C95" s="192"/>
      <c r="D95" s="192"/>
      <c r="E95" s="192"/>
      <c r="F95" s="192"/>
      <c r="G95" s="192"/>
      <c r="H95" s="192"/>
      <c r="I95" s="197"/>
      <c r="J95" s="39"/>
      <c r="K95" s="39"/>
      <c r="L95" s="39"/>
      <c r="BU95" s="239"/>
      <c r="BV95" s="239"/>
      <c r="BW95" s="239"/>
      <c r="BX95" s="239"/>
      <c r="BY95" s="239"/>
      <c r="BZ95" s="239"/>
      <c r="CA95" s="239"/>
      <c r="CB95" s="239"/>
      <c r="CC95" s="239"/>
      <c r="CD95" s="239"/>
      <c r="CE95" s="239"/>
      <c r="CF95" s="239"/>
    </row>
    <row r="96" spans="2:84" x14ac:dyDescent="0.2">
      <c r="B96" s="196"/>
      <c r="C96" s="192"/>
      <c r="D96" s="192"/>
      <c r="E96" s="192"/>
      <c r="F96" s="192"/>
      <c r="G96" s="192"/>
      <c r="H96" s="192"/>
      <c r="I96" s="197"/>
      <c r="J96" s="39"/>
      <c r="K96" s="39"/>
      <c r="L96" s="39"/>
      <c r="BU96" s="239"/>
      <c r="BV96" s="239"/>
      <c r="BW96" s="239"/>
      <c r="BX96" s="239"/>
      <c r="BY96" s="239"/>
      <c r="BZ96" s="239"/>
      <c r="CA96" s="239"/>
      <c r="CB96" s="239"/>
      <c r="CC96" s="239"/>
      <c r="CD96" s="239"/>
      <c r="CE96" s="239"/>
      <c r="CF96" s="239"/>
    </row>
    <row r="97" spans="2:84" x14ac:dyDescent="0.2">
      <c r="B97" s="196"/>
      <c r="C97" s="192"/>
      <c r="D97" s="192"/>
      <c r="E97" s="192"/>
      <c r="F97" s="192"/>
      <c r="G97" s="192"/>
      <c r="H97" s="192"/>
      <c r="I97" s="197"/>
      <c r="J97" s="39"/>
      <c r="K97" s="39"/>
      <c r="L97" s="39"/>
      <c r="BU97" s="239"/>
      <c r="BV97" s="239"/>
      <c r="BW97" s="239"/>
      <c r="BX97" s="239"/>
      <c r="BY97" s="239"/>
      <c r="BZ97" s="239"/>
      <c r="CA97" s="239"/>
      <c r="CB97" s="239"/>
      <c r="CC97" s="239"/>
      <c r="CD97" s="239"/>
      <c r="CE97" s="239"/>
      <c r="CF97" s="239"/>
    </row>
    <row r="98" spans="2:84" x14ac:dyDescent="0.2">
      <c r="B98" s="196"/>
      <c r="C98" s="192"/>
      <c r="D98" s="192"/>
      <c r="E98" s="192"/>
      <c r="F98" s="192"/>
      <c r="G98" s="192"/>
      <c r="H98" s="192"/>
      <c r="I98" s="197"/>
      <c r="J98" s="39"/>
      <c r="K98" s="39"/>
      <c r="L98" s="39"/>
      <c r="BU98" s="239"/>
      <c r="BV98" s="239"/>
      <c r="BW98" s="239"/>
      <c r="BX98" s="239"/>
      <c r="BY98" s="239"/>
      <c r="BZ98" s="239"/>
      <c r="CA98" s="239"/>
      <c r="CB98" s="239"/>
      <c r="CC98" s="239"/>
      <c r="CD98" s="239"/>
      <c r="CE98" s="239"/>
      <c r="CF98" s="239"/>
    </row>
    <row r="99" spans="2:84" x14ac:dyDescent="0.2">
      <c r="B99" s="196"/>
      <c r="C99" s="192"/>
      <c r="D99" s="192"/>
      <c r="E99" s="192"/>
      <c r="F99" s="192"/>
      <c r="G99" s="192"/>
      <c r="H99" s="192"/>
      <c r="I99" s="197"/>
      <c r="J99" s="39"/>
      <c r="K99" s="39"/>
      <c r="L99" s="39"/>
      <c r="BU99" s="239"/>
      <c r="BV99" s="239"/>
      <c r="BW99" s="239"/>
      <c r="BX99" s="239"/>
      <c r="BY99" s="239"/>
      <c r="BZ99" s="239"/>
      <c r="CA99" s="239"/>
      <c r="CB99" s="239"/>
      <c r="CC99" s="239"/>
      <c r="CD99" s="239"/>
      <c r="CE99" s="239"/>
      <c r="CF99" s="239"/>
    </row>
    <row r="100" spans="2:84" x14ac:dyDescent="0.2">
      <c r="B100" s="196"/>
      <c r="C100" s="192"/>
      <c r="D100" s="192"/>
      <c r="E100" s="192"/>
      <c r="F100" s="192"/>
      <c r="G100" s="192"/>
      <c r="H100" s="192"/>
      <c r="I100" s="197"/>
      <c r="J100" s="39"/>
      <c r="K100" s="39"/>
      <c r="L100" s="39"/>
      <c r="BU100" s="239"/>
      <c r="BV100" s="239"/>
      <c r="BW100" s="239"/>
      <c r="BX100" s="239"/>
      <c r="BY100" s="239"/>
      <c r="BZ100" s="239"/>
      <c r="CA100" s="239"/>
      <c r="CB100" s="239"/>
      <c r="CC100" s="239"/>
      <c r="CD100" s="239"/>
      <c r="CE100" s="239"/>
      <c r="CF100" s="239"/>
    </row>
    <row r="101" spans="2:84" x14ac:dyDescent="0.2">
      <c r="B101" s="196"/>
      <c r="C101" s="192"/>
      <c r="D101" s="192"/>
      <c r="E101" s="192"/>
      <c r="F101" s="192"/>
      <c r="G101" s="192"/>
      <c r="H101" s="192"/>
      <c r="I101" s="197"/>
      <c r="J101" s="39"/>
      <c r="K101" s="39"/>
      <c r="L101" s="39"/>
      <c r="BU101" s="239"/>
      <c r="BV101" s="239"/>
      <c r="BW101" s="239"/>
      <c r="BX101" s="239"/>
      <c r="BY101" s="239"/>
      <c r="BZ101" s="239"/>
      <c r="CA101" s="239"/>
      <c r="CB101" s="239"/>
      <c r="CC101" s="239"/>
      <c r="CD101" s="239"/>
      <c r="CE101" s="239"/>
      <c r="CF101" s="239"/>
    </row>
    <row r="102" spans="2:84" x14ac:dyDescent="0.2">
      <c r="B102" s="196"/>
      <c r="C102" s="192"/>
      <c r="D102" s="192"/>
      <c r="E102" s="192"/>
      <c r="F102" s="192"/>
      <c r="G102" s="192"/>
      <c r="H102" s="192"/>
      <c r="I102" s="197"/>
      <c r="J102" s="39"/>
      <c r="K102" s="39"/>
      <c r="L102" s="39"/>
      <c r="BU102" s="239"/>
      <c r="BV102" s="239"/>
      <c r="BW102" s="239"/>
      <c r="BX102" s="239"/>
      <c r="BY102" s="239"/>
      <c r="BZ102" s="239"/>
      <c r="CA102" s="239"/>
      <c r="CB102" s="239"/>
      <c r="CC102" s="239"/>
      <c r="CD102" s="239"/>
      <c r="CE102" s="239"/>
      <c r="CF102" s="239"/>
    </row>
    <row r="103" spans="2:84" x14ac:dyDescent="0.2">
      <c r="B103" s="196"/>
      <c r="C103" s="192"/>
      <c r="D103" s="192"/>
      <c r="E103" s="192"/>
      <c r="F103" s="192"/>
      <c r="G103" s="192"/>
      <c r="H103" s="192"/>
      <c r="I103" s="197"/>
      <c r="J103" s="39"/>
      <c r="K103" s="39"/>
      <c r="L103" s="39"/>
      <c r="BU103" s="239"/>
      <c r="BV103" s="239"/>
      <c r="BW103" s="239"/>
      <c r="BX103" s="239"/>
      <c r="BY103" s="239"/>
      <c r="BZ103" s="239"/>
      <c r="CA103" s="239"/>
      <c r="CB103" s="239"/>
      <c r="CC103" s="239"/>
      <c r="CD103" s="239"/>
      <c r="CE103" s="239"/>
      <c r="CF103" s="239"/>
    </row>
    <row r="104" spans="2:84" x14ac:dyDescent="0.2">
      <c r="B104" s="196"/>
      <c r="C104" s="192"/>
      <c r="D104" s="192"/>
      <c r="E104" s="192"/>
      <c r="F104" s="192"/>
      <c r="G104" s="192"/>
      <c r="H104" s="192"/>
      <c r="I104" s="197"/>
      <c r="J104" s="39"/>
      <c r="K104" s="39"/>
      <c r="L104" s="39"/>
      <c r="BU104" s="239"/>
      <c r="BV104" s="239"/>
      <c r="BW104" s="239"/>
      <c r="BX104" s="239"/>
      <c r="BY104" s="239"/>
      <c r="BZ104" s="239"/>
      <c r="CA104" s="239"/>
      <c r="CB104" s="239"/>
      <c r="CC104" s="239"/>
      <c r="CD104" s="239"/>
      <c r="CE104" s="239"/>
      <c r="CF104" s="239"/>
    </row>
    <row r="105" spans="2:84" x14ac:dyDescent="0.2">
      <c r="B105" s="196"/>
      <c r="C105" s="192"/>
      <c r="D105" s="192"/>
      <c r="E105" s="192"/>
      <c r="F105" s="192"/>
      <c r="G105" s="192"/>
      <c r="H105" s="192"/>
      <c r="I105" s="197"/>
      <c r="J105" s="39"/>
      <c r="K105" s="39"/>
      <c r="L105" s="39"/>
      <c r="BU105" s="239"/>
      <c r="BV105" s="239"/>
      <c r="BW105" s="239"/>
      <c r="BX105" s="239"/>
      <c r="BY105" s="239"/>
      <c r="BZ105" s="239"/>
      <c r="CA105" s="239"/>
      <c r="CB105" s="239"/>
      <c r="CC105" s="239"/>
      <c r="CD105" s="239"/>
      <c r="CE105" s="239"/>
      <c r="CF105" s="239"/>
    </row>
    <row r="106" spans="2:84" x14ac:dyDescent="0.2">
      <c r="B106" s="196"/>
      <c r="C106" s="192"/>
      <c r="D106" s="192"/>
      <c r="E106" s="192"/>
      <c r="F106" s="192"/>
      <c r="G106" s="192"/>
      <c r="H106" s="192"/>
      <c r="I106" s="197"/>
      <c r="J106" s="39"/>
      <c r="K106" s="39"/>
      <c r="L106" s="39"/>
      <c r="BU106" s="239"/>
      <c r="BV106" s="239"/>
      <c r="BW106" s="239"/>
      <c r="BX106" s="239"/>
      <c r="BY106" s="239"/>
      <c r="BZ106" s="239"/>
      <c r="CA106" s="239"/>
      <c r="CB106" s="239"/>
      <c r="CC106" s="239"/>
      <c r="CD106" s="239"/>
      <c r="CE106" s="239"/>
      <c r="CF106" s="239"/>
    </row>
    <row r="107" spans="2:84" x14ac:dyDescent="0.2">
      <c r="B107" s="196"/>
      <c r="C107" s="192"/>
      <c r="D107" s="192"/>
      <c r="E107" s="192"/>
      <c r="F107" s="192"/>
      <c r="G107" s="192"/>
      <c r="H107" s="192"/>
      <c r="I107" s="197"/>
      <c r="J107" s="39"/>
      <c r="K107" s="39"/>
      <c r="L107" s="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</row>
    <row r="108" spans="2:84" x14ac:dyDescent="0.2">
      <c r="B108" s="196"/>
      <c r="C108" s="192"/>
      <c r="D108" s="192"/>
      <c r="E108" s="192"/>
      <c r="F108" s="192"/>
      <c r="G108" s="192"/>
      <c r="H108" s="192"/>
      <c r="I108" s="197"/>
      <c r="J108" s="39"/>
      <c r="K108" s="39"/>
      <c r="L108" s="39"/>
      <c r="BU108" s="239"/>
      <c r="BV108" s="239"/>
      <c r="BW108" s="239"/>
      <c r="BX108" s="239"/>
      <c r="BY108" s="239"/>
      <c r="BZ108" s="239"/>
      <c r="CA108" s="239"/>
      <c r="CB108" s="239"/>
      <c r="CC108" s="239"/>
      <c r="CD108" s="239"/>
      <c r="CE108" s="239"/>
      <c r="CF108" s="239"/>
    </row>
    <row r="109" spans="2:84" x14ac:dyDescent="0.2">
      <c r="B109" s="196"/>
      <c r="C109" s="192"/>
      <c r="D109" s="192"/>
      <c r="E109" s="192"/>
      <c r="F109" s="192"/>
      <c r="G109" s="192"/>
      <c r="H109" s="192"/>
      <c r="I109" s="197"/>
      <c r="J109" s="39"/>
      <c r="K109" s="39"/>
      <c r="L109" s="39"/>
      <c r="BU109" s="239"/>
      <c r="BV109" s="239"/>
      <c r="BW109" s="239"/>
      <c r="BX109" s="239"/>
      <c r="BY109" s="239"/>
      <c r="BZ109" s="239"/>
      <c r="CA109" s="239"/>
      <c r="CB109" s="239"/>
      <c r="CC109" s="239"/>
      <c r="CD109" s="239"/>
      <c r="CE109" s="239"/>
      <c r="CF109" s="239"/>
    </row>
    <row r="110" spans="2:84" x14ac:dyDescent="0.2">
      <c r="B110" s="196"/>
      <c r="C110" s="192"/>
      <c r="D110" s="192"/>
      <c r="E110" s="192"/>
      <c r="F110" s="192"/>
      <c r="G110" s="192"/>
      <c r="H110" s="192"/>
      <c r="I110" s="197"/>
      <c r="J110" s="39"/>
      <c r="K110" s="39"/>
      <c r="L110" s="39"/>
      <c r="BU110" s="239"/>
      <c r="BV110" s="239"/>
      <c r="BW110" s="239"/>
      <c r="BX110" s="239"/>
      <c r="BY110" s="239"/>
      <c r="BZ110" s="239"/>
      <c r="CA110" s="239"/>
      <c r="CB110" s="239"/>
      <c r="CC110" s="239"/>
      <c r="CD110" s="239"/>
      <c r="CE110" s="239"/>
      <c r="CF110" s="239"/>
    </row>
    <row r="111" spans="2:84" x14ac:dyDescent="0.2">
      <c r="B111" s="196"/>
      <c r="C111" s="192"/>
      <c r="D111" s="192"/>
      <c r="E111" s="192"/>
      <c r="F111" s="192"/>
      <c r="G111" s="192"/>
      <c r="H111" s="192"/>
      <c r="I111" s="197"/>
      <c r="J111" s="39"/>
      <c r="K111" s="39"/>
      <c r="L111" s="39"/>
      <c r="BU111" s="239"/>
      <c r="BV111" s="239"/>
      <c r="BW111" s="239"/>
      <c r="BX111" s="239"/>
      <c r="BY111" s="239"/>
      <c r="BZ111" s="239"/>
      <c r="CA111" s="239"/>
      <c r="CB111" s="239"/>
      <c r="CC111" s="239"/>
      <c r="CD111" s="239"/>
      <c r="CE111" s="239"/>
      <c r="CF111" s="239"/>
    </row>
    <row r="112" spans="2:84" x14ac:dyDescent="0.2">
      <c r="B112" s="196"/>
      <c r="C112" s="192"/>
      <c r="D112" s="192"/>
      <c r="E112" s="192"/>
      <c r="F112" s="192"/>
      <c r="G112" s="192"/>
      <c r="H112" s="192"/>
      <c r="I112" s="197"/>
      <c r="J112" s="39"/>
      <c r="K112" s="39"/>
      <c r="L112" s="39"/>
      <c r="BU112" s="239"/>
      <c r="BV112" s="239"/>
      <c r="BW112" s="239"/>
      <c r="BX112" s="239"/>
      <c r="BY112" s="239"/>
      <c r="BZ112" s="239"/>
      <c r="CA112" s="239"/>
      <c r="CB112" s="239"/>
      <c r="CC112" s="239"/>
      <c r="CD112" s="239"/>
      <c r="CE112" s="239"/>
      <c r="CF112" s="239"/>
    </row>
    <row r="113" spans="2:84" x14ac:dyDescent="0.2">
      <c r="B113" s="196"/>
      <c r="C113" s="192"/>
      <c r="D113" s="192"/>
      <c r="E113" s="192"/>
      <c r="F113" s="192"/>
      <c r="G113" s="192"/>
      <c r="H113" s="192"/>
      <c r="I113" s="197"/>
      <c r="J113" s="39"/>
      <c r="K113" s="39"/>
      <c r="L113" s="39"/>
      <c r="BU113" s="239"/>
      <c r="BV113" s="239"/>
      <c r="BW113" s="239"/>
      <c r="BX113" s="239"/>
      <c r="BY113" s="239"/>
      <c r="BZ113" s="239"/>
      <c r="CA113" s="239"/>
      <c r="CB113" s="239"/>
      <c r="CC113" s="239"/>
      <c r="CD113" s="239"/>
      <c r="CE113" s="239"/>
      <c r="CF113" s="239"/>
    </row>
    <row r="114" spans="2:84" x14ac:dyDescent="0.2">
      <c r="B114" s="196"/>
      <c r="C114" s="192"/>
      <c r="D114" s="192"/>
      <c r="E114" s="192"/>
      <c r="F114" s="192"/>
      <c r="G114" s="192"/>
      <c r="H114" s="192"/>
      <c r="I114" s="197"/>
      <c r="J114" s="39"/>
      <c r="K114" s="39"/>
      <c r="L114" s="39"/>
      <c r="BU114" s="239"/>
      <c r="BV114" s="239"/>
      <c r="BW114" s="239"/>
      <c r="BX114" s="239"/>
      <c r="BY114" s="239"/>
      <c r="BZ114" s="239"/>
      <c r="CA114" s="239"/>
      <c r="CB114" s="239"/>
      <c r="CC114" s="239"/>
      <c r="CD114" s="239"/>
      <c r="CE114" s="239"/>
      <c r="CF114" s="239"/>
    </row>
    <row r="115" spans="2:84" x14ac:dyDescent="0.2">
      <c r="B115" s="196"/>
      <c r="C115" s="192"/>
      <c r="D115" s="192"/>
      <c r="E115" s="192"/>
      <c r="F115" s="192"/>
      <c r="G115" s="192"/>
      <c r="H115" s="192"/>
      <c r="I115" s="197"/>
      <c r="J115" s="39"/>
      <c r="K115" s="39"/>
      <c r="L115" s="39"/>
      <c r="BU115" s="239"/>
      <c r="BV115" s="239"/>
      <c r="BW115" s="239"/>
      <c r="BX115" s="239"/>
      <c r="BY115" s="239"/>
      <c r="BZ115" s="239"/>
      <c r="CA115" s="239"/>
      <c r="CB115" s="239"/>
      <c r="CC115" s="239"/>
      <c r="CD115" s="239"/>
      <c r="CE115" s="239"/>
      <c r="CF115" s="239"/>
    </row>
    <row r="116" spans="2:84" x14ac:dyDescent="0.2">
      <c r="B116" s="196"/>
      <c r="C116" s="192"/>
      <c r="D116" s="192"/>
      <c r="E116" s="192"/>
      <c r="F116" s="192"/>
      <c r="G116" s="192"/>
      <c r="H116" s="192"/>
      <c r="I116" s="197"/>
      <c r="J116" s="39"/>
      <c r="K116" s="39"/>
      <c r="L116" s="39"/>
      <c r="BU116" s="239"/>
      <c r="BV116" s="239"/>
      <c r="BW116" s="239"/>
      <c r="BX116" s="239"/>
      <c r="BY116" s="239"/>
      <c r="BZ116" s="239"/>
      <c r="CA116" s="239"/>
      <c r="CB116" s="239"/>
      <c r="CC116" s="239"/>
      <c r="CD116" s="239"/>
      <c r="CE116" s="239"/>
      <c r="CF116" s="239"/>
    </row>
    <row r="117" spans="2:84" ht="14.25" x14ac:dyDescent="0.25">
      <c r="B117" s="196"/>
      <c r="C117" s="192"/>
      <c r="D117" s="192"/>
      <c r="E117" s="192"/>
      <c r="F117" s="192"/>
      <c r="G117" s="192"/>
      <c r="H117" s="368" t="s">
        <v>74</v>
      </c>
      <c r="I117" s="197"/>
      <c r="J117" s="39"/>
      <c r="K117" s="39"/>
      <c r="L117" s="39"/>
      <c r="BU117" s="239"/>
      <c r="BV117" s="239"/>
      <c r="BW117" s="239"/>
      <c r="BX117" s="239"/>
      <c r="BY117" s="239"/>
      <c r="BZ117" s="239"/>
      <c r="CA117" s="239"/>
      <c r="CB117" s="239"/>
      <c r="CC117" s="239"/>
      <c r="CD117" s="239"/>
      <c r="CE117" s="239"/>
      <c r="CF117" s="239"/>
    </row>
    <row r="118" spans="2:84" x14ac:dyDescent="0.2">
      <c r="B118" s="196"/>
      <c r="C118" s="192"/>
      <c r="D118" s="192"/>
      <c r="E118" s="192"/>
      <c r="F118" s="192"/>
      <c r="G118" s="192"/>
      <c r="H118" s="192"/>
      <c r="I118" s="197"/>
      <c r="J118" s="39"/>
      <c r="K118" s="39"/>
      <c r="L118" s="39"/>
    </row>
    <row r="119" spans="2:84" x14ac:dyDescent="0.2">
      <c r="B119" s="198"/>
      <c r="C119" s="199"/>
      <c r="D119" s="199"/>
      <c r="E119" s="199"/>
      <c r="F119" s="199"/>
      <c r="G119" s="199"/>
      <c r="H119" s="199"/>
      <c r="I119" s="200"/>
      <c r="J119" s="39"/>
      <c r="K119" s="39"/>
      <c r="L119" s="39"/>
    </row>
    <row r="120" spans="2:84" s="239" customFormat="1" x14ac:dyDescent="0.2"/>
    <row r="121" spans="2:84" s="239" customFormat="1" x14ac:dyDescent="0.2"/>
    <row r="122" spans="2:84" s="239" customFormat="1" x14ac:dyDescent="0.2"/>
    <row r="123" spans="2:84" s="239" customFormat="1" x14ac:dyDescent="0.2"/>
    <row r="124" spans="2:84" s="239" customFormat="1" x14ac:dyDescent="0.2"/>
    <row r="125" spans="2:84" s="239" customFormat="1" x14ac:dyDescent="0.2"/>
    <row r="126" spans="2:84" s="239" customFormat="1" x14ac:dyDescent="0.2"/>
    <row r="127" spans="2:84" s="239" customFormat="1" x14ac:dyDescent="0.2"/>
    <row r="128" spans="2:84" s="239" customFormat="1" x14ac:dyDescent="0.2"/>
    <row r="129" s="239" customFormat="1" x14ac:dyDescent="0.2"/>
    <row r="130" s="239" customFormat="1" x14ac:dyDescent="0.2"/>
    <row r="131" s="239" customFormat="1" x14ac:dyDescent="0.2"/>
    <row r="132" s="239" customFormat="1" x14ac:dyDescent="0.2"/>
    <row r="133" s="239" customFormat="1" x14ac:dyDescent="0.2"/>
    <row r="134" s="239" customFormat="1" x14ac:dyDescent="0.2"/>
    <row r="135" s="239" customFormat="1" x14ac:dyDescent="0.2"/>
    <row r="136" s="239" customFormat="1" x14ac:dyDescent="0.2"/>
    <row r="137" s="239" customFormat="1" x14ac:dyDescent="0.2"/>
    <row r="138" s="239" customFormat="1" x14ac:dyDescent="0.2"/>
    <row r="139" s="239" customFormat="1" x14ac:dyDescent="0.2"/>
    <row r="140" s="239" customFormat="1" x14ac:dyDescent="0.2"/>
    <row r="141" s="239" customFormat="1" x14ac:dyDescent="0.2"/>
    <row r="142" s="239" customFormat="1" x14ac:dyDescent="0.2"/>
    <row r="143" s="239" customFormat="1" x14ac:dyDescent="0.2"/>
    <row r="144" s="239" customFormat="1" x14ac:dyDescent="0.2"/>
    <row r="145" s="239" customFormat="1" x14ac:dyDescent="0.2"/>
    <row r="146" s="239" customFormat="1" x14ac:dyDescent="0.2"/>
    <row r="147" s="239" customFormat="1" x14ac:dyDescent="0.2"/>
    <row r="148" s="239" customFormat="1" x14ac:dyDescent="0.2"/>
    <row r="149" s="239" customFormat="1" x14ac:dyDescent="0.2"/>
    <row r="150" s="239" customFormat="1" x14ac:dyDescent="0.2"/>
    <row r="151" s="239" customFormat="1" x14ac:dyDescent="0.2"/>
    <row r="152" s="239" customFormat="1" x14ac:dyDescent="0.2"/>
    <row r="153" s="239" customFormat="1" x14ac:dyDescent="0.2"/>
    <row r="154" s="239" customFormat="1" x14ac:dyDescent="0.2"/>
    <row r="155" s="239" customFormat="1" x14ac:dyDescent="0.2"/>
    <row r="156" s="239" customFormat="1" x14ac:dyDescent="0.2"/>
    <row r="157" s="239" customFormat="1" x14ac:dyDescent="0.2"/>
    <row r="158" s="239" customFormat="1" x14ac:dyDescent="0.2"/>
    <row r="159" s="239" customFormat="1" x14ac:dyDescent="0.2"/>
    <row r="160" s="239" customFormat="1" x14ac:dyDescent="0.2"/>
    <row r="161" s="239" customFormat="1" x14ac:dyDescent="0.2"/>
    <row r="162" s="239" customFormat="1" x14ac:dyDescent="0.2"/>
    <row r="163" s="239" customFormat="1" x14ac:dyDescent="0.2"/>
    <row r="164" s="239" customFormat="1" x14ac:dyDescent="0.2"/>
    <row r="165" s="239" customFormat="1" x14ac:dyDescent="0.2"/>
    <row r="166" s="239" customFormat="1" x14ac:dyDescent="0.2"/>
    <row r="167" s="239" customFormat="1" x14ac:dyDescent="0.2"/>
    <row r="168" s="239" customFormat="1" x14ac:dyDescent="0.2"/>
    <row r="169" s="239" customFormat="1" x14ac:dyDescent="0.2"/>
    <row r="170" s="239" customFormat="1" x14ac:dyDescent="0.2"/>
    <row r="171" s="239" customFormat="1" x14ac:dyDescent="0.2"/>
    <row r="172" s="239" customFormat="1" x14ac:dyDescent="0.2"/>
    <row r="173" s="239" customFormat="1" x14ac:dyDescent="0.2"/>
    <row r="174" s="239" customFormat="1" x14ac:dyDescent="0.2"/>
    <row r="175" s="239" customFormat="1" x14ac:dyDescent="0.2"/>
    <row r="176" s="239" customFormat="1" x14ac:dyDescent="0.2"/>
    <row r="177" s="239" customFormat="1" x14ac:dyDescent="0.2"/>
    <row r="178" s="239" customFormat="1" x14ac:dyDescent="0.2"/>
    <row r="179" s="239" customFormat="1" x14ac:dyDescent="0.2"/>
    <row r="180" s="239" customFormat="1" x14ac:dyDescent="0.2"/>
    <row r="181" s="239" customFormat="1" x14ac:dyDescent="0.2"/>
    <row r="182" s="239" customFormat="1" x14ac:dyDescent="0.2"/>
    <row r="183" s="239" customFormat="1" x14ac:dyDescent="0.2"/>
    <row r="184" s="239" customFormat="1" x14ac:dyDescent="0.2"/>
    <row r="185" s="239" customFormat="1" x14ac:dyDescent="0.2"/>
    <row r="186" s="239" customFormat="1" x14ac:dyDescent="0.2"/>
    <row r="187" s="239" customFormat="1" x14ac:dyDescent="0.2"/>
    <row r="188" s="239" customFormat="1" x14ac:dyDescent="0.2"/>
    <row r="189" s="239" customFormat="1" x14ac:dyDescent="0.2"/>
    <row r="190" s="239" customFormat="1" x14ac:dyDescent="0.2"/>
    <row r="191" s="239" customFormat="1" x14ac:dyDescent="0.2"/>
    <row r="192" s="239" customFormat="1" x14ac:dyDescent="0.2"/>
    <row r="193" s="239" customFormat="1" x14ac:dyDescent="0.2"/>
    <row r="194" s="239" customFormat="1" x14ac:dyDescent="0.2"/>
    <row r="195" s="239" customFormat="1" x14ac:dyDescent="0.2"/>
    <row r="196" s="239" customFormat="1" x14ac:dyDescent="0.2"/>
    <row r="197" s="239" customFormat="1" x14ac:dyDescent="0.2"/>
    <row r="198" s="239" customFormat="1" x14ac:dyDescent="0.2"/>
    <row r="199" s="239" customFormat="1" x14ac:dyDescent="0.2"/>
    <row r="200" s="239" customFormat="1" x14ac:dyDescent="0.2"/>
    <row r="201" s="239" customFormat="1" x14ac:dyDescent="0.2"/>
    <row r="202" s="239" customFormat="1" x14ac:dyDescent="0.2"/>
    <row r="203" s="239" customFormat="1" x14ac:dyDescent="0.2"/>
    <row r="204" s="239" customFormat="1" x14ac:dyDescent="0.2"/>
    <row r="205" s="239" customFormat="1" x14ac:dyDescent="0.2"/>
    <row r="206" s="239" customFormat="1" x14ac:dyDescent="0.2"/>
    <row r="207" s="239" customFormat="1" x14ac:dyDescent="0.2"/>
    <row r="208" s="239" customFormat="1" x14ac:dyDescent="0.2"/>
    <row r="209" s="239" customFormat="1" x14ac:dyDescent="0.2"/>
    <row r="210" s="239" customFormat="1" x14ac:dyDescent="0.2"/>
    <row r="211" s="239" customFormat="1" x14ac:dyDescent="0.2"/>
    <row r="212" s="239" customFormat="1" x14ac:dyDescent="0.2"/>
    <row r="213" s="239" customFormat="1" x14ac:dyDescent="0.2"/>
    <row r="214" s="239" customFormat="1" x14ac:dyDescent="0.2"/>
    <row r="215" s="239" customFormat="1" x14ac:dyDescent="0.2"/>
    <row r="216" s="239" customFormat="1" x14ac:dyDescent="0.2"/>
    <row r="217" s="239" customFormat="1" x14ac:dyDescent="0.2"/>
    <row r="218" s="239" customFormat="1" x14ac:dyDescent="0.2"/>
    <row r="219" s="239" customFormat="1" x14ac:dyDescent="0.2"/>
    <row r="220" s="239" customFormat="1" x14ac:dyDescent="0.2"/>
    <row r="221" s="239" customFormat="1" x14ac:dyDescent="0.2"/>
    <row r="222" s="239" customFormat="1" x14ac:dyDescent="0.2"/>
    <row r="223" s="239" customFormat="1" x14ac:dyDescent="0.2"/>
    <row r="224" s="239" customFormat="1" x14ac:dyDescent="0.2"/>
    <row r="225" s="239" customFormat="1" x14ac:dyDescent="0.2"/>
    <row r="226" s="239" customFormat="1" x14ac:dyDescent="0.2"/>
    <row r="227" s="239" customFormat="1" x14ac:dyDescent="0.2"/>
    <row r="228" s="239" customFormat="1" x14ac:dyDescent="0.2"/>
    <row r="229" s="239" customFormat="1" x14ac:dyDescent="0.2"/>
    <row r="230" s="239" customFormat="1" x14ac:dyDescent="0.2"/>
    <row r="231" s="239" customFormat="1" x14ac:dyDescent="0.2"/>
    <row r="232" s="239" customFormat="1" x14ac:dyDescent="0.2"/>
    <row r="233" s="239" customFormat="1" x14ac:dyDescent="0.2"/>
    <row r="234" s="239" customFormat="1" x14ac:dyDescent="0.2"/>
    <row r="235" s="239" customFormat="1" x14ac:dyDescent="0.2"/>
    <row r="236" s="239" customFormat="1" x14ac:dyDescent="0.2"/>
    <row r="237" s="239" customFormat="1" x14ac:dyDescent="0.2"/>
    <row r="238" s="239" customFormat="1" x14ac:dyDescent="0.2"/>
    <row r="239" s="239" customFormat="1" x14ac:dyDescent="0.2"/>
    <row r="240" s="239" customFormat="1" x14ac:dyDescent="0.2"/>
    <row r="241" s="239" customFormat="1" x14ac:dyDescent="0.2"/>
    <row r="242" s="239" customFormat="1" x14ac:dyDescent="0.2"/>
    <row r="243" s="239" customFormat="1" x14ac:dyDescent="0.2"/>
    <row r="244" s="239" customFormat="1" x14ac:dyDescent="0.2"/>
    <row r="245" s="239" customFormat="1" x14ac:dyDescent="0.2"/>
    <row r="246" s="239" customFormat="1" x14ac:dyDescent="0.2"/>
    <row r="247" s="239" customFormat="1" x14ac:dyDescent="0.2"/>
    <row r="248" s="239" customFormat="1" x14ac:dyDescent="0.2"/>
    <row r="249" s="239" customFormat="1" x14ac:dyDescent="0.2"/>
    <row r="250" s="239" customFormat="1" x14ac:dyDescent="0.2"/>
    <row r="251" s="239" customFormat="1" x14ac:dyDescent="0.2"/>
    <row r="252" s="239" customFormat="1" x14ac:dyDescent="0.2"/>
    <row r="253" s="239" customFormat="1" x14ac:dyDescent="0.2"/>
    <row r="254" s="239" customFormat="1" x14ac:dyDescent="0.2"/>
    <row r="255" s="239" customFormat="1" x14ac:dyDescent="0.2"/>
    <row r="256" s="239" customFormat="1" x14ac:dyDescent="0.2"/>
    <row r="257" s="239" customFormat="1" x14ac:dyDescent="0.2"/>
    <row r="258" s="239" customFormat="1" x14ac:dyDescent="0.2"/>
    <row r="259" s="239" customFormat="1" x14ac:dyDescent="0.2"/>
    <row r="260" s="239" customFormat="1" x14ac:dyDescent="0.2"/>
    <row r="261" s="239" customFormat="1" x14ac:dyDescent="0.2"/>
    <row r="262" s="239" customFormat="1" x14ac:dyDescent="0.2"/>
    <row r="263" s="239" customFormat="1" x14ac:dyDescent="0.2"/>
    <row r="264" s="239" customFormat="1" x14ac:dyDescent="0.2"/>
    <row r="265" s="239" customFormat="1" x14ac:dyDescent="0.2"/>
    <row r="266" s="239" customFormat="1" x14ac:dyDescent="0.2"/>
    <row r="267" s="239" customFormat="1" x14ac:dyDescent="0.2"/>
    <row r="268" s="239" customFormat="1" x14ac:dyDescent="0.2"/>
    <row r="269" s="239" customFormat="1" x14ac:dyDescent="0.2"/>
    <row r="270" s="239" customFormat="1" x14ac:dyDescent="0.2"/>
    <row r="271" s="239" customFormat="1" x14ac:dyDescent="0.2"/>
    <row r="272" s="239" customFormat="1" x14ac:dyDescent="0.2"/>
    <row r="273" s="239" customFormat="1" x14ac:dyDescent="0.2"/>
    <row r="274" s="239" customFormat="1" x14ac:dyDescent="0.2"/>
    <row r="275" s="239" customFormat="1" x14ac:dyDescent="0.2"/>
    <row r="276" s="239" customFormat="1" x14ac:dyDescent="0.2"/>
    <row r="277" s="239" customFormat="1" x14ac:dyDescent="0.2"/>
    <row r="278" s="239" customFormat="1" x14ac:dyDescent="0.2"/>
    <row r="279" s="239" customFormat="1" x14ac:dyDescent="0.2"/>
    <row r="280" s="239" customFormat="1" x14ac:dyDescent="0.2"/>
    <row r="281" s="239" customFormat="1" x14ac:dyDescent="0.2"/>
    <row r="282" s="239" customFormat="1" x14ac:dyDescent="0.2"/>
    <row r="283" s="239" customFormat="1" x14ac:dyDescent="0.2"/>
    <row r="284" s="239" customFormat="1" x14ac:dyDescent="0.2"/>
    <row r="285" s="239" customFormat="1" x14ac:dyDescent="0.2"/>
    <row r="286" s="239" customFormat="1" x14ac:dyDescent="0.2"/>
    <row r="287" s="239" customFormat="1" x14ac:dyDescent="0.2"/>
    <row r="288" s="239" customFormat="1" x14ac:dyDescent="0.2"/>
    <row r="289" s="239" customFormat="1" x14ac:dyDescent="0.2"/>
    <row r="290" s="239" customFormat="1" x14ac:dyDescent="0.2"/>
    <row r="291" s="239" customFormat="1" x14ac:dyDescent="0.2"/>
    <row r="292" s="239" customFormat="1" x14ac:dyDescent="0.2"/>
    <row r="293" s="239" customFormat="1" x14ac:dyDescent="0.2"/>
    <row r="294" s="239" customFormat="1" x14ac:dyDescent="0.2"/>
    <row r="295" s="239" customFormat="1" x14ac:dyDescent="0.2"/>
    <row r="296" s="239" customFormat="1" x14ac:dyDescent="0.2"/>
    <row r="297" s="239" customFormat="1" x14ac:dyDescent="0.2"/>
    <row r="298" s="239" customFormat="1" x14ac:dyDescent="0.2"/>
    <row r="299" s="239" customFormat="1" x14ac:dyDescent="0.2"/>
    <row r="300" s="239" customFormat="1" x14ac:dyDescent="0.2"/>
    <row r="301" s="239" customFormat="1" x14ac:dyDescent="0.2"/>
    <row r="302" s="239" customFormat="1" x14ac:dyDescent="0.2"/>
    <row r="303" s="239" customFormat="1" x14ac:dyDescent="0.2"/>
    <row r="304" s="239" customFormat="1" x14ac:dyDescent="0.2"/>
    <row r="305" s="239" customFormat="1" x14ac:dyDescent="0.2"/>
    <row r="306" s="239" customFormat="1" x14ac:dyDescent="0.2"/>
    <row r="307" s="239" customFormat="1" x14ac:dyDescent="0.2"/>
    <row r="308" s="239" customFormat="1" x14ac:dyDescent="0.2"/>
    <row r="309" s="239" customFormat="1" x14ac:dyDescent="0.2"/>
    <row r="310" s="239" customFormat="1" x14ac:dyDescent="0.2"/>
    <row r="311" s="239" customFormat="1" x14ac:dyDescent="0.2"/>
    <row r="312" s="239" customFormat="1" x14ac:dyDescent="0.2"/>
    <row r="313" s="239" customFormat="1" x14ac:dyDescent="0.2"/>
    <row r="314" s="239" customFormat="1" x14ac:dyDescent="0.2"/>
    <row r="315" s="239" customFormat="1" x14ac:dyDescent="0.2"/>
    <row r="316" s="239" customFormat="1" x14ac:dyDescent="0.2"/>
    <row r="317" s="239" customFormat="1" x14ac:dyDescent="0.2"/>
    <row r="318" s="239" customFormat="1" x14ac:dyDescent="0.2"/>
    <row r="319" s="239" customFormat="1" x14ac:dyDescent="0.2"/>
    <row r="320" s="239" customFormat="1" x14ac:dyDescent="0.2"/>
    <row r="321" s="239" customFormat="1" x14ac:dyDescent="0.2"/>
    <row r="322" s="239" customFormat="1" x14ac:dyDescent="0.2"/>
    <row r="323" s="239" customFormat="1" x14ac:dyDescent="0.2"/>
    <row r="324" s="239" customFormat="1" x14ac:dyDescent="0.2"/>
    <row r="325" s="239" customFormat="1" x14ac:dyDescent="0.2"/>
    <row r="326" s="239" customFormat="1" x14ac:dyDescent="0.2"/>
    <row r="327" s="239" customFormat="1" x14ac:dyDescent="0.2"/>
    <row r="328" s="239" customFormat="1" x14ac:dyDescent="0.2"/>
    <row r="329" s="239" customFormat="1" x14ac:dyDescent="0.2"/>
    <row r="330" s="239" customFormat="1" x14ac:dyDescent="0.2"/>
    <row r="331" s="239" customFormat="1" x14ac:dyDescent="0.2"/>
    <row r="332" s="239" customFormat="1" x14ac:dyDescent="0.2"/>
    <row r="333" s="239" customFormat="1" x14ac:dyDescent="0.2"/>
    <row r="334" s="239" customFormat="1" x14ac:dyDescent="0.2"/>
    <row r="335" s="239" customFormat="1" x14ac:dyDescent="0.2"/>
    <row r="336" s="239" customFormat="1" x14ac:dyDescent="0.2"/>
    <row r="337" s="239" customFormat="1" x14ac:dyDescent="0.2"/>
    <row r="338" s="239" customFormat="1" x14ac:dyDescent="0.2"/>
    <row r="339" s="239" customFormat="1" x14ac:dyDescent="0.2"/>
    <row r="340" s="239" customFormat="1" x14ac:dyDescent="0.2"/>
    <row r="341" s="239" customFormat="1" x14ac:dyDescent="0.2"/>
    <row r="342" s="239" customFormat="1" x14ac:dyDescent="0.2"/>
    <row r="343" s="239" customFormat="1" x14ac:dyDescent="0.2"/>
    <row r="344" s="239" customFormat="1" x14ac:dyDescent="0.2"/>
    <row r="345" s="239" customFormat="1" x14ac:dyDescent="0.2"/>
    <row r="346" s="239" customFormat="1" x14ac:dyDescent="0.2"/>
    <row r="347" s="239" customFormat="1" x14ac:dyDescent="0.2"/>
    <row r="348" s="239" customFormat="1" x14ac:dyDescent="0.2"/>
    <row r="349" s="239" customFormat="1" x14ac:dyDescent="0.2"/>
    <row r="350" s="239" customFormat="1" x14ac:dyDescent="0.2"/>
    <row r="351" s="239" customFormat="1" x14ac:dyDescent="0.2"/>
    <row r="352" s="239" customFormat="1" x14ac:dyDescent="0.2"/>
    <row r="353" s="239" customFormat="1" x14ac:dyDescent="0.2"/>
    <row r="354" s="239" customFormat="1" x14ac:dyDescent="0.2"/>
    <row r="355" s="239" customFormat="1" x14ac:dyDescent="0.2"/>
    <row r="356" s="239" customFormat="1" x14ac:dyDescent="0.2"/>
    <row r="357" s="239" customFormat="1" x14ac:dyDescent="0.2"/>
    <row r="358" s="239" customFormat="1" x14ac:dyDescent="0.2"/>
    <row r="359" s="239" customFormat="1" x14ac:dyDescent="0.2"/>
    <row r="360" s="239" customFormat="1" x14ac:dyDescent="0.2"/>
    <row r="361" s="239" customFormat="1" x14ac:dyDescent="0.2"/>
    <row r="362" s="239" customFormat="1" x14ac:dyDescent="0.2"/>
    <row r="363" s="239" customFormat="1" x14ac:dyDescent="0.2"/>
    <row r="364" s="239" customFormat="1" x14ac:dyDescent="0.2"/>
    <row r="365" s="239" customFormat="1" x14ac:dyDescent="0.2"/>
    <row r="366" s="239" customFormat="1" x14ac:dyDescent="0.2"/>
    <row r="367" s="239" customFormat="1" x14ac:dyDescent="0.2"/>
    <row r="368" s="239" customFormat="1" x14ac:dyDescent="0.2"/>
    <row r="369" s="239" customFormat="1" x14ac:dyDescent="0.2"/>
    <row r="370" s="239" customFormat="1" x14ac:dyDescent="0.2"/>
    <row r="371" s="239" customFormat="1" x14ac:dyDescent="0.2"/>
    <row r="372" s="239" customFormat="1" x14ac:dyDescent="0.2"/>
    <row r="373" s="239" customFormat="1" x14ac:dyDescent="0.2"/>
    <row r="374" s="239" customFormat="1" x14ac:dyDescent="0.2"/>
    <row r="375" s="239" customFormat="1" x14ac:dyDescent="0.2"/>
    <row r="376" s="239" customFormat="1" x14ac:dyDescent="0.2"/>
    <row r="377" s="239" customFormat="1" x14ac:dyDescent="0.2"/>
    <row r="378" s="239" customFormat="1" x14ac:dyDescent="0.2"/>
    <row r="379" s="239" customFormat="1" x14ac:dyDescent="0.2"/>
    <row r="380" s="239" customFormat="1" x14ac:dyDescent="0.2"/>
    <row r="381" s="239" customFormat="1" x14ac:dyDescent="0.2"/>
    <row r="382" s="239" customFormat="1" x14ac:dyDescent="0.2"/>
    <row r="383" s="239" customFormat="1" x14ac:dyDescent="0.2"/>
    <row r="384" s="239" customFormat="1" x14ac:dyDescent="0.2"/>
    <row r="385" s="239" customFormat="1" x14ac:dyDescent="0.2"/>
    <row r="386" s="239" customFormat="1" x14ac:dyDescent="0.2"/>
    <row r="387" s="239" customFormat="1" x14ac:dyDescent="0.2"/>
  </sheetData>
  <sheetProtection password="979A" sheet="1" selectLockedCells="1" selectUnlockedCells="1"/>
  <phoneticPr fontId="4" type="noConversion"/>
  <pageMargins left="0.51181102362204722" right="0.70866141732283472" top="0.74803149606299213" bottom="0.74803149606299213" header="0.31496062992125984" footer="0.31496062992125984"/>
  <pageSetup paperSize="9" scale="79" orientation="portrait" r:id="rId1"/>
  <rowBreaks count="1" manualBreakCount="1">
    <brk id="64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L83"/>
  <sheetViews>
    <sheetView showGridLines="0" showRowColHeader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25" sqref="K25"/>
    </sheetView>
  </sheetViews>
  <sheetFormatPr baseColWidth="10" defaultColWidth="10.140625" defaultRowHeight="0" customHeight="1" zeroHeight="1" x14ac:dyDescent="0.2"/>
  <cols>
    <col min="1" max="1" width="4" style="299" customWidth="1"/>
    <col min="2" max="2" width="6" style="3" customWidth="1"/>
    <col min="3" max="3" width="9.42578125" style="3" customWidth="1"/>
    <col min="4" max="4" width="14.85546875" style="3" customWidth="1"/>
    <col min="5" max="5" width="14.42578125" style="3" customWidth="1"/>
    <col min="6" max="6" width="12" style="3" customWidth="1"/>
    <col min="7" max="7" width="16.140625" style="3" customWidth="1"/>
    <col min="8" max="8" width="20.28515625" style="3" customWidth="1"/>
    <col min="9" max="9" width="6.5703125" style="3" customWidth="1"/>
    <col min="10" max="10" width="3.7109375" style="3" customWidth="1"/>
    <col min="11" max="11" width="17" style="3" customWidth="1"/>
    <col min="12" max="12" width="4.85546875" style="3" customWidth="1"/>
    <col min="13" max="38" width="10.140625" style="299"/>
    <col min="39" max="16384" width="10.140625" style="163"/>
  </cols>
  <sheetData>
    <row r="1" spans="2:12" s="299" customFormat="1" ht="20.25" customHeight="1" x14ac:dyDescent="0.2"/>
    <row r="2" spans="2:12" ht="15" customHeight="1" x14ac:dyDescent="0.2">
      <c r="B2" s="101"/>
      <c r="C2" s="96"/>
      <c r="D2" s="96"/>
      <c r="E2" s="96"/>
      <c r="F2" s="96"/>
      <c r="G2" s="96"/>
      <c r="H2" s="96"/>
      <c r="I2" s="96"/>
      <c r="J2" s="96"/>
      <c r="K2" s="96"/>
      <c r="L2" s="102"/>
    </row>
    <row r="3" spans="2:12" ht="17.25" customHeight="1" x14ac:dyDescent="0.3">
      <c r="B3" s="103" t="s">
        <v>78</v>
      </c>
      <c r="C3" s="358" t="s">
        <v>125</v>
      </c>
      <c r="D3" s="358"/>
      <c r="E3" s="349" t="s">
        <v>135</v>
      </c>
      <c r="F3" s="358"/>
      <c r="G3" s="358"/>
      <c r="H3" s="358"/>
      <c r="I3" s="358"/>
      <c r="J3" s="358"/>
      <c r="K3" s="358"/>
      <c r="L3" s="358"/>
    </row>
    <row r="4" spans="2:12" ht="17.25" customHeight="1" x14ac:dyDescent="0.2">
      <c r="B4" s="104"/>
      <c r="C4" s="371" t="s">
        <v>138</v>
      </c>
      <c r="D4" s="371"/>
      <c r="E4" s="371"/>
      <c r="F4" s="371"/>
      <c r="G4" s="371"/>
      <c r="H4" s="371"/>
      <c r="I4" s="371"/>
      <c r="J4" s="371"/>
      <c r="K4" s="371"/>
      <c r="L4" s="372"/>
    </row>
    <row r="5" spans="2:12" ht="17.25" customHeight="1" x14ac:dyDescent="0.2">
      <c r="B5" s="104"/>
      <c r="C5" s="373" t="s">
        <v>128</v>
      </c>
      <c r="D5" s="373"/>
      <c r="E5" s="373"/>
      <c r="F5" s="373"/>
      <c r="G5" s="373"/>
      <c r="H5" s="373"/>
      <c r="I5" s="373"/>
      <c r="J5" s="373"/>
      <c r="K5" s="373"/>
      <c r="L5" s="374"/>
    </row>
    <row r="6" spans="2:12" ht="7.5" customHeight="1" thickBot="1" x14ac:dyDescent="0.3">
      <c r="B6" s="105"/>
      <c r="C6" s="31"/>
      <c r="D6" s="31"/>
      <c r="E6" s="31"/>
      <c r="F6" s="31"/>
      <c r="G6" s="31"/>
      <c r="H6" s="31"/>
      <c r="I6" s="32"/>
      <c r="J6" s="32"/>
      <c r="K6" s="32"/>
      <c r="L6" s="106"/>
    </row>
    <row r="7" spans="2:12" ht="15.75" customHeight="1" x14ac:dyDescent="0.25">
      <c r="B7" s="104"/>
      <c r="C7" s="107"/>
      <c r="D7" s="107"/>
      <c r="E7" s="107"/>
      <c r="F7" s="107"/>
      <c r="G7" s="107"/>
      <c r="H7" s="107"/>
      <c r="I7" s="108"/>
      <c r="J7" s="108"/>
      <c r="K7" s="108"/>
      <c r="L7" s="109"/>
    </row>
    <row r="8" spans="2:12" ht="12" hidden="1" customHeight="1" x14ac:dyDescent="0.2">
      <c r="B8" s="375"/>
      <c r="C8" s="376"/>
      <c r="D8" s="376"/>
      <c r="E8" s="376"/>
      <c r="F8" s="376"/>
      <c r="G8" s="376"/>
      <c r="H8" s="376"/>
      <c r="I8" s="376"/>
      <c r="J8" s="376"/>
      <c r="K8" s="376"/>
      <c r="L8" s="377"/>
    </row>
    <row r="9" spans="2:12" ht="14.25" customHeight="1" x14ac:dyDescent="0.25">
      <c r="B9" s="104"/>
      <c r="C9" s="242" t="s">
        <v>47</v>
      </c>
      <c r="D9" s="243"/>
      <c r="E9" s="243"/>
      <c r="F9" s="243"/>
      <c r="G9" s="243"/>
      <c r="H9" s="243"/>
      <c r="I9" s="4"/>
      <c r="J9" s="4"/>
      <c r="K9" s="110">
        <f>IF(H10="Si",1,2)</f>
        <v>1</v>
      </c>
      <c r="L9" s="111"/>
    </row>
    <row r="10" spans="2:12" ht="14.25" x14ac:dyDescent="0.25">
      <c r="B10" s="104"/>
      <c r="C10" s="243"/>
      <c r="D10" s="243"/>
      <c r="E10" s="242" t="s">
        <v>90</v>
      </c>
      <c r="F10" s="243"/>
      <c r="G10" s="243"/>
      <c r="H10" s="350" t="s">
        <v>65</v>
      </c>
      <c r="I10" s="110"/>
      <c r="J10" s="110"/>
      <c r="L10" s="111"/>
    </row>
    <row r="11" spans="2:12" ht="2.25" customHeight="1" x14ac:dyDescent="0.25">
      <c r="B11" s="104"/>
      <c r="C11" s="243"/>
      <c r="D11" s="243"/>
      <c r="E11" s="242"/>
      <c r="F11" s="243"/>
      <c r="G11" s="243"/>
      <c r="H11" s="244"/>
      <c r="I11" s="4"/>
      <c r="J11" s="4"/>
      <c r="L11" s="111"/>
    </row>
    <row r="12" spans="2:12" ht="14.25" x14ac:dyDescent="0.25">
      <c r="B12" s="104"/>
      <c r="C12" s="242"/>
      <c r="D12" s="243"/>
      <c r="E12" s="242" t="s">
        <v>91</v>
      </c>
      <c r="F12" s="243"/>
      <c r="G12" s="243"/>
      <c r="H12" s="350" t="s">
        <v>63</v>
      </c>
      <c r="I12" s="110"/>
      <c r="J12" s="110"/>
      <c r="L12" s="111"/>
    </row>
    <row r="13" spans="2:12" ht="2.25" customHeight="1" x14ac:dyDescent="0.25">
      <c r="B13" s="104"/>
      <c r="C13" s="243"/>
      <c r="D13" s="243"/>
      <c r="E13" s="242"/>
      <c r="F13" s="243"/>
      <c r="G13" s="243"/>
      <c r="H13" s="244"/>
      <c r="I13" s="4"/>
      <c r="J13" s="4"/>
      <c r="L13" s="111"/>
    </row>
    <row r="14" spans="2:12" ht="14.25" x14ac:dyDescent="0.25">
      <c r="B14" s="104"/>
      <c r="C14" s="242"/>
      <c r="D14" s="243"/>
      <c r="E14" s="242" t="s">
        <v>92</v>
      </c>
      <c r="F14" s="243"/>
      <c r="G14" s="243"/>
      <c r="H14" s="350" t="s">
        <v>65</v>
      </c>
      <c r="I14" s="112"/>
      <c r="J14" s="110"/>
      <c r="L14" s="111"/>
    </row>
    <row r="15" spans="2:12" ht="2.25" customHeight="1" x14ac:dyDescent="0.25">
      <c r="B15" s="104"/>
      <c r="C15" s="243"/>
      <c r="D15" s="243"/>
      <c r="E15" s="242"/>
      <c r="F15" s="243"/>
      <c r="G15" s="243"/>
      <c r="H15" s="244"/>
      <c r="I15" s="4"/>
      <c r="J15" s="4"/>
      <c r="L15" s="111"/>
    </row>
    <row r="16" spans="2:12" ht="14.25" x14ac:dyDescent="0.25">
      <c r="B16" s="104"/>
      <c r="C16" s="242"/>
      <c r="D16" s="243"/>
      <c r="E16" s="242" t="s">
        <v>93</v>
      </c>
      <c r="F16" s="243"/>
      <c r="G16" s="243"/>
      <c r="H16" s="350" t="s">
        <v>63</v>
      </c>
      <c r="I16" s="112"/>
      <c r="J16" s="110"/>
      <c r="L16" s="111"/>
    </row>
    <row r="17" spans="2:12" ht="11.25" customHeight="1" x14ac:dyDescent="0.2">
      <c r="B17" s="104"/>
      <c r="C17" s="4"/>
      <c r="D17" s="4"/>
      <c r="E17" s="4"/>
      <c r="F17" s="4"/>
      <c r="G17" s="4"/>
      <c r="H17" s="4"/>
      <c r="I17" s="4"/>
      <c r="J17" s="4"/>
      <c r="K17" s="110"/>
      <c r="L17" s="111"/>
    </row>
    <row r="18" spans="2:12" ht="0" hidden="1" customHeight="1" x14ac:dyDescent="0.2">
      <c r="B18" s="104"/>
      <c r="C18" s="4"/>
      <c r="D18" s="4"/>
      <c r="E18" s="4"/>
      <c r="F18" s="4"/>
      <c r="G18" s="4"/>
      <c r="H18" s="4"/>
      <c r="I18" s="4"/>
      <c r="J18" s="4"/>
      <c r="K18" s="4"/>
      <c r="L18" s="111"/>
    </row>
    <row r="19" spans="2:12" ht="0" hidden="1" customHeight="1" x14ac:dyDescent="0.2">
      <c r="B19" s="104"/>
      <c r="C19" s="4"/>
      <c r="D19" s="4"/>
      <c r="E19" s="4"/>
      <c r="F19" s="4"/>
      <c r="G19" s="4"/>
      <c r="H19" s="4"/>
      <c r="I19" s="4"/>
      <c r="J19" s="4"/>
      <c r="K19" s="4"/>
      <c r="L19" s="111"/>
    </row>
    <row r="20" spans="2:12" ht="0" hidden="1" customHeight="1" x14ac:dyDescent="0.2">
      <c r="B20" s="104"/>
      <c r="C20" s="4"/>
      <c r="D20" s="4"/>
      <c r="E20" s="4"/>
      <c r="F20" s="4"/>
      <c r="G20" s="4"/>
      <c r="H20" s="4"/>
      <c r="I20" s="4"/>
      <c r="J20" s="4"/>
      <c r="K20" s="4"/>
      <c r="L20" s="111"/>
    </row>
    <row r="21" spans="2:12" ht="0" hidden="1" customHeight="1" x14ac:dyDescent="0.2">
      <c r="B21" s="104"/>
      <c r="C21" s="4"/>
      <c r="D21" s="4"/>
      <c r="E21" s="4"/>
      <c r="F21" s="4"/>
      <c r="G21" s="4"/>
      <c r="H21" s="4"/>
      <c r="I21" s="4"/>
      <c r="J21" s="4"/>
      <c r="K21" s="4"/>
      <c r="L21" s="111"/>
    </row>
    <row r="22" spans="2:12" ht="17.25" customHeight="1" x14ac:dyDescent="0.2">
      <c r="B22" s="104"/>
      <c r="C22" s="245" t="s">
        <v>33</v>
      </c>
      <c r="D22" s="4"/>
      <c r="E22" s="4"/>
      <c r="F22" s="4"/>
      <c r="G22" s="4"/>
      <c r="H22" s="4"/>
      <c r="I22" s="4"/>
      <c r="J22" s="5"/>
      <c r="K22" s="6"/>
      <c r="L22" s="111"/>
    </row>
    <row r="23" spans="2:12" ht="14.25" customHeight="1" x14ac:dyDescent="0.3">
      <c r="B23" s="104"/>
      <c r="C23" s="348" t="s">
        <v>15</v>
      </c>
      <c r="D23" s="4"/>
      <c r="E23" s="4"/>
      <c r="F23" s="4"/>
      <c r="G23" s="4"/>
      <c r="H23" s="4"/>
      <c r="I23" s="4"/>
      <c r="J23" s="4"/>
      <c r="K23" s="4"/>
      <c r="L23" s="111"/>
    </row>
    <row r="24" spans="2:12" ht="15" customHeight="1" x14ac:dyDescent="0.2">
      <c r="B24" s="104"/>
      <c r="C24" s="4"/>
      <c r="D24" s="4"/>
      <c r="E24" s="4"/>
      <c r="F24" s="4"/>
      <c r="G24" s="4"/>
      <c r="H24" s="4"/>
      <c r="I24" s="4"/>
      <c r="J24" s="4"/>
      <c r="K24" s="4"/>
      <c r="L24" s="111"/>
    </row>
    <row r="25" spans="2:12" ht="14.25" x14ac:dyDescent="0.25">
      <c r="B25" s="104"/>
      <c r="C25" s="246" t="s">
        <v>0</v>
      </c>
      <c r="D25" s="378" t="s">
        <v>126</v>
      </c>
      <c r="E25" s="378"/>
      <c r="F25" s="378"/>
      <c r="G25" s="378"/>
      <c r="H25" s="378"/>
      <c r="I25" s="378"/>
      <c r="J25" s="247" t="s">
        <v>1</v>
      </c>
      <c r="K25" s="351">
        <v>0</v>
      </c>
      <c r="L25" s="111"/>
    </row>
    <row r="26" spans="2:12" ht="2.25" customHeight="1" x14ac:dyDescent="0.25">
      <c r="B26" s="104"/>
      <c r="C26" s="243"/>
      <c r="D26" s="243"/>
      <c r="E26" s="243"/>
      <c r="F26" s="243"/>
      <c r="G26" s="243"/>
      <c r="H26" s="243"/>
      <c r="I26" s="243"/>
      <c r="J26" s="243"/>
      <c r="K26" s="244"/>
      <c r="L26" s="111"/>
    </row>
    <row r="27" spans="2:12" ht="14.25" x14ac:dyDescent="0.25">
      <c r="B27" s="104"/>
      <c r="C27" s="248" t="s">
        <v>2</v>
      </c>
      <c r="D27" s="370" t="s">
        <v>80</v>
      </c>
      <c r="E27" s="370"/>
      <c r="F27" s="370"/>
      <c r="G27" s="370"/>
      <c r="H27" s="370"/>
      <c r="I27" s="370"/>
      <c r="J27" s="247" t="s">
        <v>1</v>
      </c>
      <c r="K27" s="351">
        <v>0</v>
      </c>
      <c r="L27" s="111"/>
    </row>
    <row r="28" spans="2:12" ht="2.25" customHeight="1" x14ac:dyDescent="0.25">
      <c r="B28" s="104"/>
      <c r="C28" s="243"/>
      <c r="D28" s="243"/>
      <c r="E28" s="243"/>
      <c r="F28" s="243"/>
      <c r="G28" s="243"/>
      <c r="H28" s="243"/>
      <c r="I28" s="243"/>
      <c r="J28" s="243"/>
      <c r="K28" s="244">
        <v>3000</v>
      </c>
      <c r="L28" s="111"/>
    </row>
    <row r="29" spans="2:12" ht="14.25" x14ac:dyDescent="0.25">
      <c r="B29" s="104"/>
      <c r="C29" s="248" t="s">
        <v>3</v>
      </c>
      <c r="D29" s="370" t="s">
        <v>81</v>
      </c>
      <c r="E29" s="370"/>
      <c r="F29" s="370"/>
      <c r="G29" s="370"/>
      <c r="H29" s="370"/>
      <c r="I29" s="370"/>
      <c r="J29" s="248" t="s">
        <v>1</v>
      </c>
      <c r="K29" s="351">
        <v>0</v>
      </c>
      <c r="L29" s="111"/>
    </row>
    <row r="30" spans="2:12" ht="13.5" customHeight="1" x14ac:dyDescent="0.25">
      <c r="B30" s="104"/>
      <c r="C30" s="248"/>
      <c r="D30" s="249" t="s">
        <v>73</v>
      </c>
      <c r="E30" s="250"/>
      <c r="F30" s="250"/>
      <c r="G30" s="250"/>
      <c r="H30" s="250"/>
      <c r="I30" s="250"/>
      <c r="J30" s="248"/>
      <c r="K30" s="244"/>
      <c r="L30" s="111"/>
    </row>
    <row r="31" spans="2:12" ht="14.25" x14ac:dyDescent="0.25">
      <c r="B31" s="104"/>
      <c r="C31" s="248" t="s">
        <v>42</v>
      </c>
      <c r="D31" s="370" t="s">
        <v>72</v>
      </c>
      <c r="E31" s="370"/>
      <c r="F31" s="370"/>
      <c r="G31" s="370"/>
      <c r="H31" s="370"/>
      <c r="I31" s="370"/>
      <c r="J31" s="251" t="s">
        <v>1</v>
      </c>
      <c r="K31" s="351">
        <v>0</v>
      </c>
      <c r="L31" s="111"/>
    </row>
    <row r="32" spans="2:12" ht="2.25" customHeight="1" x14ac:dyDescent="0.25">
      <c r="B32" s="104"/>
      <c r="C32" s="243"/>
      <c r="D32" s="243"/>
      <c r="E32" s="243"/>
      <c r="F32" s="243"/>
      <c r="G32" s="243"/>
      <c r="H32" s="243"/>
      <c r="I32" s="243"/>
      <c r="J32" s="243"/>
      <c r="K32" s="244"/>
      <c r="L32" s="111"/>
    </row>
    <row r="33" spans="2:12" ht="14.25" x14ac:dyDescent="0.25">
      <c r="B33" s="104"/>
      <c r="C33" s="248" t="s">
        <v>43</v>
      </c>
      <c r="D33" s="370" t="s">
        <v>56</v>
      </c>
      <c r="E33" s="370"/>
      <c r="F33" s="370"/>
      <c r="G33" s="370"/>
      <c r="H33" s="370"/>
      <c r="I33" s="370"/>
      <c r="J33" s="247" t="s">
        <v>1</v>
      </c>
      <c r="K33" s="252">
        <f>IF((K25+K27+K29+K31)&gt;10*Parámetros!J8,(K25+K27)*0.06,0)</f>
        <v>0</v>
      </c>
      <c r="L33" s="111"/>
    </row>
    <row r="34" spans="2:12" ht="13.5" customHeight="1" x14ac:dyDescent="0.25">
      <c r="B34" s="104"/>
      <c r="C34" s="246"/>
      <c r="D34" s="243"/>
      <c r="E34" s="243"/>
      <c r="F34" s="243"/>
      <c r="G34" s="242"/>
      <c r="H34" s="243"/>
      <c r="I34" s="243"/>
      <c r="J34" s="247"/>
      <c r="K34" s="244"/>
      <c r="L34" s="111"/>
    </row>
    <row r="35" spans="2:12" ht="14.25" x14ac:dyDescent="0.25">
      <c r="B35" s="104"/>
      <c r="C35" s="243"/>
      <c r="D35" s="242" t="s">
        <v>58</v>
      </c>
      <c r="E35" s="242"/>
      <c r="F35" s="242"/>
      <c r="G35" s="242"/>
      <c r="H35" s="242"/>
      <c r="I35" s="242"/>
      <c r="J35" s="242"/>
      <c r="K35" s="253">
        <f>IF(OR(K9=1,K9=2),K25+K27+K29+K31+K33,K25)</f>
        <v>0</v>
      </c>
      <c r="L35" s="118"/>
    </row>
    <row r="36" spans="2:12" ht="17.25" customHeight="1" x14ac:dyDescent="0.25">
      <c r="B36" s="104"/>
      <c r="C36" s="4"/>
      <c r="D36" s="4"/>
      <c r="E36" s="4"/>
      <c r="F36" s="230"/>
      <c r="G36" s="205" t="str">
        <f>+IF(AND(H16="Si",(K25+K27+K29)&lt;=Parámetros!J13,(K25+K27+K29)&gt;0),"No corresponde retención Art. 64 bis Dto. 148/007","")</f>
        <v/>
      </c>
      <c r="I36" s="4"/>
      <c r="J36" s="4"/>
      <c r="K36" s="7"/>
      <c r="L36" s="119" t="str">
        <f>IF(G36="No corresponde retención Art. 64 bis Dto. 148/007","No","Si")</f>
        <v>Si</v>
      </c>
    </row>
    <row r="37" spans="2:12" ht="14.25" x14ac:dyDescent="0.2">
      <c r="B37" s="104"/>
      <c r="C37" s="245" t="s">
        <v>34</v>
      </c>
      <c r="D37" s="4"/>
      <c r="E37" s="4"/>
      <c r="F37" s="4"/>
      <c r="G37" s="4"/>
      <c r="H37" s="4"/>
      <c r="I37" s="4"/>
      <c r="J37" s="5"/>
      <c r="K37" s="7"/>
      <c r="L37" s="111"/>
    </row>
    <row r="38" spans="2:12" ht="18" customHeight="1" x14ac:dyDescent="0.3">
      <c r="B38" s="104"/>
      <c r="C38" s="348" t="s">
        <v>14</v>
      </c>
      <c r="D38" s="4"/>
      <c r="E38" s="4"/>
      <c r="F38" s="4"/>
      <c r="G38" s="4"/>
      <c r="H38" s="4"/>
      <c r="I38" s="4"/>
      <c r="J38" s="4"/>
      <c r="K38" s="90">
        <f>IF(K40="Deducción 100%",1,IF(K40="Deducción 50%",0.5,0))</f>
        <v>1</v>
      </c>
      <c r="L38" s="111"/>
    </row>
    <row r="39" spans="2:12" ht="15" customHeight="1" x14ac:dyDescent="0.2">
      <c r="B39" s="104"/>
      <c r="C39" s="4"/>
      <c r="D39" s="4"/>
      <c r="E39" s="4"/>
      <c r="F39" s="4"/>
      <c r="G39" s="4"/>
      <c r="H39" s="4"/>
      <c r="I39" s="4"/>
      <c r="J39" s="4"/>
      <c r="K39" s="90"/>
      <c r="L39" s="111"/>
    </row>
    <row r="40" spans="2:12" ht="14.25" x14ac:dyDescent="0.25">
      <c r="B40" s="104"/>
      <c r="C40" s="246" t="s">
        <v>44</v>
      </c>
      <c r="D40" s="243" t="s">
        <v>85</v>
      </c>
      <c r="E40" s="243"/>
      <c r="F40" s="243"/>
      <c r="G40" s="243" t="s">
        <v>86</v>
      </c>
      <c r="H40" s="243"/>
      <c r="I40" s="243"/>
      <c r="J40" s="243"/>
      <c r="K40" s="352" t="s">
        <v>94</v>
      </c>
      <c r="L40" s="254"/>
    </row>
    <row r="41" spans="2:12" ht="2.25" customHeight="1" x14ac:dyDescent="0.25">
      <c r="B41" s="104"/>
      <c r="C41" s="243"/>
      <c r="D41" s="243"/>
      <c r="E41" s="243"/>
      <c r="F41" s="243"/>
      <c r="G41" s="243"/>
      <c r="H41" s="243"/>
      <c r="I41" s="243"/>
      <c r="J41" s="243"/>
      <c r="K41" s="244"/>
      <c r="L41" s="254"/>
    </row>
    <row r="42" spans="2:12" ht="6" customHeight="1" x14ac:dyDescent="0.25">
      <c r="B42" s="104"/>
      <c r="C42" s="255"/>
      <c r="D42" s="243"/>
      <c r="E42" s="243"/>
      <c r="F42" s="243"/>
      <c r="G42" s="243"/>
      <c r="H42" s="243"/>
      <c r="I42" s="243"/>
      <c r="J42" s="243"/>
      <c r="K42" s="244">
        <v>0</v>
      </c>
      <c r="L42" s="254"/>
    </row>
    <row r="43" spans="2:12" ht="2.25" customHeight="1" x14ac:dyDescent="0.25">
      <c r="B43" s="104"/>
      <c r="C43" s="243"/>
      <c r="D43" s="243"/>
      <c r="E43" s="243"/>
      <c r="F43" s="243"/>
      <c r="G43" s="243"/>
      <c r="H43" s="243"/>
      <c r="I43" s="243"/>
      <c r="J43" s="243"/>
      <c r="K43" s="244">
        <v>0</v>
      </c>
      <c r="L43" s="254"/>
    </row>
    <row r="44" spans="2:12" ht="12.75" customHeight="1" x14ac:dyDescent="0.25">
      <c r="B44" s="104"/>
      <c r="C44" s="246"/>
      <c r="D44" s="243"/>
      <c r="E44" s="243"/>
      <c r="F44" s="243"/>
      <c r="G44" s="243" t="s">
        <v>83</v>
      </c>
      <c r="H44" s="243"/>
      <c r="I44" s="243"/>
      <c r="J44" s="243"/>
      <c r="K44" s="351">
        <v>0</v>
      </c>
      <c r="L44" s="254"/>
    </row>
    <row r="45" spans="2:12" ht="2.25" customHeight="1" x14ac:dyDescent="0.25">
      <c r="B45" s="104"/>
      <c r="C45" s="243"/>
      <c r="D45" s="243"/>
      <c r="E45" s="243"/>
      <c r="F45" s="243"/>
      <c r="G45" s="243"/>
      <c r="H45" s="243"/>
      <c r="I45" s="243"/>
      <c r="J45" s="243"/>
      <c r="K45" s="244"/>
      <c r="L45" s="254"/>
    </row>
    <row r="46" spans="2:12" ht="14.25" x14ac:dyDescent="0.25">
      <c r="B46" s="104"/>
      <c r="C46" s="246"/>
      <c r="D46" s="243"/>
      <c r="E46" s="243"/>
      <c r="F46" s="243"/>
      <c r="G46" s="243" t="s">
        <v>82</v>
      </c>
      <c r="H46" s="243"/>
      <c r="I46" s="243"/>
      <c r="J46" s="243"/>
      <c r="K46" s="351">
        <v>0</v>
      </c>
      <c r="L46" s="254"/>
    </row>
    <row r="47" spans="2:12" ht="2.25" customHeight="1" x14ac:dyDescent="0.25">
      <c r="B47" s="104"/>
      <c r="C47" s="243"/>
      <c r="D47" s="243"/>
      <c r="E47" s="243"/>
      <c r="F47" s="243"/>
      <c r="G47" s="243"/>
      <c r="H47" s="243"/>
      <c r="I47" s="243"/>
      <c r="J47" s="243"/>
      <c r="K47" s="244"/>
      <c r="L47" s="254"/>
    </row>
    <row r="48" spans="2:12" ht="14.25" x14ac:dyDescent="0.25">
      <c r="B48" s="104"/>
      <c r="C48" s="246"/>
      <c r="D48" s="243"/>
      <c r="E48" s="243"/>
      <c r="F48" s="243"/>
      <c r="G48" s="243" t="s">
        <v>84</v>
      </c>
      <c r="H48" s="243"/>
      <c r="I48" s="243"/>
      <c r="J48" s="246" t="s">
        <v>1</v>
      </c>
      <c r="K48" s="256">
        <f>(((K44*20*Parámetros!J8)+(K46*40*Parámetros!J8))/12)*K38</f>
        <v>0</v>
      </c>
      <c r="L48" s="254"/>
    </row>
    <row r="49" spans="2:12" ht="14.25" x14ac:dyDescent="0.25">
      <c r="B49" s="104"/>
      <c r="C49" s="246" t="s">
        <v>18</v>
      </c>
      <c r="D49" s="243" t="s">
        <v>17</v>
      </c>
      <c r="E49" s="243"/>
      <c r="F49" s="243"/>
      <c r="G49" s="243"/>
      <c r="H49" s="243"/>
      <c r="I49" s="243"/>
      <c r="J49" s="243"/>
      <c r="K49" s="244"/>
      <c r="L49" s="254"/>
    </row>
    <row r="50" spans="2:12" ht="2.25" customHeight="1" x14ac:dyDescent="0.25">
      <c r="B50" s="104"/>
      <c r="C50" s="243"/>
      <c r="D50" s="243"/>
      <c r="E50" s="243"/>
      <c r="F50" s="243"/>
      <c r="G50" s="243"/>
      <c r="H50" s="243"/>
      <c r="I50" s="243">
        <v>0</v>
      </c>
      <c r="J50" s="243"/>
      <c r="K50" s="244"/>
      <c r="L50" s="254"/>
    </row>
    <row r="51" spans="2:12" ht="12.75" customHeight="1" x14ac:dyDescent="0.25">
      <c r="B51" s="104"/>
      <c r="C51" s="243"/>
      <c r="D51" s="243"/>
      <c r="E51" s="243"/>
      <c r="F51" s="243"/>
      <c r="G51" s="243" t="s">
        <v>38</v>
      </c>
      <c r="H51" s="243"/>
      <c r="I51" s="353" t="s">
        <v>48</v>
      </c>
      <c r="J51" s="247" t="s">
        <v>1</v>
      </c>
      <c r="K51" s="257">
        <f>IF(I51="0",0,IF(I51="1/2 BPC",1/2*Parámetros!J8/12,IF(I51="1 BPC",Parámetros!J8/12,IF(I51="2 BPC",2*Parámetros!J8/12,0))))</f>
        <v>0</v>
      </c>
      <c r="L51" s="254"/>
    </row>
    <row r="52" spans="2:12" ht="2.25" customHeight="1" x14ac:dyDescent="0.25">
      <c r="B52" s="104"/>
      <c r="C52" s="243"/>
      <c r="D52" s="243"/>
      <c r="E52" s="243"/>
      <c r="F52" s="243"/>
      <c r="G52" s="243"/>
      <c r="H52" s="243"/>
      <c r="I52" s="243" t="s">
        <v>48</v>
      </c>
      <c r="J52" s="243"/>
      <c r="K52" s="244"/>
      <c r="L52" s="254"/>
    </row>
    <row r="53" spans="2:12" ht="14.25" x14ac:dyDescent="0.25">
      <c r="B53" s="104"/>
      <c r="C53" s="243"/>
      <c r="D53" s="243"/>
      <c r="E53" s="243"/>
      <c r="F53" s="243"/>
      <c r="G53" s="243" t="s">
        <v>39</v>
      </c>
      <c r="H53" s="243"/>
      <c r="I53" s="353" t="s">
        <v>48</v>
      </c>
      <c r="J53" s="247" t="s">
        <v>1</v>
      </c>
      <c r="K53" s="256">
        <f>IF(I53="SI",5/6*Parámetros!J8/12,0)</f>
        <v>0</v>
      </c>
      <c r="L53" s="254"/>
    </row>
    <row r="54" spans="2:12" ht="2.25" customHeight="1" x14ac:dyDescent="0.25">
      <c r="B54" s="104"/>
      <c r="C54" s="243"/>
      <c r="D54" s="243"/>
      <c r="E54" s="243"/>
      <c r="F54" s="243"/>
      <c r="G54" s="243"/>
      <c r="H54" s="243"/>
      <c r="I54" s="243"/>
      <c r="J54" s="243"/>
      <c r="K54" s="244">
        <v>0</v>
      </c>
      <c r="L54" s="254"/>
    </row>
    <row r="55" spans="2:12" ht="14.25" x14ac:dyDescent="0.25">
      <c r="B55" s="104"/>
      <c r="C55" s="243"/>
      <c r="D55" s="243"/>
      <c r="E55" s="243"/>
      <c r="F55" s="243"/>
      <c r="G55" s="243" t="s">
        <v>57</v>
      </c>
      <c r="H55" s="243"/>
      <c r="I55" s="243"/>
      <c r="J55" s="247" t="s">
        <v>1</v>
      </c>
      <c r="K55" s="351">
        <v>0</v>
      </c>
      <c r="L55" s="254"/>
    </row>
    <row r="56" spans="2:12" ht="10.5" customHeight="1" x14ac:dyDescent="0.25">
      <c r="B56" s="104"/>
      <c r="C56" s="258"/>
      <c r="D56" s="243"/>
      <c r="E56" s="243"/>
      <c r="F56" s="243"/>
      <c r="G56" s="243"/>
      <c r="H56" s="243"/>
      <c r="I56" s="243"/>
      <c r="J56" s="243"/>
      <c r="K56" s="244"/>
      <c r="L56" s="254"/>
    </row>
    <row r="57" spans="2:12" ht="14.25" x14ac:dyDescent="0.25">
      <c r="B57" s="104"/>
      <c r="C57" s="246" t="s">
        <v>32</v>
      </c>
      <c r="D57" s="243" t="s">
        <v>127</v>
      </c>
      <c r="E57" s="243"/>
      <c r="F57" s="243"/>
      <c r="G57" s="243"/>
      <c r="H57" s="243"/>
      <c r="I57" s="243"/>
      <c r="J57" s="243"/>
      <c r="K57" s="244"/>
      <c r="L57" s="254"/>
    </row>
    <row r="58" spans="2:12" ht="14.25" x14ac:dyDescent="0.25">
      <c r="B58" s="104"/>
      <c r="C58" s="243"/>
      <c r="D58" s="243" t="s">
        <v>68</v>
      </c>
      <c r="E58" s="243"/>
      <c r="F58" s="243"/>
      <c r="G58" s="243"/>
      <c r="H58" s="243"/>
      <c r="I58" s="243"/>
      <c r="J58" s="243"/>
      <c r="K58" s="244"/>
      <c r="L58" s="254"/>
    </row>
    <row r="59" spans="2:12" ht="2.25" customHeight="1" x14ac:dyDescent="0.25">
      <c r="B59" s="104"/>
      <c r="C59" s="243"/>
      <c r="D59" s="243"/>
      <c r="E59" s="243"/>
      <c r="F59" s="243"/>
      <c r="G59" s="243"/>
      <c r="H59" s="243"/>
      <c r="I59" s="243"/>
      <c r="J59" s="243"/>
      <c r="K59" s="244"/>
      <c r="L59" s="254"/>
    </row>
    <row r="60" spans="2:12" ht="14.25" x14ac:dyDescent="0.25">
      <c r="B60" s="104"/>
      <c r="C60" s="243"/>
      <c r="D60" s="243"/>
      <c r="E60" s="243"/>
      <c r="F60" s="243"/>
      <c r="G60" s="243" t="s">
        <v>52</v>
      </c>
      <c r="H60" s="243"/>
      <c r="I60" s="243"/>
      <c r="J60" s="247" t="s">
        <v>1</v>
      </c>
      <c r="K60" s="256">
        <f>IF(K9=1,IF(Parámetros!J12&lt;(K25+K27),Parámetros!J12*Parámetros!J9,(K25+K27)*Parámetros!J9),IF(K9=2,(K25+K27)*Parámetros!J9,0))</f>
        <v>0</v>
      </c>
      <c r="L60" s="254"/>
    </row>
    <row r="61" spans="2:12" ht="2.25" customHeight="1" x14ac:dyDescent="0.25">
      <c r="B61" s="104"/>
      <c r="C61" s="243"/>
      <c r="D61" s="243"/>
      <c r="E61" s="243"/>
      <c r="F61" s="243"/>
      <c r="G61" s="243"/>
      <c r="H61" s="243"/>
      <c r="I61" s="243"/>
      <c r="J61" s="243"/>
      <c r="K61" s="244"/>
      <c r="L61" s="254"/>
    </row>
    <row r="62" spans="2:12" ht="14.25" x14ac:dyDescent="0.25">
      <c r="B62" s="104"/>
      <c r="C62" s="243"/>
      <c r="D62" s="243"/>
      <c r="E62" s="243"/>
      <c r="F62" s="243"/>
      <c r="G62" s="243" t="s">
        <v>53</v>
      </c>
      <c r="H62" s="243"/>
      <c r="I62" s="243"/>
      <c r="J62" s="247" t="s">
        <v>1</v>
      </c>
      <c r="K62" s="256">
        <f>(K25+K27)*Parámetros!J10</f>
        <v>0</v>
      </c>
      <c r="L62" s="254"/>
    </row>
    <row r="63" spans="2:12" ht="2.25" customHeight="1" x14ac:dyDescent="0.25">
      <c r="B63" s="104"/>
      <c r="C63" s="243"/>
      <c r="D63" s="243"/>
      <c r="E63" s="243"/>
      <c r="F63" s="243"/>
      <c r="G63" s="243"/>
      <c r="H63" s="243"/>
      <c r="I63" s="243"/>
      <c r="J63" s="243"/>
      <c r="K63" s="244"/>
      <c r="L63" s="254"/>
    </row>
    <row r="64" spans="2:12" ht="14.25" x14ac:dyDescent="0.25">
      <c r="B64" s="104"/>
      <c r="C64" s="243"/>
      <c r="D64" s="243"/>
      <c r="E64" s="243"/>
      <c r="F64" s="243"/>
      <c r="G64" s="243" t="s">
        <v>54</v>
      </c>
      <c r="H64" s="243"/>
      <c r="I64" s="243"/>
      <c r="J64" s="247" t="s">
        <v>1</v>
      </c>
      <c r="K64" s="256">
        <f>(K25+K27)*Parámetros!J11</f>
        <v>0</v>
      </c>
      <c r="L64" s="254"/>
    </row>
    <row r="65" spans="2:12" ht="2.25" customHeight="1" x14ac:dyDescent="0.25">
      <c r="B65" s="104"/>
      <c r="C65" s="243"/>
      <c r="D65" s="243"/>
      <c r="E65" s="243"/>
      <c r="F65" s="243"/>
      <c r="G65" s="243"/>
      <c r="H65" s="243"/>
      <c r="I65" s="243"/>
      <c r="J65" s="243"/>
      <c r="K65" s="244">
        <v>0</v>
      </c>
      <c r="L65" s="254"/>
    </row>
    <row r="66" spans="2:12" ht="14.25" x14ac:dyDescent="0.25">
      <c r="B66" s="104"/>
      <c r="C66" s="258" t="s">
        <v>45</v>
      </c>
      <c r="D66" s="243" t="s">
        <v>67</v>
      </c>
      <c r="E66" s="243"/>
      <c r="F66" s="243"/>
      <c r="G66" s="243"/>
      <c r="H66" s="243"/>
      <c r="I66" s="243"/>
      <c r="J66" s="247" t="s">
        <v>1</v>
      </c>
      <c r="K66" s="351">
        <v>0</v>
      </c>
      <c r="L66" s="254"/>
    </row>
    <row r="67" spans="2:12" ht="14.25" x14ac:dyDescent="0.25">
      <c r="B67" s="104"/>
      <c r="C67" s="243"/>
      <c r="D67" s="243"/>
      <c r="E67" s="243"/>
      <c r="F67" s="243"/>
      <c r="G67" s="243"/>
      <c r="H67" s="243"/>
      <c r="I67" s="243"/>
      <c r="J67" s="247"/>
      <c r="K67" s="244"/>
      <c r="L67" s="254"/>
    </row>
    <row r="68" spans="2:12" ht="14.25" x14ac:dyDescent="0.25">
      <c r="B68" s="104"/>
      <c r="C68" s="243"/>
      <c r="D68" s="242" t="s">
        <v>59</v>
      </c>
      <c r="E68" s="242"/>
      <c r="F68" s="242"/>
      <c r="G68" s="242"/>
      <c r="H68" s="242"/>
      <c r="I68" s="242"/>
      <c r="J68" s="242"/>
      <c r="K68" s="253">
        <f>IF(OR(K9=1,K9=2),+K48+K55+K51+K53+K60+K62+K64+K66,0)</f>
        <v>0</v>
      </c>
      <c r="L68" s="254"/>
    </row>
    <row r="69" spans="2:12" ht="12.75" x14ac:dyDescent="0.2">
      <c r="B69" s="104"/>
      <c r="C69" s="4"/>
      <c r="D69" s="8"/>
      <c r="E69" s="9"/>
      <c r="F69" s="9"/>
      <c r="G69" s="9"/>
      <c r="H69" s="9"/>
      <c r="I69" s="9"/>
      <c r="J69" s="9"/>
      <c r="K69" s="10"/>
      <c r="L69" s="111"/>
    </row>
    <row r="70" spans="2:12" ht="6.75" customHeight="1" x14ac:dyDescent="0.2">
      <c r="B70" s="101"/>
      <c r="C70" s="96"/>
      <c r="D70" s="97"/>
      <c r="E70" s="98"/>
      <c r="F70" s="98"/>
      <c r="G70" s="98"/>
      <c r="H70" s="98"/>
      <c r="I70" s="98"/>
      <c r="J70" s="98"/>
      <c r="K70" s="99"/>
      <c r="L70" s="102"/>
    </row>
    <row r="71" spans="2:12" ht="12" customHeight="1" x14ac:dyDescent="0.25">
      <c r="B71" s="104"/>
      <c r="C71" s="242" t="s">
        <v>35</v>
      </c>
      <c r="D71" s="9"/>
      <c r="E71" s="4"/>
      <c r="F71" s="4"/>
      <c r="G71" s="4"/>
      <c r="H71" s="4"/>
      <c r="I71" s="4"/>
      <c r="J71" s="4"/>
      <c r="K71" s="10"/>
      <c r="L71" s="111"/>
    </row>
    <row r="72" spans="2:12" ht="21" customHeight="1" x14ac:dyDescent="0.3">
      <c r="B72" s="104"/>
      <c r="C72" s="354"/>
      <c r="D72" s="355" t="str">
        <f>IF(L36="NO","No corresponde retener art.64 bis Dto.148/007",IF(AND(L36="Si",H12="Si"),"Monto a retener reducción retención NF","Monto a retener en el mes"))</f>
        <v>Monto a retener en el mes</v>
      </c>
      <c r="E72" s="356"/>
      <c r="F72" s="356"/>
      <c r="G72" s="356"/>
      <c r="H72" s="357"/>
      <c r="I72" s="356"/>
      <c r="J72" s="356"/>
      <c r="K72" s="355">
        <f>IF(L36="NO",'Detalles de Liquidación'!J52,IF(AND(L36="Si",H12="Si"),'Detalles de Liquidación'!J54,'Detalles de Liquidación'!J50))</f>
        <v>0</v>
      </c>
      <c r="L72" s="111"/>
    </row>
    <row r="73" spans="2:12" ht="13.15" customHeight="1" x14ac:dyDescent="0.3">
      <c r="B73" s="104"/>
      <c r="C73" s="4"/>
      <c r="D73" s="224"/>
      <c r="E73" s="37"/>
      <c r="F73" s="37"/>
      <c r="G73" s="37"/>
      <c r="H73" s="38"/>
      <c r="I73" s="37"/>
      <c r="J73" s="37"/>
      <c r="K73" s="100"/>
      <c r="L73" s="111"/>
    </row>
    <row r="74" spans="2:12" ht="21" hidden="1" customHeight="1" x14ac:dyDescent="0.3">
      <c r="B74" s="104"/>
      <c r="C74" s="4"/>
      <c r="D74" s="233" t="s">
        <v>119</v>
      </c>
      <c r="E74" s="234"/>
      <c r="F74" s="234"/>
      <c r="G74" s="234"/>
      <c r="H74" s="235"/>
      <c r="I74" s="234"/>
      <c r="J74" s="234"/>
      <c r="K74" s="233">
        <f>+'Ingresos antes'!K72</f>
        <v>0</v>
      </c>
      <c r="L74" s="111"/>
    </row>
    <row r="75" spans="2:12" ht="10.15" hidden="1" customHeight="1" x14ac:dyDescent="0.3">
      <c r="B75" s="104"/>
      <c r="C75" s="4"/>
      <c r="D75" s="233"/>
      <c r="E75" s="234"/>
      <c r="F75" s="234"/>
      <c r="G75" s="234"/>
      <c r="H75" s="235"/>
      <c r="I75" s="234"/>
      <c r="J75" s="234"/>
      <c r="K75" s="233"/>
      <c r="L75" s="111"/>
    </row>
    <row r="76" spans="2:12" ht="21" hidden="1" customHeight="1" x14ac:dyDescent="0.3">
      <c r="B76" s="104"/>
      <c r="C76" s="4"/>
      <c r="D76" s="236" t="s">
        <v>120</v>
      </c>
      <c r="E76" s="237"/>
      <c r="F76" s="237"/>
      <c r="G76" s="237"/>
      <c r="H76" s="238"/>
      <c r="I76" s="237"/>
      <c r="J76" s="237"/>
      <c r="K76" s="236">
        <f>+K74-K72</f>
        <v>0</v>
      </c>
      <c r="L76" s="111"/>
    </row>
    <row r="77" spans="2:12" ht="10.5" customHeight="1" x14ac:dyDescent="0.25">
      <c r="B77" s="126"/>
      <c r="C77" s="91"/>
      <c r="D77" s="92"/>
      <c r="E77" s="93"/>
      <c r="F77" s="93"/>
      <c r="G77" s="93"/>
      <c r="H77" s="94"/>
      <c r="I77" s="93"/>
      <c r="J77" s="93"/>
      <c r="K77" s="95"/>
      <c r="L77" s="127"/>
    </row>
    <row r="78" spans="2:12" ht="21" customHeight="1" x14ac:dyDescent="0.25">
      <c r="B78" s="104"/>
      <c r="C78" s="4"/>
      <c r="D78" s="47"/>
      <c r="E78" s="37"/>
      <c r="F78" s="37"/>
      <c r="G78" s="37"/>
      <c r="H78" s="38"/>
      <c r="I78" s="37"/>
      <c r="J78" s="37"/>
      <c r="K78" s="48"/>
      <c r="L78" s="111"/>
    </row>
    <row r="79" spans="2:12" ht="12.75" x14ac:dyDescent="0.2">
      <c r="B79" s="104"/>
      <c r="C79" s="369"/>
      <c r="D79" s="13" t="s">
        <v>29</v>
      </c>
      <c r="E79" s="4"/>
      <c r="F79" s="4"/>
      <c r="G79" s="4"/>
      <c r="H79" s="4"/>
      <c r="I79" s="4"/>
      <c r="J79" s="4"/>
      <c r="K79" s="110"/>
      <c r="L79" s="111"/>
    </row>
    <row r="80" spans="2:12" ht="12.75" x14ac:dyDescent="0.2">
      <c r="B80" s="104"/>
      <c r="C80" s="14"/>
      <c r="D80" s="13" t="s">
        <v>28</v>
      </c>
      <c r="E80" s="4"/>
      <c r="F80" s="4"/>
      <c r="G80" s="4"/>
      <c r="H80" s="4"/>
      <c r="I80" s="4"/>
      <c r="J80" s="4"/>
      <c r="K80" s="110"/>
      <c r="L80" s="111"/>
    </row>
    <row r="81" spans="2:12" ht="12.75" x14ac:dyDescent="0.2">
      <c r="B81" s="104"/>
      <c r="C81" s="17"/>
      <c r="D81" s="15" t="s">
        <v>87</v>
      </c>
      <c r="E81" s="4"/>
      <c r="F81" s="4"/>
      <c r="G81" s="4"/>
      <c r="H81" s="4"/>
      <c r="I81" s="4"/>
      <c r="J81" s="4"/>
      <c r="K81" s="110"/>
      <c r="L81" s="111"/>
    </row>
    <row r="82" spans="2:12" ht="10.5" customHeight="1" x14ac:dyDescent="0.2">
      <c r="B82" s="104"/>
      <c r="C82" s="7"/>
      <c r="D82" s="4"/>
      <c r="E82" s="4"/>
      <c r="F82" s="4"/>
      <c r="G82" s="4"/>
      <c r="H82" s="4"/>
      <c r="I82" s="4"/>
      <c r="J82" s="4"/>
      <c r="K82" s="110"/>
      <c r="L82" s="111"/>
    </row>
    <row r="83" spans="2:12" ht="30.75" customHeight="1" x14ac:dyDescent="0.25">
      <c r="B83" s="126"/>
      <c r="C83" s="91"/>
      <c r="D83" s="91"/>
      <c r="E83" s="128"/>
      <c r="F83" s="128"/>
      <c r="G83" s="128"/>
      <c r="H83" s="128"/>
      <c r="I83" s="343" t="s">
        <v>49</v>
      </c>
      <c r="J83" s="128"/>
      <c r="K83" s="130"/>
      <c r="L83" s="127"/>
    </row>
  </sheetData>
  <sheetProtection password="979A" sheet="1" selectLockedCells="1"/>
  <mergeCells count="8">
    <mergeCell ref="D33:I33"/>
    <mergeCell ref="D29:I29"/>
    <mergeCell ref="D31:I31"/>
    <mergeCell ref="C4:L4"/>
    <mergeCell ref="C5:L5"/>
    <mergeCell ref="B8:L8"/>
    <mergeCell ref="D25:I25"/>
    <mergeCell ref="D27:I27"/>
  </mergeCells>
  <phoneticPr fontId="4" type="noConversion"/>
  <conditionalFormatting sqref="C64:J64 C62:J62 C57:J58 C60:J60 D30:I30 J29:J30">
    <cfRule type="expression" dxfId="15" priority="8" stopIfTrue="1">
      <formula>AND($K$9&lt;&gt;1,$K$9&lt;&gt;2)</formula>
    </cfRule>
  </conditionalFormatting>
  <conditionalFormatting sqref="K29:K30 K60">
    <cfRule type="expression" dxfId="14" priority="14" stopIfTrue="1">
      <formula>AND($K$9&lt;&gt;1,$K$9&lt;&gt;2)</formula>
    </cfRule>
  </conditionalFormatting>
  <conditionalFormatting sqref="K62 K64">
    <cfRule type="expression" dxfId="13" priority="17" stopIfTrue="1">
      <formula>AND($K$9&lt;&gt;1,$K$9&lt;&gt;2,$K$9&lt;&gt;4)</formula>
    </cfRule>
  </conditionalFormatting>
  <conditionalFormatting sqref="C49:J49 C51:H51 J51 J53 C53:H53 C55:J55">
    <cfRule type="expression" dxfId="12" priority="18" stopIfTrue="1">
      <formula>$K$9=5</formula>
    </cfRule>
  </conditionalFormatting>
  <conditionalFormatting sqref="K51 K55">
    <cfRule type="expression" dxfId="11" priority="24" stopIfTrue="1">
      <formula>$K$9=5</formula>
    </cfRule>
  </conditionalFormatting>
  <conditionalFormatting sqref="C31:D31 C33:D33 J31 D29 C27:D27 C29:C30">
    <cfRule type="expression" dxfId="10" priority="27" stopIfTrue="1">
      <formula>AND($K$9&lt;&gt;1,$K$9&lt;&gt;2)</formula>
    </cfRule>
  </conditionalFormatting>
  <conditionalFormatting sqref="K31">
    <cfRule type="expression" dxfId="9" priority="33" stopIfTrue="1">
      <formula>AND($K$9&lt;&gt;1,$K$9&lt;&gt;2)</formula>
    </cfRule>
  </conditionalFormatting>
  <conditionalFormatting sqref="K53">
    <cfRule type="expression" dxfId="8" priority="41" stopIfTrue="1">
      <formula>$K$10=5</formula>
    </cfRule>
  </conditionalFormatting>
  <dataValidations xWindow="725" yWindow="185" count="13">
    <dataValidation type="custom" allowBlank="1" showErrorMessage="1" error="SOLO puede ingresar un valor si:_x000a_- Eligió la opción de trabajador dependiente" promptTitle="Aclaración" prompt="Ingrese un valor solo para los casos de:_x000a_- Trabajador dependiente" sqref="K30">
      <formula1>OR(K17=1,K17=2)</formula1>
    </dataValidation>
    <dataValidation type="custom" allowBlank="1" showInputMessage="1" showErrorMessage="1" error="SOLO puede ingresar un valor si:_x000a_- Eligió la opción de trabajador dependiente_x000a_" sqref="K27">
      <formula1>OR(K9=1,K9=2)</formula1>
    </dataValidation>
    <dataValidation type="custom" allowBlank="1" showInputMessage="1" showErrorMessage="1" error="SOLO puede ingresar un valor si:_x000a_- Eligió la opción de trabajador dependiente" sqref="K29">
      <formula1>OR(K9=1,K9=2)</formula1>
    </dataValidation>
    <dataValidation allowBlank="1" showInputMessage="1" showErrorMessage="1" promptTitle="Aclaración" sqref="K51:K55"/>
    <dataValidation type="list" allowBlank="1" showInputMessage="1" showErrorMessage="1" sqref="I52">
      <formula1>"0, 1/2 BPC, 1 BPC, 5/3 BPC"</formula1>
    </dataValidation>
    <dataValidation type="list" allowBlank="1" showInputMessage="1" showErrorMessage="1" sqref="I53:I54">
      <formula1>"SI, NO"</formula1>
    </dataValidation>
    <dataValidation type="list" allowBlank="1" showInputMessage="1" showErrorMessage="1" sqref="H10">
      <formula1>"Si,No"</formula1>
    </dataValidation>
    <dataValidation type="list" allowBlank="1" showInputMessage="1" showErrorMessage="1" sqref="H14 H16 H12">
      <formula1>"Si, No"</formula1>
    </dataValidation>
    <dataValidation type="list" allowBlank="1" showInputMessage="1" showErrorMessage="1" sqref="K41">
      <formula1>"Deducción de 100%, Deducción de 50%, No hay Deducción"</formula1>
    </dataValidation>
    <dataValidation allowBlank="1" showInputMessage="1" showErrorMessage="1" prompt="Seleccione Si/No_x000a_" sqref="F34"/>
    <dataValidation allowBlank="1" showErrorMessage="1" prompt="_x000a_" sqref="G31:G32"/>
    <dataValidation type="list" allowBlank="1" showInputMessage="1" showErrorMessage="1" sqref="K40">
      <formula1>"Deducción 100%, Deducción 50%, No Deducción"</formula1>
    </dataValidation>
    <dataValidation type="list" allowBlank="1" showInputMessage="1" showErrorMessage="1" sqref="I51">
      <formula1>"0, 1/2 BPC, 1 BPC, 2 BPC"</formula1>
    </dataValidation>
  </dataValidations>
  <pageMargins left="0.18" right="0.19" top="0.45" bottom="0.22" header="0" footer="0.22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82"/>
  <sheetViews>
    <sheetView showGridLines="0" showRowColHeaders="0" zoomScale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5" sqref="E5"/>
    </sheetView>
  </sheetViews>
  <sheetFormatPr baseColWidth="10" defaultRowHeight="0" customHeight="1" zeroHeight="1" x14ac:dyDescent="0.2"/>
  <cols>
    <col min="1" max="1" width="4.140625" style="306" hidden="1" customWidth="1"/>
    <col min="2" max="2" width="4.140625" style="306" customWidth="1"/>
    <col min="3" max="3" width="4.85546875" customWidth="1"/>
    <col min="4" max="4" width="12.5703125" customWidth="1"/>
    <col min="5" max="5" width="10.7109375" customWidth="1"/>
    <col min="6" max="6" width="10.7109375" style="1" customWidth="1"/>
    <col min="7" max="7" width="13" customWidth="1"/>
    <col min="8" max="8" width="16.42578125" customWidth="1"/>
    <col min="9" max="9" width="9.5703125" customWidth="1"/>
    <col min="10" max="10" width="14" customWidth="1"/>
    <col min="11" max="11" width="3" customWidth="1"/>
    <col min="12" max="47" width="11.42578125" style="309"/>
    <col min="48" max="16384" width="11.42578125" style="167"/>
  </cols>
  <sheetData>
    <row r="1" spans="1:14" s="309" customFormat="1" ht="12.75" customHeight="1" x14ac:dyDescent="0.2">
      <c r="A1" s="301"/>
      <c r="B1" s="301"/>
      <c r="C1" s="307"/>
      <c r="D1" s="307"/>
      <c r="E1" s="307"/>
      <c r="F1" s="308"/>
      <c r="G1" s="307"/>
      <c r="H1" s="307"/>
      <c r="I1" s="307"/>
      <c r="J1" s="307"/>
      <c r="K1" s="307"/>
    </row>
    <row r="2" spans="1:14" ht="10.5" customHeight="1" x14ac:dyDescent="0.2">
      <c r="A2" s="301"/>
      <c r="B2" s="301"/>
      <c r="C2" s="132"/>
      <c r="D2" s="67"/>
      <c r="E2" s="67"/>
      <c r="F2" s="67"/>
      <c r="G2" s="67"/>
      <c r="H2" s="67"/>
      <c r="I2" s="67"/>
      <c r="J2" s="67"/>
      <c r="K2" s="133"/>
      <c r="L2" s="300"/>
      <c r="M2" s="300"/>
    </row>
    <row r="3" spans="1:14" ht="18.75" customHeight="1" x14ac:dyDescent="0.25">
      <c r="A3" s="301"/>
      <c r="B3" s="301"/>
      <c r="C3" s="134"/>
      <c r="E3" s="135"/>
      <c r="G3" s="361" t="s">
        <v>136</v>
      </c>
      <c r="H3" s="135"/>
      <c r="I3" s="135"/>
      <c r="J3" s="135"/>
      <c r="K3" s="136"/>
      <c r="L3" s="310"/>
      <c r="M3" s="310"/>
    </row>
    <row r="4" spans="1:14" ht="16.5" customHeight="1" x14ac:dyDescent="0.2">
      <c r="A4" s="301"/>
      <c r="B4" s="301"/>
      <c r="C4" s="137"/>
      <c r="E4" s="131"/>
      <c r="G4" s="260" t="s">
        <v>129</v>
      </c>
      <c r="H4" s="260"/>
      <c r="I4" s="260"/>
      <c r="J4" s="260"/>
      <c r="K4" s="138"/>
      <c r="L4" s="311"/>
      <c r="M4" s="311"/>
    </row>
    <row r="5" spans="1:14" ht="15.75" customHeight="1" x14ac:dyDescent="0.2">
      <c r="A5" s="301"/>
      <c r="B5" s="301"/>
      <c r="C5" s="139"/>
      <c r="E5" s="131"/>
      <c r="G5" s="260" t="s">
        <v>130</v>
      </c>
      <c r="H5" s="260"/>
      <c r="I5" s="260"/>
      <c r="J5" s="260"/>
      <c r="K5" s="138"/>
      <c r="L5" s="379"/>
      <c r="M5" s="379"/>
    </row>
    <row r="6" spans="1:14" ht="7.5" customHeight="1" thickBot="1" x14ac:dyDescent="0.25">
      <c r="A6" s="301"/>
      <c r="B6" s="301"/>
      <c r="C6" s="140"/>
      <c r="D6" s="51"/>
      <c r="E6" s="51"/>
      <c r="F6" s="51"/>
      <c r="G6" s="51"/>
      <c r="H6" s="51"/>
      <c r="I6" s="51"/>
      <c r="J6" s="51"/>
      <c r="K6" s="141"/>
      <c r="L6" s="312"/>
      <c r="M6" s="312"/>
    </row>
    <row r="7" spans="1:14" ht="12.75" customHeight="1" x14ac:dyDescent="0.2">
      <c r="A7" s="301"/>
      <c r="B7" s="301"/>
      <c r="C7" s="139"/>
      <c r="D7" s="53"/>
      <c r="E7" s="53"/>
      <c r="F7" s="54"/>
      <c r="G7" s="53"/>
      <c r="H7" s="53"/>
      <c r="I7" s="53"/>
      <c r="J7" s="53"/>
      <c r="K7" s="142"/>
    </row>
    <row r="8" spans="1:14" ht="12.75" hidden="1" customHeight="1" x14ac:dyDescent="0.2">
      <c r="A8" s="301"/>
      <c r="B8" s="301"/>
      <c r="C8" s="139"/>
      <c r="D8" s="53"/>
      <c r="E8" s="53"/>
      <c r="F8" s="54"/>
      <c r="G8" s="53"/>
      <c r="H8" s="53"/>
      <c r="I8" s="53"/>
      <c r="J8" s="53"/>
      <c r="K8" s="142"/>
    </row>
    <row r="9" spans="1:14" ht="14.25" x14ac:dyDescent="0.25">
      <c r="A9" s="301"/>
      <c r="B9" s="301"/>
      <c r="C9" s="139"/>
      <c r="D9" s="261" t="s">
        <v>36</v>
      </c>
      <c r="E9" s="262"/>
      <c r="F9" s="263"/>
      <c r="G9" s="263"/>
      <c r="H9" s="262"/>
      <c r="I9" s="262"/>
      <c r="J9" s="262"/>
      <c r="K9" s="264"/>
      <c r="L9" s="313"/>
      <c r="M9" s="313"/>
      <c r="N9" s="313"/>
    </row>
    <row r="10" spans="1:14" ht="16.5" customHeight="1" x14ac:dyDescent="0.25">
      <c r="A10" s="301"/>
      <c r="B10" s="301"/>
      <c r="C10" s="139"/>
      <c r="D10" s="262" t="s">
        <v>4</v>
      </c>
      <c r="E10" s="262"/>
      <c r="F10" s="263"/>
      <c r="G10" s="262"/>
      <c r="H10" s="262"/>
      <c r="I10" s="262"/>
      <c r="J10" s="265">
        <f>+'Ingresos y Deducciones'!K25</f>
        <v>0</v>
      </c>
      <c r="K10" s="266"/>
      <c r="L10" s="313"/>
      <c r="M10" s="313"/>
      <c r="N10" s="313"/>
    </row>
    <row r="11" spans="1:14" ht="14.25" x14ac:dyDescent="0.25">
      <c r="A11" s="301"/>
      <c r="B11" s="301"/>
      <c r="C11" s="139"/>
      <c r="D11" s="262" t="s">
        <v>21</v>
      </c>
      <c r="E11" s="262"/>
      <c r="F11" s="263"/>
      <c r="G11" s="262"/>
      <c r="H11" s="262"/>
      <c r="I11" s="262"/>
      <c r="J11" s="265">
        <f>IF(OR('Ingresos y Deducciones'!K9=1,'Ingresos y Deducciones'!K9=2),'Ingresos y Deducciones'!K27+'Ingresos y Deducciones'!K29,0)</f>
        <v>0</v>
      </c>
      <c r="K11" s="266"/>
    </row>
    <row r="12" spans="1:14" ht="14.25" x14ac:dyDescent="0.25">
      <c r="A12" s="301"/>
      <c r="B12" s="301"/>
      <c r="C12" s="139"/>
      <c r="D12" s="262" t="s">
        <v>5</v>
      </c>
      <c r="E12" s="262"/>
      <c r="F12" s="263"/>
      <c r="G12" s="262"/>
      <c r="H12" s="262"/>
      <c r="I12" s="262"/>
      <c r="J12" s="265">
        <f>IF(OR('Ingresos y Deducciones'!K9=1,'Ingresos y Deducciones'!K9=2),+'Ingresos y Deducciones'!K31,0)</f>
        <v>0</v>
      </c>
      <c r="K12" s="266"/>
    </row>
    <row r="13" spans="1:14" ht="14.25" x14ac:dyDescent="0.25">
      <c r="A13" s="301"/>
      <c r="B13" s="301"/>
      <c r="C13" s="139"/>
      <c r="D13" s="267" t="s">
        <v>124</v>
      </c>
      <c r="E13" s="262"/>
      <c r="F13" s="263"/>
      <c r="G13" s="262"/>
      <c r="H13" s="262"/>
      <c r="I13" s="262"/>
      <c r="J13" s="265">
        <f>'Ingresos y Deducciones'!K33</f>
        <v>0</v>
      </c>
      <c r="K13" s="266"/>
    </row>
    <row r="14" spans="1:14" ht="14.25" x14ac:dyDescent="0.25">
      <c r="A14" s="301"/>
      <c r="B14" s="301"/>
      <c r="C14" s="139"/>
      <c r="D14" s="267" t="s">
        <v>64</v>
      </c>
      <c r="E14" s="262"/>
      <c r="F14" s="263"/>
      <c r="G14" s="262"/>
      <c r="H14" s="262"/>
      <c r="I14" s="262"/>
      <c r="J14" s="268">
        <f>+IF('Ingresos y Deducciones'!H14="No",'Detalles de Liquidación'!F35,0)</f>
        <v>0</v>
      </c>
      <c r="K14" s="269"/>
    </row>
    <row r="15" spans="1:14" ht="14.25" x14ac:dyDescent="0.25">
      <c r="A15" s="301"/>
      <c r="B15" s="301"/>
      <c r="C15" s="139"/>
      <c r="D15" s="261" t="s">
        <v>60</v>
      </c>
      <c r="E15" s="262"/>
      <c r="F15" s="263"/>
      <c r="G15" s="262"/>
      <c r="H15" s="262"/>
      <c r="I15" s="262"/>
      <c r="J15" s="268">
        <f>SUM(J10:J14)</f>
        <v>0</v>
      </c>
      <c r="K15" s="269"/>
    </row>
    <row r="16" spans="1:14" ht="15" customHeight="1" x14ac:dyDescent="0.3">
      <c r="A16" s="301"/>
      <c r="B16" s="301"/>
      <c r="C16" s="139"/>
      <c r="D16" s="270" t="str">
        <f>+'Ingresos y Deducciones'!G36</f>
        <v/>
      </c>
      <c r="E16" s="262"/>
      <c r="F16" s="263"/>
      <c r="G16" s="262"/>
      <c r="H16" s="262"/>
      <c r="I16" s="262"/>
      <c r="J16" s="262"/>
      <c r="K16" s="264"/>
    </row>
    <row r="17" spans="1:11" ht="15" customHeight="1" x14ac:dyDescent="0.25">
      <c r="A17" s="301"/>
      <c r="B17" s="301"/>
      <c r="C17" s="139"/>
      <c r="D17" s="261" t="s">
        <v>37</v>
      </c>
      <c r="E17" s="263"/>
      <c r="F17" s="262"/>
      <c r="G17" s="262"/>
      <c r="H17" s="262"/>
      <c r="I17" s="262"/>
      <c r="J17" s="262"/>
      <c r="K17" s="264"/>
    </row>
    <row r="18" spans="1:11" ht="17.25" customHeight="1" x14ac:dyDescent="0.25">
      <c r="A18" s="301"/>
      <c r="B18" s="301"/>
      <c r="C18" s="139"/>
      <c r="D18" s="262" t="s">
        <v>16</v>
      </c>
      <c r="E18" s="262"/>
      <c r="F18" s="263"/>
      <c r="G18" s="262"/>
      <c r="H18" s="262"/>
      <c r="I18" s="262"/>
      <c r="J18" s="265">
        <f>'Ingresos y Deducciones'!$K$60</f>
        <v>0</v>
      </c>
      <c r="K18" s="266"/>
    </row>
    <row r="19" spans="1:11" ht="13.5" customHeight="1" x14ac:dyDescent="0.25">
      <c r="A19" s="301"/>
      <c r="B19" s="301"/>
      <c r="C19" s="139"/>
      <c r="D19" s="262" t="s">
        <v>55</v>
      </c>
      <c r="E19" s="262"/>
      <c r="F19" s="263"/>
      <c r="G19" s="262"/>
      <c r="H19" s="262"/>
      <c r="I19" s="262"/>
      <c r="J19" s="265">
        <f>'Ingresos y Deducciones'!$K$62</f>
        <v>0</v>
      </c>
      <c r="K19" s="266"/>
    </row>
    <row r="20" spans="1:11" ht="14.25" x14ac:dyDescent="0.25">
      <c r="A20" s="301"/>
      <c r="B20" s="301"/>
      <c r="C20" s="139"/>
      <c r="D20" s="262" t="s">
        <v>20</v>
      </c>
      <c r="E20" s="262"/>
      <c r="F20" s="263"/>
      <c r="G20" s="262"/>
      <c r="H20" s="262"/>
      <c r="I20" s="262"/>
      <c r="J20" s="265">
        <f>'Ingresos y Deducciones'!K64</f>
        <v>0</v>
      </c>
      <c r="K20" s="266"/>
    </row>
    <row r="21" spans="1:11" ht="14.25" x14ac:dyDescent="0.25">
      <c r="A21" s="301"/>
      <c r="B21" s="301"/>
      <c r="C21" s="139"/>
      <c r="D21" s="262" t="s">
        <v>26</v>
      </c>
      <c r="E21" s="262"/>
      <c r="F21" s="263"/>
      <c r="G21" s="262"/>
      <c r="H21" s="262"/>
      <c r="I21" s="262"/>
      <c r="J21" s="265">
        <f>'Ingresos y Deducciones'!$K$48</f>
        <v>0</v>
      </c>
      <c r="K21" s="266"/>
    </row>
    <row r="22" spans="1:11" ht="14.25" x14ac:dyDescent="0.25">
      <c r="A22" s="301"/>
      <c r="B22" s="301"/>
      <c r="C22" s="139"/>
      <c r="D22" s="262" t="s">
        <v>40</v>
      </c>
      <c r="E22" s="262"/>
      <c r="F22" s="263"/>
      <c r="G22" s="262"/>
      <c r="H22" s="262"/>
      <c r="I22" s="262"/>
      <c r="J22" s="265">
        <f>'Ingresos y Deducciones'!$K$51+'Ingresos y Deducciones'!K53</f>
        <v>0</v>
      </c>
      <c r="K22" s="266"/>
    </row>
    <row r="23" spans="1:11" ht="14.25" x14ac:dyDescent="0.25">
      <c r="A23" s="301"/>
      <c r="B23" s="301"/>
      <c r="C23" s="139"/>
      <c r="D23" s="262" t="s">
        <v>19</v>
      </c>
      <c r="E23" s="262"/>
      <c r="F23" s="263"/>
      <c r="G23" s="262"/>
      <c r="H23" s="261"/>
      <c r="I23" s="261"/>
      <c r="J23" s="265">
        <f>'Ingresos y Deducciones'!$K$55</f>
        <v>0</v>
      </c>
      <c r="K23" s="266"/>
    </row>
    <row r="24" spans="1:11" ht="14.25" x14ac:dyDescent="0.25">
      <c r="A24" s="301"/>
      <c r="B24" s="301"/>
      <c r="C24" s="139"/>
      <c r="D24" s="262" t="s">
        <v>22</v>
      </c>
      <c r="E24" s="262"/>
      <c r="F24" s="263"/>
      <c r="G24" s="262"/>
      <c r="H24" s="261"/>
      <c r="I24" s="261"/>
      <c r="J24" s="265">
        <f>'Ingresos y Deducciones'!K66</f>
        <v>0</v>
      </c>
      <c r="K24" s="266"/>
    </row>
    <row r="25" spans="1:11" ht="14.25" x14ac:dyDescent="0.25">
      <c r="A25" s="301"/>
      <c r="B25" s="301"/>
      <c r="C25" s="139"/>
      <c r="D25" s="261" t="s">
        <v>61</v>
      </c>
      <c r="E25" s="262"/>
      <c r="F25" s="263"/>
      <c r="G25" s="262"/>
      <c r="H25" s="261"/>
      <c r="I25" s="261"/>
      <c r="J25" s="268">
        <f>SUM(J18:J24)</f>
        <v>0</v>
      </c>
      <c r="K25" s="269"/>
    </row>
    <row r="26" spans="1:11" ht="14.25" customHeight="1" x14ac:dyDescent="0.25">
      <c r="A26" s="301"/>
      <c r="B26" s="301"/>
      <c r="C26" s="139"/>
      <c r="D26" s="271"/>
      <c r="E26" s="267"/>
      <c r="F26" s="267"/>
      <c r="G26" s="267"/>
      <c r="H26" s="267"/>
      <c r="I26" s="267"/>
      <c r="J26" s="267"/>
      <c r="K26" s="272"/>
    </row>
    <row r="27" spans="1:11" ht="12.75" hidden="1" customHeight="1" x14ac:dyDescent="0.3">
      <c r="A27" s="301"/>
      <c r="B27" s="301"/>
      <c r="C27" s="139"/>
      <c r="D27" s="273" t="s">
        <v>50</v>
      </c>
      <c r="E27" s="267"/>
      <c r="F27" s="267"/>
      <c r="G27" s="267"/>
      <c r="H27" s="262"/>
      <c r="I27" s="262"/>
      <c r="J27" s="274">
        <f>IF((J43-J47)&gt;0,(J43-J47),0)</f>
        <v>0</v>
      </c>
      <c r="K27" s="275"/>
    </row>
    <row r="28" spans="1:11" ht="2.25" hidden="1" customHeight="1" x14ac:dyDescent="0.3">
      <c r="A28" s="301"/>
      <c r="B28" s="301"/>
      <c r="C28" s="139"/>
      <c r="D28" s="273"/>
      <c r="E28" s="267"/>
      <c r="F28" s="267"/>
      <c r="G28" s="267"/>
      <c r="H28" s="276"/>
      <c r="I28" s="276"/>
      <c r="J28" s="271"/>
      <c r="K28" s="277"/>
    </row>
    <row r="29" spans="1:11" ht="2.25" hidden="1" customHeight="1" x14ac:dyDescent="0.3">
      <c r="A29" s="301"/>
      <c r="B29" s="301"/>
      <c r="C29" s="139"/>
      <c r="D29" s="273"/>
      <c r="E29" s="267"/>
      <c r="F29" s="267"/>
      <c r="G29" s="267"/>
      <c r="H29" s="276"/>
      <c r="I29" s="276"/>
      <c r="J29" s="271"/>
      <c r="K29" s="277"/>
    </row>
    <row r="30" spans="1:11" ht="2.25" hidden="1" customHeight="1" x14ac:dyDescent="0.3">
      <c r="A30" s="301"/>
      <c r="B30" s="301"/>
      <c r="C30" s="139"/>
      <c r="D30" s="273"/>
      <c r="E30" s="267"/>
      <c r="F30" s="267"/>
      <c r="G30" s="267"/>
      <c r="H30" s="276"/>
      <c r="I30" s="276"/>
      <c r="J30" s="271"/>
      <c r="K30" s="277"/>
    </row>
    <row r="31" spans="1:11" ht="16.5" hidden="1" x14ac:dyDescent="0.3">
      <c r="A31" s="301"/>
      <c r="B31" s="301"/>
      <c r="C31" s="139"/>
      <c r="D31" s="273" t="s">
        <v>51</v>
      </c>
      <c r="E31" s="267"/>
      <c r="F31" s="267"/>
      <c r="G31" s="267"/>
      <c r="H31" s="262"/>
      <c r="I31" s="262"/>
      <c r="J31" s="274">
        <f>+IF('Ingresos y Deducciones'!H12="Si",'Detalles de Liquidación'!J27*0.95,J27)</f>
        <v>0</v>
      </c>
      <c r="K31" s="275"/>
    </row>
    <row r="32" spans="1:11" ht="28.5" customHeight="1" x14ac:dyDescent="0.3">
      <c r="A32" s="302"/>
      <c r="B32" s="302"/>
      <c r="C32" s="149"/>
      <c r="D32" s="278" t="s">
        <v>27</v>
      </c>
      <c r="E32" s="279"/>
      <c r="F32" s="279"/>
      <c r="G32" s="279"/>
      <c r="H32" s="280"/>
      <c r="I32" s="280"/>
      <c r="J32" s="279"/>
      <c r="K32" s="281"/>
    </row>
    <row r="33" spans="1:11" ht="4.5" customHeight="1" x14ac:dyDescent="0.25">
      <c r="A33" s="302"/>
      <c r="B33" s="302"/>
      <c r="C33" s="139"/>
      <c r="D33" s="262"/>
      <c r="E33" s="263"/>
      <c r="F33" s="262"/>
      <c r="G33" s="262"/>
      <c r="H33" s="262"/>
      <c r="I33" s="262"/>
      <c r="J33" s="262"/>
      <c r="K33" s="264"/>
    </row>
    <row r="34" spans="1:11" ht="12.75" customHeight="1" x14ac:dyDescent="0.25">
      <c r="A34" s="303"/>
      <c r="B34" s="303"/>
      <c r="C34" s="139"/>
      <c r="D34" s="282" t="s">
        <v>23</v>
      </c>
      <c r="E34" s="283" t="s">
        <v>6</v>
      </c>
      <c r="F34" s="284" t="s">
        <v>7</v>
      </c>
      <c r="G34" s="284" t="s">
        <v>8</v>
      </c>
      <c r="H34" s="284" t="s">
        <v>10</v>
      </c>
      <c r="I34" s="284"/>
      <c r="J34" s="284" t="s">
        <v>11</v>
      </c>
      <c r="K34" s="285"/>
    </row>
    <row r="35" spans="1:11" ht="18" customHeight="1" x14ac:dyDescent="0.2">
      <c r="A35" s="304">
        <f>$J$15</f>
        <v>0</v>
      </c>
      <c r="B35" s="304"/>
      <c r="C35" s="139"/>
      <c r="D35" s="286" t="str">
        <f>CONCATENATE(TEXT(Parámetros!D17,"0")," A ",TEXT(Parámetros!G17,"0")," BPC")</f>
        <v>0 A 7 BPC</v>
      </c>
      <c r="E35" s="287">
        <f>+Parámetros!D17*Parámetros!$J$8</f>
        <v>0</v>
      </c>
      <c r="F35" s="287">
        <f>+Parámetros!G17*Parámetros!$J$8</f>
        <v>48048</v>
      </c>
      <c r="G35" s="287">
        <f t="shared" ref="G35:G41" si="0">MIN(A35,(F35-E35))</f>
        <v>0</v>
      </c>
      <c r="H35" s="288">
        <f>Parámetros!J17</f>
        <v>0</v>
      </c>
      <c r="I35" s="288"/>
      <c r="J35" s="287">
        <f t="shared" ref="J35:J42" si="1">G35*H35</f>
        <v>0</v>
      </c>
      <c r="K35" s="289"/>
    </row>
    <row r="36" spans="1:11" ht="12.75" x14ac:dyDescent="0.2">
      <c r="A36" s="303">
        <f t="shared" ref="A36:A42" si="2">IF(A35&gt;(F35-E35),A35-(F35-E35),0)</f>
        <v>0</v>
      </c>
      <c r="B36" s="303"/>
      <c r="C36" s="139"/>
      <c r="D36" s="286" t="str">
        <f>CONCATENATE(TEXT(Parámetros!D18,"0")," A ",TEXT(Parámetros!G18,"0")," BPC")</f>
        <v>7 A 10 BPC</v>
      </c>
      <c r="E36" s="287">
        <f>+Parámetros!D18*Parámetros!$J$8</f>
        <v>48048</v>
      </c>
      <c r="F36" s="287">
        <f>+Parámetros!G18*Parámetros!$J$8</f>
        <v>68640</v>
      </c>
      <c r="G36" s="287">
        <f t="shared" si="0"/>
        <v>0</v>
      </c>
      <c r="H36" s="288">
        <f>Parámetros!J18</f>
        <v>0.1</v>
      </c>
      <c r="I36" s="288"/>
      <c r="J36" s="287">
        <f t="shared" si="1"/>
        <v>0</v>
      </c>
      <c r="K36" s="289"/>
    </row>
    <row r="37" spans="1:11" ht="12.75" x14ac:dyDescent="0.2">
      <c r="A37" s="303">
        <f t="shared" si="2"/>
        <v>0</v>
      </c>
      <c r="B37" s="303"/>
      <c r="C37" s="139"/>
      <c r="D37" s="286" t="str">
        <f>CONCATENATE(TEXT(Parámetros!D19,"0")," A ",TEXT(Parámetros!G19,"0")," BPC")</f>
        <v>10 A 15 BPC</v>
      </c>
      <c r="E37" s="287">
        <f>+Parámetros!D19*Parámetros!$J$8</f>
        <v>68640</v>
      </c>
      <c r="F37" s="287">
        <f>+Parámetros!G19*Parámetros!$J$8</f>
        <v>102960</v>
      </c>
      <c r="G37" s="287">
        <f t="shared" si="0"/>
        <v>0</v>
      </c>
      <c r="H37" s="288">
        <f>Parámetros!J19</f>
        <v>0.15</v>
      </c>
      <c r="I37" s="288"/>
      <c r="J37" s="287">
        <f t="shared" si="1"/>
        <v>0</v>
      </c>
      <c r="K37" s="289"/>
    </row>
    <row r="38" spans="1:11" ht="12.75" x14ac:dyDescent="0.2">
      <c r="A38" s="303">
        <f t="shared" si="2"/>
        <v>0</v>
      </c>
      <c r="B38" s="303"/>
      <c r="C38" s="139"/>
      <c r="D38" s="286" t="str">
        <f>CONCATENATE(TEXT(Parámetros!D20,"0")," A ",TEXT(Parámetros!G20,"0")," BPC")</f>
        <v>15 A 30 BPC</v>
      </c>
      <c r="E38" s="287">
        <f>+Parámetros!D20*Parámetros!$J$8</f>
        <v>102960</v>
      </c>
      <c r="F38" s="287">
        <f>+Parámetros!G20*Parámetros!$J$8</f>
        <v>205920</v>
      </c>
      <c r="G38" s="287">
        <f t="shared" si="0"/>
        <v>0</v>
      </c>
      <c r="H38" s="288">
        <f>Parámetros!J20</f>
        <v>0.24</v>
      </c>
      <c r="I38" s="288"/>
      <c r="J38" s="287">
        <f t="shared" si="1"/>
        <v>0</v>
      </c>
      <c r="K38" s="289"/>
    </row>
    <row r="39" spans="1:11" ht="12.75" x14ac:dyDescent="0.2">
      <c r="A39" s="303">
        <f t="shared" si="2"/>
        <v>0</v>
      </c>
      <c r="B39" s="303"/>
      <c r="C39" s="139"/>
      <c r="D39" s="286" t="str">
        <f>CONCATENATE(TEXT(Parámetros!D21,"0")," A ",TEXT(Parámetros!G21,"0")," BPC")</f>
        <v>30 A 50 BPC</v>
      </c>
      <c r="E39" s="287">
        <f>+Parámetros!D21*Parámetros!$J$8</f>
        <v>205920</v>
      </c>
      <c r="F39" s="287">
        <f>+Parámetros!G21*Parámetros!$J$8</f>
        <v>343200</v>
      </c>
      <c r="G39" s="287">
        <f t="shared" si="0"/>
        <v>0</v>
      </c>
      <c r="H39" s="288">
        <f>Parámetros!J21</f>
        <v>0.25</v>
      </c>
      <c r="I39" s="288"/>
      <c r="J39" s="287">
        <f t="shared" si="1"/>
        <v>0</v>
      </c>
      <c r="K39" s="289"/>
    </row>
    <row r="40" spans="1:11" ht="12.75" x14ac:dyDescent="0.2">
      <c r="A40" s="303">
        <f t="shared" si="2"/>
        <v>0</v>
      </c>
      <c r="B40" s="303"/>
      <c r="C40" s="139"/>
      <c r="D40" s="286" t="str">
        <f>CONCATENATE(TEXT(Parámetros!D22,"0")," A ",TEXT(Parámetros!G22,"0")," BPC")</f>
        <v>50 A 75 BPC</v>
      </c>
      <c r="E40" s="287">
        <f>+Parámetros!D22*Parámetros!$J$8</f>
        <v>343200</v>
      </c>
      <c r="F40" s="287">
        <f>+Parámetros!G22*Parámetros!$J$8</f>
        <v>514800</v>
      </c>
      <c r="G40" s="287">
        <f t="shared" si="0"/>
        <v>0</v>
      </c>
      <c r="H40" s="288">
        <f>Parámetros!J22</f>
        <v>0.27</v>
      </c>
      <c r="I40" s="288"/>
      <c r="J40" s="287">
        <f t="shared" si="1"/>
        <v>0</v>
      </c>
      <c r="K40" s="289"/>
    </row>
    <row r="41" spans="1:11" ht="12.75" x14ac:dyDescent="0.2">
      <c r="A41" s="303">
        <f t="shared" si="2"/>
        <v>0</v>
      </c>
      <c r="B41" s="303"/>
      <c r="C41" s="139"/>
      <c r="D41" s="286" t="str">
        <f>CONCATENATE(TEXT(Parámetros!D23,"0")," A ",TEXT(Parámetros!G23,"0")," BPC")</f>
        <v>75 A 115 BPC</v>
      </c>
      <c r="E41" s="287">
        <f>+Parámetros!D23*Parámetros!$J$8</f>
        <v>514800</v>
      </c>
      <c r="F41" s="287">
        <f>+Parámetros!G23*Parámetros!$J$8</f>
        <v>789360</v>
      </c>
      <c r="G41" s="287">
        <f t="shared" si="0"/>
        <v>0</v>
      </c>
      <c r="H41" s="288">
        <f>Parámetros!J23</f>
        <v>0.31</v>
      </c>
      <c r="I41" s="288"/>
      <c r="J41" s="287">
        <f t="shared" si="1"/>
        <v>0</v>
      </c>
      <c r="K41" s="289"/>
    </row>
    <row r="42" spans="1:11" ht="12.75" x14ac:dyDescent="0.2">
      <c r="A42" s="303">
        <f t="shared" si="2"/>
        <v>0</v>
      </c>
      <c r="B42" s="303"/>
      <c r="C42" s="139"/>
      <c r="D42" s="286" t="str">
        <f>CONCATENATE("+ DE ",TEXT(Parámetros!D24,"0"), " BPC")</f>
        <v>+ DE 115 BPC</v>
      </c>
      <c r="E42" s="287">
        <f>+Parámetros!D24*Parámetros!$J$8</f>
        <v>789360</v>
      </c>
      <c r="F42" s="290"/>
      <c r="G42" s="287">
        <f>A42</f>
        <v>0</v>
      </c>
      <c r="H42" s="288">
        <f>Parámetros!J24</f>
        <v>0.36</v>
      </c>
      <c r="I42" s="288"/>
      <c r="J42" s="287">
        <f t="shared" si="1"/>
        <v>0</v>
      </c>
      <c r="K42" s="289"/>
    </row>
    <row r="43" spans="1:11" ht="13.5" customHeight="1" x14ac:dyDescent="0.25">
      <c r="A43" s="303"/>
      <c r="B43" s="303"/>
      <c r="C43" s="139"/>
      <c r="D43" s="262"/>
      <c r="E43" s="263"/>
      <c r="F43" s="291"/>
      <c r="G43" s="287">
        <f>SUM(G35:G42)</f>
        <v>0</v>
      </c>
      <c r="H43" s="292"/>
      <c r="I43" s="292"/>
      <c r="J43" s="293">
        <f>SUM(J35:J42)</f>
        <v>0</v>
      </c>
      <c r="K43" s="294"/>
    </row>
    <row r="44" spans="1:11" ht="14.25" hidden="1" x14ac:dyDescent="0.25">
      <c r="A44" s="303"/>
      <c r="B44" s="303"/>
      <c r="C44" s="139"/>
      <c r="D44" s="262"/>
      <c r="E44" s="263"/>
      <c r="F44" s="291"/>
      <c r="G44" s="287"/>
      <c r="H44" s="292"/>
      <c r="I44" s="292"/>
      <c r="J44" s="293"/>
      <c r="K44" s="294"/>
    </row>
    <row r="45" spans="1:11" ht="14.25" x14ac:dyDescent="0.25">
      <c r="A45" s="303"/>
      <c r="B45" s="303"/>
      <c r="C45" s="139"/>
      <c r="D45" s="282" t="s">
        <v>23</v>
      </c>
      <c r="E45" s="295"/>
      <c r="F45" s="296" t="s">
        <v>98</v>
      </c>
      <c r="G45" s="297" t="s">
        <v>9</v>
      </c>
      <c r="H45" s="284" t="s">
        <v>10</v>
      </c>
      <c r="I45" s="284"/>
      <c r="J45" s="297" t="s">
        <v>24</v>
      </c>
      <c r="K45" s="298"/>
    </row>
    <row r="46" spans="1:11" ht="17.25" customHeight="1" x14ac:dyDescent="0.2">
      <c r="A46" s="303">
        <f>J25</f>
        <v>0</v>
      </c>
      <c r="B46" s="303"/>
      <c r="C46" s="139"/>
      <c r="D46" s="286" t="str">
        <f>CONCATENATE(TEXT(Parámetros!G29,"0")," BPC")</f>
        <v>15 BPC</v>
      </c>
      <c r="E46" s="380">
        <f>'Ingresos y Deducciones'!K35-'Ingresos y Deducciones'!K33-'Ingresos y Deducciones'!K31</f>
        <v>0</v>
      </c>
      <c r="F46" s="380"/>
      <c r="G46" s="287">
        <f>+J25</f>
        <v>0</v>
      </c>
      <c r="H46" s="288">
        <f>IF(E46&gt;Parámetros!I30,Parámetros!J30,Parámetros!J29)</f>
        <v>0.14000000000000001</v>
      </c>
      <c r="I46" s="288"/>
      <c r="J46" s="287">
        <f>G46*H46</f>
        <v>0</v>
      </c>
      <c r="K46" s="289"/>
    </row>
    <row r="47" spans="1:11" ht="12.75" customHeight="1" x14ac:dyDescent="0.25">
      <c r="A47" s="303"/>
      <c r="B47" s="303"/>
      <c r="C47" s="139"/>
      <c r="D47" s="262"/>
      <c r="E47" s="290"/>
      <c r="F47" s="291"/>
      <c r="G47" s="287"/>
      <c r="H47" s="292"/>
      <c r="I47" s="292"/>
      <c r="J47" s="293">
        <f>SUM(J46:J46)</f>
        <v>0</v>
      </c>
      <c r="K47" s="294"/>
    </row>
    <row r="48" spans="1:11" ht="12.75" hidden="1" customHeight="1" x14ac:dyDescent="0.2">
      <c r="A48" s="305"/>
      <c r="B48" s="305"/>
      <c r="C48" s="139"/>
      <c r="D48" s="53"/>
      <c r="E48" s="53"/>
      <c r="F48" s="54"/>
      <c r="G48" s="53"/>
      <c r="H48" s="53"/>
      <c r="I48" s="53"/>
      <c r="J48" s="53"/>
      <c r="K48" s="142"/>
    </row>
    <row r="49" spans="1:11" ht="12.75" customHeight="1" x14ac:dyDescent="0.2">
      <c r="A49" s="305"/>
      <c r="B49" s="305"/>
      <c r="C49" s="149"/>
      <c r="D49" s="65"/>
      <c r="E49" s="65"/>
      <c r="F49" s="80"/>
      <c r="G49" s="65"/>
      <c r="H49" s="65"/>
      <c r="I49" s="65"/>
      <c r="J49" s="65"/>
      <c r="K49" s="154"/>
    </row>
    <row r="50" spans="1:11" ht="15.75" customHeight="1" x14ac:dyDescent="0.3">
      <c r="A50" s="305"/>
      <c r="B50" s="305"/>
      <c r="C50" s="139"/>
      <c r="D50" s="360" t="s">
        <v>50</v>
      </c>
      <c r="E50" s="360"/>
      <c r="F50" s="360"/>
      <c r="G50" s="360"/>
      <c r="H50" s="360"/>
      <c r="I50" s="348"/>
      <c r="J50" s="348">
        <f>IF((J43-J47)&gt;0,(J43-J47),0)</f>
        <v>0</v>
      </c>
      <c r="K50" s="362"/>
    </row>
    <row r="51" spans="1:11" ht="8.4499999999999993" customHeight="1" x14ac:dyDescent="0.3">
      <c r="A51" s="305"/>
      <c r="B51" s="305"/>
      <c r="C51" s="139"/>
      <c r="D51" s="360"/>
      <c r="E51" s="360"/>
      <c r="F51" s="360"/>
      <c r="G51" s="360"/>
      <c r="H51" s="360"/>
      <c r="I51" s="348"/>
      <c r="J51" s="348"/>
      <c r="K51" s="363"/>
    </row>
    <row r="52" spans="1:11" ht="15" customHeight="1" x14ac:dyDescent="0.3">
      <c r="A52" s="305"/>
      <c r="B52" s="305"/>
      <c r="C52" s="139"/>
      <c r="D52" s="360" t="s">
        <v>70</v>
      </c>
      <c r="E52" s="360"/>
      <c r="F52" s="360"/>
      <c r="G52" s="360"/>
      <c r="H52" s="360"/>
      <c r="I52" s="348"/>
      <c r="J52" s="360" t="str">
        <f>IF('Ingresos y Deducciones'!H16="No","No corresponde",IF(AND('Ingresos y Deducciones'!H16="Si",SUM(J10:J11)&lt;=Parámetros!J13),0,J50))</f>
        <v>No corresponde</v>
      </c>
      <c r="K52" s="362"/>
    </row>
    <row r="53" spans="1:11" ht="9" customHeight="1" x14ac:dyDescent="0.3">
      <c r="A53" s="305"/>
      <c r="B53" s="305"/>
      <c r="C53" s="139"/>
      <c r="D53" s="360"/>
      <c r="E53" s="360"/>
      <c r="F53" s="360"/>
      <c r="G53" s="360"/>
      <c r="H53" s="360"/>
      <c r="I53" s="348"/>
      <c r="J53" s="348"/>
      <c r="K53" s="363"/>
    </row>
    <row r="54" spans="1:11" ht="14.25" customHeight="1" x14ac:dyDescent="0.3">
      <c r="A54" s="305"/>
      <c r="B54" s="305"/>
      <c r="C54" s="139"/>
      <c r="D54" s="360" t="s">
        <v>71</v>
      </c>
      <c r="E54" s="360"/>
      <c r="F54" s="360"/>
      <c r="G54" s="360"/>
      <c r="H54" s="360"/>
      <c r="I54" s="348"/>
      <c r="J54" s="348" t="str">
        <f>+IF('Ingresos y Deducciones'!H12="No","-",J50*0.95)</f>
        <v>-</v>
      </c>
      <c r="K54" s="364"/>
    </row>
    <row r="55" spans="1:11" ht="12.75" customHeight="1" x14ac:dyDescent="0.25">
      <c r="A55" s="305"/>
      <c r="B55" s="305"/>
      <c r="C55" s="158"/>
      <c r="D55" s="83"/>
      <c r="E55" s="84"/>
      <c r="F55" s="84"/>
      <c r="G55" s="84"/>
      <c r="H55" s="82"/>
      <c r="I55" s="82"/>
      <c r="J55" s="85"/>
      <c r="K55" s="159"/>
    </row>
    <row r="56" spans="1:11" ht="12.75" customHeight="1" x14ac:dyDescent="0.2">
      <c r="A56" s="301"/>
      <c r="B56" s="301"/>
      <c r="C56" s="139"/>
      <c r="D56" s="53"/>
      <c r="E56" s="53"/>
      <c r="F56" s="54"/>
      <c r="G56" s="53"/>
      <c r="H56" s="53"/>
      <c r="I56" s="53"/>
      <c r="J56" s="53"/>
      <c r="K56" s="142"/>
    </row>
    <row r="57" spans="1:11" ht="12.75" hidden="1" customHeight="1" x14ac:dyDescent="0.2">
      <c r="A57" s="301"/>
      <c r="B57" s="301"/>
      <c r="C57" s="139"/>
      <c r="D57" s="53"/>
      <c r="E57" s="53"/>
      <c r="F57" s="54"/>
      <c r="G57" s="53"/>
      <c r="H57" s="53"/>
      <c r="I57" s="53"/>
      <c r="J57" s="53"/>
      <c r="K57" s="142"/>
    </row>
    <row r="58" spans="1:11" ht="12.75" hidden="1" customHeight="1" x14ac:dyDescent="0.2">
      <c r="A58" s="301"/>
      <c r="B58" s="301"/>
      <c r="C58" s="139"/>
      <c r="D58" s="53"/>
      <c r="E58" s="53"/>
      <c r="F58" s="54"/>
      <c r="G58" s="53"/>
      <c r="H58" s="53"/>
      <c r="I58" s="53"/>
      <c r="J58" s="53"/>
      <c r="K58" s="142"/>
    </row>
    <row r="59" spans="1:11" ht="1.5" hidden="1" customHeight="1" x14ac:dyDescent="0.2">
      <c r="A59" s="301"/>
      <c r="B59" s="301"/>
      <c r="C59" s="139"/>
      <c r="D59" s="53"/>
      <c r="E59" s="53"/>
      <c r="F59" s="54"/>
      <c r="G59" s="53"/>
      <c r="H59" s="53"/>
      <c r="I59" s="53"/>
      <c r="J59" s="53"/>
      <c r="K59" s="142"/>
    </row>
    <row r="60" spans="1:11" ht="12.75" hidden="1" customHeight="1" x14ac:dyDescent="0.2">
      <c r="A60" s="301"/>
      <c r="B60" s="301"/>
      <c r="C60" s="139"/>
      <c r="D60" s="53"/>
      <c r="E60" s="53"/>
      <c r="F60" s="54"/>
      <c r="G60" s="53"/>
      <c r="H60" s="53"/>
      <c r="I60" s="53"/>
      <c r="J60" s="53"/>
      <c r="K60" s="142"/>
    </row>
    <row r="61" spans="1:11" ht="17.25" hidden="1" customHeight="1" x14ac:dyDescent="0.2">
      <c r="A61" s="301"/>
      <c r="B61" s="301"/>
      <c r="C61" s="139"/>
      <c r="D61" s="53"/>
      <c r="E61" s="53"/>
      <c r="F61" s="54"/>
      <c r="G61" s="53"/>
      <c r="H61" s="53"/>
      <c r="I61" s="53"/>
      <c r="J61" s="53"/>
      <c r="K61" s="142"/>
    </row>
    <row r="62" spans="1:11" ht="12.75" hidden="1" customHeight="1" x14ac:dyDescent="0.2">
      <c r="A62" s="301"/>
      <c r="B62" s="301"/>
      <c r="C62" s="139"/>
      <c r="D62" s="53"/>
      <c r="E62" s="53"/>
      <c r="F62" s="54"/>
      <c r="G62" s="53"/>
      <c r="H62" s="53"/>
      <c r="I62" s="53"/>
      <c r="J62" s="53"/>
      <c r="K62" s="142"/>
    </row>
    <row r="63" spans="1:11" ht="12.75" hidden="1" customHeight="1" x14ac:dyDescent="0.2">
      <c r="A63" s="301"/>
      <c r="B63" s="301"/>
      <c r="C63" s="139"/>
      <c r="D63" s="53"/>
      <c r="E63" s="53"/>
      <c r="F63" s="54"/>
      <c r="G63" s="53"/>
      <c r="H63" s="53"/>
      <c r="I63" s="53"/>
      <c r="J63" s="53"/>
      <c r="K63" s="142"/>
    </row>
    <row r="64" spans="1:11" ht="12.75" hidden="1" customHeight="1" x14ac:dyDescent="0.2">
      <c r="A64" s="301"/>
      <c r="B64" s="301"/>
      <c r="C64" s="139"/>
      <c r="D64" s="53"/>
      <c r="E64" s="53"/>
      <c r="F64" s="54"/>
      <c r="G64" s="53"/>
      <c r="H64" s="53"/>
      <c r="I64" s="53"/>
      <c r="J64" s="53"/>
      <c r="K64" s="142"/>
    </row>
    <row r="65" spans="1:11" ht="12.75" hidden="1" customHeight="1" x14ac:dyDescent="0.2">
      <c r="A65" s="301"/>
      <c r="B65" s="301"/>
      <c r="C65" s="139"/>
      <c r="D65" s="53"/>
      <c r="E65" s="53"/>
      <c r="F65" s="54"/>
      <c r="G65" s="53"/>
      <c r="H65" s="53"/>
      <c r="I65" s="53"/>
      <c r="J65" s="53"/>
      <c r="K65" s="142"/>
    </row>
    <row r="66" spans="1:11" ht="12.75" hidden="1" customHeight="1" x14ac:dyDescent="0.2">
      <c r="A66" s="301"/>
      <c r="B66" s="301"/>
      <c r="C66" s="139"/>
      <c r="D66" s="53"/>
      <c r="E66" s="53"/>
      <c r="F66" s="54"/>
      <c r="G66" s="53"/>
      <c r="H66" s="53"/>
      <c r="I66" s="53"/>
      <c r="J66" s="53"/>
      <c r="K66" s="142"/>
    </row>
    <row r="67" spans="1:11" ht="12.75" hidden="1" customHeight="1" x14ac:dyDescent="0.2">
      <c r="A67" s="301"/>
      <c r="B67" s="301"/>
      <c r="C67" s="139"/>
      <c r="D67" s="53"/>
      <c r="E67" s="53"/>
      <c r="F67" s="54"/>
      <c r="G67" s="53"/>
      <c r="H67" s="53"/>
      <c r="I67" s="53"/>
      <c r="J67" s="53"/>
      <c r="K67" s="142"/>
    </row>
    <row r="68" spans="1:11" ht="12.75" hidden="1" customHeight="1" x14ac:dyDescent="0.2">
      <c r="A68" s="301"/>
      <c r="B68" s="301"/>
      <c r="C68" s="139"/>
      <c r="D68" s="53"/>
      <c r="E68" s="53"/>
      <c r="F68" s="54"/>
      <c r="G68" s="53"/>
      <c r="H68" s="53"/>
      <c r="I68" s="53"/>
      <c r="J68" s="53"/>
      <c r="K68" s="142"/>
    </row>
    <row r="69" spans="1:11" ht="11.25" hidden="1" customHeight="1" x14ac:dyDescent="0.2">
      <c r="A69" s="301"/>
      <c r="B69" s="301"/>
      <c r="C69" s="139"/>
      <c r="D69" s="53"/>
      <c r="E69" s="53"/>
      <c r="F69" s="54"/>
      <c r="G69" s="53"/>
      <c r="H69" s="53"/>
      <c r="I69" s="53"/>
      <c r="J69" s="53"/>
      <c r="K69" s="142"/>
    </row>
    <row r="70" spans="1:11" ht="12.75" hidden="1" customHeight="1" x14ac:dyDescent="0.2">
      <c r="A70" s="301"/>
      <c r="B70" s="301"/>
      <c r="C70" s="139"/>
      <c r="D70" s="53"/>
      <c r="E70" s="53"/>
      <c r="F70" s="54"/>
      <c r="G70" s="53"/>
      <c r="H70" s="53"/>
      <c r="I70" s="53"/>
      <c r="J70" s="53"/>
      <c r="K70" s="142"/>
    </row>
    <row r="71" spans="1:11" ht="12.75" hidden="1" customHeight="1" x14ac:dyDescent="0.2">
      <c r="A71" s="301"/>
      <c r="B71" s="301"/>
      <c r="C71" s="139"/>
      <c r="D71" s="53"/>
      <c r="E71" s="53"/>
      <c r="F71" s="54"/>
      <c r="G71" s="53"/>
      <c r="H71" s="53"/>
      <c r="I71" s="53"/>
      <c r="J71" s="53"/>
      <c r="K71" s="142"/>
    </row>
    <row r="72" spans="1:11" ht="12.75" hidden="1" customHeight="1" x14ac:dyDescent="0.2">
      <c r="A72" s="301"/>
      <c r="B72" s="301"/>
      <c r="C72" s="139"/>
      <c r="D72" s="53"/>
      <c r="E72" s="53"/>
      <c r="F72" s="54"/>
      <c r="G72" s="53"/>
      <c r="H72" s="53"/>
      <c r="I72" s="53"/>
      <c r="J72" s="53"/>
      <c r="K72" s="142"/>
    </row>
    <row r="73" spans="1:11" ht="12.75" hidden="1" customHeight="1" x14ac:dyDescent="0.2">
      <c r="A73" s="301"/>
      <c r="B73" s="301"/>
      <c r="C73" s="139"/>
      <c r="D73" s="53"/>
      <c r="E73" s="53"/>
      <c r="F73" s="54"/>
      <c r="G73" s="53"/>
      <c r="H73" s="53"/>
      <c r="I73" s="53"/>
      <c r="J73" s="53"/>
      <c r="K73" s="142"/>
    </row>
    <row r="74" spans="1:11" ht="12.75" hidden="1" customHeight="1" x14ac:dyDescent="0.2">
      <c r="A74" s="301"/>
      <c r="B74" s="301"/>
      <c r="C74" s="139"/>
      <c r="D74" s="53"/>
      <c r="E74" s="53"/>
      <c r="F74" s="54"/>
      <c r="G74" s="53"/>
      <c r="H74" s="53"/>
      <c r="I74" s="53"/>
      <c r="J74" s="53"/>
      <c r="K74" s="142"/>
    </row>
    <row r="75" spans="1:11" ht="12.75" hidden="1" customHeight="1" x14ac:dyDescent="0.2">
      <c r="A75" s="301"/>
      <c r="B75" s="301"/>
      <c r="C75" s="139"/>
      <c r="D75" s="53"/>
      <c r="E75" s="53"/>
      <c r="F75" s="54"/>
      <c r="G75" s="53"/>
      <c r="H75" s="53"/>
      <c r="I75" s="53"/>
      <c r="J75" s="53"/>
      <c r="K75" s="142"/>
    </row>
    <row r="76" spans="1:11" ht="12.75" hidden="1" customHeight="1" x14ac:dyDescent="0.2">
      <c r="A76" s="301"/>
      <c r="B76" s="301"/>
      <c r="C76" s="139"/>
      <c r="D76" s="53"/>
      <c r="E76" s="53"/>
      <c r="F76" s="54"/>
      <c r="G76" s="53"/>
      <c r="H76" s="53"/>
      <c r="I76" s="53"/>
      <c r="J76" s="53"/>
      <c r="K76" s="142"/>
    </row>
    <row r="77" spans="1:11" ht="12.75" hidden="1" customHeight="1" x14ac:dyDescent="0.2">
      <c r="A77" s="301"/>
      <c r="B77" s="301"/>
      <c r="C77" s="139"/>
      <c r="D77" s="53"/>
      <c r="E77" s="53"/>
      <c r="F77" s="54"/>
      <c r="G77" s="53"/>
      <c r="H77" s="53"/>
      <c r="I77" s="53"/>
      <c r="J77" s="53"/>
      <c r="K77" s="142"/>
    </row>
    <row r="78" spans="1:11" ht="12.75" hidden="1" customHeight="1" x14ac:dyDescent="0.2">
      <c r="A78" s="301"/>
      <c r="B78" s="301"/>
      <c r="C78" s="139"/>
      <c r="D78" s="53"/>
      <c r="E78" s="53"/>
      <c r="F78" s="54"/>
      <c r="G78" s="53"/>
      <c r="H78" s="53"/>
      <c r="I78" s="53"/>
      <c r="J78" s="53"/>
      <c r="K78" s="142"/>
    </row>
    <row r="79" spans="1:11" ht="12.75" hidden="1" customHeight="1" x14ac:dyDescent="0.2">
      <c r="A79" s="301"/>
      <c r="B79" s="301"/>
      <c r="C79" s="139"/>
      <c r="D79" s="53"/>
      <c r="E79" s="53"/>
      <c r="F79" s="54"/>
      <c r="G79" s="53"/>
      <c r="H79" s="53"/>
      <c r="I79" s="53"/>
      <c r="J79" s="53"/>
      <c r="K79" s="142"/>
    </row>
    <row r="80" spans="1:11" ht="12.75" hidden="1" customHeight="1" x14ac:dyDescent="0.2">
      <c r="A80" s="301"/>
      <c r="B80" s="301"/>
      <c r="C80" s="139"/>
      <c r="D80" s="53"/>
      <c r="E80" s="53"/>
      <c r="F80" s="54"/>
      <c r="G80" s="53"/>
      <c r="H80" s="53"/>
      <c r="I80" s="53"/>
      <c r="J80" s="53"/>
      <c r="K80" s="142"/>
    </row>
    <row r="81" spans="1:11" ht="12.75" hidden="1" customHeight="1" x14ac:dyDescent="0.2">
      <c r="A81" s="301"/>
      <c r="B81" s="301"/>
      <c r="C81" s="139"/>
      <c r="D81" s="53"/>
      <c r="E81" s="53"/>
      <c r="F81" s="54"/>
      <c r="G81" s="53"/>
      <c r="H81" s="53"/>
      <c r="I81" s="53"/>
      <c r="J81" s="53"/>
      <c r="K81" s="142"/>
    </row>
    <row r="82" spans="1:11" ht="12.75" customHeight="1" x14ac:dyDescent="0.2">
      <c r="A82" s="301"/>
      <c r="B82" s="301"/>
      <c r="C82" s="158"/>
      <c r="D82" s="82"/>
      <c r="E82" s="82"/>
      <c r="F82" s="160"/>
      <c r="G82" s="82"/>
      <c r="H82" s="82"/>
      <c r="I82" s="82"/>
      <c r="J82" s="347" t="s">
        <v>49</v>
      </c>
      <c r="K82" s="162"/>
    </row>
  </sheetData>
  <sheetProtection password="979A" sheet="1" objects="1" scenarios="1"/>
  <protectedRanges>
    <protectedRange sqref="E5 G5:M5" name="Rango1"/>
  </protectedRanges>
  <mergeCells count="2">
    <mergeCell ref="L5:M5"/>
    <mergeCell ref="E46:F46"/>
  </mergeCells>
  <phoneticPr fontId="4" type="noConversion"/>
  <pageMargins left="0.39370078740157483" right="0.39370078740157483" top="0.98425196850393704" bottom="0.94488188976377963" header="0" footer="0.7086614173228347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H33"/>
  <sheetViews>
    <sheetView tabSelected="1" zoomScale="115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J12" sqref="J12"/>
    </sheetView>
  </sheetViews>
  <sheetFormatPr baseColWidth="10" defaultRowHeight="0" customHeight="1" zeroHeight="1" x14ac:dyDescent="0.25"/>
  <cols>
    <col min="1" max="1" width="6.140625" style="300" hidden="1" customWidth="1"/>
    <col min="2" max="2" width="6.140625" style="300" customWidth="1"/>
    <col min="3" max="3" width="6.140625" style="20" customWidth="1"/>
    <col min="4" max="4" width="8.7109375" style="346" customWidth="1"/>
    <col min="5" max="5" width="16.5703125" style="346" customWidth="1"/>
    <col min="6" max="6" width="14.85546875" style="346" customWidth="1"/>
    <col min="7" max="7" width="11.5703125" style="346" customWidth="1"/>
    <col min="8" max="8" width="12.85546875" style="346" customWidth="1"/>
    <col min="9" max="9" width="11.5703125" style="346" customWidth="1"/>
    <col min="10" max="10" width="10.28515625" style="346" customWidth="1"/>
    <col min="11" max="11" width="6.42578125" style="346" customWidth="1"/>
    <col min="12" max="12" width="2.7109375" style="346" customWidth="1"/>
    <col min="13" max="13" width="11.42578125" style="318"/>
    <col min="14" max="34" width="11.42578125" style="300"/>
    <col min="35" max="16384" width="11.42578125" style="163"/>
  </cols>
  <sheetData>
    <row r="1" spans="3:13" s="300" customFormat="1" ht="14.25" customHeight="1" x14ac:dyDescent="0.2"/>
    <row r="2" spans="3:13" ht="18" customHeight="1" x14ac:dyDescent="0.2">
      <c r="C2" s="176"/>
      <c r="D2" s="259"/>
      <c r="E2" s="259"/>
      <c r="F2" s="259"/>
      <c r="G2" s="259"/>
      <c r="H2" s="259"/>
      <c r="I2" s="259"/>
      <c r="J2" s="259"/>
      <c r="K2" s="259"/>
      <c r="L2" s="259"/>
      <c r="M2" s="300"/>
    </row>
    <row r="3" spans="3:13" ht="16.5" customHeight="1" x14ac:dyDescent="0.25">
      <c r="C3" s="179"/>
      <c r="D3" s="359"/>
      <c r="E3" s="359"/>
      <c r="F3" s="361" t="s">
        <v>137</v>
      </c>
      <c r="G3" s="359"/>
      <c r="H3" s="359"/>
      <c r="I3" s="359"/>
      <c r="J3" s="359"/>
      <c r="K3" s="359"/>
      <c r="L3" s="359"/>
      <c r="M3" s="314"/>
    </row>
    <row r="4" spans="3:13" ht="19.5" customHeight="1" x14ac:dyDescent="0.2">
      <c r="C4" s="179"/>
      <c r="D4" s="359" t="s">
        <v>89</v>
      </c>
      <c r="E4" s="359"/>
      <c r="F4" s="359"/>
      <c r="G4" s="359"/>
      <c r="H4" s="359"/>
      <c r="I4" s="359"/>
      <c r="J4" s="359"/>
      <c r="K4" s="359"/>
      <c r="L4" s="359"/>
      <c r="M4" s="311"/>
    </row>
    <row r="5" spans="3:13" ht="14.25" customHeight="1" x14ac:dyDescent="0.3">
      <c r="C5" s="179"/>
      <c r="D5" s="385" t="s">
        <v>131</v>
      </c>
      <c r="E5" s="385"/>
      <c r="F5" s="385"/>
      <c r="G5" s="385"/>
      <c r="H5" s="385"/>
      <c r="I5" s="385"/>
      <c r="J5" s="385"/>
      <c r="K5" s="385"/>
      <c r="L5" s="386"/>
      <c r="M5" s="314"/>
    </row>
    <row r="6" spans="3:13" ht="9" customHeight="1" x14ac:dyDescent="0.25">
      <c r="C6" s="179"/>
      <c r="D6" s="182"/>
      <c r="E6" s="183"/>
      <c r="F6" s="183"/>
      <c r="G6" s="183"/>
      <c r="H6" s="183"/>
      <c r="I6" s="183"/>
      <c r="J6" s="183"/>
      <c r="K6" s="183"/>
      <c r="L6" s="184"/>
      <c r="M6" s="314"/>
    </row>
    <row r="7" spans="3:13" ht="20.25" customHeight="1" x14ac:dyDescent="0.25">
      <c r="C7" s="185"/>
      <c r="D7" s="315" t="s">
        <v>132</v>
      </c>
      <c r="E7" s="316"/>
      <c r="F7" s="316"/>
      <c r="G7" s="316"/>
      <c r="H7" s="316"/>
      <c r="I7" s="316"/>
      <c r="J7" s="316"/>
      <c r="K7" s="316"/>
      <c r="L7" s="317"/>
    </row>
    <row r="8" spans="3:13" ht="14.25" x14ac:dyDescent="0.25">
      <c r="C8" s="185"/>
      <c r="D8" s="319" t="s">
        <v>12</v>
      </c>
      <c r="E8" s="319"/>
      <c r="F8" s="319"/>
      <c r="G8" s="319"/>
      <c r="H8" s="319"/>
      <c r="I8" s="319"/>
      <c r="J8" s="351">
        <v>6864</v>
      </c>
      <c r="K8" s="320"/>
      <c r="L8" s="317"/>
    </row>
    <row r="9" spans="3:13" ht="14.25" x14ac:dyDescent="0.25">
      <c r="C9" s="185"/>
      <c r="D9" s="319" t="s">
        <v>16</v>
      </c>
      <c r="E9" s="319"/>
      <c r="F9" s="319"/>
      <c r="G9" s="319"/>
      <c r="H9" s="319"/>
      <c r="I9" s="319"/>
      <c r="J9" s="365">
        <v>0.15</v>
      </c>
      <c r="K9" s="316"/>
      <c r="L9" s="317"/>
    </row>
    <row r="10" spans="3:13" ht="14.25" x14ac:dyDescent="0.25">
      <c r="C10" s="185"/>
      <c r="D10" s="319" t="s">
        <v>41</v>
      </c>
      <c r="E10" s="319"/>
      <c r="F10" s="319"/>
      <c r="G10" s="319"/>
      <c r="H10" s="319"/>
      <c r="I10" s="319"/>
      <c r="J10" s="366">
        <v>4.4999999999999998E-2</v>
      </c>
      <c r="K10" s="321"/>
      <c r="L10" s="317"/>
    </row>
    <row r="11" spans="3:13" ht="14.25" x14ac:dyDescent="0.25">
      <c r="C11" s="185"/>
      <c r="D11" s="319" t="s">
        <v>66</v>
      </c>
      <c r="E11" s="319"/>
      <c r="F11" s="319"/>
      <c r="G11" s="319"/>
      <c r="H11" s="319"/>
      <c r="I11" s="319"/>
      <c r="J11" s="367">
        <v>1E-3</v>
      </c>
      <c r="K11" s="321"/>
      <c r="L11" s="317"/>
    </row>
    <row r="12" spans="3:13" ht="14.25" x14ac:dyDescent="0.25">
      <c r="C12" s="185"/>
      <c r="D12" s="319" t="s">
        <v>25</v>
      </c>
      <c r="E12" s="319"/>
      <c r="F12" s="319"/>
      <c r="G12" s="319"/>
      <c r="H12" s="319"/>
      <c r="I12" s="319"/>
      <c r="J12" s="351">
        <v>272564</v>
      </c>
      <c r="K12" s="321"/>
      <c r="L12" s="317"/>
    </row>
    <row r="13" spans="3:13" ht="14.25" x14ac:dyDescent="0.25">
      <c r="C13" s="185"/>
      <c r="D13" s="319" t="s">
        <v>123</v>
      </c>
      <c r="E13" s="319"/>
      <c r="F13" s="319"/>
      <c r="G13" s="319"/>
      <c r="H13" s="319"/>
      <c r="I13" s="319"/>
      <c r="J13" s="351">
        <v>68300</v>
      </c>
      <c r="K13" s="316"/>
      <c r="L13" s="317"/>
    </row>
    <row r="14" spans="3:13" ht="14.25" x14ac:dyDescent="0.25">
      <c r="C14" s="185"/>
      <c r="D14" s="316"/>
      <c r="E14" s="316"/>
      <c r="F14" s="316"/>
      <c r="G14" s="316"/>
      <c r="H14" s="316"/>
      <c r="I14" s="316"/>
      <c r="J14" s="322"/>
      <c r="K14" s="320"/>
      <c r="L14" s="317"/>
    </row>
    <row r="15" spans="3:13" ht="15" thickBot="1" x14ac:dyDescent="0.3">
      <c r="C15" s="185"/>
      <c r="D15" s="316" t="s">
        <v>121</v>
      </c>
      <c r="E15" s="316"/>
      <c r="F15" s="316"/>
      <c r="G15" s="316"/>
      <c r="H15" s="316"/>
      <c r="I15" s="316"/>
      <c r="J15" s="316"/>
      <c r="K15" s="320"/>
      <c r="L15" s="317"/>
    </row>
    <row r="16" spans="3:13" ht="14.25" x14ac:dyDescent="0.25">
      <c r="C16" s="185"/>
      <c r="D16" s="387" t="s">
        <v>6</v>
      </c>
      <c r="E16" s="388"/>
      <c r="F16" s="388"/>
      <c r="G16" s="388" t="s">
        <v>62</v>
      </c>
      <c r="H16" s="388"/>
      <c r="I16" s="388"/>
      <c r="J16" s="323" t="s">
        <v>10</v>
      </c>
      <c r="K16" s="324"/>
      <c r="L16" s="317"/>
    </row>
    <row r="17" spans="3:12" ht="14.25" x14ac:dyDescent="0.25">
      <c r="C17" s="185"/>
      <c r="D17" s="325">
        <v>0</v>
      </c>
      <c r="E17" s="326" t="s">
        <v>13</v>
      </c>
      <c r="F17" s="327">
        <f t="shared" ref="F17:F24" si="0">D17*$J$8</f>
        <v>0</v>
      </c>
      <c r="G17" s="328">
        <f>84/12</f>
        <v>7</v>
      </c>
      <c r="H17" s="326" t="s">
        <v>13</v>
      </c>
      <c r="I17" s="327">
        <f t="shared" ref="I17:I23" si="1">G17*$J$8</f>
        <v>48048</v>
      </c>
      <c r="J17" s="329">
        <v>0</v>
      </c>
      <c r="K17" s="320"/>
      <c r="L17" s="317"/>
    </row>
    <row r="18" spans="3:12" ht="14.25" x14ac:dyDescent="0.25">
      <c r="C18" s="185"/>
      <c r="D18" s="325">
        <f t="shared" ref="D18:D24" si="2">+G17</f>
        <v>7</v>
      </c>
      <c r="E18" s="326" t="s">
        <v>13</v>
      </c>
      <c r="F18" s="327">
        <f t="shared" si="0"/>
        <v>48048</v>
      </c>
      <c r="G18" s="328">
        <f>120/12</f>
        <v>10</v>
      </c>
      <c r="H18" s="326" t="s">
        <v>13</v>
      </c>
      <c r="I18" s="327">
        <f t="shared" si="1"/>
        <v>68640</v>
      </c>
      <c r="J18" s="329">
        <v>0.1</v>
      </c>
      <c r="K18" s="324" t="s">
        <v>31</v>
      </c>
      <c r="L18" s="317"/>
    </row>
    <row r="19" spans="3:12" ht="14.25" x14ac:dyDescent="0.25">
      <c r="C19" s="185"/>
      <c r="D19" s="325">
        <f t="shared" si="2"/>
        <v>10</v>
      </c>
      <c r="E19" s="326" t="s">
        <v>13</v>
      </c>
      <c r="F19" s="327">
        <f t="shared" si="0"/>
        <v>68640</v>
      </c>
      <c r="G19" s="328">
        <f>180/12</f>
        <v>15</v>
      </c>
      <c r="H19" s="326" t="s">
        <v>13</v>
      </c>
      <c r="I19" s="327">
        <f t="shared" si="1"/>
        <v>102960</v>
      </c>
      <c r="J19" s="329">
        <v>0.15</v>
      </c>
      <c r="K19" s="320"/>
      <c r="L19" s="317"/>
    </row>
    <row r="20" spans="3:12" ht="14.25" x14ac:dyDescent="0.25">
      <c r="C20" s="185"/>
      <c r="D20" s="325">
        <f t="shared" si="2"/>
        <v>15</v>
      </c>
      <c r="E20" s="326" t="s">
        <v>13</v>
      </c>
      <c r="F20" s="327">
        <f t="shared" si="0"/>
        <v>102960</v>
      </c>
      <c r="G20" s="328">
        <f>360/12</f>
        <v>30</v>
      </c>
      <c r="H20" s="326" t="s">
        <v>13</v>
      </c>
      <c r="I20" s="327">
        <f t="shared" si="1"/>
        <v>205920</v>
      </c>
      <c r="J20" s="329">
        <v>0.24</v>
      </c>
      <c r="K20" s="322"/>
      <c r="L20" s="317"/>
    </row>
    <row r="21" spans="3:12" ht="14.25" x14ac:dyDescent="0.25">
      <c r="C21" s="185"/>
      <c r="D21" s="325">
        <v>30</v>
      </c>
      <c r="E21" s="326" t="s">
        <v>13</v>
      </c>
      <c r="F21" s="327">
        <f t="shared" si="0"/>
        <v>205920</v>
      </c>
      <c r="G21" s="328">
        <f>600/12</f>
        <v>50</v>
      </c>
      <c r="H21" s="326" t="s">
        <v>13</v>
      </c>
      <c r="I21" s="327">
        <f t="shared" si="1"/>
        <v>343200</v>
      </c>
      <c r="J21" s="329">
        <v>0.25</v>
      </c>
      <c r="K21" s="322"/>
      <c r="L21" s="317"/>
    </row>
    <row r="22" spans="3:12" ht="14.25" x14ac:dyDescent="0.25">
      <c r="C22" s="185"/>
      <c r="D22" s="325">
        <v>50</v>
      </c>
      <c r="E22" s="326" t="s">
        <v>13</v>
      </c>
      <c r="F22" s="327">
        <f>D22*$J$8</f>
        <v>343200</v>
      </c>
      <c r="G22" s="328">
        <f>900/12</f>
        <v>75</v>
      </c>
      <c r="H22" s="326" t="s">
        <v>13</v>
      </c>
      <c r="I22" s="327">
        <f>G22*$J$8</f>
        <v>514800</v>
      </c>
      <c r="J22" s="329">
        <v>0.27</v>
      </c>
      <c r="K22" s="322"/>
      <c r="L22" s="317"/>
    </row>
    <row r="23" spans="3:12" ht="14.25" x14ac:dyDescent="0.25">
      <c r="C23" s="185"/>
      <c r="D23" s="325">
        <f>+G22</f>
        <v>75</v>
      </c>
      <c r="E23" s="326" t="s">
        <v>13</v>
      </c>
      <c r="F23" s="327">
        <f t="shared" si="0"/>
        <v>514800</v>
      </c>
      <c r="G23" s="328">
        <f>1380/12</f>
        <v>115</v>
      </c>
      <c r="H23" s="326" t="s">
        <v>13</v>
      </c>
      <c r="I23" s="327">
        <f t="shared" si="1"/>
        <v>789360</v>
      </c>
      <c r="J23" s="329">
        <v>0.31</v>
      </c>
      <c r="K23" s="322"/>
      <c r="L23" s="317"/>
    </row>
    <row r="24" spans="3:12" ht="15" thickBot="1" x14ac:dyDescent="0.3">
      <c r="C24" s="185"/>
      <c r="D24" s="330">
        <f t="shared" si="2"/>
        <v>115</v>
      </c>
      <c r="E24" s="331" t="s">
        <v>13</v>
      </c>
      <c r="F24" s="332">
        <f t="shared" si="0"/>
        <v>789360</v>
      </c>
      <c r="G24" s="331"/>
      <c r="H24" s="331"/>
      <c r="I24" s="332"/>
      <c r="J24" s="333">
        <v>0.36</v>
      </c>
      <c r="K24" s="322"/>
      <c r="L24" s="317"/>
    </row>
    <row r="25" spans="3:12" ht="7.5" customHeight="1" x14ac:dyDescent="0.25">
      <c r="C25" s="185"/>
      <c r="D25" s="316"/>
      <c r="E25" s="316"/>
      <c r="F25" s="316"/>
      <c r="G25" s="316"/>
      <c r="H25" s="316"/>
      <c r="I25" s="316"/>
      <c r="J25" s="316"/>
      <c r="K25" s="316"/>
      <c r="L25" s="317"/>
    </row>
    <row r="26" spans="3:12" ht="7.5" customHeight="1" x14ac:dyDescent="0.25">
      <c r="C26" s="185"/>
      <c r="D26" s="316"/>
      <c r="E26" s="316"/>
      <c r="F26" s="316"/>
      <c r="G26" s="316"/>
      <c r="H26" s="316"/>
      <c r="I26" s="316"/>
      <c r="J26" s="316"/>
      <c r="K26" s="316"/>
      <c r="L26" s="317"/>
    </row>
    <row r="27" spans="3:12" ht="15" thickBot="1" x14ac:dyDescent="0.3">
      <c r="C27" s="185"/>
      <c r="D27" s="316" t="s">
        <v>122</v>
      </c>
      <c r="E27" s="316"/>
      <c r="F27" s="316"/>
      <c r="G27" s="316"/>
      <c r="H27" s="316"/>
      <c r="I27" s="316"/>
      <c r="J27" s="316"/>
      <c r="K27" s="322"/>
      <c r="L27" s="317"/>
    </row>
    <row r="28" spans="3:12" ht="14.25" x14ac:dyDescent="0.25">
      <c r="C28" s="185"/>
      <c r="D28" s="334" t="s">
        <v>95</v>
      </c>
      <c r="E28" s="335"/>
      <c r="F28" s="335"/>
      <c r="G28" s="335"/>
      <c r="H28" s="335"/>
      <c r="I28" s="336"/>
      <c r="J28" s="323" t="s">
        <v>10</v>
      </c>
      <c r="K28" s="322"/>
      <c r="L28" s="317"/>
    </row>
    <row r="29" spans="3:12" ht="14.25" x14ac:dyDescent="0.25">
      <c r="C29" s="185"/>
      <c r="D29" s="381" t="s">
        <v>97</v>
      </c>
      <c r="E29" s="382"/>
      <c r="F29" s="382"/>
      <c r="G29" s="326">
        <f>180/12</f>
        <v>15</v>
      </c>
      <c r="H29" s="327" t="s">
        <v>13</v>
      </c>
      <c r="I29" s="327">
        <f>+G29*J8</f>
        <v>102960</v>
      </c>
      <c r="J29" s="329">
        <v>0.14000000000000001</v>
      </c>
      <c r="K29" s="322"/>
      <c r="L29" s="317"/>
    </row>
    <row r="30" spans="3:12" ht="15" thickBot="1" x14ac:dyDescent="0.3">
      <c r="C30" s="185"/>
      <c r="D30" s="383" t="s">
        <v>96</v>
      </c>
      <c r="E30" s="384"/>
      <c r="F30" s="384"/>
      <c r="G30" s="337">
        <v>15</v>
      </c>
      <c r="H30" s="332" t="str">
        <f>+H29</f>
        <v>BPC</v>
      </c>
      <c r="I30" s="332">
        <f>+I29</f>
        <v>102960</v>
      </c>
      <c r="J30" s="333">
        <v>0.08</v>
      </c>
      <c r="K30" s="322"/>
      <c r="L30" s="317"/>
    </row>
    <row r="31" spans="3:12" ht="14.25" x14ac:dyDescent="0.25">
      <c r="C31" s="185"/>
      <c r="D31" s="338"/>
      <c r="E31" s="339"/>
      <c r="F31" s="340"/>
      <c r="G31" s="338"/>
      <c r="H31" s="339"/>
      <c r="I31" s="340"/>
      <c r="J31" s="341"/>
      <c r="K31" s="322"/>
      <c r="L31" s="317"/>
    </row>
    <row r="32" spans="3:12" ht="14.25" x14ac:dyDescent="0.25">
      <c r="C32" s="185"/>
      <c r="D32" s="316"/>
      <c r="E32" s="316"/>
      <c r="F32" s="316"/>
      <c r="G32" s="316"/>
      <c r="H32" s="316"/>
      <c r="I32" s="316"/>
      <c r="J32" s="322"/>
      <c r="K32" s="322"/>
      <c r="L32" s="317"/>
    </row>
    <row r="33" spans="3:12" ht="14.25" x14ac:dyDescent="0.25">
      <c r="C33" s="188"/>
      <c r="D33" s="342"/>
      <c r="E33" s="342"/>
      <c r="F33" s="342"/>
      <c r="G33" s="342"/>
      <c r="H33" s="342"/>
      <c r="I33" s="343"/>
      <c r="J33" s="343" t="s">
        <v>49</v>
      </c>
      <c r="K33" s="344"/>
      <c r="L33" s="345"/>
    </row>
  </sheetData>
  <sheetProtection password="979A" sheet="1" selectLockedCells="1"/>
  <protectedRanges>
    <protectedRange sqref="C9:IW10 D22:J24 H21 E21:F21 G29:I29 E27:I28 E30:I65535 D27:D65535 J27:J65535 K11:IW65535 C11:C65535 D11:J12 D14:J20 D2:G2 D6:IW8 E3 D4:G5 H2:IW5 A2:C8" name="Rango1"/>
  </protectedRanges>
  <mergeCells count="5">
    <mergeCell ref="D29:F29"/>
    <mergeCell ref="D30:F30"/>
    <mergeCell ref="D5:L5"/>
    <mergeCell ref="D16:F16"/>
    <mergeCell ref="G16:I16"/>
  </mergeCells>
  <phoneticPr fontId="4" type="noConversion"/>
  <pageMargins left="0.75" right="0.75" top="1" bottom="1" header="0" footer="0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9"/>
  <sheetViews>
    <sheetView showGridLines="0" topLeftCell="A31" workbookViewId="0">
      <selection activeCell="K72" sqref="K72"/>
    </sheetView>
  </sheetViews>
  <sheetFormatPr baseColWidth="10" defaultColWidth="10.140625" defaultRowHeight="12.75" zeroHeight="1" x14ac:dyDescent="0.2"/>
  <cols>
    <col min="1" max="1" width="4" style="163" customWidth="1"/>
    <col min="2" max="2" width="6" style="3" customWidth="1"/>
    <col min="3" max="3" width="9.42578125" style="3" customWidth="1"/>
    <col min="4" max="4" width="14.85546875" style="3" customWidth="1"/>
    <col min="5" max="5" width="14.42578125" style="3" customWidth="1"/>
    <col min="6" max="6" width="12" style="3" customWidth="1"/>
    <col min="7" max="7" width="16.140625" style="3" customWidth="1"/>
    <col min="8" max="8" width="20.28515625" style="3" customWidth="1"/>
    <col min="9" max="9" width="6.5703125" style="3" customWidth="1"/>
    <col min="10" max="10" width="3.7109375" style="3" customWidth="1"/>
    <col min="11" max="11" width="17" style="3" customWidth="1"/>
    <col min="12" max="12" width="4.85546875" style="3" customWidth="1"/>
    <col min="13" max="16384" width="10.140625" style="163"/>
  </cols>
  <sheetData>
    <row r="1" spans="2:12" ht="20.25" customHeight="1" x14ac:dyDescent="0.2"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2:12" ht="15" customHeight="1" x14ac:dyDescent="0.2">
      <c r="B2" s="101"/>
      <c r="C2" s="96"/>
      <c r="D2" s="96"/>
      <c r="E2" s="96"/>
      <c r="F2" s="96"/>
      <c r="G2" s="96"/>
      <c r="H2" s="96"/>
      <c r="I2" s="96"/>
      <c r="J2" s="96"/>
      <c r="K2" s="96"/>
      <c r="L2" s="102"/>
    </row>
    <row r="3" spans="2:12" ht="17.25" customHeight="1" x14ac:dyDescent="0.3">
      <c r="B3" s="103" t="s">
        <v>78</v>
      </c>
      <c r="C3" s="390" t="s">
        <v>101</v>
      </c>
      <c r="D3" s="390"/>
      <c r="E3" s="390"/>
      <c r="F3" s="390"/>
      <c r="G3" s="390"/>
      <c r="H3" s="390"/>
      <c r="I3" s="390"/>
      <c r="J3" s="390"/>
      <c r="K3" s="390"/>
      <c r="L3" s="391"/>
    </row>
    <row r="4" spans="2:12" ht="17.25" customHeight="1" x14ac:dyDescent="0.2">
      <c r="B4" s="104"/>
      <c r="C4" s="392" t="s">
        <v>102</v>
      </c>
      <c r="D4" s="392"/>
      <c r="E4" s="392"/>
      <c r="F4" s="392"/>
      <c r="G4" s="392"/>
      <c r="H4" s="392"/>
      <c r="I4" s="392"/>
      <c r="J4" s="392"/>
      <c r="K4" s="392"/>
      <c r="L4" s="393"/>
    </row>
    <row r="5" spans="2:12" ht="17.25" customHeight="1" x14ac:dyDescent="0.2">
      <c r="B5" s="104"/>
      <c r="C5" s="394" t="s">
        <v>107</v>
      </c>
      <c r="D5" s="394"/>
      <c r="E5" s="394"/>
      <c r="F5" s="394"/>
      <c r="G5" s="394"/>
      <c r="H5" s="394"/>
      <c r="I5" s="394"/>
      <c r="J5" s="394"/>
      <c r="K5" s="394"/>
      <c r="L5" s="395"/>
    </row>
    <row r="6" spans="2:12" ht="7.5" customHeight="1" thickBot="1" x14ac:dyDescent="0.3">
      <c r="B6" s="105"/>
      <c r="C6" s="31"/>
      <c r="D6" s="31"/>
      <c r="E6" s="31"/>
      <c r="F6" s="31"/>
      <c r="G6" s="31"/>
      <c r="H6" s="31"/>
      <c r="I6" s="32"/>
      <c r="J6" s="32"/>
      <c r="K6" s="32"/>
      <c r="L6" s="106"/>
    </row>
    <row r="7" spans="2:12" ht="15.75" customHeight="1" x14ac:dyDescent="0.25">
      <c r="B7" s="104"/>
      <c r="C7" s="107"/>
      <c r="D7" s="107"/>
      <c r="E7" s="107"/>
      <c r="F7" s="107" t="s">
        <v>108</v>
      </c>
      <c r="G7" s="107"/>
      <c r="H7" s="107"/>
      <c r="I7" s="108"/>
      <c r="J7" s="108"/>
      <c r="K7" s="108"/>
      <c r="L7" s="109"/>
    </row>
    <row r="8" spans="2:12" ht="12" hidden="1" customHeight="1" x14ac:dyDescent="0.2">
      <c r="B8" s="375"/>
      <c r="C8" s="376"/>
      <c r="D8" s="376"/>
      <c r="E8" s="376"/>
      <c r="F8" s="376"/>
      <c r="G8" s="376"/>
      <c r="H8" s="376"/>
      <c r="I8" s="376"/>
      <c r="J8" s="376"/>
      <c r="K8" s="376"/>
      <c r="L8" s="377"/>
    </row>
    <row r="9" spans="2:12" ht="14.25" customHeight="1" x14ac:dyDescent="0.2">
      <c r="B9" s="104"/>
      <c r="C9" s="9" t="s">
        <v>47</v>
      </c>
      <c r="D9" s="4"/>
      <c r="E9" s="4"/>
      <c r="F9" s="4"/>
      <c r="G9" s="4"/>
      <c r="H9" s="4"/>
      <c r="I9" s="4"/>
      <c r="J9" s="4"/>
      <c r="K9" s="110">
        <f>IF(H10="Si",1,2)</f>
        <v>1</v>
      </c>
      <c r="L9" s="111"/>
    </row>
    <row r="10" spans="2:12" x14ac:dyDescent="0.2">
      <c r="B10" s="104"/>
      <c r="C10" s="4"/>
      <c r="D10" s="4"/>
      <c r="E10" s="9" t="s">
        <v>90</v>
      </c>
      <c r="F10" s="4"/>
      <c r="G10" s="4"/>
      <c r="H10" s="35" t="str">
        <f>+'Ingresos y Deducciones'!H10</f>
        <v>Si</v>
      </c>
      <c r="I10" s="110"/>
      <c r="J10" s="110"/>
      <c r="L10" s="111"/>
    </row>
    <row r="11" spans="2:12" ht="2.25" customHeight="1" x14ac:dyDescent="0.2">
      <c r="B11" s="104"/>
      <c r="C11" s="4"/>
      <c r="D11" s="4"/>
      <c r="E11" s="9"/>
      <c r="F11" s="4"/>
      <c r="G11" s="4"/>
      <c r="H11" s="7"/>
      <c r="I11" s="4"/>
      <c r="J11" s="4"/>
      <c r="L11" s="111"/>
    </row>
    <row r="12" spans="2:12" x14ac:dyDescent="0.2">
      <c r="B12" s="104"/>
      <c r="C12" s="9"/>
      <c r="D12" s="4"/>
      <c r="E12" s="9" t="s">
        <v>91</v>
      </c>
      <c r="F12" s="4"/>
      <c r="G12" s="4"/>
      <c r="H12" s="35" t="str">
        <f>+'Ingresos y Deducciones'!H12</f>
        <v>No</v>
      </c>
      <c r="I12" s="110"/>
      <c r="J12" s="110"/>
      <c r="L12" s="111"/>
    </row>
    <row r="13" spans="2:12" ht="2.25" customHeight="1" x14ac:dyDescent="0.2">
      <c r="B13" s="104"/>
      <c r="C13" s="4"/>
      <c r="D13" s="4"/>
      <c r="E13" s="9"/>
      <c r="F13" s="4"/>
      <c r="G13" s="4"/>
      <c r="H13" s="7"/>
      <c r="I13" s="4"/>
      <c r="J13" s="4"/>
      <c r="L13" s="111"/>
    </row>
    <row r="14" spans="2:12" x14ac:dyDescent="0.2">
      <c r="B14" s="104"/>
      <c r="C14" s="9"/>
      <c r="D14" s="4"/>
      <c r="E14" s="9" t="s">
        <v>92</v>
      </c>
      <c r="F14" s="4"/>
      <c r="G14" s="4"/>
      <c r="H14" s="35" t="str">
        <f>+'Ingresos y Deducciones'!H14</f>
        <v>Si</v>
      </c>
      <c r="I14" s="112"/>
      <c r="J14" s="110"/>
      <c r="L14" s="111"/>
    </row>
    <row r="15" spans="2:12" ht="2.25" customHeight="1" x14ac:dyDescent="0.2">
      <c r="B15" s="104"/>
      <c r="C15" s="4"/>
      <c r="D15" s="4"/>
      <c r="E15" s="9"/>
      <c r="F15" s="4"/>
      <c r="G15" s="4"/>
      <c r="H15" s="7"/>
      <c r="I15" s="4"/>
      <c r="J15" s="4"/>
      <c r="L15" s="111"/>
    </row>
    <row r="16" spans="2:12" x14ac:dyDescent="0.2">
      <c r="B16" s="104"/>
      <c r="C16" s="9"/>
      <c r="D16" s="13"/>
      <c r="E16" s="9" t="s">
        <v>93</v>
      </c>
      <c r="F16" s="34"/>
      <c r="G16" s="34"/>
      <c r="H16" s="35" t="str">
        <f>+'Ingresos y Deducciones'!H16</f>
        <v>No</v>
      </c>
      <c r="I16" s="112"/>
      <c r="J16" s="110"/>
      <c r="L16" s="111"/>
    </row>
    <row r="17" spans="2:12" ht="11.25" customHeight="1" x14ac:dyDescent="0.2">
      <c r="B17" s="104"/>
      <c r="C17" s="4"/>
      <c r="D17" s="4"/>
      <c r="E17" s="4"/>
      <c r="F17" s="4"/>
      <c r="G17" s="4"/>
      <c r="H17" s="4"/>
      <c r="I17" s="4"/>
      <c r="J17" s="4"/>
      <c r="K17" s="110"/>
      <c r="L17" s="111"/>
    </row>
    <row r="18" spans="2:12" ht="409.6" hidden="1" customHeight="1" x14ac:dyDescent="0.2">
      <c r="B18" s="104"/>
      <c r="C18" s="4"/>
      <c r="D18" s="4"/>
      <c r="E18" s="4"/>
      <c r="F18" s="4"/>
      <c r="G18" s="4"/>
      <c r="H18" s="4"/>
      <c r="I18" s="4"/>
      <c r="J18" s="4"/>
      <c r="K18" s="4"/>
      <c r="L18" s="111"/>
    </row>
    <row r="19" spans="2:12" ht="409.6" hidden="1" customHeight="1" x14ac:dyDescent="0.2">
      <c r="B19" s="104"/>
      <c r="C19" s="4"/>
      <c r="D19" s="4"/>
      <c r="E19" s="4"/>
      <c r="F19" s="4"/>
      <c r="G19" s="4"/>
      <c r="H19" s="4"/>
      <c r="I19" s="4"/>
      <c r="J19" s="4"/>
      <c r="K19" s="4"/>
      <c r="L19" s="111"/>
    </row>
    <row r="20" spans="2:12" ht="409.6" hidden="1" customHeight="1" x14ac:dyDescent="0.2">
      <c r="B20" s="104"/>
      <c r="C20" s="4"/>
      <c r="D20" s="4"/>
      <c r="E20" s="4"/>
      <c r="F20" s="4"/>
      <c r="G20" s="4"/>
      <c r="H20" s="4"/>
      <c r="I20" s="4"/>
      <c r="J20" s="4"/>
      <c r="K20" s="4"/>
      <c r="L20" s="111"/>
    </row>
    <row r="21" spans="2:12" ht="409.6" hidden="1" customHeight="1" x14ac:dyDescent="0.2">
      <c r="B21" s="104"/>
      <c r="C21" s="4"/>
      <c r="D21" s="4"/>
      <c r="E21" s="4"/>
      <c r="F21" s="4"/>
      <c r="G21" s="4"/>
      <c r="H21" s="4"/>
      <c r="I21" s="4"/>
      <c r="J21" s="4"/>
      <c r="K21" s="4"/>
      <c r="L21" s="111"/>
    </row>
    <row r="22" spans="2:12" ht="17.25" customHeight="1" x14ac:dyDescent="0.2">
      <c r="B22" s="104"/>
      <c r="C22" s="113" t="s">
        <v>33</v>
      </c>
      <c r="D22" s="4"/>
      <c r="E22" s="4"/>
      <c r="F22" s="4"/>
      <c r="G22" s="4"/>
      <c r="H22" s="4"/>
      <c r="I22" s="4"/>
      <c r="J22" s="5"/>
      <c r="K22" s="6"/>
      <c r="L22" s="111"/>
    </row>
    <row r="23" spans="2:12" ht="14.25" customHeight="1" x14ac:dyDescent="0.25">
      <c r="B23" s="104"/>
      <c r="C23" s="223" t="s">
        <v>15</v>
      </c>
      <c r="D23" s="4"/>
      <c r="E23" s="4"/>
      <c r="F23" s="4"/>
      <c r="G23" s="4"/>
      <c r="H23" s="4"/>
      <c r="I23" s="4"/>
      <c r="J23" s="4"/>
      <c r="K23" s="4"/>
      <c r="L23" s="111"/>
    </row>
    <row r="24" spans="2:12" ht="15" customHeight="1" x14ac:dyDescent="0.2">
      <c r="B24" s="104"/>
      <c r="C24" s="4"/>
      <c r="D24" s="4"/>
      <c r="E24" s="4"/>
      <c r="F24" s="4"/>
      <c r="G24" s="4"/>
      <c r="H24" s="4"/>
      <c r="I24" s="4"/>
      <c r="J24" s="4"/>
      <c r="K24" s="4"/>
      <c r="L24" s="111"/>
    </row>
    <row r="25" spans="2:12" x14ac:dyDescent="0.2">
      <c r="B25" s="104"/>
      <c r="C25" s="45" t="s">
        <v>0</v>
      </c>
      <c r="D25" s="396" t="s">
        <v>79</v>
      </c>
      <c r="E25" s="396"/>
      <c r="F25" s="396"/>
      <c r="G25" s="396"/>
      <c r="H25" s="396"/>
      <c r="I25" s="396"/>
      <c r="J25" s="5" t="s">
        <v>1</v>
      </c>
      <c r="K25" s="11">
        <v>0</v>
      </c>
      <c r="L25" s="111"/>
    </row>
    <row r="26" spans="2:12" ht="2.25" customHeight="1" x14ac:dyDescent="0.2">
      <c r="B26" s="104"/>
      <c r="C26" s="4"/>
      <c r="D26" s="4"/>
      <c r="E26" s="4"/>
      <c r="F26" s="4"/>
      <c r="G26" s="4"/>
      <c r="H26" s="4"/>
      <c r="I26" s="4"/>
      <c r="J26" s="4"/>
      <c r="K26" s="7"/>
      <c r="L26" s="111"/>
    </row>
    <row r="27" spans="2:12" x14ac:dyDescent="0.2">
      <c r="B27" s="104"/>
      <c r="C27" s="114" t="s">
        <v>2</v>
      </c>
      <c r="D27" s="389" t="s">
        <v>80</v>
      </c>
      <c r="E27" s="389"/>
      <c r="F27" s="389"/>
      <c r="G27" s="389"/>
      <c r="H27" s="389"/>
      <c r="I27" s="389"/>
      <c r="J27" s="5" t="s">
        <v>1</v>
      </c>
      <c r="K27" s="11">
        <v>0</v>
      </c>
      <c r="L27" s="111"/>
    </row>
    <row r="28" spans="2:12" ht="2.25" customHeight="1" x14ac:dyDescent="0.2">
      <c r="B28" s="104"/>
      <c r="C28" s="4"/>
      <c r="D28" s="4"/>
      <c r="E28" s="4"/>
      <c r="F28" s="4"/>
      <c r="G28" s="4"/>
      <c r="H28" s="4"/>
      <c r="I28" s="4"/>
      <c r="J28" s="4"/>
      <c r="K28" s="7">
        <v>3000</v>
      </c>
      <c r="L28" s="111"/>
    </row>
    <row r="29" spans="2:12" x14ac:dyDescent="0.2">
      <c r="B29" s="104"/>
      <c r="C29" s="114" t="s">
        <v>3</v>
      </c>
      <c r="D29" s="389" t="s">
        <v>81</v>
      </c>
      <c r="E29" s="389"/>
      <c r="F29" s="389"/>
      <c r="G29" s="389"/>
      <c r="H29" s="389"/>
      <c r="I29" s="389"/>
      <c r="J29" s="26" t="s">
        <v>1</v>
      </c>
      <c r="K29" s="11">
        <v>0</v>
      </c>
      <c r="L29" s="111"/>
    </row>
    <row r="30" spans="2:12" ht="13.5" customHeight="1" x14ac:dyDescent="0.2">
      <c r="B30" s="104"/>
      <c r="C30" s="26"/>
      <c r="D30" s="115" t="s">
        <v>73</v>
      </c>
      <c r="E30" s="116"/>
      <c r="F30" s="116"/>
      <c r="G30" s="116"/>
      <c r="H30" s="116"/>
      <c r="I30" s="116"/>
      <c r="J30" s="26"/>
      <c r="K30" s="7"/>
      <c r="L30" s="111"/>
    </row>
    <row r="31" spans="2:12" x14ac:dyDescent="0.2">
      <c r="B31" s="104"/>
      <c r="C31" s="114" t="s">
        <v>42</v>
      </c>
      <c r="D31" s="389" t="s">
        <v>72</v>
      </c>
      <c r="E31" s="389"/>
      <c r="F31" s="389"/>
      <c r="G31" s="389"/>
      <c r="H31" s="389"/>
      <c r="I31" s="389"/>
      <c r="J31" s="117" t="s">
        <v>1</v>
      </c>
      <c r="K31" s="11">
        <v>0</v>
      </c>
      <c r="L31" s="111"/>
    </row>
    <row r="32" spans="2:12" ht="2.25" customHeight="1" x14ac:dyDescent="0.2">
      <c r="B32" s="104"/>
      <c r="C32" s="4"/>
      <c r="D32" s="4"/>
      <c r="E32" s="4"/>
      <c r="F32" s="4"/>
      <c r="G32" s="4"/>
      <c r="H32" s="4"/>
      <c r="I32" s="4"/>
      <c r="J32" s="4"/>
      <c r="K32" s="7"/>
      <c r="L32" s="111"/>
    </row>
    <row r="33" spans="2:12" x14ac:dyDescent="0.2">
      <c r="B33" s="104"/>
      <c r="C33" s="114" t="s">
        <v>43</v>
      </c>
      <c r="D33" s="389" t="s">
        <v>56</v>
      </c>
      <c r="E33" s="389"/>
      <c r="F33" s="389"/>
      <c r="G33" s="389"/>
      <c r="H33" s="389"/>
      <c r="I33" s="389"/>
      <c r="J33" s="5" t="s">
        <v>1</v>
      </c>
      <c r="K33" s="14">
        <f>IF((K25+K27+K29+K31)&gt;10*Parámetros!J8,(K25+K27)*0.06,0)</f>
        <v>0</v>
      </c>
      <c r="L33" s="111"/>
    </row>
    <row r="34" spans="2:12" ht="13.5" customHeight="1" x14ac:dyDescent="0.2">
      <c r="B34" s="104"/>
      <c r="C34" s="45"/>
      <c r="D34" s="4"/>
      <c r="E34" s="4"/>
      <c r="F34" s="4"/>
      <c r="G34" s="46"/>
      <c r="H34" s="4"/>
      <c r="I34" s="4"/>
      <c r="J34" s="5"/>
      <c r="K34" s="7"/>
      <c r="L34" s="111"/>
    </row>
    <row r="35" spans="2:12" x14ac:dyDescent="0.2">
      <c r="B35" s="104"/>
      <c r="C35" s="4"/>
      <c r="D35" s="9" t="s">
        <v>58</v>
      </c>
      <c r="E35" s="9"/>
      <c r="F35" s="9"/>
      <c r="G35" s="9"/>
      <c r="H35" s="9"/>
      <c r="I35" s="9"/>
      <c r="J35" s="9"/>
      <c r="K35" s="10">
        <f>IF(OR(K9=1,K9=2),K25+K27+K29+K31+K33,K25)</f>
        <v>0</v>
      </c>
      <c r="L35" s="118"/>
    </row>
    <row r="36" spans="2:12" ht="17.25" customHeight="1" x14ac:dyDescent="0.25">
      <c r="B36" s="104"/>
      <c r="C36" s="4"/>
      <c r="D36" s="4"/>
      <c r="E36" s="4"/>
      <c r="F36" s="230">
        <v>50200</v>
      </c>
      <c r="G36" s="205" t="str">
        <f>+IF(AND(H16="Si",(K25+K27+K29)&lt;=F36,(K25+K27+K29)&gt;0),"No corresponde retención Art. 64 bis Dto. 148/007","")</f>
        <v/>
      </c>
      <c r="I36" s="4"/>
      <c r="J36" s="4"/>
      <c r="K36" s="7"/>
      <c r="L36" s="119" t="str">
        <f>IF(G36="No corresponde retención Art. 64 bis Dto. 148/007","No","Si")</f>
        <v>Si</v>
      </c>
    </row>
    <row r="37" spans="2:12" x14ac:dyDescent="0.2">
      <c r="B37" s="104"/>
      <c r="C37" s="113" t="s">
        <v>34</v>
      </c>
      <c r="D37" s="4"/>
      <c r="E37" s="4"/>
      <c r="F37" s="4"/>
      <c r="G37" s="4"/>
      <c r="H37" s="4"/>
      <c r="I37" s="4"/>
      <c r="J37" s="5"/>
      <c r="K37" s="7"/>
      <c r="L37" s="111"/>
    </row>
    <row r="38" spans="2:12" ht="18" customHeight="1" x14ac:dyDescent="0.25">
      <c r="B38" s="104"/>
      <c r="C38" s="223" t="s">
        <v>14</v>
      </c>
      <c r="D38" s="4"/>
      <c r="E38" s="4"/>
      <c r="F38" s="4"/>
      <c r="G38" s="4"/>
      <c r="H38" s="4"/>
      <c r="I38" s="4"/>
      <c r="J38" s="4"/>
      <c r="K38" s="90">
        <f>IF(K40="Deducción 100%",1,IF(K40="Deducción 50%",0.5,0))</f>
        <v>1</v>
      </c>
      <c r="L38" s="111"/>
    </row>
    <row r="39" spans="2:12" ht="15" customHeight="1" x14ac:dyDescent="0.2">
      <c r="B39" s="104"/>
      <c r="C39" s="4"/>
      <c r="D39" s="4"/>
      <c r="E39" s="4"/>
      <c r="F39" s="4"/>
      <c r="G39" s="4"/>
      <c r="H39" s="4"/>
      <c r="I39" s="4"/>
      <c r="J39" s="4"/>
      <c r="K39" s="90"/>
      <c r="L39" s="111"/>
    </row>
    <row r="40" spans="2:12" x14ac:dyDescent="0.2">
      <c r="B40" s="104"/>
      <c r="C40" s="120" t="s">
        <v>44</v>
      </c>
      <c r="D40" s="13" t="s">
        <v>85</v>
      </c>
      <c r="E40" s="4"/>
      <c r="F40" s="4"/>
      <c r="G40" s="4" t="s">
        <v>86</v>
      </c>
      <c r="H40" s="4"/>
      <c r="I40" s="4"/>
      <c r="J40" s="4"/>
      <c r="K40" s="203" t="str">
        <f>+'Ingresos y Deducciones'!K40</f>
        <v>Deducción 100%</v>
      </c>
      <c r="L40" s="111"/>
    </row>
    <row r="41" spans="2:12" ht="2.25" customHeight="1" x14ac:dyDescent="0.2">
      <c r="B41" s="104"/>
      <c r="C41" s="4"/>
      <c r="D41" s="4"/>
      <c r="E41" s="4"/>
      <c r="F41" s="4"/>
      <c r="G41" s="4"/>
      <c r="H41" s="4"/>
      <c r="I41" s="4"/>
      <c r="J41" s="4"/>
      <c r="K41" s="7"/>
      <c r="L41" s="111"/>
    </row>
    <row r="42" spans="2:12" ht="6" customHeight="1" x14ac:dyDescent="0.2">
      <c r="B42" s="104"/>
      <c r="C42" s="122"/>
      <c r="D42" s="4"/>
      <c r="E42" s="4"/>
      <c r="F42" s="4"/>
      <c r="G42" s="4"/>
      <c r="H42" s="4"/>
      <c r="I42" s="4"/>
      <c r="J42" s="4"/>
      <c r="K42" s="121">
        <v>0</v>
      </c>
      <c r="L42" s="111"/>
    </row>
    <row r="43" spans="2:12" ht="2.25" customHeight="1" x14ac:dyDescent="0.2">
      <c r="B43" s="104"/>
      <c r="C43" s="4"/>
      <c r="D43" s="4"/>
      <c r="E43" s="4"/>
      <c r="F43" s="4"/>
      <c r="G43" s="4"/>
      <c r="H43" s="4"/>
      <c r="I43" s="4"/>
      <c r="J43" s="4"/>
      <c r="K43" s="7">
        <v>0</v>
      </c>
      <c r="L43" s="111"/>
    </row>
    <row r="44" spans="2:12" ht="12.75" customHeight="1" x14ac:dyDescent="0.2">
      <c r="B44" s="104"/>
      <c r="C44" s="45"/>
      <c r="D44" s="4"/>
      <c r="E44" s="4"/>
      <c r="F44" s="4"/>
      <c r="G44" s="4" t="s">
        <v>83</v>
      </c>
      <c r="H44" s="4"/>
      <c r="I44" s="4"/>
      <c r="J44" s="4"/>
      <c r="K44" s="11">
        <f>+'Ingresos y Deducciones'!K44</f>
        <v>0</v>
      </c>
      <c r="L44" s="111"/>
    </row>
    <row r="45" spans="2:12" ht="2.25" customHeight="1" x14ac:dyDescent="0.2">
      <c r="B45" s="104"/>
      <c r="C45" s="4"/>
      <c r="D45" s="4"/>
      <c r="E45" s="4"/>
      <c r="F45" s="4"/>
      <c r="G45" s="4"/>
      <c r="H45" s="4"/>
      <c r="I45" s="4"/>
      <c r="J45" s="4"/>
      <c r="K45" s="7">
        <f>+'Ingresos y Deducciones'!K46</f>
        <v>0</v>
      </c>
      <c r="L45" s="111"/>
    </row>
    <row r="46" spans="2:12" x14ac:dyDescent="0.2">
      <c r="B46" s="104"/>
      <c r="C46" s="45"/>
      <c r="D46" s="4"/>
      <c r="E46" s="4"/>
      <c r="F46" s="4"/>
      <c r="G46" s="4" t="s">
        <v>82</v>
      </c>
      <c r="H46" s="4"/>
      <c r="I46" s="4"/>
      <c r="J46" s="4"/>
      <c r="K46" s="11">
        <f>+'Ingresos y Deducciones'!K46</f>
        <v>0</v>
      </c>
      <c r="L46" s="111"/>
    </row>
    <row r="47" spans="2:12" ht="2.25" customHeight="1" x14ac:dyDescent="0.2">
      <c r="B47" s="104"/>
      <c r="C47" s="4"/>
      <c r="D47" s="4"/>
      <c r="E47" s="4"/>
      <c r="F47" s="4"/>
      <c r="G47" s="4"/>
      <c r="H47" s="4"/>
      <c r="I47" s="4"/>
      <c r="J47" s="4"/>
      <c r="K47" s="7"/>
      <c r="L47" s="111"/>
    </row>
    <row r="48" spans="2:12" x14ac:dyDescent="0.2">
      <c r="B48" s="104"/>
      <c r="C48" s="45"/>
      <c r="D48" s="4"/>
      <c r="E48" s="4"/>
      <c r="F48" s="4"/>
      <c r="G48" s="4" t="s">
        <v>84</v>
      </c>
      <c r="H48" s="4"/>
      <c r="I48" s="4"/>
      <c r="J48" s="45" t="s">
        <v>1</v>
      </c>
      <c r="K48" s="2">
        <f>(((K44*13*Parámetros!J8)+(K46*26*Parámetros!J8))/12)*K38</f>
        <v>0</v>
      </c>
      <c r="L48" s="111"/>
    </row>
    <row r="49" spans="2:12" x14ac:dyDescent="0.2">
      <c r="B49" s="104"/>
      <c r="C49" s="120" t="s">
        <v>18</v>
      </c>
      <c r="D49" s="4" t="s">
        <v>17</v>
      </c>
      <c r="E49" s="4"/>
      <c r="F49" s="4"/>
      <c r="G49" s="4"/>
      <c r="H49" s="4"/>
      <c r="I49" s="4"/>
      <c r="J49" s="4"/>
      <c r="K49" s="7"/>
      <c r="L49" s="111"/>
    </row>
    <row r="50" spans="2:12" ht="2.25" customHeight="1" x14ac:dyDescent="0.2">
      <c r="B50" s="104"/>
      <c r="C50" s="4"/>
      <c r="D50" s="4"/>
      <c r="E50" s="4"/>
      <c r="F50" s="4"/>
      <c r="G50" s="4"/>
      <c r="H50" s="4"/>
      <c r="I50" s="4">
        <v>0</v>
      </c>
      <c r="J50" s="4"/>
      <c r="K50" s="7"/>
      <c r="L50" s="111"/>
    </row>
    <row r="51" spans="2:12" ht="12.75" customHeight="1" x14ac:dyDescent="0.2">
      <c r="B51" s="104"/>
      <c r="C51" s="4"/>
      <c r="D51" s="4"/>
      <c r="E51" s="4"/>
      <c r="F51" s="4"/>
      <c r="G51" s="4" t="s">
        <v>38</v>
      </c>
      <c r="H51" s="4"/>
      <c r="I51" s="18" t="str">
        <f>+'Ingresos y Deducciones'!_xlnm.Criteria</f>
        <v>NO</v>
      </c>
      <c r="J51" s="5" t="s">
        <v>1</v>
      </c>
      <c r="K51" s="19">
        <f>+'Ingresos y Deducciones'!K51</f>
        <v>0</v>
      </c>
      <c r="L51" s="111"/>
    </row>
    <row r="52" spans="2:12" ht="2.25" customHeight="1" x14ac:dyDescent="0.2">
      <c r="B52" s="104"/>
      <c r="C52" s="4"/>
      <c r="D52" s="4"/>
      <c r="E52" s="4"/>
      <c r="F52" s="4"/>
      <c r="G52" s="4"/>
      <c r="H52" s="4"/>
      <c r="I52" s="4" t="s">
        <v>48</v>
      </c>
      <c r="J52" s="4"/>
      <c r="K52" s="7">
        <f>+'Ingresos y Deducciones'!K51</f>
        <v>0</v>
      </c>
      <c r="L52" s="111"/>
    </row>
    <row r="53" spans="2:12" x14ac:dyDescent="0.2">
      <c r="B53" s="104"/>
      <c r="C53" s="4"/>
      <c r="D53" s="4"/>
      <c r="E53" s="4"/>
      <c r="F53" s="4"/>
      <c r="G53" s="4" t="s">
        <v>39</v>
      </c>
      <c r="H53" s="4"/>
      <c r="I53" s="36" t="str">
        <f>+'Ingresos y Deducciones'!I53</f>
        <v>NO</v>
      </c>
      <c r="J53" s="5" t="s">
        <v>1</v>
      </c>
      <c r="K53" s="2">
        <f>+'Ingresos y Deducciones'!K53</f>
        <v>0</v>
      </c>
      <c r="L53" s="111"/>
    </row>
    <row r="54" spans="2:12" ht="2.25" customHeight="1" x14ac:dyDescent="0.2">
      <c r="B54" s="104"/>
      <c r="C54" s="4"/>
      <c r="D54" s="4"/>
      <c r="E54" s="4"/>
      <c r="F54" s="4"/>
      <c r="G54" s="4"/>
      <c r="H54" s="4"/>
      <c r="I54" s="4"/>
      <c r="J54" s="4"/>
      <c r="K54" s="7">
        <v>0</v>
      </c>
      <c r="L54" s="111"/>
    </row>
    <row r="55" spans="2:12" x14ac:dyDescent="0.2">
      <c r="B55" s="104"/>
      <c r="C55" s="4"/>
      <c r="D55" s="4"/>
      <c r="E55" s="4"/>
      <c r="F55" s="4"/>
      <c r="G55" s="4" t="s">
        <v>57</v>
      </c>
      <c r="H55" s="4"/>
      <c r="I55" s="4"/>
      <c r="J55" s="5" t="s">
        <v>1</v>
      </c>
      <c r="K55" s="11">
        <f>+'Ingresos y Deducciones'!K55</f>
        <v>0</v>
      </c>
      <c r="L55" s="111"/>
    </row>
    <row r="56" spans="2:12" ht="10.5" customHeight="1" x14ac:dyDescent="0.2">
      <c r="B56" s="104"/>
      <c r="C56" s="123"/>
      <c r="D56" s="12"/>
      <c r="E56" s="4"/>
      <c r="F56" s="4"/>
      <c r="G56" s="4"/>
      <c r="H56" s="4"/>
      <c r="I56" s="4"/>
      <c r="J56" s="4"/>
      <c r="K56" s="7"/>
      <c r="L56" s="111"/>
    </row>
    <row r="57" spans="2:12" x14ac:dyDescent="0.2">
      <c r="B57" s="104"/>
      <c r="C57" s="120" t="s">
        <v>32</v>
      </c>
      <c r="D57" s="124" t="s">
        <v>75</v>
      </c>
      <c r="E57" s="4"/>
      <c r="F57" s="4"/>
      <c r="G57" s="4"/>
      <c r="H57" s="4"/>
      <c r="I57" s="4"/>
      <c r="J57" s="4"/>
      <c r="K57" s="7"/>
      <c r="L57" s="111"/>
    </row>
    <row r="58" spans="2:12" x14ac:dyDescent="0.2">
      <c r="B58" s="104"/>
      <c r="C58" s="4"/>
      <c r="D58" s="4" t="s">
        <v>68</v>
      </c>
      <c r="E58" s="4"/>
      <c r="F58" s="4"/>
      <c r="G58" s="4"/>
      <c r="H58" s="4"/>
      <c r="I58" s="4"/>
      <c r="J58" s="4"/>
      <c r="K58" s="7"/>
      <c r="L58" s="111"/>
    </row>
    <row r="59" spans="2:12" ht="2.25" customHeight="1" x14ac:dyDescent="0.2">
      <c r="B59" s="104"/>
      <c r="C59" s="4"/>
      <c r="D59" s="4"/>
      <c r="E59" s="4"/>
      <c r="F59" s="4"/>
      <c r="G59" s="4"/>
      <c r="H59" s="4"/>
      <c r="I59" s="4"/>
      <c r="J59" s="4"/>
      <c r="K59" s="7"/>
      <c r="L59" s="111"/>
    </row>
    <row r="60" spans="2:12" x14ac:dyDescent="0.2">
      <c r="B60" s="104"/>
      <c r="C60" s="4"/>
      <c r="D60" s="4"/>
      <c r="E60" s="12"/>
      <c r="F60" s="4"/>
      <c r="G60" s="4" t="s">
        <v>52</v>
      </c>
      <c r="H60" s="4"/>
      <c r="I60" s="4"/>
      <c r="J60" s="5" t="s">
        <v>1</v>
      </c>
      <c r="K60" s="2">
        <f>+'Ingresos y Deducciones'!K60</f>
        <v>0</v>
      </c>
      <c r="L60" s="111"/>
    </row>
    <row r="61" spans="2:12" ht="2.25" customHeight="1" x14ac:dyDescent="0.2">
      <c r="B61" s="104"/>
      <c r="C61" s="4"/>
      <c r="D61" s="4"/>
      <c r="E61" s="4"/>
      <c r="F61" s="4"/>
      <c r="G61" s="4"/>
      <c r="H61" s="4"/>
      <c r="I61" s="4"/>
      <c r="J61" s="4"/>
      <c r="K61" s="7"/>
      <c r="L61" s="111"/>
    </row>
    <row r="62" spans="2:12" x14ac:dyDescent="0.2">
      <c r="B62" s="104"/>
      <c r="C62" s="4"/>
      <c r="D62" s="4"/>
      <c r="E62" s="12"/>
      <c r="F62" s="4"/>
      <c r="G62" s="4" t="s">
        <v>53</v>
      </c>
      <c r="H62" s="4"/>
      <c r="I62" s="4"/>
      <c r="J62" s="5" t="s">
        <v>1</v>
      </c>
      <c r="K62" s="2">
        <f>+'Ingresos y Deducciones'!K62</f>
        <v>0</v>
      </c>
      <c r="L62" s="111"/>
    </row>
    <row r="63" spans="2:12" ht="2.25" customHeight="1" x14ac:dyDescent="0.2">
      <c r="B63" s="104"/>
      <c r="C63" s="4"/>
      <c r="D63" s="4"/>
      <c r="E63" s="4"/>
      <c r="F63" s="4"/>
      <c r="G63" s="4"/>
      <c r="H63" s="4"/>
      <c r="I63" s="4"/>
      <c r="J63" s="4"/>
      <c r="K63" s="7">
        <f>+'Ingresos y Deducciones'!K62</f>
        <v>0</v>
      </c>
      <c r="L63" s="111"/>
    </row>
    <row r="64" spans="2:12" x14ac:dyDescent="0.2">
      <c r="B64" s="104"/>
      <c r="C64" s="4"/>
      <c r="D64" s="4"/>
      <c r="E64" s="12"/>
      <c r="F64" s="4"/>
      <c r="G64" s="4" t="s">
        <v>54</v>
      </c>
      <c r="H64" s="4"/>
      <c r="I64" s="4"/>
      <c r="J64" s="5" t="s">
        <v>1</v>
      </c>
      <c r="K64" s="2">
        <f>+'Ingresos y Deducciones'!K64</f>
        <v>0</v>
      </c>
      <c r="L64" s="111"/>
    </row>
    <row r="65" spans="2:12" ht="2.25" customHeight="1" x14ac:dyDescent="0.2">
      <c r="B65" s="104"/>
      <c r="C65" s="4"/>
      <c r="D65" s="4"/>
      <c r="E65" s="4"/>
      <c r="F65" s="4"/>
      <c r="G65" s="4"/>
      <c r="H65" s="4"/>
      <c r="I65" s="4"/>
      <c r="J65" s="4"/>
      <c r="K65" s="7">
        <v>0</v>
      </c>
      <c r="L65" s="111"/>
    </row>
    <row r="66" spans="2:12" x14ac:dyDescent="0.2">
      <c r="B66" s="104"/>
      <c r="C66" s="125" t="s">
        <v>45</v>
      </c>
      <c r="D66" s="4" t="s">
        <v>67</v>
      </c>
      <c r="E66" s="4"/>
      <c r="F66" s="4"/>
      <c r="G66" s="4"/>
      <c r="H66" s="4"/>
      <c r="I66" s="4"/>
      <c r="J66" s="5" t="s">
        <v>1</v>
      </c>
      <c r="K66" s="11">
        <f>+'Ingresos y Deducciones'!K66</f>
        <v>0</v>
      </c>
      <c r="L66" s="111"/>
    </row>
    <row r="67" spans="2:12" x14ac:dyDescent="0.2">
      <c r="B67" s="104"/>
      <c r="C67" s="4"/>
      <c r="D67" s="4"/>
      <c r="E67" s="4"/>
      <c r="F67" s="4"/>
      <c r="G67" s="4"/>
      <c r="H67" s="4"/>
      <c r="I67" s="4"/>
      <c r="J67" s="5"/>
      <c r="K67" s="7"/>
      <c r="L67" s="111"/>
    </row>
    <row r="68" spans="2:12" x14ac:dyDescent="0.2">
      <c r="B68" s="104"/>
      <c r="C68" s="4"/>
      <c r="D68" s="9" t="s">
        <v>59</v>
      </c>
      <c r="E68" s="9"/>
      <c r="F68" s="9"/>
      <c r="G68" s="9"/>
      <c r="H68" s="9"/>
      <c r="I68" s="9"/>
      <c r="J68" s="9"/>
      <c r="K68" s="10">
        <f>IF(OR(K9=1,K9=2),+K48+K55+K51+K53+K60+K62+K64+K66,0)</f>
        <v>0</v>
      </c>
      <c r="L68" s="111"/>
    </row>
    <row r="69" spans="2:12" x14ac:dyDescent="0.2">
      <c r="B69" s="104"/>
      <c r="C69" s="4"/>
      <c r="D69" s="8"/>
      <c r="E69" s="9"/>
      <c r="F69" s="9"/>
      <c r="G69" s="9"/>
      <c r="H69" s="9"/>
      <c r="I69" s="9"/>
      <c r="J69" s="9"/>
      <c r="K69" s="10"/>
      <c r="L69" s="111"/>
    </row>
    <row r="70" spans="2:12" ht="6.75" customHeight="1" x14ac:dyDescent="0.2">
      <c r="B70" s="101"/>
      <c r="C70" s="96"/>
      <c r="D70" s="97"/>
      <c r="E70" s="98"/>
      <c r="F70" s="98"/>
      <c r="G70" s="98"/>
      <c r="H70" s="98"/>
      <c r="I70" s="98"/>
      <c r="J70" s="98"/>
      <c r="K70" s="99"/>
      <c r="L70" s="102"/>
    </row>
    <row r="71" spans="2:12" ht="12" customHeight="1" x14ac:dyDescent="0.2">
      <c r="B71" s="104"/>
      <c r="C71" s="9" t="s">
        <v>35</v>
      </c>
      <c r="D71" s="9"/>
      <c r="E71" s="4"/>
      <c r="F71" s="4"/>
      <c r="G71" s="4"/>
      <c r="H71" s="4"/>
      <c r="I71" s="4"/>
      <c r="J71" s="4"/>
      <c r="K71" s="10"/>
      <c r="L71" s="111"/>
    </row>
    <row r="72" spans="2:12" ht="21" customHeight="1" x14ac:dyDescent="0.3">
      <c r="B72" s="104"/>
      <c r="C72" s="4"/>
      <c r="D72" s="224" t="str">
        <f>IF(L36="NO","No corresponde retener art.64 bis Dto.148/007",IF(AND(L36="Si",H12="Si"),"Monto a retener reducción retención NF","Monto a retener en el mes"))</f>
        <v>Monto a retener en el mes</v>
      </c>
      <c r="E72" s="37"/>
      <c r="F72" s="37"/>
      <c r="G72" s="37"/>
      <c r="H72" s="38"/>
      <c r="I72" s="37"/>
      <c r="J72" s="37"/>
      <c r="K72" s="100">
        <f>IF(L36="NO",'Detalles de Liquidación'!J52,IF(AND(L36="Si",H12="Si"),'Liquidación antes'!I54,'Liquidación antes'!I50))</f>
        <v>0</v>
      </c>
      <c r="L72" s="111"/>
    </row>
    <row r="73" spans="2:12" ht="10.5" customHeight="1" x14ac:dyDescent="0.25">
      <c r="B73" s="126"/>
      <c r="C73" s="91"/>
      <c r="D73" s="92"/>
      <c r="E73" s="93"/>
      <c r="F73" s="93"/>
      <c r="G73" s="93"/>
      <c r="H73" s="94"/>
      <c r="I73" s="93"/>
      <c r="J73" s="93"/>
      <c r="K73" s="95"/>
      <c r="L73" s="127"/>
    </row>
    <row r="74" spans="2:12" ht="21" customHeight="1" x14ac:dyDescent="0.25">
      <c r="B74" s="104"/>
      <c r="C74" s="4"/>
      <c r="D74" s="47"/>
      <c r="E74" s="37"/>
      <c r="F74" s="37"/>
      <c r="G74" s="37"/>
      <c r="H74" s="38"/>
      <c r="I74" s="37"/>
      <c r="J74" s="37"/>
      <c r="K74" s="48"/>
      <c r="L74" s="111"/>
    </row>
    <row r="75" spans="2:12" x14ac:dyDescent="0.2">
      <c r="B75" s="104"/>
      <c r="C75" s="16"/>
      <c r="D75" s="13" t="s">
        <v>29</v>
      </c>
      <c r="E75" s="4"/>
      <c r="F75" s="4"/>
      <c r="G75" s="4"/>
      <c r="H75" s="4"/>
      <c r="I75" s="4"/>
      <c r="J75" s="4"/>
      <c r="K75" s="110"/>
      <c r="L75" s="111"/>
    </row>
    <row r="76" spans="2:12" x14ac:dyDescent="0.2">
      <c r="B76" s="104"/>
      <c r="C76" s="14"/>
      <c r="D76" s="13" t="s">
        <v>28</v>
      </c>
      <c r="E76" s="4"/>
      <c r="F76" s="4"/>
      <c r="G76" s="4"/>
      <c r="H76" s="4"/>
      <c r="I76" s="4"/>
      <c r="J76" s="4"/>
      <c r="K76" s="110"/>
      <c r="L76" s="111"/>
    </row>
    <row r="77" spans="2:12" x14ac:dyDescent="0.2">
      <c r="B77" s="104"/>
      <c r="C77" s="17"/>
      <c r="D77" s="15" t="s">
        <v>87</v>
      </c>
      <c r="E77" s="4"/>
      <c r="F77" s="4"/>
      <c r="G77" s="4"/>
      <c r="H77" s="4"/>
      <c r="I77" s="4"/>
      <c r="J77" s="4"/>
      <c r="K77" s="110"/>
      <c r="L77" s="111"/>
    </row>
    <row r="78" spans="2:12" ht="10.5" customHeight="1" x14ac:dyDescent="0.2">
      <c r="B78" s="104"/>
      <c r="C78" s="7"/>
      <c r="D78" s="4"/>
      <c r="E78" s="4"/>
      <c r="F78" s="4"/>
      <c r="G78" s="4"/>
      <c r="H78" s="4"/>
      <c r="I78" s="4"/>
      <c r="J78" s="4"/>
      <c r="K78" s="110"/>
      <c r="L78" s="111"/>
    </row>
    <row r="79" spans="2:12" ht="30.75" customHeight="1" x14ac:dyDescent="0.25">
      <c r="B79" s="126"/>
      <c r="C79" s="91"/>
      <c r="D79" s="91"/>
      <c r="E79" s="128"/>
      <c r="F79" s="128"/>
      <c r="G79" s="128"/>
      <c r="H79" s="128"/>
      <c r="I79" s="129" t="s">
        <v>49</v>
      </c>
      <c r="J79" s="128"/>
      <c r="K79" s="130"/>
      <c r="L79" s="127"/>
    </row>
  </sheetData>
  <mergeCells count="9">
    <mergeCell ref="D29:I29"/>
    <mergeCell ref="D31:I31"/>
    <mergeCell ref="D33:I33"/>
    <mergeCell ref="C3:L3"/>
    <mergeCell ref="C4:L4"/>
    <mergeCell ref="C5:L5"/>
    <mergeCell ref="B8:L8"/>
    <mergeCell ref="D25:I25"/>
    <mergeCell ref="D27:I27"/>
  </mergeCells>
  <phoneticPr fontId="0" type="noConversion"/>
  <conditionalFormatting sqref="C64:J64 C62:J62 C57:J58 C60:J60 D30:I30 J29:J30">
    <cfRule type="expression" dxfId="7" priority="8" stopIfTrue="1">
      <formula>AND($K$9&lt;&gt;1,$K$9&lt;&gt;2)</formula>
    </cfRule>
  </conditionalFormatting>
  <conditionalFormatting sqref="K29:K30 K60">
    <cfRule type="expression" dxfId="6" priority="7" stopIfTrue="1">
      <formula>AND($K$9&lt;&gt;1,$K$9&lt;&gt;2)</formula>
    </cfRule>
  </conditionalFormatting>
  <conditionalFormatting sqref="K62 K64">
    <cfRule type="expression" dxfId="5" priority="6" stopIfTrue="1">
      <formula>AND($K$9&lt;&gt;1,$K$9&lt;&gt;2,$K$9&lt;&gt;4)</formula>
    </cfRule>
  </conditionalFormatting>
  <conditionalFormatting sqref="C49:J49 C51:H51 J51 J53 C53:H53 C55:J55">
    <cfRule type="expression" dxfId="4" priority="5" stopIfTrue="1">
      <formula>$K$9=5</formula>
    </cfRule>
  </conditionalFormatting>
  <conditionalFormatting sqref="K51 K55">
    <cfRule type="expression" dxfId="3" priority="4" stopIfTrue="1">
      <formula>$K$9=5</formula>
    </cfRule>
  </conditionalFormatting>
  <conditionalFormatting sqref="C31:D31 C33:D33 J31 D29 C27:D27 C29:C30">
    <cfRule type="expression" dxfId="2" priority="3" stopIfTrue="1">
      <formula>AND($K$9&lt;&gt;1,$K$9&lt;&gt;2)</formula>
    </cfRule>
  </conditionalFormatting>
  <conditionalFormatting sqref="K31">
    <cfRule type="expression" dxfId="1" priority="2" stopIfTrue="1">
      <formula>AND($K$9&lt;&gt;1,$K$9&lt;&gt;2)</formula>
    </cfRule>
  </conditionalFormatting>
  <conditionalFormatting sqref="K53">
    <cfRule type="expression" dxfId="0" priority="1" stopIfTrue="1">
      <formula>$K$10=5</formula>
    </cfRule>
  </conditionalFormatting>
  <dataValidations count="9">
    <dataValidation allowBlank="1" showErrorMessage="1" prompt="_x000a_" sqref="G31:G32"/>
    <dataValidation allowBlank="1" showInputMessage="1" showErrorMessage="1" prompt="Seleccione Si/No_x000a_" sqref="F34"/>
    <dataValidation type="list" allowBlank="1" showInputMessage="1" showErrorMessage="1" sqref="K41">
      <formula1>"Deducción de 100%, Deducción de 50%, No hay Deducción"</formula1>
    </dataValidation>
    <dataValidation type="list" allowBlank="1" showInputMessage="1" showErrorMessage="1" sqref="I54">
      <formula1>"SI, NO"</formula1>
    </dataValidation>
    <dataValidation type="list" allowBlank="1" showInputMessage="1" showErrorMessage="1" sqref="I52">
      <formula1>"0, 1/2 BPC, 1 BPC, 5/3 BPC"</formula1>
    </dataValidation>
    <dataValidation allowBlank="1" showInputMessage="1" showErrorMessage="1" promptTitle="Aclaración" sqref="K51:K55"/>
    <dataValidation type="custom" allowBlank="1" showInputMessage="1" showErrorMessage="1" error="SOLO puede ingresar un valor si:_x000a_- Eligió la opción de trabajador dependiente" sqref="K29">
      <formula1>OR(K9=1,K9=2)</formula1>
    </dataValidation>
    <dataValidation type="custom" allowBlank="1" showInputMessage="1" showErrorMessage="1" error="SOLO puede ingresar un valor si:_x000a_- Eligió la opción de trabajador dependiente_x000a_" sqref="K27">
      <formula1>OR(K9=1,K9=2)</formula1>
    </dataValidation>
    <dataValidation type="custom" allowBlank="1" showErrorMessage="1" error="SOLO puede ingresar un valor si:_x000a_- Eligió la opción de trabajador dependiente" promptTitle="Aclaración" prompt="Ingrese un valor solo para los casos de:_x000a_- Trabajador dependiente" sqref="K30">
      <formula1>OR(K17=1,K17=2)</formula1>
    </dataValidation>
  </dataValidations>
  <pageMargins left="0.7" right="0.7" top="0.75" bottom="0.75" header="0.3" footer="0.3"/>
  <ignoredErrors>
    <ignoredError sqref="K66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showGridLines="0" topLeftCell="A13" workbookViewId="0">
      <selection activeCell="I21" sqref="I21"/>
    </sheetView>
  </sheetViews>
  <sheetFormatPr baseColWidth="10" defaultRowHeight="12.75" zeroHeight="1" x14ac:dyDescent="0.2"/>
  <cols>
    <col min="1" max="1" width="4.140625" style="170" customWidth="1"/>
    <col min="2" max="2" width="4.85546875" customWidth="1"/>
    <col min="3" max="3" width="12.5703125" customWidth="1"/>
    <col min="4" max="4" width="10.7109375" customWidth="1"/>
    <col min="5" max="5" width="10.7109375" style="1" customWidth="1"/>
    <col min="6" max="6" width="13" customWidth="1"/>
    <col min="7" max="7" width="16.42578125" customWidth="1"/>
    <col min="8" max="8" width="9.5703125" customWidth="1"/>
    <col min="9" max="9" width="14" customWidth="1"/>
    <col min="10" max="10" width="3" customWidth="1"/>
    <col min="11" max="16384" width="11.42578125" style="167"/>
  </cols>
  <sheetData>
    <row r="1" spans="1:13" ht="12.75" customHeight="1" x14ac:dyDescent="0.2">
      <c r="A1" s="164"/>
      <c r="B1" s="165"/>
      <c r="C1" s="165"/>
      <c r="D1" s="165"/>
      <c r="E1" s="166"/>
      <c r="F1" s="165"/>
      <c r="G1" s="165"/>
      <c r="H1" s="165"/>
      <c r="I1" s="165"/>
      <c r="J1" s="165"/>
    </row>
    <row r="2" spans="1:13" ht="10.5" customHeight="1" x14ac:dyDescent="0.2">
      <c r="A2" s="164"/>
      <c r="B2" s="132"/>
      <c r="C2" s="67"/>
      <c r="D2" s="67"/>
      <c r="E2" s="67"/>
      <c r="F2" s="67"/>
      <c r="G2" s="67"/>
      <c r="H2" s="67"/>
      <c r="I2" s="67"/>
      <c r="J2" s="133"/>
      <c r="K2" s="163"/>
      <c r="L2" s="163"/>
    </row>
    <row r="3" spans="1:13" ht="18.75" customHeight="1" x14ac:dyDescent="0.25">
      <c r="A3" s="164"/>
      <c r="B3" s="134" t="s">
        <v>46</v>
      </c>
      <c r="C3" s="225" t="s">
        <v>88</v>
      </c>
      <c r="D3" s="135"/>
      <c r="E3" s="135"/>
      <c r="F3" s="135"/>
      <c r="G3" s="135"/>
      <c r="H3" s="135"/>
      <c r="I3" s="135"/>
      <c r="J3" s="136"/>
      <c r="K3" s="171"/>
      <c r="L3" s="171"/>
    </row>
    <row r="4" spans="1:13" ht="16.5" customHeight="1" x14ac:dyDescent="0.2">
      <c r="A4" s="164"/>
      <c r="B4" s="137"/>
      <c r="C4" s="227" t="s">
        <v>104</v>
      </c>
      <c r="D4" s="131"/>
      <c r="E4" s="227"/>
      <c r="F4" s="131"/>
      <c r="G4" s="131"/>
      <c r="H4" s="131"/>
      <c r="I4" s="131"/>
      <c r="J4" s="138"/>
      <c r="K4" s="172"/>
      <c r="L4" s="172"/>
    </row>
    <row r="5" spans="1:13" ht="15.75" customHeight="1" x14ac:dyDescent="0.2">
      <c r="A5" s="164"/>
      <c r="B5" s="139"/>
      <c r="C5" s="227" t="s">
        <v>103</v>
      </c>
      <c r="D5" s="131"/>
      <c r="E5" s="227"/>
      <c r="F5" s="131"/>
      <c r="G5" s="131"/>
      <c r="H5" s="131"/>
      <c r="I5" s="131"/>
      <c r="J5" s="138"/>
      <c r="K5" s="397"/>
      <c r="L5" s="397"/>
    </row>
    <row r="6" spans="1:13" ht="7.5" customHeight="1" thickBot="1" x14ac:dyDescent="0.25">
      <c r="A6" s="164"/>
      <c r="B6" s="140"/>
      <c r="C6" s="51"/>
      <c r="D6" s="51"/>
      <c r="E6" s="51"/>
      <c r="F6" s="51"/>
      <c r="G6" s="51"/>
      <c r="H6" s="51"/>
      <c r="I6" s="51"/>
      <c r="J6" s="141"/>
      <c r="K6" s="173"/>
      <c r="L6" s="173"/>
    </row>
    <row r="7" spans="1:13" ht="12.75" customHeight="1" x14ac:dyDescent="0.2">
      <c r="A7" s="164"/>
      <c r="B7" s="139"/>
      <c r="C7" s="53"/>
      <c r="D7" s="53"/>
      <c r="E7" s="54"/>
      <c r="F7" s="231" t="s">
        <v>108</v>
      </c>
      <c r="G7" s="53"/>
      <c r="H7" s="53"/>
      <c r="I7" s="53"/>
      <c r="J7" s="142"/>
    </row>
    <row r="8" spans="1:13" ht="12.75" hidden="1" customHeight="1" x14ac:dyDescent="0.2">
      <c r="A8" s="164"/>
      <c r="B8" s="139"/>
      <c r="C8" s="53"/>
      <c r="D8" s="53"/>
      <c r="E8" s="54"/>
      <c r="F8" s="53"/>
      <c r="G8" s="53"/>
      <c r="H8" s="53"/>
      <c r="I8" s="53"/>
      <c r="J8" s="142"/>
    </row>
    <row r="9" spans="1:13" x14ac:dyDescent="0.2">
      <c r="A9" s="164"/>
      <c r="B9" s="139"/>
      <c r="C9" s="52" t="s">
        <v>36</v>
      </c>
      <c r="D9" s="53"/>
      <c r="E9" s="54"/>
      <c r="F9" s="54"/>
      <c r="G9" s="53"/>
      <c r="H9" s="53"/>
      <c r="I9" s="53"/>
      <c r="J9" s="142"/>
      <c r="K9" s="174"/>
      <c r="L9" s="174"/>
      <c r="M9" s="174"/>
    </row>
    <row r="10" spans="1:13" ht="16.5" customHeight="1" x14ac:dyDescent="0.2">
      <c r="A10" s="164"/>
      <c r="B10" s="139"/>
      <c r="C10" s="55" t="s">
        <v>4</v>
      </c>
      <c r="D10" s="53"/>
      <c r="E10" s="54"/>
      <c r="F10" s="53"/>
      <c r="G10" s="53"/>
      <c r="H10" s="53"/>
      <c r="I10" s="56">
        <f>+'Ingresos y Deducciones'!K25</f>
        <v>0</v>
      </c>
      <c r="J10" s="143"/>
      <c r="K10" s="174"/>
      <c r="L10" s="174"/>
      <c r="M10" s="174"/>
    </row>
    <row r="11" spans="1:13" x14ac:dyDescent="0.2">
      <c r="A11" s="164"/>
      <c r="B11" s="139"/>
      <c r="C11" s="55" t="s">
        <v>21</v>
      </c>
      <c r="D11" s="53"/>
      <c r="E11" s="54"/>
      <c r="F11" s="53"/>
      <c r="G11" s="53"/>
      <c r="H11" s="53"/>
      <c r="I11" s="56">
        <f>IF(OR('Ingresos y Deducciones'!K9=1,'Ingresos y Deducciones'!K9=2),'Ingresos y Deducciones'!K27+'Ingresos y Deducciones'!K29,0)</f>
        <v>0</v>
      </c>
      <c r="J11" s="143"/>
    </row>
    <row r="12" spans="1:13" x14ac:dyDescent="0.2">
      <c r="A12" s="164"/>
      <c r="B12" s="139"/>
      <c r="C12" s="55" t="s">
        <v>5</v>
      </c>
      <c r="D12" s="53"/>
      <c r="E12" s="54"/>
      <c r="F12" s="53"/>
      <c r="G12" s="53"/>
      <c r="H12" s="53"/>
      <c r="I12" s="56">
        <f>IF(OR('Ingresos y Deducciones'!K9=1,'Ingresos y Deducciones'!K9=2),+'Ingresos y Deducciones'!K31,0)</f>
        <v>0</v>
      </c>
      <c r="J12" s="143"/>
    </row>
    <row r="13" spans="1:13" x14ac:dyDescent="0.2">
      <c r="A13" s="164"/>
      <c r="B13" s="139"/>
      <c r="C13" s="57" t="s">
        <v>69</v>
      </c>
      <c r="D13" s="53"/>
      <c r="E13" s="54"/>
      <c r="F13" s="55"/>
      <c r="G13" s="53"/>
      <c r="H13" s="53"/>
      <c r="I13" s="56">
        <f>'Ingresos y Deducciones'!K33</f>
        <v>0</v>
      </c>
      <c r="J13" s="143"/>
    </row>
    <row r="14" spans="1:13" x14ac:dyDescent="0.2">
      <c r="A14" s="164"/>
      <c r="B14" s="139"/>
      <c r="C14" s="57" t="s">
        <v>64</v>
      </c>
      <c r="D14" s="53"/>
      <c r="E14" s="54"/>
      <c r="F14" s="53"/>
      <c r="G14" s="53"/>
      <c r="H14" s="53"/>
      <c r="I14" s="58">
        <f>+IF('Ingresos y Deducciones'!H14="No",'Detalles de Liquidación'!F35,0)</f>
        <v>0</v>
      </c>
      <c r="J14" s="144"/>
    </row>
    <row r="15" spans="1:13" x14ac:dyDescent="0.2">
      <c r="A15" s="164"/>
      <c r="B15" s="139"/>
      <c r="C15" s="52" t="s">
        <v>60</v>
      </c>
      <c r="D15" s="53"/>
      <c r="E15" s="54"/>
      <c r="F15" s="53"/>
      <c r="G15" s="53"/>
      <c r="H15" s="53"/>
      <c r="I15" s="59">
        <f>SUM(I10:I14)</f>
        <v>0</v>
      </c>
      <c r="J15" s="145"/>
    </row>
    <row r="16" spans="1:13" ht="15" customHeight="1" x14ac:dyDescent="0.25">
      <c r="A16" s="164"/>
      <c r="B16" s="139"/>
      <c r="C16" s="204" t="s">
        <v>109</v>
      </c>
      <c r="D16" s="53"/>
      <c r="E16" s="54"/>
      <c r="F16" s="53"/>
      <c r="G16" s="53"/>
      <c r="H16" s="53"/>
      <c r="I16" s="53"/>
      <c r="J16" s="142"/>
    </row>
    <row r="17" spans="1:10" x14ac:dyDescent="0.2">
      <c r="A17" s="164"/>
      <c r="B17" s="139"/>
      <c r="C17" s="52" t="s">
        <v>37</v>
      </c>
      <c r="D17" s="54"/>
      <c r="E17" s="53"/>
      <c r="F17" s="53"/>
      <c r="G17" s="53"/>
      <c r="H17" s="53"/>
      <c r="I17" s="53"/>
      <c r="J17" s="142"/>
    </row>
    <row r="18" spans="1:10" x14ac:dyDescent="0.2">
      <c r="A18" s="164"/>
      <c r="B18" s="139"/>
      <c r="C18" s="55" t="s">
        <v>16</v>
      </c>
      <c r="D18" s="53"/>
      <c r="E18" s="54"/>
      <c r="F18" s="53"/>
      <c r="G18" s="53"/>
      <c r="H18" s="53"/>
      <c r="I18" s="56">
        <f>'Ingresos y Deducciones'!$K$60</f>
        <v>0</v>
      </c>
      <c r="J18" s="143"/>
    </row>
    <row r="19" spans="1:10" x14ac:dyDescent="0.2">
      <c r="A19" s="164"/>
      <c r="B19" s="139"/>
      <c r="C19" s="55" t="s">
        <v>55</v>
      </c>
      <c r="D19" s="53"/>
      <c r="E19" s="54"/>
      <c r="F19" s="53"/>
      <c r="G19" s="53"/>
      <c r="H19" s="53"/>
      <c r="I19" s="56">
        <f>'Ingresos y Deducciones'!$K$62</f>
        <v>0</v>
      </c>
      <c r="J19" s="143"/>
    </row>
    <row r="20" spans="1:10" x14ac:dyDescent="0.2">
      <c r="A20" s="164"/>
      <c r="B20" s="139"/>
      <c r="C20" s="55" t="s">
        <v>20</v>
      </c>
      <c r="D20" s="53"/>
      <c r="E20" s="54"/>
      <c r="F20" s="53"/>
      <c r="G20" s="53"/>
      <c r="H20" s="53"/>
      <c r="I20" s="56">
        <f>'Ingresos y Deducciones'!K64</f>
        <v>0</v>
      </c>
      <c r="J20" s="143"/>
    </row>
    <row r="21" spans="1:10" x14ac:dyDescent="0.2">
      <c r="A21" s="164"/>
      <c r="B21" s="139"/>
      <c r="C21" s="55" t="s">
        <v>26</v>
      </c>
      <c r="D21" s="53"/>
      <c r="E21" s="54"/>
      <c r="F21" s="53"/>
      <c r="G21" s="53"/>
      <c r="H21" s="53"/>
      <c r="I21" s="56">
        <f>+'Ingresos antes'!K48</f>
        <v>0</v>
      </c>
      <c r="J21" s="143"/>
    </row>
    <row r="22" spans="1:10" x14ac:dyDescent="0.2">
      <c r="A22" s="164"/>
      <c r="B22" s="139"/>
      <c r="C22" s="55" t="s">
        <v>40</v>
      </c>
      <c r="D22" s="53"/>
      <c r="E22" s="54"/>
      <c r="F22" s="53"/>
      <c r="G22" s="53"/>
      <c r="H22" s="53"/>
      <c r="I22" s="56">
        <f>'Ingresos y Deducciones'!$K$51+'Ingresos y Deducciones'!K53</f>
        <v>0</v>
      </c>
      <c r="J22" s="143"/>
    </row>
    <row r="23" spans="1:10" x14ac:dyDescent="0.2">
      <c r="A23" s="164"/>
      <c r="B23" s="139"/>
      <c r="C23" s="55" t="s">
        <v>19</v>
      </c>
      <c r="D23" s="53"/>
      <c r="E23" s="54"/>
      <c r="F23" s="53"/>
      <c r="G23" s="52"/>
      <c r="H23" s="52"/>
      <c r="I23" s="56">
        <f>'Ingresos y Deducciones'!$K$55</f>
        <v>0</v>
      </c>
      <c r="J23" s="143"/>
    </row>
    <row r="24" spans="1:10" x14ac:dyDescent="0.2">
      <c r="A24" s="164"/>
      <c r="B24" s="139"/>
      <c r="C24" s="55" t="s">
        <v>22</v>
      </c>
      <c r="D24" s="53"/>
      <c r="E24" s="54"/>
      <c r="F24" s="53"/>
      <c r="G24" s="52"/>
      <c r="H24" s="52"/>
      <c r="I24" s="56">
        <f>'Ingresos y Deducciones'!K66</f>
        <v>0</v>
      </c>
      <c r="J24" s="143"/>
    </row>
    <row r="25" spans="1:10" x14ac:dyDescent="0.2">
      <c r="A25" s="164"/>
      <c r="B25" s="139"/>
      <c r="C25" s="52" t="s">
        <v>61</v>
      </c>
      <c r="D25" s="53"/>
      <c r="E25" s="54"/>
      <c r="F25" s="53"/>
      <c r="G25" s="52"/>
      <c r="H25" s="52"/>
      <c r="I25" s="59">
        <f>SUM(I18:I24)</f>
        <v>0</v>
      </c>
      <c r="J25" s="145"/>
    </row>
    <row r="26" spans="1:10" x14ac:dyDescent="0.2">
      <c r="A26" s="164"/>
      <c r="B26" s="139"/>
      <c r="C26" s="60"/>
      <c r="D26" s="61"/>
      <c r="E26" s="61"/>
      <c r="F26" s="61"/>
      <c r="G26" s="61"/>
      <c r="H26" s="61"/>
      <c r="I26" s="61"/>
      <c r="J26" s="146"/>
    </row>
    <row r="27" spans="1:10" ht="15" hidden="1" x14ac:dyDescent="0.25">
      <c r="A27" s="164"/>
      <c r="B27" s="139"/>
      <c r="C27" s="62" t="s">
        <v>50</v>
      </c>
      <c r="D27" s="61"/>
      <c r="E27" s="61"/>
      <c r="F27" s="61"/>
      <c r="G27" s="53"/>
      <c r="H27" s="53"/>
      <c r="I27" s="63">
        <f>IF((I43-I47)&gt;0,(I43-I47),0)</f>
        <v>0</v>
      </c>
      <c r="J27" s="147"/>
    </row>
    <row r="28" spans="1:10" ht="15" hidden="1" x14ac:dyDescent="0.25">
      <c r="A28" s="164"/>
      <c r="B28" s="139"/>
      <c r="C28" s="62"/>
      <c r="D28" s="61"/>
      <c r="E28" s="61"/>
      <c r="F28" s="61"/>
      <c r="G28" s="64"/>
      <c r="H28" s="64"/>
      <c r="I28" s="60"/>
      <c r="J28" s="148"/>
    </row>
    <row r="29" spans="1:10" ht="15" hidden="1" x14ac:dyDescent="0.25">
      <c r="A29" s="164"/>
      <c r="B29" s="139"/>
      <c r="C29" s="62"/>
      <c r="D29" s="61"/>
      <c r="E29" s="61"/>
      <c r="F29" s="61"/>
      <c r="G29" s="64"/>
      <c r="H29" s="64"/>
      <c r="I29" s="60"/>
      <c r="J29" s="148"/>
    </row>
    <row r="30" spans="1:10" ht="15" hidden="1" x14ac:dyDescent="0.25">
      <c r="A30" s="164"/>
      <c r="B30" s="139"/>
      <c r="C30" s="62"/>
      <c r="D30" s="61"/>
      <c r="E30" s="61"/>
      <c r="F30" s="61"/>
      <c r="G30" s="64"/>
      <c r="H30" s="64"/>
      <c r="I30" s="60"/>
      <c r="J30" s="148"/>
    </row>
    <row r="31" spans="1:10" ht="15" hidden="1" x14ac:dyDescent="0.25">
      <c r="A31" s="164"/>
      <c r="B31" s="139"/>
      <c r="C31" s="62" t="s">
        <v>51</v>
      </c>
      <c r="D31" s="61"/>
      <c r="E31" s="61"/>
      <c r="F31" s="61"/>
      <c r="G31" s="53"/>
      <c r="H31" s="53"/>
      <c r="I31" s="63">
        <f>+IF('Ingresos y Deducciones'!H12="Si",'Detalles de Liquidación'!J27*0.95,I27)</f>
        <v>0</v>
      </c>
      <c r="J31" s="147"/>
    </row>
    <row r="32" spans="1:10" ht="15" x14ac:dyDescent="0.25">
      <c r="A32" s="168"/>
      <c r="B32" s="149"/>
      <c r="C32" s="66" t="s">
        <v>27</v>
      </c>
      <c r="D32" s="67"/>
      <c r="E32" s="67"/>
      <c r="F32" s="67"/>
      <c r="G32" s="68"/>
      <c r="H32" s="68"/>
      <c r="I32" s="67"/>
      <c r="J32" s="133"/>
    </row>
    <row r="33" spans="1:10" x14ac:dyDescent="0.2">
      <c r="A33" s="168"/>
      <c r="B33" s="139"/>
      <c r="C33" s="53"/>
      <c r="D33" s="54"/>
      <c r="E33" s="53"/>
      <c r="F33" s="53"/>
      <c r="G33" s="53"/>
      <c r="H33" s="53"/>
      <c r="I33" s="53"/>
      <c r="J33" s="142"/>
    </row>
    <row r="34" spans="1:10" x14ac:dyDescent="0.2">
      <c r="A34" s="201"/>
      <c r="B34" s="139"/>
      <c r="C34" s="69" t="s">
        <v>23</v>
      </c>
      <c r="D34" s="70" t="s">
        <v>6</v>
      </c>
      <c r="E34" s="71" t="s">
        <v>7</v>
      </c>
      <c r="F34" s="71" t="s">
        <v>8</v>
      </c>
      <c r="G34" s="71" t="s">
        <v>10</v>
      </c>
      <c r="H34" s="71"/>
      <c r="I34" s="71" t="s">
        <v>11</v>
      </c>
      <c r="J34" s="150"/>
    </row>
    <row r="35" spans="1:10" x14ac:dyDescent="0.2">
      <c r="A35" s="202">
        <f>$I$15</f>
        <v>0</v>
      </c>
      <c r="B35" s="139"/>
      <c r="C35" s="77" t="s">
        <v>110</v>
      </c>
      <c r="D35" s="73">
        <v>0</v>
      </c>
      <c r="E35" s="73">
        <v>39620</v>
      </c>
      <c r="F35" s="73">
        <f t="shared" ref="F35:F41" si="0">MIN(A35,(E35-D35))</f>
        <v>0</v>
      </c>
      <c r="G35" s="78">
        <v>0</v>
      </c>
      <c r="H35" s="78"/>
      <c r="I35" s="73">
        <f>F35*G35</f>
        <v>0</v>
      </c>
      <c r="J35" s="151"/>
    </row>
    <row r="36" spans="1:10" x14ac:dyDescent="0.2">
      <c r="A36" s="201">
        <f t="shared" ref="A36:A42" si="1">IF(A35&gt;(E35-D35),A35-(E35-D35),0)</f>
        <v>0</v>
      </c>
      <c r="B36" s="139"/>
      <c r="C36" s="77" t="s">
        <v>111</v>
      </c>
      <c r="D36" s="73">
        <v>39620</v>
      </c>
      <c r="E36" s="73">
        <v>56600</v>
      </c>
      <c r="F36" s="73">
        <f t="shared" si="0"/>
        <v>0</v>
      </c>
      <c r="G36" s="78">
        <v>0.1</v>
      </c>
      <c r="H36" s="78"/>
      <c r="I36" s="73">
        <f>F36*G36</f>
        <v>0</v>
      </c>
      <c r="J36" s="151"/>
    </row>
    <row r="37" spans="1:10" x14ac:dyDescent="0.2">
      <c r="A37" s="201">
        <f t="shared" si="1"/>
        <v>0</v>
      </c>
      <c r="B37" s="139"/>
      <c r="C37" s="77" t="s">
        <v>112</v>
      </c>
      <c r="D37" s="73">
        <v>56600</v>
      </c>
      <c r="E37" s="73">
        <v>84900</v>
      </c>
      <c r="F37" s="73">
        <f t="shared" si="0"/>
        <v>0</v>
      </c>
      <c r="G37" s="78">
        <v>0.15</v>
      </c>
      <c r="H37" s="78"/>
      <c r="I37" s="73">
        <f t="shared" ref="I37:I42" si="2">F37*G37</f>
        <v>0</v>
      </c>
      <c r="J37" s="151"/>
    </row>
    <row r="38" spans="1:10" x14ac:dyDescent="0.2">
      <c r="A38" s="201">
        <f t="shared" si="1"/>
        <v>0</v>
      </c>
      <c r="B38" s="139"/>
      <c r="C38" s="77" t="s">
        <v>113</v>
      </c>
      <c r="D38" s="73">
        <v>84900</v>
      </c>
      <c r="E38" s="73">
        <v>169800</v>
      </c>
      <c r="F38" s="73">
        <f t="shared" si="0"/>
        <v>0</v>
      </c>
      <c r="G38" s="78">
        <v>0.24</v>
      </c>
      <c r="H38" s="78"/>
      <c r="I38" s="73">
        <f t="shared" si="2"/>
        <v>0</v>
      </c>
      <c r="J38" s="151"/>
    </row>
    <row r="39" spans="1:10" x14ac:dyDescent="0.2">
      <c r="A39" s="201">
        <f t="shared" si="1"/>
        <v>0</v>
      </c>
      <c r="B39" s="139"/>
      <c r="C39" s="77" t="s">
        <v>114</v>
      </c>
      <c r="D39" s="73">
        <v>169800</v>
      </c>
      <c r="E39" s="73">
        <v>283000</v>
      </c>
      <c r="F39" s="73">
        <f t="shared" si="0"/>
        <v>0</v>
      </c>
      <c r="G39" s="78">
        <v>0.25</v>
      </c>
      <c r="H39" s="78"/>
      <c r="I39" s="73">
        <f t="shared" si="2"/>
        <v>0</v>
      </c>
      <c r="J39" s="151"/>
    </row>
    <row r="40" spans="1:10" x14ac:dyDescent="0.2">
      <c r="A40" s="201">
        <f t="shared" si="1"/>
        <v>0</v>
      </c>
      <c r="B40" s="139"/>
      <c r="C40" s="77" t="s">
        <v>115</v>
      </c>
      <c r="D40" s="73">
        <v>283000</v>
      </c>
      <c r="E40" s="73">
        <v>424500</v>
      </c>
      <c r="F40" s="73">
        <f t="shared" si="0"/>
        <v>0</v>
      </c>
      <c r="G40" s="78">
        <v>0.27</v>
      </c>
      <c r="H40" s="78"/>
      <c r="I40" s="73">
        <f t="shared" si="2"/>
        <v>0</v>
      </c>
      <c r="J40" s="151"/>
    </row>
    <row r="41" spans="1:10" x14ac:dyDescent="0.2">
      <c r="A41" s="201">
        <f t="shared" si="1"/>
        <v>0</v>
      </c>
      <c r="B41" s="139"/>
      <c r="C41" s="77" t="s">
        <v>116</v>
      </c>
      <c r="D41" s="73">
        <v>424500</v>
      </c>
      <c r="E41" s="73">
        <v>650900</v>
      </c>
      <c r="F41" s="73">
        <f t="shared" si="0"/>
        <v>0</v>
      </c>
      <c r="G41" s="78">
        <v>0.31</v>
      </c>
      <c r="H41" s="78"/>
      <c r="I41" s="73">
        <f t="shared" si="2"/>
        <v>0</v>
      </c>
      <c r="J41" s="151"/>
    </row>
    <row r="42" spans="1:10" x14ac:dyDescent="0.2">
      <c r="A42" s="201">
        <f t="shared" si="1"/>
        <v>0</v>
      </c>
      <c r="B42" s="139"/>
      <c r="C42" s="77" t="s">
        <v>117</v>
      </c>
      <c r="D42" s="73">
        <v>650900</v>
      </c>
      <c r="E42" s="79"/>
      <c r="F42" s="73">
        <f>A42</f>
        <v>0</v>
      </c>
      <c r="G42" s="78">
        <v>0.36</v>
      </c>
      <c r="H42" s="78"/>
      <c r="I42" s="73">
        <f t="shared" si="2"/>
        <v>0</v>
      </c>
      <c r="J42" s="151"/>
    </row>
    <row r="43" spans="1:10" ht="14.25" x14ac:dyDescent="0.3">
      <c r="A43" s="201"/>
      <c r="B43" s="139"/>
      <c r="C43" s="53"/>
      <c r="D43" s="54"/>
      <c r="E43" s="72"/>
      <c r="F43" s="73">
        <f>SUM(F35:F42)</f>
        <v>0</v>
      </c>
      <c r="G43" s="74"/>
      <c r="H43" s="74"/>
      <c r="I43" s="75">
        <f>SUM(I35:I42)</f>
        <v>0</v>
      </c>
      <c r="J43" s="152"/>
    </row>
    <row r="44" spans="1:10" ht="14.25" x14ac:dyDescent="0.3">
      <c r="A44" s="201"/>
      <c r="B44" s="139"/>
      <c r="C44" s="53"/>
      <c r="D44" s="54"/>
      <c r="E44" s="72"/>
      <c r="F44" s="73"/>
      <c r="G44" s="74"/>
      <c r="H44" s="74"/>
      <c r="I44" s="75"/>
      <c r="J44" s="152"/>
    </row>
    <row r="45" spans="1:10" x14ac:dyDescent="0.2">
      <c r="A45" s="201"/>
      <c r="B45" s="139"/>
      <c r="C45" s="69" t="s">
        <v>23</v>
      </c>
      <c r="D45" s="221"/>
      <c r="E45" s="222" t="s">
        <v>98</v>
      </c>
      <c r="F45" s="76" t="s">
        <v>9</v>
      </c>
      <c r="G45" s="71" t="s">
        <v>10</v>
      </c>
      <c r="H45" s="71"/>
      <c r="I45" s="76" t="s">
        <v>24</v>
      </c>
      <c r="J45" s="153"/>
    </row>
    <row r="46" spans="1:10" x14ac:dyDescent="0.2">
      <c r="A46" s="201">
        <v>0</v>
      </c>
      <c r="B46" s="139"/>
      <c r="C46" s="77" t="s">
        <v>118</v>
      </c>
      <c r="D46" s="398">
        <f>'Ingresos y Deducciones'!K35-'Ingresos y Deducciones'!K33-'Ingresos y Deducciones'!K31</f>
        <v>0</v>
      </c>
      <c r="E46" s="398"/>
      <c r="F46" s="73">
        <f>+I25</f>
        <v>0</v>
      </c>
      <c r="G46" s="78">
        <f>IF(D46&gt;'Parámetros antes'!H30,'Parámetros antes'!I30,'Parámetros antes'!I29)</f>
        <v>0.1</v>
      </c>
      <c r="H46" s="78"/>
      <c r="I46" s="73">
        <f>F46*G46</f>
        <v>0</v>
      </c>
      <c r="J46" s="151"/>
    </row>
    <row r="47" spans="1:10" ht="14.25" x14ac:dyDescent="0.3">
      <c r="A47" s="201"/>
      <c r="B47" s="139"/>
      <c r="C47" s="53"/>
      <c r="D47" s="79"/>
      <c r="E47" s="72"/>
      <c r="F47" s="73"/>
      <c r="G47" s="74"/>
      <c r="H47" s="74"/>
      <c r="I47" s="75">
        <f>SUM(I46:I46)</f>
        <v>0</v>
      </c>
      <c r="J47" s="152"/>
    </row>
    <row r="48" spans="1:10" x14ac:dyDescent="0.2">
      <c r="A48" s="169"/>
      <c r="B48" s="139"/>
      <c r="C48" s="53"/>
      <c r="D48" s="53"/>
      <c r="E48" s="54"/>
      <c r="F48" s="53"/>
      <c r="G48" s="53"/>
      <c r="H48" s="53"/>
      <c r="I48" s="53"/>
      <c r="J48" s="142"/>
    </row>
    <row r="49" spans="1:10" x14ac:dyDescent="0.2">
      <c r="A49" s="169"/>
      <c r="B49" s="149"/>
      <c r="C49" s="65"/>
      <c r="D49" s="65"/>
      <c r="E49" s="80"/>
      <c r="F49" s="65"/>
      <c r="G49" s="65"/>
      <c r="H49" s="65"/>
      <c r="I49" s="65"/>
      <c r="J49" s="154"/>
    </row>
    <row r="50" spans="1:10" ht="15" x14ac:dyDescent="0.25">
      <c r="A50" s="169"/>
      <c r="B50" s="139"/>
      <c r="C50" s="226" t="s">
        <v>50</v>
      </c>
      <c r="D50" s="61"/>
      <c r="E50" s="61"/>
      <c r="F50" s="61"/>
      <c r="G50" s="53"/>
      <c r="H50" s="53"/>
      <c r="I50" s="49">
        <f>IF((I43-I47)&gt;0,(I43-I47),0)</f>
        <v>0</v>
      </c>
      <c r="J50" s="155"/>
    </row>
    <row r="51" spans="1:10" ht="15" x14ac:dyDescent="0.25">
      <c r="A51" s="169"/>
      <c r="B51" s="139"/>
      <c r="C51" s="226"/>
      <c r="D51" s="61"/>
      <c r="E51" s="61"/>
      <c r="F51" s="61"/>
      <c r="G51" s="64"/>
      <c r="H51" s="64"/>
      <c r="I51" s="81"/>
      <c r="J51" s="156"/>
    </row>
    <row r="52" spans="1:10" ht="15" x14ac:dyDescent="0.25">
      <c r="A52" s="169"/>
      <c r="B52" s="139"/>
      <c r="C52" s="226" t="s">
        <v>70</v>
      </c>
      <c r="D52" s="61"/>
      <c r="E52" s="61"/>
      <c r="F52" s="61"/>
      <c r="G52" s="53"/>
      <c r="H52" s="53"/>
      <c r="I52" s="49" t="str">
        <f>IF('Ingresos y Deducciones'!H16="No","No corresponde",IF(AND('Ingresos y Deducciones'!H16="Si",SUM(I10:I11)&lt;='Ingresos y Deducciones'!F36),0,I50))</f>
        <v>No corresponde</v>
      </c>
      <c r="J52" s="155"/>
    </row>
    <row r="53" spans="1:10" ht="15" x14ac:dyDescent="0.25">
      <c r="A53" s="169"/>
      <c r="B53" s="139"/>
      <c r="C53" s="226"/>
      <c r="D53" s="61"/>
      <c r="E53" s="61"/>
      <c r="F53" s="61"/>
      <c r="G53" s="64"/>
      <c r="H53" s="64"/>
      <c r="I53" s="81"/>
      <c r="J53" s="156"/>
    </row>
    <row r="54" spans="1:10" ht="15" x14ac:dyDescent="0.25">
      <c r="A54" s="169"/>
      <c r="B54" s="139"/>
      <c r="C54" s="226" t="s">
        <v>71</v>
      </c>
      <c r="D54" s="61"/>
      <c r="E54" s="61"/>
      <c r="F54" s="61"/>
      <c r="G54" s="53"/>
      <c r="H54" s="53"/>
      <c r="I54" s="50" t="str">
        <f>+IF('Ingresos y Deducciones'!H12="No","-",I50*0.95)</f>
        <v>-</v>
      </c>
      <c r="J54" s="157"/>
    </row>
    <row r="55" spans="1:10" ht="15" x14ac:dyDescent="0.25">
      <c r="A55" s="169"/>
      <c r="B55" s="158"/>
      <c r="C55" s="83"/>
      <c r="D55" s="84"/>
      <c r="E55" s="84"/>
      <c r="F55" s="84"/>
      <c r="G55" s="82"/>
      <c r="H55" s="82"/>
      <c r="I55" s="85"/>
      <c r="J55" s="159"/>
    </row>
    <row r="56" spans="1:10" x14ac:dyDescent="0.2">
      <c r="A56" s="164"/>
      <c r="B56" s="139"/>
      <c r="C56" s="53"/>
      <c r="D56" s="53"/>
      <c r="E56" s="54"/>
      <c r="F56" s="53"/>
      <c r="G56" s="53"/>
      <c r="H56" s="53"/>
      <c r="I56" s="53"/>
      <c r="J56" s="142"/>
    </row>
    <row r="57" spans="1:10" x14ac:dyDescent="0.2">
      <c r="A57" s="164"/>
      <c r="B57" s="139"/>
      <c r="C57" s="53"/>
      <c r="D57" s="53"/>
      <c r="E57" s="54"/>
      <c r="F57" s="53"/>
      <c r="G57" s="53"/>
      <c r="H57" s="53"/>
      <c r="I57" s="53"/>
      <c r="J57" s="142"/>
    </row>
    <row r="58" spans="1:10" x14ac:dyDescent="0.2">
      <c r="A58" s="164"/>
      <c r="B58" s="139"/>
      <c r="C58" s="53"/>
      <c r="D58" s="53"/>
      <c r="E58" s="54"/>
      <c r="F58" s="53"/>
      <c r="G58" s="53"/>
      <c r="H58" s="53"/>
      <c r="I58" s="53"/>
      <c r="J58" s="142"/>
    </row>
    <row r="59" spans="1:10" x14ac:dyDescent="0.2">
      <c r="A59" s="164"/>
      <c r="B59" s="139"/>
      <c r="C59" s="53"/>
      <c r="D59" s="53"/>
      <c r="E59" s="54"/>
      <c r="F59" s="53"/>
      <c r="G59" s="53"/>
      <c r="H59" s="53"/>
      <c r="I59" s="53"/>
      <c r="J59" s="142"/>
    </row>
    <row r="60" spans="1:10" x14ac:dyDescent="0.2">
      <c r="A60" s="164"/>
      <c r="B60" s="139"/>
      <c r="C60" s="53"/>
      <c r="D60" s="53"/>
      <c r="E60" s="54"/>
      <c r="F60" s="53"/>
      <c r="G60" s="53"/>
      <c r="H60" s="53"/>
      <c r="I60" s="53"/>
      <c r="J60" s="142"/>
    </row>
    <row r="61" spans="1:10" x14ac:dyDescent="0.2">
      <c r="A61" s="164"/>
      <c r="B61" s="139"/>
      <c r="C61" s="53"/>
      <c r="D61" s="53"/>
      <c r="E61" s="54"/>
      <c r="F61" s="53"/>
      <c r="G61" s="53"/>
      <c r="H61" s="53"/>
      <c r="I61" s="53"/>
      <c r="J61" s="142"/>
    </row>
    <row r="62" spans="1:10" x14ac:dyDescent="0.2">
      <c r="A62" s="164"/>
      <c r="B62" s="139"/>
      <c r="C62" s="53"/>
      <c r="D62" s="53"/>
      <c r="E62" s="54"/>
      <c r="F62" s="53"/>
      <c r="G62" s="53"/>
      <c r="H62" s="53"/>
      <c r="I62" s="53"/>
      <c r="J62" s="142"/>
    </row>
    <row r="63" spans="1:10" x14ac:dyDescent="0.2">
      <c r="A63" s="164"/>
      <c r="B63" s="139"/>
      <c r="C63" s="53"/>
      <c r="D63" s="53"/>
      <c r="E63" s="54"/>
      <c r="F63" s="53"/>
      <c r="G63" s="53"/>
      <c r="H63" s="53"/>
      <c r="I63" s="53"/>
      <c r="J63" s="142"/>
    </row>
    <row r="64" spans="1:10" x14ac:dyDescent="0.2">
      <c r="A64" s="164"/>
      <c r="B64" s="139"/>
      <c r="C64" s="53"/>
      <c r="D64" s="53"/>
      <c r="E64" s="54"/>
      <c r="F64" s="53"/>
      <c r="G64" s="53"/>
      <c r="H64" s="53"/>
      <c r="I64" s="53"/>
      <c r="J64" s="142"/>
    </row>
    <row r="65" spans="1:10" x14ac:dyDescent="0.2">
      <c r="A65" s="164"/>
      <c r="B65" s="139"/>
      <c r="C65" s="53"/>
      <c r="D65" s="53"/>
      <c r="E65" s="54"/>
      <c r="F65" s="53"/>
      <c r="G65" s="53"/>
      <c r="H65" s="53"/>
      <c r="I65" s="53"/>
      <c r="J65" s="142"/>
    </row>
    <row r="66" spans="1:10" x14ac:dyDescent="0.2">
      <c r="A66" s="164"/>
      <c r="B66" s="139"/>
      <c r="C66" s="53"/>
      <c r="D66" s="53"/>
      <c r="E66" s="54"/>
      <c r="F66" s="53"/>
      <c r="G66" s="53"/>
      <c r="H66" s="53"/>
      <c r="I66" s="53"/>
      <c r="J66" s="142"/>
    </row>
    <row r="67" spans="1:10" x14ac:dyDescent="0.2">
      <c r="A67" s="164"/>
      <c r="B67" s="139"/>
      <c r="C67" s="53"/>
      <c r="D67" s="53"/>
      <c r="E67" s="54"/>
      <c r="F67" s="53"/>
      <c r="G67" s="53"/>
      <c r="H67" s="53"/>
      <c r="I67" s="53"/>
      <c r="J67" s="142"/>
    </row>
    <row r="68" spans="1:10" x14ac:dyDescent="0.2">
      <c r="A68" s="164"/>
      <c r="B68" s="139"/>
      <c r="C68" s="53"/>
      <c r="D68" s="53"/>
      <c r="E68" s="54"/>
      <c r="F68" s="53"/>
      <c r="G68" s="53"/>
      <c r="H68" s="53"/>
      <c r="I68" s="53"/>
      <c r="J68" s="142"/>
    </row>
    <row r="69" spans="1:10" x14ac:dyDescent="0.2">
      <c r="A69" s="164"/>
      <c r="B69" s="139"/>
      <c r="C69" s="53"/>
      <c r="D69" s="53"/>
      <c r="E69" s="54"/>
      <c r="F69" s="53"/>
      <c r="G69" s="53"/>
      <c r="H69" s="53"/>
      <c r="I69" s="53"/>
      <c r="J69" s="142"/>
    </row>
    <row r="70" spans="1:10" x14ac:dyDescent="0.2">
      <c r="A70" s="164"/>
      <c r="B70" s="139"/>
      <c r="C70" s="53"/>
      <c r="D70" s="53"/>
      <c r="E70" s="54"/>
      <c r="F70" s="53"/>
      <c r="G70" s="53"/>
      <c r="H70" s="53"/>
      <c r="I70" s="53"/>
      <c r="J70" s="142"/>
    </row>
    <row r="71" spans="1:10" x14ac:dyDescent="0.2">
      <c r="A71" s="164"/>
      <c r="B71" s="139"/>
      <c r="C71" s="53"/>
      <c r="D71" s="53"/>
      <c r="E71" s="54"/>
      <c r="F71" s="53"/>
      <c r="G71" s="53"/>
      <c r="H71" s="53"/>
      <c r="I71" s="53"/>
      <c r="J71" s="142"/>
    </row>
    <row r="72" spans="1:10" x14ac:dyDescent="0.2">
      <c r="A72" s="164"/>
      <c r="B72" s="139"/>
      <c r="C72" s="53"/>
      <c r="D72" s="53"/>
      <c r="E72" s="54"/>
      <c r="F72" s="53"/>
      <c r="G72" s="53"/>
      <c r="H72" s="53"/>
      <c r="I72" s="53"/>
      <c r="J72" s="142"/>
    </row>
    <row r="73" spans="1:10" x14ac:dyDescent="0.2">
      <c r="A73" s="164"/>
      <c r="B73" s="139"/>
      <c r="C73" s="53"/>
      <c r="D73" s="53"/>
      <c r="E73" s="54"/>
      <c r="F73" s="53"/>
      <c r="G73" s="53"/>
      <c r="H73" s="53"/>
      <c r="I73" s="53"/>
      <c r="J73" s="142"/>
    </row>
    <row r="74" spans="1:10" x14ac:dyDescent="0.2">
      <c r="A74" s="164"/>
      <c r="B74" s="139"/>
      <c r="C74" s="53"/>
      <c r="D74" s="53"/>
      <c r="E74" s="54"/>
      <c r="F74" s="53"/>
      <c r="G74" s="53"/>
      <c r="H74" s="53"/>
      <c r="I74" s="53"/>
      <c r="J74" s="142"/>
    </row>
    <row r="75" spans="1:10" x14ac:dyDescent="0.2">
      <c r="A75" s="164"/>
      <c r="B75" s="139"/>
      <c r="C75" s="53"/>
      <c r="D75" s="53"/>
      <c r="E75" s="54"/>
      <c r="F75" s="53"/>
      <c r="G75" s="53"/>
      <c r="H75" s="53"/>
      <c r="I75" s="53"/>
      <c r="J75" s="142"/>
    </row>
    <row r="76" spans="1:10" x14ac:dyDescent="0.2">
      <c r="A76" s="164"/>
      <c r="B76" s="139"/>
      <c r="C76" s="53"/>
      <c r="D76" s="53"/>
      <c r="E76" s="54"/>
      <c r="F76" s="53"/>
      <c r="G76" s="53"/>
      <c r="H76" s="53"/>
      <c r="I76" s="53"/>
      <c r="J76" s="142"/>
    </row>
    <row r="77" spans="1:10" x14ac:dyDescent="0.2">
      <c r="A77" s="164"/>
      <c r="B77" s="139"/>
      <c r="C77" s="53"/>
      <c r="D77" s="53"/>
      <c r="E77" s="54"/>
      <c r="F77" s="53"/>
      <c r="G77" s="53"/>
      <c r="H77" s="53"/>
      <c r="I77" s="53"/>
      <c r="J77" s="142"/>
    </row>
    <row r="78" spans="1:10" x14ac:dyDescent="0.2">
      <c r="A78" s="164"/>
      <c r="B78" s="139"/>
      <c r="C78" s="53"/>
      <c r="D78" s="53"/>
      <c r="E78" s="54"/>
      <c r="F78" s="53"/>
      <c r="G78" s="53"/>
      <c r="H78" s="53"/>
      <c r="I78" s="53"/>
      <c r="J78" s="142"/>
    </row>
    <row r="79" spans="1:10" x14ac:dyDescent="0.2">
      <c r="A79" s="164"/>
      <c r="B79" s="139"/>
      <c r="C79" s="53"/>
      <c r="D79" s="53"/>
      <c r="E79" s="54"/>
      <c r="F79" s="53"/>
      <c r="G79" s="53"/>
      <c r="H79" s="53"/>
      <c r="I79" s="53"/>
      <c r="J79" s="142"/>
    </row>
    <row r="80" spans="1:10" x14ac:dyDescent="0.2">
      <c r="A80" s="164"/>
      <c r="B80" s="139"/>
      <c r="C80" s="53"/>
      <c r="D80" s="53"/>
      <c r="E80" s="54"/>
      <c r="F80" s="53"/>
      <c r="G80" s="53"/>
      <c r="H80" s="53"/>
      <c r="I80" s="53"/>
      <c r="J80" s="142"/>
    </row>
    <row r="81" spans="1:10" x14ac:dyDescent="0.2">
      <c r="A81" s="164"/>
      <c r="B81" s="139"/>
      <c r="C81" s="53"/>
      <c r="D81" s="53"/>
      <c r="E81" s="54"/>
      <c r="F81" s="53"/>
      <c r="G81" s="53"/>
      <c r="H81" s="53"/>
      <c r="I81" s="53"/>
      <c r="J81" s="142"/>
    </row>
    <row r="82" spans="1:10" x14ac:dyDescent="0.2">
      <c r="A82" s="164"/>
      <c r="B82" s="158"/>
      <c r="C82" s="82"/>
      <c r="D82" s="82"/>
      <c r="E82" s="160"/>
      <c r="F82" s="82"/>
      <c r="G82" s="82"/>
      <c r="H82" s="82"/>
      <c r="I82" s="161" t="s">
        <v>49</v>
      </c>
      <c r="J82" s="162"/>
    </row>
  </sheetData>
  <protectedRanges>
    <protectedRange sqref="C5:L5" name="Rango1"/>
  </protectedRanges>
  <mergeCells count="2">
    <mergeCell ref="K5:L5"/>
    <mergeCell ref="D46:E46"/>
  </mergeCells>
  <phoneticPr fontId="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3"/>
  <sheetViews>
    <sheetView showGridLines="0" topLeftCell="A16" workbookViewId="0">
      <selection activeCell="I30" sqref="I30"/>
    </sheetView>
  </sheetViews>
  <sheetFormatPr baseColWidth="10" defaultRowHeight="12.75" zeroHeight="1" x14ac:dyDescent="0.2"/>
  <cols>
    <col min="1" max="1" width="6.140625" style="163" customWidth="1"/>
    <col min="2" max="2" width="6.140625" style="20" customWidth="1"/>
    <col min="3" max="3" width="8.7109375" style="20" customWidth="1"/>
    <col min="4" max="4" width="16.5703125" style="20" customWidth="1"/>
    <col min="5" max="5" width="14.85546875" style="20" customWidth="1"/>
    <col min="6" max="6" width="11.5703125" style="20" customWidth="1"/>
    <col min="7" max="7" width="12.85546875" style="20" customWidth="1"/>
    <col min="8" max="8" width="11.5703125" style="20" customWidth="1"/>
    <col min="9" max="9" width="10.28515625" style="20" customWidth="1"/>
    <col min="10" max="10" width="6.42578125" style="20" customWidth="1"/>
    <col min="11" max="11" width="2.7109375" style="20" customWidth="1"/>
    <col min="12" max="16384" width="11.42578125" style="163"/>
  </cols>
  <sheetData>
    <row r="1" spans="2:12" ht="14.25" customHeight="1" x14ac:dyDescent="0.2"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2:12" ht="18" customHeight="1" x14ac:dyDescent="0.2">
      <c r="B2" s="176"/>
      <c r="C2" s="177"/>
      <c r="D2" s="177"/>
      <c r="E2" s="177"/>
      <c r="F2" s="177"/>
      <c r="G2" s="177"/>
      <c r="H2" s="177"/>
      <c r="I2" s="177"/>
      <c r="J2" s="177"/>
      <c r="K2" s="178"/>
    </row>
    <row r="3" spans="2:12" ht="16.5" customHeight="1" x14ac:dyDescent="0.25">
      <c r="B3" s="179"/>
      <c r="C3" s="401" t="s">
        <v>99</v>
      </c>
      <c r="D3" s="401"/>
      <c r="E3" s="401"/>
      <c r="F3" s="401"/>
      <c r="G3" s="401"/>
      <c r="H3" s="401"/>
      <c r="I3" s="401"/>
      <c r="J3" s="401"/>
      <c r="K3" s="402"/>
      <c r="L3" s="175"/>
    </row>
    <row r="4" spans="2:12" ht="19.5" customHeight="1" x14ac:dyDescent="0.2">
      <c r="B4" s="179"/>
      <c r="C4" s="403" t="s">
        <v>89</v>
      </c>
      <c r="D4" s="403"/>
      <c r="E4" s="403"/>
      <c r="F4" s="403"/>
      <c r="G4" s="403"/>
      <c r="H4" s="403"/>
      <c r="I4" s="403"/>
      <c r="J4" s="403"/>
      <c r="K4" s="404"/>
      <c r="L4" s="172"/>
    </row>
    <row r="5" spans="2:12" ht="14.25" customHeight="1" x14ac:dyDescent="0.25">
      <c r="B5" s="179"/>
      <c r="C5" s="405" t="s">
        <v>106</v>
      </c>
      <c r="D5" s="405"/>
      <c r="E5" s="405"/>
      <c r="F5" s="405"/>
      <c r="G5" s="405"/>
      <c r="H5" s="405"/>
      <c r="I5" s="405"/>
      <c r="J5" s="405"/>
      <c r="K5" s="406"/>
      <c r="L5" s="175"/>
    </row>
    <row r="6" spans="2:12" ht="14.25" customHeight="1" thickBot="1" x14ac:dyDescent="0.3">
      <c r="B6" s="180"/>
      <c r="C6" s="33"/>
      <c r="D6" s="33"/>
      <c r="E6" s="33"/>
      <c r="F6" s="232" t="s">
        <v>108</v>
      </c>
      <c r="G6" s="33"/>
      <c r="H6" s="33"/>
      <c r="I6" s="33"/>
      <c r="J6" s="33"/>
      <c r="K6" s="181"/>
      <c r="L6" s="175"/>
    </row>
    <row r="7" spans="2:12" ht="9" customHeight="1" x14ac:dyDescent="0.25">
      <c r="B7" s="179"/>
      <c r="C7" s="182"/>
      <c r="D7" s="183"/>
      <c r="E7" s="183"/>
      <c r="F7" s="183"/>
      <c r="G7" s="183"/>
      <c r="H7" s="183"/>
      <c r="I7" s="183"/>
      <c r="J7" s="183"/>
      <c r="K7" s="184"/>
      <c r="L7" s="175"/>
    </row>
    <row r="8" spans="2:12" ht="20.25" customHeight="1" x14ac:dyDescent="0.2">
      <c r="B8" s="185"/>
      <c r="C8" s="186" t="s">
        <v>105</v>
      </c>
      <c r="D8" s="22"/>
      <c r="E8" s="22"/>
      <c r="F8" s="22"/>
      <c r="G8" s="22"/>
      <c r="H8" s="22"/>
      <c r="I8" s="22"/>
      <c r="J8" s="22"/>
      <c r="K8" s="187"/>
    </row>
    <row r="9" spans="2:12" x14ac:dyDescent="0.2">
      <c r="B9" s="185"/>
      <c r="C9" s="86" t="s">
        <v>12</v>
      </c>
      <c r="D9" s="86"/>
      <c r="E9" s="86"/>
      <c r="F9" s="86"/>
      <c r="G9" s="86"/>
      <c r="H9" s="86"/>
      <c r="I9" s="228">
        <v>5660</v>
      </c>
      <c r="J9" s="21"/>
      <c r="K9" s="187"/>
    </row>
    <row r="10" spans="2:12" x14ac:dyDescent="0.2">
      <c r="B10" s="185"/>
      <c r="C10" s="86" t="s">
        <v>16</v>
      </c>
      <c r="D10" s="86"/>
      <c r="E10" s="86"/>
      <c r="F10" s="86"/>
      <c r="G10" s="86"/>
      <c r="H10" s="86"/>
      <c r="I10" s="87">
        <v>0.15</v>
      </c>
      <c r="J10" s="22"/>
      <c r="K10" s="187"/>
    </row>
    <row r="11" spans="2:12" x14ac:dyDescent="0.2">
      <c r="B11" s="185"/>
      <c r="C11" s="86" t="s">
        <v>41</v>
      </c>
      <c r="D11" s="86"/>
      <c r="E11" s="86"/>
      <c r="F11" s="86"/>
      <c r="G11" s="86"/>
      <c r="H11" s="86"/>
      <c r="I11" s="88">
        <v>4.4999999999999998E-2</v>
      </c>
      <c r="J11" s="23"/>
      <c r="K11" s="187"/>
    </row>
    <row r="12" spans="2:12" x14ac:dyDescent="0.2">
      <c r="B12" s="185"/>
      <c r="C12" s="86" t="s">
        <v>66</v>
      </c>
      <c r="D12" s="86"/>
      <c r="E12" s="86"/>
      <c r="F12" s="86"/>
      <c r="G12" s="86"/>
      <c r="H12" s="86"/>
      <c r="I12" s="89">
        <v>1E-3</v>
      </c>
      <c r="J12" s="23"/>
      <c r="K12" s="187"/>
    </row>
    <row r="13" spans="2:12" x14ac:dyDescent="0.2">
      <c r="B13" s="185"/>
      <c r="C13" s="86" t="s">
        <v>25</v>
      </c>
      <c r="D13" s="86"/>
      <c r="E13" s="86"/>
      <c r="F13" s="86"/>
      <c r="G13" s="86"/>
      <c r="H13" s="86"/>
      <c r="I13" s="228">
        <v>236309</v>
      </c>
      <c r="J13" s="22"/>
      <c r="K13" s="187"/>
    </row>
    <row r="14" spans="2:12" x14ac:dyDescent="0.2">
      <c r="B14" s="185"/>
      <c r="C14" s="22"/>
      <c r="D14" s="22"/>
      <c r="E14" s="22"/>
      <c r="F14" s="22"/>
      <c r="G14" s="22"/>
      <c r="H14" s="22"/>
      <c r="I14" s="24"/>
      <c r="J14" s="21"/>
      <c r="K14" s="187"/>
    </row>
    <row r="15" spans="2:12" ht="13.5" thickBot="1" x14ac:dyDescent="0.25">
      <c r="B15" s="185"/>
      <c r="C15" s="229" t="s">
        <v>100</v>
      </c>
      <c r="D15" s="22"/>
      <c r="E15" s="22"/>
      <c r="F15" s="22"/>
      <c r="G15" s="22"/>
      <c r="H15" s="22"/>
      <c r="I15" s="22"/>
      <c r="J15" s="21"/>
      <c r="K15" s="187"/>
    </row>
    <row r="16" spans="2:12" x14ac:dyDescent="0.2">
      <c r="B16" s="185"/>
      <c r="C16" s="407" t="s">
        <v>6</v>
      </c>
      <c r="D16" s="408"/>
      <c r="E16" s="408"/>
      <c r="F16" s="408" t="s">
        <v>62</v>
      </c>
      <c r="G16" s="408"/>
      <c r="H16" s="408"/>
      <c r="I16" s="209" t="s">
        <v>10</v>
      </c>
      <c r="J16" s="25"/>
      <c r="K16" s="187"/>
    </row>
    <row r="17" spans="2:11" x14ac:dyDescent="0.2">
      <c r="B17" s="185"/>
      <c r="C17" s="210">
        <v>0</v>
      </c>
      <c r="D17" s="207" t="s">
        <v>13</v>
      </c>
      <c r="E17" s="208">
        <f t="shared" ref="E17:E24" si="0">C17*$I$9</f>
        <v>0</v>
      </c>
      <c r="F17" s="206">
        <f>84/12</f>
        <v>7</v>
      </c>
      <c r="G17" s="207" t="s">
        <v>13</v>
      </c>
      <c r="H17" s="208">
        <f t="shared" ref="H17:H23" si="1">F17*$I$9</f>
        <v>39620</v>
      </c>
      <c r="I17" s="211">
        <v>0</v>
      </c>
      <c r="J17" s="21"/>
      <c r="K17" s="187"/>
    </row>
    <row r="18" spans="2:11" x14ac:dyDescent="0.2">
      <c r="B18" s="185"/>
      <c r="C18" s="210">
        <f t="shared" ref="C18:C24" si="2">+F17</f>
        <v>7</v>
      </c>
      <c r="D18" s="207" t="s">
        <v>13</v>
      </c>
      <c r="E18" s="208">
        <f t="shared" si="0"/>
        <v>39620</v>
      </c>
      <c r="F18" s="206">
        <f>120/12</f>
        <v>10</v>
      </c>
      <c r="G18" s="207" t="s">
        <v>13</v>
      </c>
      <c r="H18" s="208">
        <f t="shared" si="1"/>
        <v>56600</v>
      </c>
      <c r="I18" s="211">
        <v>0.1</v>
      </c>
      <c r="J18" s="25" t="s">
        <v>31</v>
      </c>
      <c r="K18" s="187"/>
    </row>
    <row r="19" spans="2:11" x14ac:dyDescent="0.2">
      <c r="B19" s="185"/>
      <c r="C19" s="210">
        <f t="shared" si="2"/>
        <v>10</v>
      </c>
      <c r="D19" s="207" t="s">
        <v>13</v>
      </c>
      <c r="E19" s="208">
        <f t="shared" si="0"/>
        <v>56600</v>
      </c>
      <c r="F19" s="206">
        <f>180/12</f>
        <v>15</v>
      </c>
      <c r="G19" s="207" t="s">
        <v>13</v>
      </c>
      <c r="H19" s="208">
        <f t="shared" si="1"/>
        <v>84900</v>
      </c>
      <c r="I19" s="211">
        <v>0.15</v>
      </c>
      <c r="J19" s="21"/>
      <c r="K19" s="187"/>
    </row>
    <row r="20" spans="2:11" x14ac:dyDescent="0.2">
      <c r="B20" s="185"/>
      <c r="C20" s="210">
        <f t="shared" si="2"/>
        <v>15</v>
      </c>
      <c r="D20" s="207" t="s">
        <v>13</v>
      </c>
      <c r="E20" s="208">
        <f t="shared" si="0"/>
        <v>84900</v>
      </c>
      <c r="F20" s="206">
        <f>360/12</f>
        <v>30</v>
      </c>
      <c r="G20" s="207" t="s">
        <v>13</v>
      </c>
      <c r="H20" s="208">
        <f t="shared" si="1"/>
        <v>169800</v>
      </c>
      <c r="I20" s="211">
        <v>0.24</v>
      </c>
      <c r="J20" s="24"/>
      <c r="K20" s="187"/>
    </row>
    <row r="21" spans="2:11" x14ac:dyDescent="0.2">
      <c r="B21" s="185"/>
      <c r="C21" s="210">
        <v>30</v>
      </c>
      <c r="D21" s="207" t="s">
        <v>13</v>
      </c>
      <c r="E21" s="208">
        <f t="shared" si="0"/>
        <v>169800</v>
      </c>
      <c r="F21" s="206">
        <f>600/12</f>
        <v>50</v>
      </c>
      <c r="G21" s="207" t="s">
        <v>13</v>
      </c>
      <c r="H21" s="208">
        <f t="shared" si="1"/>
        <v>283000</v>
      </c>
      <c r="I21" s="211">
        <v>0.25</v>
      </c>
      <c r="J21" s="24"/>
      <c r="K21" s="187"/>
    </row>
    <row r="22" spans="2:11" x14ac:dyDescent="0.2">
      <c r="B22" s="185"/>
      <c r="C22" s="210">
        <v>50</v>
      </c>
      <c r="D22" s="207" t="s">
        <v>13</v>
      </c>
      <c r="E22" s="208">
        <f>C22*$I$9</f>
        <v>283000</v>
      </c>
      <c r="F22" s="206">
        <f>900/12</f>
        <v>75</v>
      </c>
      <c r="G22" s="207" t="s">
        <v>13</v>
      </c>
      <c r="H22" s="208">
        <f>F22*$I$9</f>
        <v>424500</v>
      </c>
      <c r="I22" s="211">
        <v>0.27</v>
      </c>
      <c r="J22" s="24"/>
      <c r="K22" s="187"/>
    </row>
    <row r="23" spans="2:11" x14ac:dyDescent="0.2">
      <c r="B23" s="185"/>
      <c r="C23" s="210">
        <f>+F22</f>
        <v>75</v>
      </c>
      <c r="D23" s="207" t="s">
        <v>13</v>
      </c>
      <c r="E23" s="208">
        <f t="shared" si="0"/>
        <v>424500</v>
      </c>
      <c r="F23" s="206">
        <f>1380/12</f>
        <v>115</v>
      </c>
      <c r="G23" s="207" t="s">
        <v>13</v>
      </c>
      <c r="H23" s="208">
        <f t="shared" si="1"/>
        <v>650900</v>
      </c>
      <c r="I23" s="211">
        <v>0.31</v>
      </c>
      <c r="J23" s="24"/>
      <c r="K23" s="187"/>
    </row>
    <row r="24" spans="2:11" ht="13.5" thickBot="1" x14ac:dyDescent="0.25">
      <c r="B24" s="185"/>
      <c r="C24" s="212">
        <f t="shared" si="2"/>
        <v>115</v>
      </c>
      <c r="D24" s="213" t="s">
        <v>13</v>
      </c>
      <c r="E24" s="214">
        <f t="shared" si="0"/>
        <v>650900</v>
      </c>
      <c r="F24" s="213"/>
      <c r="G24" s="213"/>
      <c r="H24" s="214"/>
      <c r="I24" s="215">
        <v>0.36</v>
      </c>
      <c r="J24" s="24"/>
      <c r="K24" s="187"/>
    </row>
    <row r="25" spans="2:11" x14ac:dyDescent="0.2">
      <c r="B25" s="185"/>
      <c r="C25" s="22"/>
      <c r="D25" s="22"/>
      <c r="E25" s="22"/>
      <c r="F25" s="22"/>
      <c r="G25" s="22"/>
      <c r="H25" s="22"/>
      <c r="I25" s="22"/>
      <c r="J25" s="22"/>
      <c r="K25" s="187"/>
    </row>
    <row r="26" spans="2:11" x14ac:dyDescent="0.2">
      <c r="B26" s="185"/>
      <c r="C26" s="22"/>
      <c r="D26" s="22"/>
      <c r="E26" s="22"/>
      <c r="F26" s="22"/>
      <c r="G26" s="22"/>
      <c r="H26" s="22"/>
      <c r="I26" s="22"/>
      <c r="J26" s="22"/>
      <c r="K26" s="187"/>
    </row>
    <row r="27" spans="2:11" ht="13.5" thickBot="1" x14ac:dyDescent="0.25">
      <c r="B27" s="185"/>
      <c r="C27" s="22" t="s">
        <v>30</v>
      </c>
      <c r="D27" s="22"/>
      <c r="E27" s="22"/>
      <c r="F27" s="22"/>
      <c r="G27" s="22"/>
      <c r="H27" s="22"/>
      <c r="I27" s="22"/>
      <c r="J27" s="24"/>
      <c r="K27" s="187"/>
    </row>
    <row r="28" spans="2:11" x14ac:dyDescent="0.2">
      <c r="B28" s="185"/>
      <c r="C28" s="219" t="s">
        <v>95</v>
      </c>
      <c r="D28" s="216"/>
      <c r="E28" s="216"/>
      <c r="F28" s="216"/>
      <c r="G28" s="216"/>
      <c r="H28" s="217"/>
      <c r="I28" s="209" t="s">
        <v>10</v>
      </c>
      <c r="J28" s="24"/>
      <c r="K28" s="187"/>
    </row>
    <row r="29" spans="2:11" x14ac:dyDescent="0.2">
      <c r="B29" s="185"/>
      <c r="C29" s="409" t="s">
        <v>97</v>
      </c>
      <c r="D29" s="410"/>
      <c r="E29" s="410"/>
      <c r="F29" s="218">
        <f>180/12</f>
        <v>15</v>
      </c>
      <c r="G29" s="208" t="s">
        <v>13</v>
      </c>
      <c r="H29" s="208">
        <f>+F29*I9</f>
        <v>84900</v>
      </c>
      <c r="I29" s="211">
        <v>0.1</v>
      </c>
      <c r="J29" s="24"/>
      <c r="K29" s="187"/>
    </row>
    <row r="30" spans="2:11" ht="13.5" thickBot="1" x14ac:dyDescent="0.25">
      <c r="B30" s="185"/>
      <c r="C30" s="399" t="s">
        <v>96</v>
      </c>
      <c r="D30" s="400"/>
      <c r="E30" s="400"/>
      <c r="F30" s="220">
        <v>15</v>
      </c>
      <c r="G30" s="214" t="str">
        <f>+G29</f>
        <v>BPC</v>
      </c>
      <c r="H30" s="214">
        <f>+H29</f>
        <v>84900</v>
      </c>
      <c r="I30" s="215">
        <v>0.08</v>
      </c>
      <c r="J30" s="24"/>
      <c r="K30" s="187"/>
    </row>
    <row r="31" spans="2:11" x14ac:dyDescent="0.2">
      <c r="B31" s="185"/>
      <c r="C31" s="27"/>
      <c r="D31" s="28"/>
      <c r="E31" s="29"/>
      <c r="F31" s="27"/>
      <c r="G31" s="28"/>
      <c r="H31" s="29"/>
      <c r="I31" s="30"/>
      <c r="J31" s="24"/>
      <c r="K31" s="187"/>
    </row>
    <row r="32" spans="2:11" x14ac:dyDescent="0.2">
      <c r="B32" s="185"/>
      <c r="C32" s="22"/>
      <c r="D32" s="22"/>
      <c r="E32" s="22"/>
      <c r="F32" s="22"/>
      <c r="G32" s="22"/>
      <c r="H32" s="22"/>
      <c r="I32" s="24"/>
      <c r="J32" s="24"/>
      <c r="K32" s="187"/>
    </row>
    <row r="33" spans="2:11" x14ac:dyDescent="0.2">
      <c r="B33" s="188"/>
      <c r="C33" s="189"/>
      <c r="D33" s="189"/>
      <c r="E33" s="189"/>
      <c r="F33" s="189"/>
      <c r="G33" s="189"/>
      <c r="H33" s="129"/>
      <c r="I33" s="129" t="s">
        <v>49</v>
      </c>
      <c r="J33" s="190"/>
      <c r="K33" s="191"/>
    </row>
  </sheetData>
  <protectedRanges>
    <protectedRange sqref="A2:IV9 B10:IV11 C12:I20 C22:I24 G21 D21:E21 F29:H29 D27:H28 D30:H65536 C27:C65536 I27:I65536 J12:IV65536 B12:B65536" name="Rango1"/>
  </protectedRanges>
  <mergeCells count="7">
    <mergeCell ref="C30:E30"/>
    <mergeCell ref="C3:K3"/>
    <mergeCell ref="C4:K4"/>
    <mergeCell ref="C5:K5"/>
    <mergeCell ref="C16:E16"/>
    <mergeCell ref="F16:H16"/>
    <mergeCell ref="C29:E29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Instructivo</vt:lpstr>
      <vt:lpstr>Ingresos y Deducciones</vt:lpstr>
      <vt:lpstr>Detalles de Liquidación</vt:lpstr>
      <vt:lpstr>Parámetros</vt:lpstr>
      <vt:lpstr>Ingresos antes</vt:lpstr>
      <vt:lpstr>Liquidación antes</vt:lpstr>
      <vt:lpstr>Parámetros antes</vt:lpstr>
      <vt:lpstr>'Detalles de Liquidación'!Área_de_impresión</vt:lpstr>
      <vt:lpstr>'Ingresos y Deducciones'!Área_de_impresión</vt:lpstr>
      <vt:lpstr>Instructivo!Área_de_impresión</vt:lpstr>
      <vt:lpstr>Parámetros!Área_de_impresión</vt:lpstr>
      <vt:lpstr>'Ingresos y Deducciones'!Criterios</vt:lpstr>
    </vt:vector>
  </TitlesOfParts>
  <Company>d.g.i.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Impositiva</dc:creator>
  <cp:lastModifiedBy>ANA INES SABBIA CARRIQUIRY</cp:lastModifiedBy>
  <cp:lastPrinted>2023-04-25T15:19:20Z</cp:lastPrinted>
  <dcterms:created xsi:type="dcterms:W3CDTF">2007-04-11T12:40:44Z</dcterms:created>
  <dcterms:modified xsi:type="dcterms:W3CDTF">2026-02-25T12:09:31Z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0x010100F5E8F66AC370C74EB1C6DE70CD36AC17</vt:lpwstr>
  </property>
</Properties>
</file>