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U:\DECRETO 143 FORMULARIOS CONTABLES\Versión Final solo MEF\"/>
    </mc:Choice>
  </mc:AlternateContent>
  <bookViews>
    <workbookView xWindow="0" yWindow="0" windowWidth="20490" windowHeight="7455" tabRatio="703" firstSheet="1" activeTab="1"/>
  </bookViews>
  <sheets>
    <sheet name="Forumulario 9" sheetId="1" state="hidden" r:id="rId1"/>
    <sheet name="Instructivo" sheetId="6" r:id="rId2"/>
    <sheet name="F9 con Incentivos" sheetId="5" r:id="rId3"/>
    <sheet name="EJEMPLO Formulario 9 con Incen" sheetId="2" state="hidden" r:id="rId4"/>
    <sheet name="EJEMPLO F9 con Incentivos" sheetId="7" r:id="rId5"/>
    <sheet name="Hoja2" sheetId="3" state="hidden" r:id="rId6"/>
  </sheets>
  <definedNames>
    <definedName name="_xlnm.Print_Area" localSheetId="4">'EJEMPLO F9 con Incentivos'!$A$1:$M$183</definedName>
    <definedName name="_xlnm.Print_Area" localSheetId="3">'EJEMPLO Formulario 9 con Incen'!$C$1:$M$165</definedName>
    <definedName name="_xlnm.Print_Area" localSheetId="2">'F9 con Incentivos'!$B$1:$M$183</definedName>
    <definedName name="_xlnm.Print_Area" localSheetId="0">'Forumulario 9'!$B$1:$G$102</definedName>
    <definedName name="_xlnm.Print_Area" localSheetId="1">Instructivo!$C$1:$C$106</definedName>
  </definedNames>
  <calcPr calcId="162913"/>
</workbook>
</file>

<file path=xl/calcChain.xml><?xml version="1.0" encoding="utf-8"?>
<calcChain xmlns="http://schemas.openxmlformats.org/spreadsheetml/2006/main">
  <c r="L58" i="5" l="1"/>
  <c r="E66" i="5" s="1"/>
  <c r="L132" i="5"/>
  <c r="E141" i="5" s="1"/>
  <c r="M132" i="5"/>
  <c r="M58" i="5"/>
  <c r="E141" i="7"/>
  <c r="L132" i="7"/>
  <c r="N132" i="7"/>
  <c r="M132" i="7"/>
  <c r="K132" i="7"/>
  <c r="L131" i="7"/>
  <c r="N131" i="7"/>
  <c r="M131" i="7"/>
  <c r="K131" i="7"/>
  <c r="M133" i="7"/>
  <c r="K100" i="7"/>
  <c r="K98" i="7"/>
  <c r="D79" i="7"/>
  <c r="D78" i="7"/>
  <c r="E79" i="7"/>
  <c r="E78" i="7"/>
  <c r="E84" i="7"/>
  <c r="D84" i="7"/>
  <c r="E68" i="7"/>
  <c r="L59" i="7"/>
  <c r="L58" i="7"/>
  <c r="M59" i="7"/>
  <c r="N59" i="7"/>
  <c r="N58" i="7"/>
  <c r="M58" i="7"/>
  <c r="M60" i="7"/>
  <c r="K59" i="7"/>
  <c r="K58" i="7"/>
  <c r="L60" i="7"/>
  <c r="L133" i="7" l="1"/>
  <c r="K46" i="7" l="1"/>
  <c r="E161" i="5" l="1"/>
  <c r="D161" i="5"/>
  <c r="L155" i="5"/>
  <c r="K155" i="5"/>
  <c r="D155" i="5"/>
  <c r="E155" i="5"/>
  <c r="F142" i="5"/>
  <c r="F141" i="5"/>
  <c r="E140" i="5"/>
  <c r="D135" i="5"/>
  <c r="K97" i="5"/>
  <c r="J95" i="5"/>
  <c r="K95" i="5"/>
  <c r="K94" i="5"/>
  <c r="J94" i="5"/>
  <c r="J92" i="5"/>
  <c r="J93" i="5"/>
  <c r="K93" i="5"/>
  <c r="K92" i="5"/>
  <c r="K91" i="5"/>
  <c r="J91" i="5"/>
  <c r="I94" i="5"/>
  <c r="H94" i="5"/>
  <c r="D95" i="5"/>
  <c r="E95" i="5"/>
  <c r="E94" i="5"/>
  <c r="D94" i="5"/>
  <c r="L82" i="5"/>
  <c r="K82" i="5"/>
  <c r="E82" i="5"/>
  <c r="D82" i="5"/>
  <c r="F67" i="5"/>
  <c r="F66" i="5"/>
  <c r="E65" i="5"/>
  <c r="K46" i="5"/>
  <c r="D44" i="5"/>
  <c r="E44" i="5"/>
  <c r="H44" i="5"/>
  <c r="I44" i="5"/>
  <c r="J44" i="5"/>
  <c r="K44" i="5"/>
  <c r="K43" i="5"/>
  <c r="J43" i="5"/>
  <c r="K42" i="5"/>
  <c r="J42" i="5"/>
  <c r="K41" i="5"/>
  <c r="J41" i="5"/>
  <c r="M153" i="7" l="1"/>
  <c r="L153" i="7"/>
  <c r="K153" i="7"/>
  <c r="F152" i="7"/>
  <c r="E151" i="7"/>
  <c r="D151" i="7"/>
  <c r="F141" i="7"/>
  <c r="J98" i="7"/>
  <c r="J95" i="7"/>
  <c r="K95" i="7"/>
  <c r="K94" i="7"/>
  <c r="J94" i="7"/>
  <c r="H94" i="7"/>
  <c r="K84" i="7"/>
  <c r="L84" i="7"/>
  <c r="K79" i="7"/>
  <c r="L79" i="7"/>
  <c r="J42" i="7"/>
  <c r="K42" i="7"/>
  <c r="K41" i="7"/>
  <c r="J41" i="7"/>
  <c r="I42" i="7"/>
  <c r="H42" i="7"/>
  <c r="E52" i="5" l="1"/>
  <c r="E51" i="5"/>
  <c r="E53" i="5" s="1"/>
  <c r="D50" i="5"/>
  <c r="D49" i="5"/>
  <c r="L151" i="7"/>
  <c r="K151" i="7"/>
  <c r="E140" i="7"/>
  <c r="I94" i="7"/>
  <c r="J97" i="7"/>
  <c r="M79" i="7"/>
  <c r="M78" i="7"/>
  <c r="L78" i="7"/>
  <c r="K78" i="7"/>
  <c r="F71" i="7"/>
  <c r="E123" i="7"/>
  <c r="D113" i="7"/>
  <c r="D108" i="7"/>
  <c r="D107" i="7"/>
  <c r="D106" i="7"/>
  <c r="E98" i="7"/>
  <c r="D98" i="7"/>
  <c r="E97" i="7"/>
  <c r="D97" i="7"/>
  <c r="F94" i="7"/>
  <c r="I79" i="7"/>
  <c r="F79" i="7"/>
  <c r="F78" i="7"/>
  <c r="E55" i="7"/>
  <c r="E54" i="7"/>
  <c r="E53" i="7"/>
  <c r="D52" i="7"/>
  <c r="D51" i="7"/>
  <c r="K44" i="7"/>
  <c r="J44" i="7"/>
  <c r="F68" i="7" l="1"/>
  <c r="E71" i="7"/>
  <c r="M152" i="7" l="1"/>
  <c r="C152" i="7"/>
  <c r="C151" i="7"/>
  <c r="F123" i="7"/>
  <c r="E108" i="7"/>
  <c r="E107" i="7"/>
  <c r="K97" i="7"/>
  <c r="F41" i="7"/>
  <c r="D28" i="7"/>
  <c r="D27" i="7"/>
  <c r="F22" i="7" l="1"/>
  <c r="F21" i="7"/>
  <c r="F23" i="7"/>
  <c r="E23" i="7"/>
  <c r="D23" i="7"/>
  <c r="F125" i="5" l="1"/>
  <c r="F126" i="5" s="1"/>
  <c r="D122" i="5"/>
  <c r="F122" i="5"/>
  <c r="F121" i="5"/>
  <c r="F113" i="5"/>
  <c r="F22" i="5"/>
  <c r="F112" i="5"/>
  <c r="F106" i="5"/>
  <c r="F21" i="5" l="1"/>
  <c r="E23" i="5" l="1"/>
  <c r="D23" i="5"/>
  <c r="F23" i="5" s="1"/>
  <c r="E121" i="5" l="1"/>
  <c r="D121" i="5"/>
  <c r="D112" i="5"/>
  <c r="D106" i="5"/>
  <c r="E112" i="5"/>
  <c r="E106" i="5"/>
  <c r="D122" i="7" l="1"/>
  <c r="F122" i="7" s="1"/>
  <c r="E13" i="7" l="1"/>
  <c r="I153" i="7"/>
  <c r="I152" i="7"/>
  <c r="D135" i="7"/>
  <c r="D115" i="7"/>
  <c r="F115" i="7" s="1"/>
  <c r="C113" i="7"/>
  <c r="C108" i="7"/>
  <c r="C107" i="7"/>
  <c r="C106" i="7"/>
  <c r="H103" i="7"/>
  <c r="K96" i="7"/>
  <c r="J96" i="7"/>
  <c r="C79" i="7"/>
  <c r="I151" i="7" s="1"/>
  <c r="I78" i="7"/>
  <c r="C78" i="7"/>
  <c r="D62" i="7"/>
  <c r="E67" i="7" s="1"/>
  <c r="F125" i="7" s="1"/>
  <c r="E44" i="7"/>
  <c r="D44" i="7"/>
  <c r="K43" i="7"/>
  <c r="J43" i="7"/>
  <c r="H44" i="7"/>
  <c r="F42" i="7"/>
  <c r="I44" i="7" l="1"/>
  <c r="F69" i="7" s="1"/>
  <c r="E109" i="7"/>
  <c r="D26" i="7"/>
  <c r="D109" i="7"/>
  <c r="I97" i="7"/>
  <c r="H97" i="7"/>
  <c r="D116" i="7" l="1"/>
  <c r="D123" i="7" s="1"/>
  <c r="F109" i="7"/>
  <c r="F116" i="7" s="1"/>
  <c r="E116" i="7" l="1"/>
  <c r="D124" i="7"/>
  <c r="H100" i="5"/>
  <c r="F126" i="7" l="1"/>
  <c r="F142" i="7" s="1"/>
  <c r="L102" i="7" l="1"/>
  <c r="D60" i="5" l="1"/>
  <c r="E13" i="5"/>
  <c r="D28" i="5" l="1"/>
  <c r="D26" i="5" s="1"/>
  <c r="F151" i="7" l="1"/>
  <c r="M151" i="7" s="1"/>
  <c r="E144" i="7"/>
  <c r="D155" i="7" s="1"/>
  <c r="D113" i="5"/>
  <c r="E122" i="5" s="1"/>
  <c r="D152" i="7" l="1"/>
  <c r="D161" i="7"/>
  <c r="D124" i="5"/>
  <c r="E113" i="5"/>
  <c r="K152" i="7" l="1"/>
  <c r="K155" i="7" s="1"/>
  <c r="E152" i="7"/>
  <c r="L152" i="7" s="1"/>
  <c r="L155" i="7" s="1"/>
  <c r="L99" i="5"/>
  <c r="I116" i="2" l="1"/>
  <c r="D107" i="2" l="1"/>
  <c r="D26" i="2"/>
  <c r="H107" i="2" l="1"/>
  <c r="J62" i="2" l="1"/>
  <c r="H56" i="2"/>
  <c r="H58" i="2" s="1"/>
  <c r="J52" i="2"/>
  <c r="I53" i="2"/>
  <c r="H50" i="2"/>
  <c r="D51" i="2"/>
  <c r="F51" i="2" s="1"/>
  <c r="D50" i="2"/>
  <c r="F50" i="2" s="1"/>
  <c r="C142" i="2"/>
  <c r="C141" i="2"/>
  <c r="J50" i="2" l="1"/>
  <c r="F53" i="2"/>
  <c r="D109" i="2"/>
  <c r="F109" i="2" s="1"/>
  <c r="F107" i="2"/>
  <c r="C109" i="2"/>
  <c r="J97" i="2"/>
  <c r="K97" i="2"/>
  <c r="K96" i="2"/>
  <c r="I95" i="2"/>
  <c r="K95" i="2" s="1"/>
  <c r="H95" i="2"/>
  <c r="J95" i="2" s="1"/>
  <c r="L95" i="2" s="1"/>
  <c r="K42" i="2"/>
  <c r="J42" i="2"/>
  <c r="K40" i="2"/>
  <c r="M40" i="2" s="1"/>
  <c r="J40" i="2"/>
  <c r="L40" i="2" s="1"/>
  <c r="I41" i="2"/>
  <c r="H41" i="2"/>
  <c r="J41" i="2" s="1"/>
  <c r="L41" i="2" s="1"/>
  <c r="H113" i="2"/>
  <c r="F113" i="2"/>
  <c r="F115" i="2"/>
  <c r="H114" i="2"/>
  <c r="H115" i="2"/>
  <c r="J113" i="2" l="1"/>
  <c r="K41" i="2"/>
  <c r="M41" i="2" s="1"/>
  <c r="E51" i="2"/>
  <c r="D141" i="2"/>
  <c r="E108" i="2"/>
  <c r="H108" i="2" s="1"/>
  <c r="E109" i="2"/>
  <c r="H109" i="2" s="1"/>
  <c r="J109" i="2" s="1"/>
  <c r="H116" i="2"/>
  <c r="K43" i="2"/>
  <c r="J43" i="2"/>
  <c r="M96" i="2"/>
  <c r="M97" i="2"/>
  <c r="L97" i="2"/>
  <c r="E98" i="2"/>
  <c r="J115" i="2"/>
  <c r="M42" i="2"/>
  <c r="L42" i="2"/>
  <c r="H111" i="2" l="1"/>
  <c r="E53" i="2"/>
  <c r="H51" i="2"/>
  <c r="H141" i="2"/>
  <c r="M43" i="2"/>
  <c r="M95" i="2"/>
  <c r="H53" i="2" l="1"/>
  <c r="J53" i="2" s="1"/>
  <c r="J51" i="2"/>
  <c r="E141" i="2"/>
  <c r="F141" i="2" s="1"/>
  <c r="I141" i="2"/>
  <c r="D56" i="2"/>
  <c r="F56" i="2" s="1"/>
  <c r="J56" i="2" l="1"/>
  <c r="J58" i="2" s="1"/>
  <c r="L58" i="2" s="1"/>
  <c r="F58" i="2"/>
  <c r="J59" i="2"/>
  <c r="L53" i="2"/>
  <c r="L59" i="2" s="1"/>
  <c r="F74" i="2" s="1"/>
  <c r="H43" i="2"/>
  <c r="D124" i="2"/>
  <c r="E129" i="2" s="1"/>
  <c r="D67" i="2"/>
  <c r="E72" i="2" s="1"/>
  <c r="D83" i="2" l="1"/>
  <c r="F41" i="2"/>
  <c r="F84" i="2" s="1"/>
  <c r="F40" i="2"/>
  <c r="D27" i="2"/>
  <c r="D22" i="2"/>
  <c r="E13" i="2"/>
  <c r="H83" i="2" l="1"/>
  <c r="L43" i="2"/>
  <c r="D114" i="2"/>
  <c r="F114" i="2" s="1"/>
  <c r="F116" i="2" l="1"/>
  <c r="J114" i="2"/>
  <c r="J116" i="2" s="1"/>
  <c r="L116" i="2" s="1"/>
  <c r="E54" i="2"/>
  <c r="E58" i="2" s="1"/>
  <c r="C114" i="2"/>
  <c r="C108" i="2"/>
  <c r="C107" i="2"/>
  <c r="D108" i="2"/>
  <c r="F108" i="2" s="1"/>
  <c r="D96" i="2"/>
  <c r="J96" i="2" s="1"/>
  <c r="F95" i="2"/>
  <c r="D116" i="2"/>
  <c r="C84" i="2"/>
  <c r="C140" i="2" s="1"/>
  <c r="C83" i="2"/>
  <c r="C51" i="2"/>
  <c r="C50" i="2"/>
  <c r="D43" i="2"/>
  <c r="F83" i="2"/>
  <c r="E43" i="2"/>
  <c r="C22" i="1"/>
  <c r="C27" i="1"/>
  <c r="C44" i="1"/>
  <c r="C45" i="1" s="1"/>
  <c r="C53" i="1" s="1"/>
  <c r="D40" i="1"/>
  <c r="C40" i="1"/>
  <c r="C88" i="1"/>
  <c r="C52" i="1"/>
  <c r="D60" i="1"/>
  <c r="C60" i="1"/>
  <c r="D88" i="1"/>
  <c r="C80" i="1"/>
  <c r="D68" i="1"/>
  <c r="C68" i="1"/>
  <c r="C72" i="1"/>
  <c r="C73" i="1" s="1"/>
  <c r="C81" i="1" s="1"/>
  <c r="D72" i="1"/>
  <c r="D44" i="1"/>
  <c r="D45" i="1" s="1"/>
  <c r="D53" i="1" s="1"/>
  <c r="D73" i="1" l="1"/>
  <c r="D81" i="1" s="1"/>
  <c r="D92" i="1"/>
  <c r="C92" i="1"/>
  <c r="D82" i="1"/>
  <c r="F111" i="2"/>
  <c r="L96" i="2"/>
  <c r="D98" i="2"/>
  <c r="I98" i="2"/>
  <c r="I43" i="2"/>
  <c r="H98" i="2"/>
  <c r="D111" i="2"/>
  <c r="D117" i="2" s="1"/>
  <c r="D118" i="2" s="1"/>
  <c r="E83" i="2"/>
  <c r="D58" i="2"/>
  <c r="D53" i="2"/>
  <c r="D54" i="1"/>
  <c r="I107" i="2" l="1"/>
  <c r="E111" i="2"/>
  <c r="J98" i="2"/>
  <c r="F73" i="2"/>
  <c r="I83" i="2"/>
  <c r="K98" i="2"/>
  <c r="D59" i="2"/>
  <c r="D60" i="2" s="1"/>
  <c r="E73" i="2"/>
  <c r="E76" i="2" s="1"/>
  <c r="D84" i="2" s="1"/>
  <c r="J107" i="2" l="1"/>
  <c r="E84" i="2"/>
  <c r="I108" i="2" s="1"/>
  <c r="I111" i="2" s="1"/>
  <c r="D86" i="2"/>
  <c r="H84" i="2"/>
  <c r="M98" i="2"/>
  <c r="L98" i="2"/>
  <c r="D140" i="2" l="1"/>
  <c r="H86" i="2"/>
  <c r="E86" i="2"/>
  <c r="I84" i="2"/>
  <c r="E140" i="2" l="1"/>
  <c r="F140" i="2" s="1"/>
  <c r="I86" i="2"/>
  <c r="M100" i="2" s="1"/>
  <c r="F130" i="2" s="1"/>
  <c r="F133" i="2" s="1"/>
  <c r="E142" i="2" s="1"/>
  <c r="I142" i="2" s="1"/>
  <c r="H140" i="2"/>
  <c r="J108" i="2"/>
  <c r="L100" i="2"/>
  <c r="E130" i="2" s="1"/>
  <c r="E133" i="2" s="1"/>
  <c r="D142" i="2" s="1"/>
  <c r="J111" i="2" l="1"/>
  <c r="L111" i="2" s="1"/>
  <c r="L117" i="2" s="1"/>
  <c r="F131" i="2" s="1"/>
  <c r="I140" i="2"/>
  <c r="I144" i="2" s="1"/>
  <c r="F142" i="2"/>
  <c r="H142" i="2"/>
  <c r="H144" i="2" s="1"/>
  <c r="E144" i="2"/>
  <c r="E150" i="2" s="1"/>
  <c r="D144" i="2"/>
  <c r="D150" i="2" s="1"/>
  <c r="E155" i="7" l="1"/>
  <c r="E161" i="7" s="1"/>
</calcChain>
</file>

<file path=xl/comments1.xml><?xml version="1.0" encoding="utf-8"?>
<comments xmlns="http://schemas.openxmlformats.org/spreadsheetml/2006/main">
  <authors>
    <author>Karem Poulsen</author>
    <author>vsadres</author>
  </authors>
  <commentList>
    <comment ref="D13" authorId="0" shapeId="0">
      <text>
        <r>
          <rPr>
            <sz val="9"/>
            <color indexed="81"/>
            <rFont val="Tahoma"/>
            <family val="2"/>
          </rPr>
          <t>1+2</t>
        </r>
      </text>
    </comment>
    <comment ref="C16" authorId="0" shapeId="0">
      <text>
        <r>
          <rPr>
            <sz val="9"/>
            <color indexed="81"/>
            <rFont val="Tahoma"/>
            <family val="2"/>
          </rPr>
          <t>Detalle de los proyectos que conforman la diferencia</t>
        </r>
      </text>
    </comment>
    <comment ref="D53" authorId="1" shapeId="0">
      <text>
        <r>
          <rPr>
            <b/>
            <sz val="9"/>
            <color indexed="81"/>
            <rFont val="Tahoma"/>
            <family val="2"/>
          </rPr>
          <t>FIFO</t>
        </r>
        <r>
          <rPr>
            <sz val="9"/>
            <color indexed="81"/>
            <rFont val="Tahoma"/>
            <family val="2"/>
          </rPr>
          <t xml:space="preserve">
</t>
        </r>
      </text>
    </comment>
    <comment ref="C54" authorId="1" shapeId="0">
      <text>
        <r>
          <rPr>
            <b/>
            <sz val="9"/>
            <color indexed="81"/>
            <rFont val="Tahoma"/>
            <family val="2"/>
          </rPr>
          <t>FIFO</t>
        </r>
        <r>
          <rPr>
            <sz val="9"/>
            <color indexed="81"/>
            <rFont val="Tahoma"/>
            <family val="2"/>
          </rPr>
          <t xml:space="preserve">
</t>
        </r>
      </text>
    </comment>
    <comment ref="D81" authorId="1" shapeId="0">
      <text>
        <r>
          <rPr>
            <b/>
            <sz val="9"/>
            <color indexed="81"/>
            <rFont val="Tahoma"/>
            <family val="2"/>
          </rPr>
          <t>FIFO</t>
        </r>
        <r>
          <rPr>
            <sz val="9"/>
            <color indexed="81"/>
            <rFont val="Tahoma"/>
            <family val="2"/>
          </rPr>
          <t xml:space="preserve">
</t>
        </r>
      </text>
    </comment>
    <comment ref="C82" authorId="1" shapeId="0">
      <text>
        <r>
          <rPr>
            <b/>
            <sz val="9"/>
            <color indexed="81"/>
            <rFont val="Tahoma"/>
            <family val="2"/>
          </rPr>
          <t>FIFO</t>
        </r>
        <r>
          <rPr>
            <sz val="9"/>
            <color indexed="81"/>
            <rFont val="Tahoma"/>
            <family val="2"/>
          </rPr>
          <t xml:space="preserve">
</t>
        </r>
      </text>
    </comment>
  </commentList>
</comments>
</file>

<file path=xl/comments2.xml><?xml version="1.0" encoding="utf-8"?>
<comments xmlns="http://schemas.openxmlformats.org/spreadsheetml/2006/main">
  <authors>
    <author>Karem Poulsen</author>
    <author>ana.perdomo</author>
  </authors>
  <commentList>
    <comment ref="E13" authorId="0" shapeId="0">
      <text>
        <r>
          <rPr>
            <sz val="9"/>
            <color indexed="81"/>
            <rFont val="Tahoma"/>
            <family val="2"/>
          </rPr>
          <t>1+2</t>
        </r>
      </text>
    </comment>
    <comment ref="D16" authorId="0" shapeId="0">
      <text>
        <r>
          <rPr>
            <sz val="9"/>
            <color indexed="81"/>
            <rFont val="Tahoma"/>
            <family val="2"/>
          </rPr>
          <t>Nº de expediente/s de los otros proyectos de inversión correspondientes al punto 2)</t>
        </r>
      </text>
    </comment>
    <comment ref="C75" authorId="1" shapeId="0">
      <text>
        <r>
          <rPr>
            <b/>
            <sz val="9"/>
            <color indexed="81"/>
            <rFont val="Tahoma"/>
            <family val="2"/>
          </rPr>
          <t>FIFO</t>
        </r>
      </text>
    </comment>
    <comment ref="I75" authorId="1" shapeId="0">
      <text>
        <r>
          <rPr>
            <b/>
            <sz val="9"/>
            <color indexed="81"/>
            <rFont val="Tahoma"/>
            <family val="2"/>
          </rPr>
          <t>Listar todas las inversiones ejecutadas en este año.</t>
        </r>
      </text>
    </comment>
    <comment ref="I150" authorId="1" shapeId="0">
      <text>
        <r>
          <rPr>
            <b/>
            <sz val="9"/>
            <color indexed="81"/>
            <rFont val="Tahoma"/>
            <family val="2"/>
          </rPr>
          <t>Listar todas las inversiones ejecutadas en este año.</t>
        </r>
      </text>
    </comment>
  </commentList>
</comments>
</file>

<file path=xl/comments3.xml><?xml version="1.0" encoding="utf-8"?>
<comments xmlns="http://schemas.openxmlformats.org/spreadsheetml/2006/main">
  <authors>
    <author>Karem Poulsen</author>
    <author>ana.perdomo</author>
    <author>vsadres</author>
  </authors>
  <commentList>
    <comment ref="E13" authorId="0" shapeId="0">
      <text>
        <r>
          <rPr>
            <sz val="9"/>
            <color indexed="81"/>
            <rFont val="Tahoma"/>
            <family val="2"/>
          </rPr>
          <t>1+2</t>
        </r>
      </text>
    </comment>
    <comment ref="D16" authorId="0" shapeId="0">
      <text>
        <r>
          <rPr>
            <sz val="9"/>
            <color indexed="81"/>
            <rFont val="Tahoma"/>
            <family val="2"/>
          </rPr>
          <t>Detalle de los proyectos que conforman la diferencia</t>
        </r>
      </text>
    </comment>
    <comment ref="F73" authorId="1" shapeId="0">
      <text>
        <r>
          <rPr>
            <b/>
            <sz val="9"/>
            <color indexed="81"/>
            <rFont val="Tahoma"/>
            <family val="2"/>
          </rPr>
          <t xml:space="preserve">FIFO
</t>
        </r>
      </text>
    </comment>
    <comment ref="C82" authorId="1" shapeId="0">
      <text>
        <r>
          <rPr>
            <b/>
            <sz val="9"/>
            <color indexed="81"/>
            <rFont val="Tahoma"/>
            <family val="2"/>
          </rPr>
          <t>FIFO</t>
        </r>
      </text>
    </comment>
    <comment ref="F130" authorId="2" shapeId="0">
      <text>
        <r>
          <rPr>
            <b/>
            <sz val="9"/>
            <color indexed="81"/>
            <rFont val="Tahoma"/>
            <family val="2"/>
          </rPr>
          <t>FIFO</t>
        </r>
        <r>
          <rPr>
            <sz val="9"/>
            <color indexed="81"/>
            <rFont val="Tahoma"/>
            <family val="2"/>
          </rPr>
          <t xml:space="preserve">
</t>
        </r>
      </text>
    </comment>
  </commentList>
</comments>
</file>

<file path=xl/comments4.xml><?xml version="1.0" encoding="utf-8"?>
<comments xmlns="http://schemas.openxmlformats.org/spreadsheetml/2006/main">
  <authors>
    <author>Karem Poulsen</author>
    <author>ana.perdomo</author>
  </authors>
  <commentList>
    <comment ref="E13" authorId="0" shapeId="0">
      <text>
        <r>
          <rPr>
            <sz val="9"/>
            <color indexed="81"/>
            <rFont val="Tahoma"/>
            <family val="2"/>
          </rPr>
          <t>1+2</t>
        </r>
      </text>
    </comment>
    <comment ref="D16" authorId="0" shapeId="0">
      <text>
        <r>
          <rPr>
            <sz val="9"/>
            <color indexed="81"/>
            <rFont val="Tahoma"/>
            <family val="2"/>
          </rPr>
          <t xml:space="preserve">Nº de expediente/s de los otros proyectos de inversión correspondientes al punto 2)
</t>
        </r>
      </text>
    </comment>
    <comment ref="C77" authorId="1" shapeId="0">
      <text>
        <r>
          <rPr>
            <b/>
            <sz val="9"/>
            <color indexed="81"/>
            <rFont val="Tahoma"/>
            <family val="2"/>
          </rPr>
          <t>FIFO</t>
        </r>
      </text>
    </comment>
    <comment ref="I77" authorId="1" shapeId="0">
      <text>
        <r>
          <rPr>
            <b/>
            <sz val="9"/>
            <color indexed="81"/>
            <rFont val="Tahoma"/>
            <family val="2"/>
          </rPr>
          <t>Listar todas las inversiones ejecutadas en este año.</t>
        </r>
      </text>
    </comment>
    <comment ref="I150" authorId="1" shapeId="0">
      <text>
        <r>
          <rPr>
            <b/>
            <sz val="9"/>
            <color indexed="81"/>
            <rFont val="Tahoma"/>
            <family val="2"/>
          </rPr>
          <t>Listar todas las inversiones ejecutadas en este año.</t>
        </r>
      </text>
    </comment>
  </commentList>
</comments>
</file>

<file path=xl/sharedStrings.xml><?xml version="1.0" encoding="utf-8"?>
<sst xmlns="http://schemas.openxmlformats.org/spreadsheetml/2006/main" count="675" uniqueCount="242">
  <si>
    <t>% EXONERACIÓN</t>
  </si>
  <si>
    <t>$</t>
  </si>
  <si>
    <t>UI</t>
  </si>
  <si>
    <t>COT. UI</t>
  </si>
  <si>
    <t>Comparo menor entre:</t>
  </si>
  <si>
    <t>2) Monto efectivamente invertido</t>
  </si>
  <si>
    <t>3) Monto exonerado según resolución</t>
  </si>
  <si>
    <t>3) Saldo monto exonerado según resolución</t>
  </si>
  <si>
    <t>TOTAL BENEFICIOS FISCALES UTILIZADOS</t>
  </si>
  <si>
    <t>Inversión mm/aa</t>
  </si>
  <si>
    <t>Costo de adquisición $</t>
  </si>
  <si>
    <t>% exoneración efectivamente utilizada</t>
  </si>
  <si>
    <t>Vida útil remanente</t>
  </si>
  <si>
    <t>VENTA DE BIENES</t>
  </si>
  <si>
    <t>Mes/año de adquisición</t>
  </si>
  <si>
    <t>Mes/año de venta</t>
  </si>
  <si>
    <t>MONTO A DEVOLVER $</t>
  </si>
  <si>
    <t>AÑO VENTA XX</t>
  </si>
  <si>
    <t>1) Art. 24 iv del Dec. 143/018</t>
  </si>
  <si>
    <t>Empresa nueva</t>
  </si>
  <si>
    <t>Impuesto a pagar</t>
  </si>
  <si>
    <t>SI</t>
  </si>
  <si>
    <t>NO</t>
  </si>
  <si>
    <t>SUSPENSIÓN DEL PLAZO DE EXONERACIÓN</t>
  </si>
  <si>
    <t>INDICAR EJERCICIO/S</t>
  </si>
  <si>
    <t xml:space="preserve">INCREMENTO TRANSITORIO BENEFICIOS </t>
  </si>
  <si>
    <t xml:space="preserve">TOTAL Dec 218/18 </t>
  </si>
  <si>
    <t>EJ. QUE SE INFORMA</t>
  </si>
  <si>
    <t>MES</t>
  </si>
  <si>
    <t>AÑO</t>
  </si>
  <si>
    <t>FORMULARIO N° 9</t>
  </si>
  <si>
    <t>USO DEL BENEFICIO EN EL IRAE</t>
  </si>
  <si>
    <t>DECRETO Nº 143/018</t>
  </si>
  <si>
    <t>DATOS DE LA EMPRESA</t>
  </si>
  <si>
    <t>DATOS DEL PROYECTO</t>
  </si>
  <si>
    <t>Razón Social</t>
  </si>
  <si>
    <t>Nº de RUT</t>
  </si>
  <si>
    <t>Fecha de cierre</t>
  </si>
  <si>
    <t>Fecha de presentación</t>
  </si>
  <si>
    <t>N° exp.</t>
  </si>
  <si>
    <t>MONTO EXONERADO LINEA 346 F. 2148/2149</t>
  </si>
  <si>
    <t>1)  ASOCIADO AL PROYECTO QUE SE INFORMA</t>
  </si>
  <si>
    <t>2) ASOCIADO A OTROS PROYECTOS</t>
  </si>
  <si>
    <t>N° proyecto asociado</t>
  </si>
  <si>
    <t>BENEFICIO S/RESOLUCIÓN (UI)</t>
  </si>
  <si>
    <t>INVERSIÓN ELEGIBLE PROMOVIDA (UI)</t>
  </si>
  <si>
    <t>% SOBRE INV. ELEGIBLE PROMOVIDA</t>
  </si>
  <si>
    <t>INV. EJECUTADAS HASTA EL 31/12/2019 (UI)</t>
  </si>
  <si>
    <t>INDICAR SOLO EN CASO DE I+D+i</t>
  </si>
  <si>
    <t>EJECUCIÓN DE INVERSIONES</t>
  </si>
  <si>
    <t>EJERCICIO XX</t>
  </si>
  <si>
    <t xml:space="preserve">TOTAL EJERCICIO XX </t>
  </si>
  <si>
    <t>TOTAL EXONERACIÓN EJERCICIO XX</t>
  </si>
  <si>
    <t>EXONERACIÓN EJERCICIO  XX</t>
  </si>
  <si>
    <t>EJERCICIO XX +1</t>
  </si>
  <si>
    <t>TOTAL EJERCICIO XX  +1</t>
  </si>
  <si>
    <t>EXONERACIÓN EJERCICIO  XX +1</t>
  </si>
  <si>
    <t xml:space="preserve">TOTAL EXONERACIÓN EJERCICIO XX +1 </t>
  </si>
  <si>
    <t>EJERCICIO XX + XX+1</t>
  </si>
  <si>
    <t>APLICA 10% ADICIONAL SEGÚN DECRETO XX</t>
  </si>
  <si>
    <t>20% adicional según Dec 218/18 - Inv. mm/aa</t>
  </si>
  <si>
    <t>INVERSIONES SUBSIDIADAS POR OTROS ORGANISMOS</t>
  </si>
  <si>
    <t xml:space="preserve"> Corroborar con Karem</t>
  </si>
  <si>
    <t>ENERO</t>
  </si>
  <si>
    <t>XXX S.A.</t>
  </si>
  <si>
    <t>APLICA 10% ADICIONAL SEGÚN DECRETO 218/018</t>
  </si>
  <si>
    <t>UTILIZACIÓN</t>
  </si>
  <si>
    <t>Exoneración s/Resol.</t>
  </si>
  <si>
    <t>Total inversiones</t>
  </si>
  <si>
    <t>Inversiones hasta 31/12/2019</t>
  </si>
  <si>
    <t>Inversiones posteriores al 31/12/2019</t>
  </si>
  <si>
    <t>posteriores sin ejecutar aun</t>
  </si>
  <si>
    <t>Exoneración Aplicable Ejercicio XX</t>
  </si>
  <si>
    <t>EJERCICIO XX + 1</t>
  </si>
  <si>
    <t>TOTAL EJERCICIO XX  + 1</t>
  </si>
  <si>
    <t xml:space="preserve">Adicional </t>
  </si>
  <si>
    <t>Incremento Adicional</t>
  </si>
  <si>
    <t>Debe coincidir con la exoneración del último ejercicio presentado.</t>
  </si>
  <si>
    <t>INVERSIONES ELEGIBLES SUBSIDIADAS POR OTROS ORGANISMOS</t>
  </si>
  <si>
    <t>INVERSIONES ELEGIBLES EN I+D+i SUBSIDIADAS</t>
  </si>
  <si>
    <t>Utilización</t>
  </si>
  <si>
    <t xml:space="preserve">Informar las ventas de bienes de uso </t>
  </si>
  <si>
    <t xml:space="preserve">Ver Cuadro Venta de Bienes - Anexo </t>
  </si>
  <si>
    <t>AÑO ENERO 2019</t>
  </si>
  <si>
    <t>AÑO ENERO 2020</t>
  </si>
  <si>
    <t>TOTAL TOPE 2</t>
  </si>
  <si>
    <t>TOTAL TOPE 3</t>
  </si>
  <si>
    <t>IRAE que surje en DJ Anual</t>
  </si>
  <si>
    <t>EXONERACIÓN EJERCICIO  2019</t>
  </si>
  <si>
    <t>COMPARO MENOR ENTRE:</t>
  </si>
  <si>
    <t>TOTAL TOPE 1</t>
  </si>
  <si>
    <r>
      <rPr>
        <b/>
        <sz val="12"/>
        <rFont val="Calibri"/>
        <family val="2"/>
        <scheme val="minor"/>
      </rPr>
      <t>TOPE 1 -</t>
    </r>
    <r>
      <rPr>
        <sz val="12"/>
        <rFont val="Calibri"/>
        <family val="2"/>
        <scheme val="minor"/>
      </rPr>
      <t xml:space="preserve"> Art. 24 IV del Decreto 143/018</t>
    </r>
  </si>
  <si>
    <r>
      <rPr>
        <b/>
        <sz val="12"/>
        <rFont val="Calibri"/>
        <family val="2"/>
        <scheme val="minor"/>
      </rPr>
      <t>TOPE 2</t>
    </r>
    <r>
      <rPr>
        <sz val="12"/>
        <rFont val="Calibri"/>
        <family val="2"/>
        <scheme val="minor"/>
      </rPr>
      <t xml:space="preserve"> -  Monto efectivamente invertido</t>
    </r>
  </si>
  <si>
    <r>
      <rPr>
        <b/>
        <sz val="12"/>
        <rFont val="Calibri"/>
        <family val="2"/>
        <scheme val="minor"/>
      </rPr>
      <t>TOPE 3</t>
    </r>
    <r>
      <rPr>
        <sz val="12"/>
        <rFont val="Calibri"/>
        <family val="2"/>
        <scheme val="minor"/>
      </rPr>
      <t xml:space="preserve"> - Monto exonerado según Resolución</t>
    </r>
  </si>
  <si>
    <t>EXONERACIÓN EJERCICIO ENERO  2020</t>
  </si>
  <si>
    <t>MONTO EXONERADO SEGÚN RESOLUCIÓN CON ADICIONALES</t>
  </si>
  <si>
    <r>
      <rPr>
        <b/>
        <sz val="12"/>
        <rFont val="Calibri"/>
        <family val="2"/>
        <scheme val="minor"/>
      </rPr>
      <t>TOPE 2</t>
    </r>
    <r>
      <rPr>
        <sz val="12"/>
        <rFont val="Calibri"/>
        <family val="2"/>
        <scheme val="minor"/>
      </rPr>
      <t xml:space="preserve"> - Monto efectivamente invertido</t>
    </r>
  </si>
  <si>
    <t>Total inversiones elegibles promovidas</t>
  </si>
  <si>
    <t>mar-18 corresponde Adicional</t>
  </si>
  <si>
    <r>
      <t xml:space="preserve">s/Porcentaje de Resolucón                        </t>
    </r>
    <r>
      <rPr>
        <b/>
        <sz val="10"/>
        <color rgb="FFFF0000"/>
        <rFont val="Calibri"/>
        <family val="2"/>
        <scheme val="minor"/>
      </rPr>
      <t>(B)</t>
    </r>
  </si>
  <si>
    <r>
      <t xml:space="preserve">Total Inversiones s/Porcentaje Resol.                               </t>
    </r>
    <r>
      <rPr>
        <b/>
        <sz val="10"/>
        <color rgb="FFFF0000"/>
        <rFont val="Calibri"/>
        <family val="2"/>
        <scheme val="minor"/>
      </rPr>
      <t>(A)</t>
    </r>
  </si>
  <si>
    <t>Total para TOPE 3</t>
  </si>
  <si>
    <t>Para TOPE 2 próx. ejercicio</t>
  </si>
  <si>
    <t>feb-19 corresponde Adicional</t>
  </si>
  <si>
    <t>Total Inversiones y Adicionales</t>
  </si>
  <si>
    <t>Adicional</t>
  </si>
  <si>
    <t>Inversiones s/Porcentaje Resolución</t>
  </si>
  <si>
    <t>Total Inversiones con Adicionales</t>
  </si>
  <si>
    <t>Incremento Porcentaje Exoneración</t>
  </si>
  <si>
    <r>
      <t xml:space="preserve">Excedente para próximo ejercicio s/porcentaje Resol.                                        </t>
    </r>
    <r>
      <rPr>
        <b/>
        <sz val="10"/>
        <color rgb="FFFF0000"/>
        <rFont val="Calibri"/>
        <family val="2"/>
        <scheme val="minor"/>
      </rPr>
      <t>(A) - (B)</t>
    </r>
  </si>
  <si>
    <r>
      <t xml:space="preserve">Incremento Porcentaje Exoneración              </t>
    </r>
    <r>
      <rPr>
        <b/>
        <sz val="10"/>
        <color rgb="FFFF0000"/>
        <rFont val="Calibri"/>
        <family val="2"/>
        <scheme val="minor"/>
      </rPr>
      <t>(*)</t>
    </r>
  </si>
  <si>
    <r>
      <t xml:space="preserve">(*) </t>
    </r>
    <r>
      <rPr>
        <b/>
        <sz val="12"/>
        <rFont val="Calibri"/>
        <family val="2"/>
        <scheme val="minor"/>
      </rPr>
      <t xml:space="preserve">Corresponde aplicar el incremento siempre que en este año se cumpla con la condición establecida. </t>
    </r>
  </si>
  <si>
    <t xml:space="preserve">Utilización ejercicios Anteriores                   </t>
  </si>
  <si>
    <r>
      <t xml:space="preserve">Excedente para próximo ejercicio s/porcentaje Resol.                                     </t>
    </r>
    <r>
      <rPr>
        <b/>
        <sz val="10"/>
        <color rgb="FFFF0000"/>
        <rFont val="Calibri"/>
        <family val="2"/>
        <scheme val="minor"/>
      </rPr>
      <t>(A) - (B)</t>
    </r>
  </si>
  <si>
    <r>
      <t xml:space="preserve">Utilización ejercicios Anteriores                    </t>
    </r>
    <r>
      <rPr>
        <b/>
        <sz val="10"/>
        <color rgb="FFFF0000"/>
        <rFont val="Calibri"/>
        <family val="2"/>
        <scheme val="minor"/>
      </rPr>
      <t>( C )</t>
    </r>
    <r>
      <rPr>
        <b/>
        <sz val="10"/>
        <rFont val="Calibri"/>
        <family val="2"/>
        <scheme val="minor"/>
      </rPr>
      <t xml:space="preserve"> = </t>
    </r>
    <r>
      <rPr>
        <b/>
        <sz val="10"/>
        <color rgb="FFFF0000"/>
        <rFont val="Calibri"/>
        <family val="2"/>
        <scheme val="minor"/>
      </rPr>
      <t>(B)</t>
    </r>
  </si>
  <si>
    <t>Exoneración s/Resolución para TOPE 3</t>
  </si>
  <si>
    <t>BENEFICIO OTORGADO SEGÚN RESOLUCIÓN CON ADICIONALES</t>
  </si>
  <si>
    <t>Diciembre</t>
  </si>
  <si>
    <t>AÑO 2018</t>
  </si>
  <si>
    <t>AÑO 2019</t>
  </si>
  <si>
    <t>TOTAL EJERCICIO 2019</t>
  </si>
  <si>
    <t>TOTAL EJERCICIO 2018</t>
  </si>
  <si>
    <t>EXONERACIÓN EJERCICIO 2019</t>
  </si>
  <si>
    <t>EXONERACIÓN EJERCICIO  2018</t>
  </si>
  <si>
    <r>
      <t xml:space="preserve">Total Inversiones y Adicional s/Porcentaje Resol + Incremento </t>
    </r>
    <r>
      <rPr>
        <b/>
        <sz val="10"/>
        <color rgb="FFFF0000"/>
        <rFont val="Calibri"/>
        <family val="2"/>
        <scheme val="minor"/>
      </rPr>
      <t>(*)</t>
    </r>
  </si>
  <si>
    <t>Utilización Ejercicios Anteriores</t>
  </si>
  <si>
    <t>Exoneración Aplicable Ejercicio 2018</t>
  </si>
  <si>
    <t>TOTAL EXONERACIÓN EJERCICIO 2018</t>
  </si>
  <si>
    <t>UTILIZACIÓN AÑO 2018</t>
  </si>
  <si>
    <t>UTILIZACIÓN AÑO 2019</t>
  </si>
  <si>
    <t>APLICA 10% ADICIONAL DEC 218/018</t>
  </si>
  <si>
    <t>TOTAL EXONERACIÓN EJERCICIO 2019</t>
  </si>
  <si>
    <t>Beneficio según Resolución</t>
  </si>
  <si>
    <t>Total Incremendto Adicional</t>
  </si>
  <si>
    <t>Porcentaje Exoneración</t>
  </si>
  <si>
    <t>Total Incremento Adicional Exonerable</t>
  </si>
  <si>
    <t>TOTAL EJERCICIOS 2018 + 2019</t>
  </si>
  <si>
    <t xml:space="preserve">TOTAL INVERSIONES </t>
  </si>
  <si>
    <t>INVERSIONES</t>
  </si>
  <si>
    <r>
      <t xml:space="preserve">$                                                       </t>
    </r>
    <r>
      <rPr>
        <b/>
        <sz val="10"/>
        <color rgb="FFFF0000"/>
        <rFont val="Calibri"/>
        <family val="2"/>
        <scheme val="minor"/>
      </rPr>
      <t>(A) - (B)</t>
    </r>
  </si>
  <si>
    <r>
      <t xml:space="preserve">UI                                                       </t>
    </r>
    <r>
      <rPr>
        <b/>
        <sz val="10"/>
        <color rgb="FFFF0000"/>
        <rFont val="Calibri"/>
        <family val="2"/>
        <scheme val="minor"/>
      </rPr>
      <t>(A) - (B)</t>
    </r>
  </si>
  <si>
    <t>Total excedente para ej siguiente</t>
  </si>
  <si>
    <t>F9 - USO DEL BENEFICIO EN EL IRAE</t>
  </si>
  <si>
    <t>INSTRUCTIVO PARA EL FORMULARIO 9 - USO EN EL BENEFICIO DE IRAE</t>
  </si>
  <si>
    <t>Datos a completar :</t>
  </si>
  <si>
    <t>EJERCICIO  QUE SE INFORMA</t>
  </si>
  <si>
    <r>
      <t>Datos de la empresa</t>
    </r>
    <r>
      <rPr>
        <sz val="10"/>
        <color theme="1"/>
        <rFont val="Arial"/>
        <family val="2"/>
      </rPr>
      <t>: Se deben informar los datos solicitados para identificar a la empresa (Razón social, RUT y fecha de balance).</t>
    </r>
  </si>
  <si>
    <r>
      <t xml:space="preserve">Datos del proyecto: </t>
    </r>
    <r>
      <rPr>
        <sz val="10"/>
        <color theme="1"/>
        <rFont val="Arial"/>
        <family val="2"/>
      </rPr>
      <t>Se debe informar el número de expediente asignado en el momento de la presentación del proyecto (en caso de contar con la resolución de declaratoria promocional, es el que figura en el margen izquierdo de la resolución) y la fecha en que se presentó el proyecto de inversión ante la Ventanilla Única de COMAP.</t>
    </r>
  </si>
  <si>
    <r>
      <t xml:space="preserve">Ejercicio que se informa: </t>
    </r>
    <r>
      <rPr>
        <sz val="10"/>
        <color theme="1"/>
        <rFont val="Arial"/>
        <family val="2"/>
      </rPr>
      <t>Se debe informar el mes y año del cierre de ejercicio que se está informando.</t>
    </r>
  </si>
  <si>
    <r>
      <rPr>
        <b/>
        <sz val="10"/>
        <color theme="1"/>
        <rFont val="Arial"/>
        <family val="2"/>
      </rPr>
      <t>Asociado al Proyecto que se informa:</t>
    </r>
    <r>
      <rPr>
        <sz val="10"/>
        <color theme="1"/>
        <rFont val="Arial"/>
        <family val="2"/>
      </rPr>
      <t xml:space="preserve"> Se debe informar el monto exonerado a este Proyecto. </t>
    </r>
  </si>
  <si>
    <r>
      <rPr>
        <b/>
        <sz val="10"/>
        <color theme="1"/>
        <rFont val="Arial"/>
        <family val="2"/>
      </rPr>
      <t>Asociado a otros Proyectos:</t>
    </r>
    <r>
      <rPr>
        <sz val="10"/>
        <color theme="1"/>
        <rFont val="Arial"/>
        <family val="2"/>
      </rPr>
      <t xml:space="preserve"> Se debe informar el monto exonerado asociado a otros Proyecto y los números de Proyectos a los cuales están asociados. </t>
    </r>
  </si>
  <si>
    <t>Incremento Transitorio de Beneficios:</t>
  </si>
  <si>
    <t>AÑO XX</t>
  </si>
  <si>
    <t>TOTAL EJERCICIO XX</t>
  </si>
  <si>
    <t>UTILIZACIÓN AÑO XX</t>
  </si>
  <si>
    <t>TOTAL EJERCICIO XX + 1</t>
  </si>
  <si>
    <t>TOTAL EJERCICIOS XX + XX + 1</t>
  </si>
  <si>
    <t>UTILIZACIÓN AÑO XX + 1</t>
  </si>
  <si>
    <t>TOTAL EXONERACIÓN EJERCICIO XX +1</t>
  </si>
  <si>
    <t>EJERCICIO XX y XX+1</t>
  </si>
  <si>
    <t>Datos a Completar en el AÑO XX:</t>
  </si>
  <si>
    <t>Exoneración ejercicio XX:</t>
  </si>
  <si>
    <t xml:space="preserve">Utilización Año XX: </t>
  </si>
  <si>
    <t>Datos a Completar en el AÑO XX + 1:</t>
  </si>
  <si>
    <t>INVERSIONES AÑO XX</t>
  </si>
  <si>
    <t>INVERSIONES AÑO 2018</t>
  </si>
  <si>
    <t>INVERSIONES AÑO 2019</t>
  </si>
  <si>
    <t xml:space="preserve">INVERSIONES AÑO XX + 1 </t>
  </si>
  <si>
    <r>
      <rPr>
        <b/>
        <u/>
        <sz val="10"/>
        <color theme="1"/>
        <rFont val="Arial"/>
        <family val="2"/>
      </rPr>
      <t>Ejecución de Inversiones</t>
    </r>
    <r>
      <rPr>
        <b/>
        <sz val="10"/>
        <color theme="1"/>
        <rFont val="Arial"/>
        <family val="2"/>
      </rPr>
      <t>:</t>
    </r>
  </si>
  <si>
    <r>
      <rPr>
        <b/>
        <sz val="10"/>
        <color theme="1"/>
        <rFont val="Arial"/>
        <family val="2"/>
      </rPr>
      <t xml:space="preserve">Inversiones Año XX: </t>
    </r>
    <r>
      <rPr>
        <sz val="10"/>
        <color theme="1"/>
        <rFont val="Arial"/>
        <family val="2"/>
      </rPr>
      <t>Se debe listar todas las inversiones ejecutadas en ese año aclarando el mes y año de adquisición, en orden cronológico; e informar su importe en $, en UI y la cotización de UI correspondiente.</t>
    </r>
  </si>
  <si>
    <r>
      <rPr>
        <b/>
        <sz val="10"/>
        <color theme="1"/>
        <rFont val="Arial"/>
        <family val="2"/>
      </rPr>
      <t xml:space="preserve">Inversiones Año XX + 1: </t>
    </r>
    <r>
      <rPr>
        <sz val="10"/>
        <color theme="1"/>
        <rFont val="Arial"/>
        <family val="2"/>
      </rPr>
      <t>Se debe listar todas las inversiones ejecutadas en ese año aclarando el mes y año de adquisición, en orden cronológico; e informar su importe en $, en UI y la cotización de UI correspondiente.</t>
    </r>
  </si>
  <si>
    <t>Exoneración ejercicio XX+ 1:</t>
  </si>
  <si>
    <r>
      <rPr>
        <b/>
        <sz val="10"/>
        <color theme="1"/>
        <rFont val="Arial"/>
        <family val="2"/>
      </rPr>
      <t>Empresa Nueva:</t>
    </r>
    <r>
      <rPr>
        <sz val="10"/>
        <color theme="1"/>
        <rFont val="Arial"/>
        <family val="2"/>
      </rPr>
      <t xml:space="preserve"> Se debe informar con "SI" en el caso que la empresa sea nueva y con "NO" en caso contrario de acuerdo a la definición establecida en el Art. 24 del Dec 143/018. </t>
    </r>
  </si>
  <si>
    <t xml:space="preserve">Utilización Año XX + 1: </t>
  </si>
  <si>
    <t xml:space="preserve">Si este año, NO se cumple con la condición establecida para aplicar el incremento transitorio de beneficios, utilizar el cuadro establecido en el F9 para el año XX. </t>
  </si>
  <si>
    <r>
      <rPr>
        <b/>
        <sz val="11"/>
        <color theme="1"/>
        <rFont val="Calibri"/>
        <family val="2"/>
        <scheme val="minor"/>
      </rPr>
      <t>Total de Beneficios Fiscales Utilizados:</t>
    </r>
    <r>
      <rPr>
        <sz val="11"/>
        <color theme="1"/>
        <rFont val="Calibri"/>
        <family val="2"/>
        <scheme val="minor"/>
      </rPr>
      <t xml:space="preserve"> Se debe informar en pesos y en Unidades Indexadas la suma del "Total de los Beneficios Fiscales Utilizados" en cada año del Proyecto.</t>
    </r>
  </si>
  <si>
    <r>
      <rPr>
        <b/>
        <sz val="10"/>
        <color theme="1"/>
        <rFont val="Arial"/>
        <family val="2"/>
      </rPr>
      <t>Inversiones elegibles subsidiadas por otros organismos:</t>
    </r>
    <r>
      <rPr>
        <sz val="10"/>
        <color theme="1"/>
        <rFont val="Arial"/>
        <family val="2"/>
      </rPr>
      <t xml:space="preserve"> Se debe informar las inversiones elegibles en I+D+i subsidiadas por otros Organismos</t>
    </r>
  </si>
  <si>
    <r>
      <rPr>
        <b/>
        <sz val="10"/>
        <color theme="1"/>
        <rFont val="Arial"/>
        <family val="2"/>
      </rPr>
      <t>Suspensión del plazo de exoneración:</t>
    </r>
    <r>
      <rPr>
        <sz val="10"/>
        <color theme="1"/>
        <rFont val="Arial"/>
        <family val="2"/>
      </rPr>
      <t xml:space="preserve"> Se debe informar los años que se suspendió la exoneración en caso de corresponder.</t>
    </r>
  </si>
  <si>
    <r>
      <rPr>
        <b/>
        <sz val="10"/>
        <color theme="1"/>
        <rFont val="Arial"/>
        <family val="2"/>
      </rPr>
      <t>IRAE que surge en DJ Anual:</t>
    </r>
    <r>
      <rPr>
        <sz val="10"/>
        <color theme="1"/>
        <rFont val="Arial"/>
        <family val="2"/>
      </rPr>
      <t xml:space="preserve"> Se debe informar el IRAE que surge en la DJ Anual correspondiente al año XX.</t>
    </r>
  </si>
  <si>
    <r>
      <t xml:space="preserve">Total de Inversiones:  </t>
    </r>
    <r>
      <rPr>
        <sz val="10"/>
        <color theme="1"/>
        <rFont val="Arial"/>
        <family val="2"/>
      </rPr>
      <t>Dicho importe surge automáticamente, y debe coincidir con el total de la inversiones elegibles promovidas.</t>
    </r>
  </si>
  <si>
    <r>
      <rPr>
        <b/>
        <u/>
        <sz val="11"/>
        <color theme="1"/>
        <rFont val="Calibri"/>
        <family val="2"/>
        <scheme val="minor"/>
      </rPr>
      <t xml:space="preserve">Total de Inversiones y Adicional s/Porcentaje Resol + Incremento: </t>
    </r>
    <r>
      <rPr>
        <sz val="11"/>
        <color theme="1"/>
        <rFont val="Calibri"/>
        <family val="2"/>
        <scheme val="minor"/>
      </rPr>
      <t>Dicho importe surge automáticamente y se divide en:</t>
    </r>
  </si>
  <si>
    <r>
      <rPr>
        <b/>
        <sz val="10"/>
        <color theme="1"/>
        <rFont val="Arial"/>
        <family val="2"/>
      </rPr>
      <t>IRAE que surge en DJ Anual:</t>
    </r>
    <r>
      <rPr>
        <sz val="10"/>
        <color theme="1"/>
        <rFont val="Arial"/>
        <family val="2"/>
      </rPr>
      <t xml:space="preserve"> Se debe informar el IRAE que surge en la DJ Anual correspondiente al año XX + 1.</t>
    </r>
  </si>
  <si>
    <t>Debe coincidir con la exoneración del ejercicio que se está informando.</t>
  </si>
  <si>
    <r>
      <rPr>
        <b/>
        <sz val="10"/>
        <color theme="1"/>
        <rFont val="Arial"/>
        <family val="2"/>
      </rPr>
      <t>Porcentaje de exoneración:</t>
    </r>
    <r>
      <rPr>
        <sz val="10"/>
        <color theme="1"/>
        <rFont val="Arial"/>
        <family val="2"/>
      </rPr>
      <t xml:space="preserve"> Se debe informar el % de exoneración para el beneficio de IRAE establecido en la Resolución.</t>
    </r>
  </si>
  <si>
    <t>Debe coincidir con lo establecido en la Resolución en caso de contar con la misma.</t>
  </si>
  <si>
    <r>
      <rPr>
        <b/>
        <sz val="10"/>
        <color theme="1"/>
        <rFont val="Arial"/>
        <family val="2"/>
      </rPr>
      <t>Inversión ejecutada hasta el 31/12/2019:</t>
    </r>
    <r>
      <rPr>
        <sz val="10"/>
        <color theme="1"/>
        <rFont val="Arial"/>
        <family val="2"/>
      </rPr>
      <t xml:space="preserve"> Se debe informar la inversión ejecutada hasta dicha fecha, la cual se detalla en "BENEFICIO OTORGADO SEGÚN RESOLUCIÓN CON ADICIONALES".</t>
    </r>
  </si>
  <si>
    <r>
      <rPr>
        <b/>
        <sz val="10"/>
        <color theme="1"/>
        <rFont val="Arial"/>
        <family val="2"/>
      </rPr>
      <t>Aplica 10% Adicional Decreto 218/018</t>
    </r>
    <r>
      <rPr>
        <sz val="10"/>
        <color theme="1"/>
        <rFont val="Arial"/>
        <family val="2"/>
      </rPr>
      <t>: Se determinará en función a la inversión elegible ejecutada hasta el 31/12/2019 informada. Corresponderá aplicar este adicional en caso que la misma represente al menos el 75% de la inversión total comprometida del proyecto.</t>
    </r>
  </si>
  <si>
    <t>Detalla las inversiones disponibles para ser utilizadas en la exoneración en ejercicios siguientes.</t>
  </si>
  <si>
    <t>TOTAL INVERSIONES EJECUTADAS</t>
  </si>
  <si>
    <t>Inversiones Pendientes a Ejecutar</t>
  </si>
  <si>
    <t>TOTAL INVERSIONES ELEGIBLE PROMOVIDAS</t>
  </si>
  <si>
    <t>Inversiones ejecutadas hasta 31/12/2019</t>
  </si>
  <si>
    <t>TOTAL INVERSIONES EJECUTADAS HASTA 31/12/2019</t>
  </si>
  <si>
    <t>Inversiones ejecutadas posteriores al 31/12/2019</t>
  </si>
  <si>
    <t>Inversiones SIN Ejecutar</t>
  </si>
  <si>
    <t>Aparecera un mensaje de "OK" si el "Total de Inversiones" coincide con la "Inversión elegible promovida", en caso contrario el mensaje dirá "Faltan Inversiones".</t>
  </si>
  <si>
    <t>Aparecera un mensaje de "OK" si el "Total de Inversiones Ejecutadas" coincide con el total de las inversiones detalladas en "Ejecución de inversiones", en caso contrario el mensaje dirá "Faltan Inversiones ejecutadas".</t>
  </si>
  <si>
    <r>
      <rPr>
        <b/>
        <sz val="10"/>
        <color theme="1"/>
        <rFont val="Arial"/>
        <family val="2"/>
      </rPr>
      <t>Adicional:</t>
    </r>
    <r>
      <rPr>
        <sz val="10"/>
        <color theme="1"/>
        <rFont val="Arial"/>
        <family val="2"/>
      </rPr>
      <t xml:space="preserve"> En caso de corresponder, se debe informar en Unidades Indexadas, el importe correspondiente al adicional del 20% de cada inversión informada.</t>
    </r>
  </si>
  <si>
    <r>
      <rPr>
        <b/>
        <sz val="11"/>
        <color theme="1"/>
        <rFont val="Calibri"/>
        <family val="2"/>
        <scheme val="minor"/>
      </rPr>
      <t>a)- Total Inversiones Ejecutadas hasta 31/12/2019:</t>
    </r>
    <r>
      <rPr>
        <sz val="11"/>
        <color theme="1"/>
        <rFont val="Calibri"/>
        <family val="2"/>
        <scheme val="minor"/>
      </rPr>
      <t xml:space="preserve"> Dicho importe debe ser la suma del costo de adquisición de las inversiones ejecutadas a dicha fecha en Unidades Indexadas y de sus Adicionales correspondientes, multiplicado por el porcentaje de exoneración de IRAE establecido en la Resolución, incrementado por el 10%.</t>
    </r>
  </si>
  <si>
    <t>TOTAL INVERSIONES EJEC. POSTERIORES AL 31/12/2019</t>
  </si>
  <si>
    <t>TOTAL INVERSIONES SIN EJECUTAR</t>
  </si>
  <si>
    <r>
      <rPr>
        <b/>
        <sz val="11"/>
        <color theme="1"/>
        <rFont val="Calibri"/>
        <family val="2"/>
        <scheme val="minor"/>
      </rPr>
      <t>c)- Total Inversiones SIN Ejecutar:</t>
    </r>
    <r>
      <rPr>
        <sz val="11"/>
        <color theme="1"/>
        <rFont val="Calibri"/>
        <family val="2"/>
        <scheme val="minor"/>
      </rPr>
      <t xml:space="preserve"> Dicho importe debe ser el monto de las inversiones sin ejecutar multiplicado por el porcentaje de exoneración de IRAE establecido en la Resolución. </t>
    </r>
  </si>
  <si>
    <r>
      <rPr>
        <b/>
        <sz val="11"/>
        <color theme="1"/>
        <rFont val="Calibri"/>
        <family val="2"/>
        <scheme val="minor"/>
      </rPr>
      <t>b)- Total Inversiones Ejec. posteriores al 31/12/2019:</t>
    </r>
    <r>
      <rPr>
        <sz val="11"/>
        <color theme="1"/>
        <rFont val="Calibri"/>
        <family val="2"/>
        <scheme val="minor"/>
      </rPr>
      <t xml:space="preserve"> Dicho importe debe ser la suma del costo de adquisición de las inversiones ejecutadas posteriores al 31/12/2019 y/o pendientes de ejecución multiplicado por el porcentaje de exoneración de IRAE establecido en la Resolución. </t>
    </r>
  </si>
  <si>
    <r>
      <rPr>
        <b/>
        <sz val="11"/>
        <color theme="1"/>
        <rFont val="Calibri"/>
        <family val="2"/>
        <scheme val="minor"/>
      </rPr>
      <t>Exoneración s/Resolución para TOPE 3:</t>
    </r>
    <r>
      <rPr>
        <sz val="11"/>
        <color theme="1"/>
        <rFont val="Calibri"/>
        <family val="2"/>
        <scheme val="minor"/>
      </rPr>
      <t xml:space="preserve"> Es el importe que surge de restar al cálculo anterior el importe correspondiente a la Utilización realizada en los Ejercicios Anteriores.</t>
    </r>
  </si>
  <si>
    <t>Exoneración Aplicable Ejercicio 2019</t>
  </si>
  <si>
    <t>EJERCICIO 2018 + 2019</t>
  </si>
  <si>
    <r>
      <rPr>
        <b/>
        <sz val="10"/>
        <color theme="1"/>
        <rFont val="Arial"/>
        <family val="2"/>
      </rPr>
      <t>Monto Exonerado:</t>
    </r>
    <r>
      <rPr>
        <sz val="10"/>
        <color theme="1"/>
        <rFont val="Arial"/>
        <family val="2"/>
      </rPr>
      <t xml:space="preserve"> Es la suma del Monto exonerado asociado al proyecto que se está informado y a otros proyectos en caso de corresponder. Debe coincidir con la línea 346 de la Declaración Jurada de IRAE/IP (Formularios Nº 2148 / 2149).  </t>
    </r>
  </si>
  <si>
    <r>
      <rPr>
        <b/>
        <sz val="10"/>
        <color theme="1"/>
        <rFont val="Arial"/>
        <family val="2"/>
      </rPr>
      <t>Incremento Adicional:</t>
    </r>
    <r>
      <rPr>
        <sz val="10"/>
        <color theme="1"/>
        <rFont val="Arial"/>
        <family val="2"/>
      </rPr>
      <t xml:space="preserve"> En caso de corresponder computar las inversiones por el 20% del monto invertido, se debe de informar el incremento correspondiente a la inversión listada, en $ y UI. </t>
    </r>
  </si>
  <si>
    <t xml:space="preserve">En caso contrario, traer el calculo establecido en el año xx + 1 para el año xx y leer en el Instructivo el Parrafo 2  de "Beneficio otorgado según Resolución con Adicionales para el año XX + 1" </t>
  </si>
  <si>
    <r>
      <t xml:space="preserve">Si este año SI se cumple con la condicion establecida para aplicar el incremento transitorio de beneficios,  se deben listar por separado las </t>
    </r>
    <r>
      <rPr>
        <b/>
        <u/>
        <sz val="10"/>
        <color theme="1"/>
        <rFont val="Arial"/>
        <family val="2"/>
      </rPr>
      <t>inversiones ejecutadas en UI</t>
    </r>
    <r>
      <rPr>
        <b/>
        <sz val="10"/>
        <color theme="1"/>
        <rFont val="Arial"/>
        <family val="2"/>
      </rPr>
      <t xml:space="preserve"> hasta el 31/12/2019 detalladas en "Ejecución de inversiones" de cada año y las ejecutadas posteriormente debido a que las inversiones anteriores a dicha fecha aplicarán el incremento del 10% . </t>
    </r>
  </si>
  <si>
    <t>En caso que para esa inversion corresponda computar adicional detallar en la leyenda "corresponde adicional" Ver ejemplo</t>
  </si>
  <si>
    <t>AÑO XX+1</t>
  </si>
  <si>
    <t>Proy. De Inv. (UI)</t>
  </si>
  <si>
    <t>Ampliación                           (UI)</t>
  </si>
  <si>
    <t>TOTALES                            (UI)</t>
  </si>
  <si>
    <r>
      <t xml:space="preserve">Beneficio otorgado según Resolución con Adicionales: </t>
    </r>
    <r>
      <rPr>
        <sz val="10"/>
        <color theme="1"/>
        <rFont val="Arial"/>
        <family val="2"/>
      </rPr>
      <t xml:space="preserve">Siempre y cuando </t>
    </r>
    <r>
      <rPr>
        <b/>
        <sz val="10"/>
        <color theme="1"/>
        <rFont val="Arial"/>
        <family val="2"/>
      </rPr>
      <t>NO</t>
    </r>
    <r>
      <rPr>
        <sz val="10"/>
        <color theme="1"/>
        <rFont val="Arial"/>
        <family val="2"/>
      </rPr>
      <t xml:space="preserve"> corresponda el incremento adicional del 10% establecido en el Dec. que otorga este beneficio, calcula automáticamente el importe correspondiente al Tope 3.</t>
    </r>
  </si>
  <si>
    <t>EXONERACIÓN EJERCICIO XX+1</t>
  </si>
  <si>
    <t>Exoneración Aplicable Ejercicio XX+1</t>
  </si>
  <si>
    <t>Cálculo TOPE 2 en UI</t>
  </si>
  <si>
    <t>EXCEDENTE DE INVERSIONES PARA EL PRÓXIMO EJERCICIO</t>
  </si>
  <si>
    <t xml:space="preserve">EXCEDENTE DE INVERSIONES PARA EL PRÓXIMO EJERCICIO </t>
  </si>
  <si>
    <r>
      <t xml:space="preserve">Total Inversiones con Adicionales                                                </t>
    </r>
    <r>
      <rPr>
        <b/>
        <sz val="10"/>
        <color rgb="FFFF0000"/>
        <rFont val="Calibri"/>
        <family val="2"/>
        <scheme val="minor"/>
      </rPr>
      <t xml:space="preserve"> (A)</t>
    </r>
  </si>
  <si>
    <r>
      <t xml:space="preserve">USO                                                                                      </t>
    </r>
    <r>
      <rPr>
        <b/>
        <sz val="10"/>
        <color rgb="FFFF0000"/>
        <rFont val="Calibri"/>
        <family val="2"/>
        <scheme val="minor"/>
      </rPr>
      <t>(B)</t>
    </r>
  </si>
  <si>
    <r>
      <t xml:space="preserve">Inversión elegible promovida (en UI): </t>
    </r>
    <r>
      <rPr>
        <sz val="10"/>
        <color theme="1"/>
        <rFont val="Arial"/>
        <family val="2"/>
      </rPr>
      <t>Es el monto de inversión promovida elegible correspondiente, en unidades indexadas, sobre la cual se determinan los beneficios fiscales, establecido en la Resolución. Asimismo, en el caso que exista Ampliación, también se deberá completar esta información según lo establecido en la misma.</t>
    </r>
  </si>
  <si>
    <r>
      <t xml:space="preserve">Total Inversiones con Adicionales.:  </t>
    </r>
    <r>
      <rPr>
        <sz val="10"/>
        <rFont val="Arial"/>
        <family val="2"/>
      </rPr>
      <t>Aplica al total de inversiones con incremento adicional otorgado en la Resolución.</t>
    </r>
  </si>
  <si>
    <r>
      <rPr>
        <b/>
        <sz val="10"/>
        <color theme="1"/>
        <rFont val="Arial"/>
        <family val="2"/>
      </rPr>
      <t>Inversiones y uso:</t>
    </r>
    <r>
      <rPr>
        <sz val="10"/>
        <color theme="1"/>
        <rFont val="Arial"/>
        <family val="2"/>
      </rPr>
      <t xml:space="preserve"> Listar las inversiones usando el criterio establecido en la Consulta 5172 de DGI, utilizando para ello el cuadro "Total Inversiones con Adicionales (pegar valores)." </t>
    </r>
  </si>
  <si>
    <t>Excedente de Inversiones para el próximo ejercicio.</t>
  </si>
  <si>
    <r>
      <rPr>
        <b/>
        <sz val="11"/>
        <rFont val="Calibri"/>
        <family val="2"/>
        <scheme val="minor"/>
      </rPr>
      <t>Cálculo TOPE 2 en UI</t>
    </r>
    <r>
      <rPr>
        <sz val="11"/>
        <rFont val="Calibri"/>
        <family val="2"/>
        <scheme val="minor"/>
      </rPr>
      <t>: La planilla calcula automaticamente el TOPE 2 en UI tomando en cuenta el "Total de Inversiones con Adicional" en UI por el porcentaje de exoneración de la Resolución.</t>
    </r>
  </si>
  <si>
    <t>Excedente de Inversiones para el próximo ejercicio:</t>
  </si>
  <si>
    <t>XXXX S.A.</t>
  </si>
  <si>
    <r>
      <rPr>
        <b/>
        <sz val="10"/>
        <color theme="1"/>
        <rFont val="Arial"/>
        <family val="2"/>
      </rPr>
      <t>Exoneración Aplicable Ejercicio XX:</t>
    </r>
    <r>
      <rPr>
        <sz val="10"/>
        <color theme="1"/>
        <rFont val="Arial"/>
        <family val="2"/>
      </rPr>
      <t xml:space="preserve"> Completar según el menor de los tres topes que corresponda. Si el menor es el </t>
    </r>
    <r>
      <rPr>
        <b/>
        <sz val="10"/>
        <color theme="1"/>
        <rFont val="Arial"/>
        <family val="2"/>
      </rPr>
      <t>TOPE 1</t>
    </r>
    <r>
      <rPr>
        <sz val="10"/>
        <color theme="1"/>
        <rFont val="Arial"/>
        <family val="2"/>
      </rPr>
      <t xml:space="preserve">, informar la exoneración aplicable en $, si el menor es el </t>
    </r>
    <r>
      <rPr>
        <b/>
        <sz val="10"/>
        <color theme="1"/>
        <rFont val="Arial"/>
        <family val="2"/>
      </rPr>
      <t>TOPE 2</t>
    </r>
    <r>
      <rPr>
        <sz val="10"/>
        <color theme="1"/>
        <rFont val="Arial"/>
        <family val="2"/>
      </rPr>
      <t xml:space="preserve">, informar la exoneración </t>
    </r>
    <r>
      <rPr>
        <sz val="10"/>
        <color rgb="FFFF0000"/>
        <rFont val="Arial"/>
        <family val="2"/>
      </rPr>
      <t>aplicable en $</t>
    </r>
    <r>
      <rPr>
        <sz val="10"/>
        <color theme="1"/>
        <rFont val="Arial"/>
        <family val="2"/>
      </rPr>
      <t xml:space="preserve"> y UI, y si el menor es el </t>
    </r>
    <r>
      <rPr>
        <b/>
        <sz val="10"/>
        <color theme="1"/>
        <rFont val="Arial"/>
        <family val="2"/>
      </rPr>
      <t>TOPE 3</t>
    </r>
    <r>
      <rPr>
        <sz val="10"/>
        <color theme="1"/>
        <rFont val="Arial"/>
        <family val="2"/>
      </rPr>
      <t>, informar la exoneración aplicable en UI.</t>
    </r>
  </si>
  <si>
    <r>
      <rPr>
        <b/>
        <sz val="11"/>
        <rFont val="Calibri"/>
        <family val="2"/>
        <scheme val="minor"/>
      </rPr>
      <t>Cálculo TOPE 2 en UI</t>
    </r>
    <r>
      <rPr>
        <sz val="11"/>
        <rFont val="Calibri"/>
        <family val="2"/>
        <scheme val="minor"/>
      </rPr>
      <t>: La planilla calcula automaticamente el TOPE 2 en UI tomando en cuenta el "Total de Inversiones con Adicional" y el Total de la Utilización en UI por el porcentaje de exoneración de la Resolución.</t>
    </r>
  </si>
  <si>
    <t xml:space="preserve">Beneficio otorgado según Resolución con Adicionales: </t>
  </si>
  <si>
    <r>
      <rPr>
        <b/>
        <sz val="10"/>
        <color theme="1"/>
        <rFont val="Arial"/>
        <family val="2"/>
      </rPr>
      <t>Exoneración Aplicable Ejercicio XX + 1:</t>
    </r>
    <r>
      <rPr>
        <sz val="10"/>
        <color theme="1"/>
        <rFont val="Arial"/>
        <family val="2"/>
      </rPr>
      <t xml:space="preserve"> Completar según el menor de los tres topes que corresponda. Si el menor es el TOPE 1, informar la exoneración aplicable en $, si el menor es el TOPE 2, informar la exoneración aplicable </t>
    </r>
    <r>
      <rPr>
        <sz val="10"/>
        <color rgb="FFFF0000"/>
        <rFont val="Arial"/>
        <family val="2"/>
      </rPr>
      <t>en $</t>
    </r>
    <r>
      <rPr>
        <sz val="10"/>
        <color theme="1"/>
        <rFont val="Arial"/>
        <family val="2"/>
      </rPr>
      <t xml:space="preserve"> y UI, y si el menor es el TOPE 3, informar la exoneración aplicable en UI.</t>
    </r>
  </si>
  <si>
    <r>
      <rPr>
        <b/>
        <sz val="10"/>
        <color theme="1"/>
        <rFont val="Arial"/>
        <family val="2"/>
      </rPr>
      <t>Inversiones y uso:</t>
    </r>
    <r>
      <rPr>
        <sz val="10"/>
        <color theme="1"/>
        <rFont val="Arial"/>
        <family val="2"/>
      </rPr>
      <t xml:space="preserve"> Listar las inversiones usando el criterio establecido en la Consulta 5172 de DGI, utilizando para ello el cuadro "Excedente de Inversiones para el proximo ejercicio" del año anterior y "Total Inversiones con Adicionales (pegar valores)" de este ejercicio.</t>
    </r>
  </si>
  <si>
    <t>Composición Tope 2 - Solo a efectos de Comparar TOPE 2 en $ con Tope 1 $</t>
  </si>
  <si>
    <t xml:space="preserve">Fecha Inversión </t>
  </si>
  <si>
    <t>Inversiones ($)</t>
  </si>
  <si>
    <t>Inversiones (UI)</t>
  </si>
  <si>
    <t>Cotización UI</t>
  </si>
  <si>
    <t xml:space="preserve">Total Tope 2 </t>
  </si>
  <si>
    <t>A efectos de comprara el Tope 2 con el Tope 1, se debe componer el primero en $ partiendo del "cálculo TOPE 2 en UI", para ello se utiliza el criterio FIFO en las inversiones ejecutadas.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</si>
</sst>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3" formatCode="_-* #,##0.00\ _€_-;\-* #,##0.00\ _€_-;_-* &quot;-&quot;??\ _€_-;_-@_-"/>
    <numFmt numFmtId="164" formatCode="_ * #,##0.00_ ;_ * \-#,##0.00_ ;_ * &quot;-&quot;??_ ;_ @_ "/>
    <numFmt numFmtId="165" formatCode="d\-m;@"/>
    <numFmt numFmtId="166" formatCode="_ * #,##0_ ;_ * \-#,##0_ ;_ * &quot;-&quot;??_ ;_ @_ "/>
    <numFmt numFmtId="167" formatCode="_ * #,##0.000_ ;_ * \-#,##0.000_ ;_ * &quot;-&quot;??_ ;_ @_ "/>
    <numFmt numFmtId="168" formatCode="0.000%"/>
    <numFmt numFmtId="169" formatCode="0.0%"/>
    <numFmt numFmtId="170" formatCode="_-* #,##0.0\ _€_-;\-* #,##0.0\ _€_-;_-* &quot;-&quot;?\ _€_-;_-@_-"/>
    <numFmt numFmtId="171" formatCode="_-* #,##0\ _€_-;\-* #,##0\ _€_-;_-* &quot;-&quot;???\ _€_-;_-@_-"/>
    <numFmt numFmtId="172" formatCode="_-* #,##0.000\ _€_-;\-* #,##0.000\ _€_-;_-* &quot;-&quot;???\ _€_-;_-@_-"/>
    <numFmt numFmtId="173" formatCode="_ * #,##0.0000_ ;_ * \-#,##0.0000_ ;_ * &quot;-&quot;??_ ;_ @_ "/>
  </numFmts>
  <fonts count="5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sz val="8"/>
      <name val="Arial"/>
      <family val="2"/>
    </font>
    <font>
      <b/>
      <sz val="12"/>
      <name val="Arial"/>
      <family val="2"/>
    </font>
    <font>
      <u/>
      <sz val="10"/>
      <name val="Arial"/>
      <family val="2"/>
    </font>
    <font>
      <b/>
      <u/>
      <sz val="10"/>
      <name val="Arial"/>
      <family val="2"/>
    </font>
    <font>
      <sz val="11"/>
      <name val="Arial"/>
      <family val="2"/>
    </font>
    <font>
      <sz val="9"/>
      <color indexed="81"/>
      <name val="Tahoma"/>
      <family val="2"/>
    </font>
    <font>
      <b/>
      <sz val="9"/>
      <color indexed="81"/>
      <name val="Tahoma"/>
      <family val="2"/>
    </font>
    <font>
      <sz val="10"/>
      <name val="Arial"/>
      <family val="2"/>
    </font>
    <font>
      <sz val="11"/>
      <color theme="1"/>
      <name val="Calibri"/>
      <family val="2"/>
      <scheme val="minor"/>
    </font>
    <font>
      <b/>
      <sz val="11"/>
      <color theme="1"/>
      <name val="Calibri"/>
      <family val="2"/>
      <scheme val="minor"/>
    </font>
    <font>
      <sz val="10"/>
      <color theme="0"/>
      <name val="Arial"/>
      <family val="2"/>
    </font>
    <font>
      <b/>
      <sz val="10"/>
      <color theme="1"/>
      <name val="Arial"/>
      <family val="2"/>
    </font>
    <font>
      <sz val="10"/>
      <color theme="1"/>
      <name val="Arial"/>
      <family val="2"/>
    </font>
    <font>
      <sz val="12"/>
      <color theme="1"/>
      <name val="Times New Roman"/>
      <family val="1"/>
    </font>
    <font>
      <b/>
      <sz val="11"/>
      <color theme="1"/>
      <name val="Arial"/>
      <family val="2"/>
    </font>
    <font>
      <b/>
      <shadow/>
      <sz val="14"/>
      <name val="Calibri"/>
      <family val="2"/>
      <scheme val="minor"/>
    </font>
    <font>
      <b/>
      <sz val="14"/>
      <name val="Calibri"/>
      <family val="2"/>
      <scheme val="minor"/>
    </font>
    <font>
      <b/>
      <sz val="12"/>
      <color theme="0"/>
      <name val="Calibri"/>
      <family val="2"/>
      <scheme val="minor"/>
    </font>
    <font>
      <b/>
      <sz val="12"/>
      <name val="Calibri"/>
      <family val="2"/>
      <scheme val="minor"/>
    </font>
    <font>
      <sz val="12"/>
      <name val="Calibri"/>
      <family val="2"/>
      <scheme val="minor"/>
    </font>
    <font>
      <sz val="11"/>
      <name val="Calibri"/>
      <family val="2"/>
      <scheme val="minor"/>
    </font>
    <font>
      <sz val="12"/>
      <color theme="1"/>
      <name val="Calibri"/>
      <family val="2"/>
      <scheme val="minor"/>
    </font>
    <font>
      <sz val="10"/>
      <name val="Calibri"/>
      <family val="2"/>
      <scheme val="minor"/>
    </font>
    <font>
      <sz val="10"/>
      <color theme="1"/>
      <name val="Calibri"/>
      <family val="2"/>
      <scheme val="minor"/>
    </font>
    <font>
      <b/>
      <sz val="10"/>
      <name val="Calibri"/>
      <family val="2"/>
      <scheme val="minor"/>
    </font>
    <font>
      <b/>
      <u/>
      <sz val="10"/>
      <name val="Calibri"/>
      <family val="2"/>
      <scheme val="minor"/>
    </font>
    <font>
      <sz val="10"/>
      <color theme="0"/>
      <name val="Calibri"/>
      <family val="2"/>
      <scheme val="minor"/>
    </font>
    <font>
      <b/>
      <sz val="10"/>
      <color theme="1"/>
      <name val="Calibri"/>
      <family val="2"/>
      <scheme val="minor"/>
    </font>
    <font>
      <b/>
      <u/>
      <sz val="12"/>
      <name val="Calibri"/>
      <family val="2"/>
      <scheme val="minor"/>
    </font>
    <font>
      <u/>
      <sz val="10"/>
      <color theme="10"/>
      <name val="Arial"/>
      <family val="2"/>
    </font>
    <font>
      <b/>
      <sz val="14"/>
      <color theme="0"/>
      <name val="Calibri"/>
      <family val="2"/>
      <scheme val="minor"/>
    </font>
    <font>
      <b/>
      <u/>
      <sz val="14"/>
      <name val="Calibri"/>
      <family val="2"/>
      <scheme val="minor"/>
    </font>
    <font>
      <sz val="12"/>
      <color rgb="FFFF0000"/>
      <name val="Calibri"/>
      <family val="2"/>
      <scheme val="minor"/>
    </font>
    <font>
      <sz val="10"/>
      <color rgb="FFFF0000"/>
      <name val="Calibri"/>
      <family val="2"/>
      <scheme val="minor"/>
    </font>
    <font>
      <b/>
      <sz val="10"/>
      <color rgb="FFFF0000"/>
      <name val="Calibri"/>
      <family val="2"/>
      <scheme val="minor"/>
    </font>
    <font>
      <b/>
      <sz val="12"/>
      <color rgb="FFFF0000"/>
      <name val="Calibri"/>
      <family val="2"/>
      <scheme val="minor"/>
    </font>
    <font>
      <b/>
      <u/>
      <sz val="11"/>
      <color theme="1"/>
      <name val="Calibri"/>
      <family val="2"/>
      <scheme val="minor"/>
    </font>
    <font>
      <sz val="9.5"/>
      <color theme="1"/>
      <name val="Arial"/>
      <family val="2"/>
    </font>
    <font>
      <b/>
      <u/>
      <sz val="10"/>
      <color theme="1"/>
      <name val="Arial"/>
      <family val="2"/>
    </font>
    <font>
      <sz val="14"/>
      <name val="Calibri"/>
      <family val="2"/>
      <scheme val="minor"/>
    </font>
    <font>
      <b/>
      <sz val="18"/>
      <name val="Calibri"/>
      <family val="2"/>
      <scheme val="minor"/>
    </font>
    <font>
      <b/>
      <sz val="11"/>
      <name val="Calibri"/>
      <family val="2"/>
      <scheme val="minor"/>
    </font>
    <font>
      <b/>
      <sz val="10"/>
      <color theme="0"/>
      <name val="Calibri"/>
      <family val="2"/>
      <scheme val="minor"/>
    </font>
    <font>
      <sz val="11"/>
      <color rgb="FFFF0000"/>
      <name val="Calibri"/>
      <family val="2"/>
      <scheme val="minor"/>
    </font>
    <font>
      <sz val="10"/>
      <color rgb="FFFF0000"/>
      <name val="Arial"/>
      <family val="2"/>
    </font>
  </fonts>
  <fills count="12">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0" tint="-0.34998626667073579"/>
        <bgColor indexed="64"/>
      </patternFill>
    </fill>
    <fill>
      <patternFill patternType="solid">
        <fgColor theme="1" tint="0.499984740745262"/>
        <bgColor indexed="64"/>
      </patternFill>
    </fill>
    <fill>
      <patternFill patternType="solid">
        <fgColor theme="0" tint="-0.249977111117893"/>
        <bgColor indexed="64"/>
      </patternFill>
    </fill>
  </fills>
  <borders count="34">
    <border>
      <left/>
      <right/>
      <top/>
      <bottom/>
      <diagonal/>
    </border>
    <border>
      <left/>
      <right style="medium">
        <color indexed="64"/>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diagonal/>
    </border>
    <border>
      <left style="medium">
        <color indexed="64"/>
      </left>
      <right/>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s>
  <cellStyleXfs count="8">
    <xf numFmtId="0" fontId="0" fillId="0" borderId="0"/>
    <xf numFmtId="164" fontId="7" fillId="0" borderId="0" applyFont="0" applyFill="0" applyBorder="0" applyAlignment="0" applyProtection="0"/>
    <xf numFmtId="164" fontId="9" fillId="0" borderId="0" applyFont="0" applyFill="0" applyBorder="0" applyAlignment="0" applyProtection="0"/>
    <xf numFmtId="0" fontId="9" fillId="0" borderId="0"/>
    <xf numFmtId="9" fontId="7" fillId="0" borderId="0" applyFont="0" applyFill="0" applyBorder="0" applyAlignment="0" applyProtection="0"/>
    <xf numFmtId="9" fontId="9" fillId="0" borderId="0" applyFont="0" applyFill="0" applyBorder="0" applyAlignment="0" applyProtection="0"/>
    <xf numFmtId="0" fontId="39" fillId="0" borderId="0" applyNumberFormat="0" applyFill="0" applyBorder="0" applyAlignment="0" applyProtection="0"/>
    <xf numFmtId="0" fontId="6" fillId="0" borderId="0"/>
  </cellStyleXfs>
  <cellXfs count="514">
    <xf numFmtId="0" fontId="0" fillId="0" borderId="0" xfId="0"/>
    <xf numFmtId="0" fontId="0" fillId="2" borderId="0" xfId="0" applyFill="1"/>
    <xf numFmtId="0" fontId="11" fillId="2" borderId="0" xfId="0" applyFont="1" applyFill="1" applyBorder="1" applyAlignment="1">
      <alignment horizontal="center"/>
    </xf>
    <xf numFmtId="0" fontId="13" fillId="2" borderId="0" xfId="0" applyFont="1" applyFill="1" applyBorder="1" applyAlignment="1">
      <alignment horizontal="center"/>
    </xf>
    <xf numFmtId="0" fontId="0" fillId="2" borderId="0" xfId="0" applyFill="1" applyBorder="1"/>
    <xf numFmtId="0" fontId="0" fillId="2" borderId="1" xfId="0" applyFill="1" applyBorder="1"/>
    <xf numFmtId="0" fontId="9" fillId="2" borderId="2" xfId="0" applyFont="1" applyFill="1" applyBorder="1"/>
    <xf numFmtId="0" fontId="0" fillId="2" borderId="3" xfId="0" applyFill="1" applyBorder="1"/>
    <xf numFmtId="0" fontId="0" fillId="2" borderId="0" xfId="0" applyFill="1" applyBorder="1" applyAlignment="1">
      <alignment horizontal="center"/>
    </xf>
    <xf numFmtId="0" fontId="8" fillId="2" borderId="3" xfId="0" applyFont="1" applyFill="1" applyBorder="1" applyAlignment="1">
      <alignment horizontal="center"/>
    </xf>
    <xf numFmtId="0" fontId="8" fillId="2" borderId="3" xfId="0" applyFont="1" applyFill="1" applyBorder="1" applyAlignment="1" applyProtection="1">
      <alignment horizontal="center"/>
      <protection hidden="1"/>
    </xf>
    <xf numFmtId="0" fontId="8" fillId="2" borderId="0" xfId="0" applyFont="1" applyFill="1" applyBorder="1" applyAlignment="1">
      <alignment horizontal="center"/>
    </xf>
    <xf numFmtId="0" fontId="20" fillId="2" borderId="0" xfId="0" applyFont="1" applyFill="1"/>
    <xf numFmtId="0" fontId="0" fillId="2" borderId="4" xfId="0" applyFill="1" applyBorder="1"/>
    <xf numFmtId="0" fontId="0" fillId="2" borderId="5" xfId="0" applyFill="1" applyBorder="1"/>
    <xf numFmtId="0" fontId="21" fillId="2" borderId="2" xfId="0" applyFont="1" applyFill="1" applyBorder="1"/>
    <xf numFmtId="0" fontId="22" fillId="2" borderId="2" xfId="0" applyFont="1" applyFill="1" applyBorder="1"/>
    <xf numFmtId="0" fontId="21" fillId="2" borderId="6" xfId="0" applyFont="1" applyFill="1" applyBorder="1"/>
    <xf numFmtId="0" fontId="11" fillId="2" borderId="7" xfId="0" applyFont="1" applyFill="1" applyBorder="1" applyAlignment="1" applyProtection="1">
      <alignment horizontal="center"/>
      <protection hidden="1"/>
    </xf>
    <xf numFmtId="0" fontId="11" fillId="2" borderId="8" xfId="0" applyFont="1" applyFill="1" applyBorder="1" applyAlignment="1" applyProtection="1">
      <alignment horizontal="center"/>
      <protection hidden="1"/>
    </xf>
    <xf numFmtId="0" fontId="23" fillId="2" borderId="0" xfId="0" applyFont="1" applyFill="1"/>
    <xf numFmtId="0" fontId="11" fillId="2" borderId="2" xfId="0" applyFont="1" applyFill="1" applyBorder="1" applyAlignment="1" applyProtection="1">
      <alignment horizontal="center"/>
      <protection hidden="1"/>
    </xf>
    <xf numFmtId="0" fontId="11" fillId="2" borderId="0" xfId="0" applyFont="1" applyFill="1" applyBorder="1" applyAlignment="1" applyProtection="1">
      <alignment horizontal="center"/>
      <protection hidden="1"/>
    </xf>
    <xf numFmtId="0" fontId="24" fillId="2" borderId="0" xfId="0" applyFont="1" applyFill="1" applyBorder="1" applyAlignment="1" applyProtection="1">
      <alignment horizontal="left"/>
      <protection hidden="1"/>
    </xf>
    <xf numFmtId="0" fontId="14" fillId="2" borderId="0" xfId="0" applyFont="1" applyFill="1" applyBorder="1" applyProtection="1">
      <protection hidden="1"/>
    </xf>
    <xf numFmtId="0" fontId="0" fillId="2" borderId="2" xfId="0" applyFill="1" applyBorder="1" applyProtection="1">
      <protection hidden="1"/>
    </xf>
    <xf numFmtId="0" fontId="0" fillId="2" borderId="0" xfId="0" applyFill="1" applyBorder="1" applyProtection="1">
      <protection hidden="1"/>
    </xf>
    <xf numFmtId="0" fontId="0" fillId="0" borderId="3" xfId="0" applyFont="1" applyBorder="1" applyAlignment="1">
      <alignment horizontal="center"/>
    </xf>
    <xf numFmtId="0" fontId="25" fillId="0" borderId="0" xfId="0" applyFont="1" applyBorder="1" applyAlignment="1" applyProtection="1">
      <protection hidden="1"/>
    </xf>
    <xf numFmtId="0" fontId="26" fillId="0" borderId="0" xfId="0" applyFont="1" applyBorder="1" applyAlignment="1"/>
    <xf numFmtId="0" fontId="8" fillId="2" borderId="0" xfId="0" applyFont="1" applyFill="1" applyBorder="1"/>
    <xf numFmtId="0" fontId="9" fillId="2" borderId="0" xfId="0" applyFont="1" applyFill="1" applyBorder="1"/>
    <xf numFmtId="0" fontId="12" fillId="2" borderId="0" xfId="0" applyFont="1" applyFill="1" applyBorder="1"/>
    <xf numFmtId="0" fontId="9" fillId="2" borderId="0" xfId="0" applyFont="1" applyFill="1" applyBorder="1" applyAlignment="1">
      <alignment horizontal="right"/>
    </xf>
    <xf numFmtId="0" fontId="27" fillId="3" borderId="7" xfId="0" applyFont="1" applyFill="1" applyBorder="1" applyAlignment="1">
      <alignment horizontal="left"/>
    </xf>
    <xf numFmtId="0" fontId="27" fillId="3" borderId="8" xfId="0" applyFont="1" applyFill="1" applyBorder="1" applyAlignment="1">
      <alignment horizontal="center"/>
    </xf>
    <xf numFmtId="0" fontId="27" fillId="3" borderId="9" xfId="0" applyFont="1" applyFill="1" applyBorder="1" applyAlignment="1">
      <alignment horizontal="center"/>
    </xf>
    <xf numFmtId="0" fontId="27" fillId="0" borderId="0" xfId="0" applyFont="1" applyFill="1" applyBorder="1" applyAlignment="1">
      <alignment horizontal="center" vertical="center" wrapText="1"/>
    </xf>
    <xf numFmtId="0" fontId="0" fillId="0" borderId="0" xfId="0" applyFont="1" applyFill="1" applyBorder="1" applyAlignment="1">
      <alignment horizontal="center"/>
    </xf>
    <xf numFmtId="0" fontId="22" fillId="0" borderId="0" xfId="0" applyFont="1" applyFill="1" applyBorder="1" applyAlignment="1" applyProtection="1">
      <protection hidden="1"/>
    </xf>
    <xf numFmtId="0" fontId="11" fillId="0" borderId="0" xfId="0" applyFont="1" applyFill="1" applyBorder="1" applyAlignment="1">
      <alignment horizontal="center"/>
    </xf>
    <xf numFmtId="0" fontId="0" fillId="0" borderId="0" xfId="0" applyFill="1"/>
    <xf numFmtId="0" fontId="26" fillId="0" borderId="0" xfId="0" applyFont="1" applyBorder="1" applyAlignment="1" applyProtection="1">
      <alignment horizontal="center"/>
      <protection hidden="1"/>
    </xf>
    <xf numFmtId="0" fontId="28" fillId="4" borderId="10" xfId="0" applyFont="1" applyFill="1" applyBorder="1"/>
    <xf numFmtId="0" fontId="28" fillId="4" borderId="11" xfId="0" applyFont="1" applyFill="1" applyBorder="1"/>
    <xf numFmtId="0" fontId="28" fillId="4" borderId="12" xfId="0" applyFont="1" applyFill="1" applyBorder="1"/>
    <xf numFmtId="0" fontId="28" fillId="0" borderId="0" xfId="0" applyFont="1" applyFill="1" applyBorder="1"/>
    <xf numFmtId="0" fontId="28" fillId="4" borderId="3" xfId="0" applyFont="1" applyFill="1" applyBorder="1"/>
    <xf numFmtId="164" fontId="0" fillId="0" borderId="3" xfId="1" applyFont="1" applyBorder="1"/>
    <xf numFmtId="10" fontId="0" fillId="0" borderId="3" xfId="0" applyNumberFormat="1" applyBorder="1"/>
    <xf numFmtId="0" fontId="8" fillId="0" borderId="0" xfId="0" applyFont="1"/>
    <xf numFmtId="0" fontId="28" fillId="4" borderId="13" xfId="0" applyFont="1" applyFill="1" applyBorder="1"/>
    <xf numFmtId="0" fontId="28" fillId="2" borderId="3" xfId="0" applyFont="1" applyFill="1" applyBorder="1"/>
    <xf numFmtId="0" fontId="27" fillId="0" borderId="0" xfId="0" applyFont="1" applyFill="1" applyBorder="1" applyAlignment="1">
      <alignment vertical="center" wrapText="1"/>
    </xf>
    <xf numFmtId="0" fontId="28" fillId="2" borderId="0" xfId="0" applyFont="1" applyFill="1" applyBorder="1"/>
    <xf numFmtId="0" fontId="29" fillId="2" borderId="0" xfId="0" applyFont="1" applyFill="1" applyBorder="1"/>
    <xf numFmtId="0" fontId="13" fillId="2" borderId="3" xfId="0" applyFont="1" applyFill="1" applyBorder="1" applyAlignment="1">
      <alignment horizontal="center"/>
    </xf>
    <xf numFmtId="164" fontId="9" fillId="2" borderId="0" xfId="0" applyNumberFormat="1" applyFont="1" applyFill="1" applyBorder="1" applyAlignment="1" applyProtection="1">
      <alignment horizontal="center"/>
      <protection hidden="1"/>
    </xf>
    <xf numFmtId="43" fontId="9" fillId="2" borderId="0" xfId="0" applyNumberFormat="1" applyFont="1" applyFill="1" applyBorder="1" applyAlignment="1" applyProtection="1">
      <alignment horizontal="center"/>
      <protection hidden="1"/>
    </xf>
    <xf numFmtId="166" fontId="17" fillId="2" borderId="14" xfId="1" applyNumberFormat="1" applyFont="1" applyFill="1" applyBorder="1" applyAlignment="1" applyProtection="1">
      <alignment wrapText="1"/>
      <protection locked="0"/>
    </xf>
    <xf numFmtId="166" fontId="0" fillId="0" borderId="15" xfId="1" applyNumberFormat="1" applyFont="1" applyBorder="1"/>
    <xf numFmtId="166" fontId="17" fillId="5" borderId="15" xfId="1" applyNumberFormat="1" applyFont="1" applyFill="1" applyBorder="1"/>
    <xf numFmtId="166" fontId="28" fillId="0" borderId="3" xfId="1" applyNumberFormat="1" applyFont="1" applyFill="1" applyBorder="1"/>
    <xf numFmtId="166" fontId="0" fillId="0" borderId="3" xfId="1" applyNumberFormat="1" applyFont="1" applyBorder="1"/>
    <xf numFmtId="166" fontId="9" fillId="2" borderId="0" xfId="1" applyNumberFormat="1" applyFont="1" applyFill="1" applyBorder="1" applyAlignment="1">
      <alignment horizontal="right"/>
    </xf>
    <xf numFmtId="166" fontId="9" fillId="2" borderId="0" xfId="1" applyNumberFormat="1" applyFont="1" applyFill="1" applyBorder="1" applyAlignment="1" applyProtection="1">
      <alignment horizontal="center"/>
      <protection hidden="1"/>
    </xf>
    <xf numFmtId="166" fontId="9" fillId="2" borderId="0" xfId="1" applyNumberFormat="1" applyFont="1" applyFill="1" applyBorder="1" applyAlignment="1">
      <alignment horizontal="center"/>
    </xf>
    <xf numFmtId="166" fontId="17" fillId="2" borderId="3" xfId="1" applyNumberFormat="1" applyFont="1" applyFill="1" applyBorder="1"/>
    <xf numFmtId="166" fontId="29" fillId="2" borderId="3" xfId="1" applyNumberFormat="1" applyFont="1" applyFill="1" applyBorder="1"/>
    <xf numFmtId="166" fontId="8" fillId="4" borderId="3" xfId="1" applyNumberFormat="1" applyFont="1" applyFill="1" applyBorder="1" applyAlignment="1">
      <alignment horizontal="right"/>
    </xf>
    <xf numFmtId="166" fontId="9" fillId="2" borderId="3" xfId="1" applyNumberFormat="1" applyFont="1" applyFill="1" applyBorder="1" applyAlignment="1">
      <alignment horizontal="right"/>
    </xf>
    <xf numFmtId="0" fontId="27" fillId="3" borderId="7" xfId="0" applyFont="1" applyFill="1" applyBorder="1" applyAlignment="1">
      <alignment horizontal="left" vertical="center"/>
    </xf>
    <xf numFmtId="0" fontId="27" fillId="3" borderId="8" xfId="0" applyFont="1" applyFill="1" applyBorder="1" applyAlignment="1">
      <alignment horizontal="center" vertical="center"/>
    </xf>
    <xf numFmtId="0" fontId="27" fillId="3" borderId="9" xfId="0" applyFont="1" applyFill="1" applyBorder="1" applyAlignment="1">
      <alignment horizontal="center" vertical="center"/>
    </xf>
    <xf numFmtId="0" fontId="28" fillId="2" borderId="7" xfId="0" applyFont="1" applyFill="1" applyBorder="1" applyAlignment="1" applyProtection="1">
      <alignment horizontal="center"/>
      <protection hidden="1"/>
    </xf>
    <xf numFmtId="0" fontId="28" fillId="2" borderId="8" xfId="0" applyFont="1" applyFill="1" applyBorder="1" applyAlignment="1" applyProtection="1">
      <alignment horizontal="center"/>
      <protection hidden="1"/>
    </xf>
    <xf numFmtId="0" fontId="31" fillId="2" borderId="0" xfId="0" applyFont="1" applyFill="1"/>
    <xf numFmtId="0" fontId="28" fillId="2" borderId="2" xfId="0" applyFont="1" applyFill="1" applyBorder="1" applyAlignment="1" applyProtection="1">
      <alignment horizontal="center"/>
      <protection hidden="1"/>
    </xf>
    <xf numFmtId="0" fontId="28" fillId="2" borderId="0" xfId="0" applyFont="1" applyFill="1" applyBorder="1" applyAlignment="1" applyProtection="1">
      <alignment horizontal="center"/>
      <protection hidden="1"/>
    </xf>
    <xf numFmtId="0" fontId="19" fillId="2" borderId="0" xfId="0" applyFont="1" applyFill="1" applyBorder="1" applyAlignment="1" applyProtection="1">
      <alignment horizontal="left"/>
      <protection hidden="1"/>
    </xf>
    <xf numFmtId="0" fontId="30" fillId="2" borderId="0" xfId="0" applyFont="1" applyFill="1" applyBorder="1" applyProtection="1">
      <protection hidden="1"/>
    </xf>
    <xf numFmtId="0" fontId="32" fillId="2" borderId="2" xfId="0" applyFont="1" applyFill="1" applyBorder="1" applyProtection="1">
      <protection hidden="1"/>
    </xf>
    <xf numFmtId="0" fontId="32" fillId="2" borderId="0" xfId="0" applyFont="1" applyFill="1" applyBorder="1" applyProtection="1">
      <protection hidden="1"/>
    </xf>
    <xf numFmtId="0" fontId="32" fillId="0" borderId="0" xfId="0" applyFont="1" applyFill="1" applyBorder="1" applyAlignment="1">
      <alignment horizontal="center"/>
    </xf>
    <xf numFmtId="0" fontId="32" fillId="2" borderId="0" xfId="0" applyFont="1" applyFill="1"/>
    <xf numFmtId="0" fontId="33" fillId="0" borderId="0" xfId="0" applyFont="1" applyFill="1" applyBorder="1" applyAlignment="1" applyProtection="1">
      <protection hidden="1"/>
    </xf>
    <xf numFmtId="0" fontId="28" fillId="0" borderId="0" xfId="0" applyFont="1" applyFill="1" applyBorder="1" applyAlignment="1">
      <alignment horizontal="center"/>
    </xf>
    <xf numFmtId="0" fontId="32" fillId="0" borderId="0" xfId="0" applyFont="1" applyFill="1"/>
    <xf numFmtId="0" fontId="32" fillId="0" borderId="0" xfId="0" applyFont="1"/>
    <xf numFmtId="0" fontId="34" fillId="0" borderId="0" xfId="0" applyFont="1"/>
    <xf numFmtId="0" fontId="28" fillId="2" borderId="0" xfId="0" applyFont="1" applyFill="1" applyBorder="1" applyAlignment="1">
      <alignment horizontal="center"/>
    </xf>
    <xf numFmtId="0" fontId="32" fillId="2" borderId="0" xfId="0" applyFont="1" applyFill="1" applyBorder="1"/>
    <xf numFmtId="0" fontId="35" fillId="2" borderId="0" xfId="0" applyFont="1" applyFill="1" applyBorder="1" applyAlignment="1">
      <alignment horizontal="center"/>
    </xf>
    <xf numFmtId="0" fontId="34" fillId="2" borderId="0" xfId="0" applyFont="1" applyFill="1" applyBorder="1"/>
    <xf numFmtId="0" fontId="32" fillId="2" borderId="0" xfId="0" applyFont="1" applyFill="1" applyBorder="1" applyAlignment="1">
      <alignment horizontal="center"/>
    </xf>
    <xf numFmtId="0" fontId="34" fillId="2" borderId="0" xfId="0" applyFont="1" applyFill="1" applyBorder="1" applyAlignment="1">
      <alignment horizontal="center"/>
    </xf>
    <xf numFmtId="0" fontId="36" fillId="2" borderId="0" xfId="0" applyFont="1" applyFill="1"/>
    <xf numFmtId="166" fontId="32" fillId="2" borderId="0" xfId="1" applyNumberFormat="1" applyFont="1" applyFill="1" applyBorder="1" applyAlignment="1" applyProtection="1">
      <alignment horizontal="center"/>
      <protection hidden="1"/>
    </xf>
    <xf numFmtId="0" fontId="37" fillId="2" borderId="2" xfId="0" applyFont="1" applyFill="1" applyBorder="1"/>
    <xf numFmtId="0" fontId="32" fillId="2" borderId="1" xfId="0" applyFont="1" applyFill="1" applyBorder="1"/>
    <xf numFmtId="0" fontId="32" fillId="2" borderId="2" xfId="0" applyFont="1" applyFill="1" applyBorder="1"/>
    <xf numFmtId="0" fontId="33" fillId="2" borderId="2" xfId="0" applyFont="1" applyFill="1" applyBorder="1"/>
    <xf numFmtId="0" fontId="37" fillId="2" borderId="6" xfId="0" applyFont="1" applyFill="1" applyBorder="1"/>
    <xf numFmtId="0" fontId="32" fillId="2" borderId="4" xfId="0" applyFont="1" applyFill="1" applyBorder="1"/>
    <xf numFmtId="0" fontId="32" fillId="2" borderId="5" xfId="0" applyFont="1" applyFill="1" applyBorder="1"/>
    <xf numFmtId="166" fontId="32" fillId="2" borderId="0" xfId="1" applyNumberFormat="1" applyFont="1" applyFill="1" applyBorder="1"/>
    <xf numFmtId="166" fontId="32" fillId="2" borderId="0" xfId="0" applyNumberFormat="1" applyFont="1" applyFill="1"/>
    <xf numFmtId="167" fontId="32" fillId="2" borderId="0" xfId="1" applyNumberFormat="1" applyFont="1" applyFill="1" applyBorder="1"/>
    <xf numFmtId="0" fontId="32" fillId="0" borderId="0" xfId="0" applyFont="1" applyFill="1" applyBorder="1"/>
    <xf numFmtId="166" fontId="34" fillId="2" borderId="0" xfId="0" applyNumberFormat="1" applyFont="1" applyFill="1" applyBorder="1" applyAlignment="1">
      <alignment horizontal="center"/>
    </xf>
    <xf numFmtId="0" fontId="34" fillId="0" borderId="0" xfId="0" applyFont="1" applyFill="1" applyBorder="1"/>
    <xf numFmtId="0" fontId="32" fillId="2" borderId="0" xfId="0" applyFont="1" applyFill="1" applyAlignment="1">
      <alignment vertical="center"/>
    </xf>
    <xf numFmtId="167" fontId="32" fillId="0" borderId="0" xfId="1" applyNumberFormat="1" applyFont="1" applyFill="1" applyBorder="1"/>
    <xf numFmtId="0" fontId="27" fillId="0" borderId="0" xfId="0" applyFont="1" applyFill="1" applyBorder="1" applyAlignment="1">
      <alignment horizontal="center" vertical="center"/>
    </xf>
    <xf numFmtId="0" fontId="28" fillId="0" borderId="0" xfId="0" applyFont="1" applyFill="1" applyBorder="1" applyAlignment="1">
      <alignment horizontal="left" vertical="center"/>
    </xf>
    <xf numFmtId="0" fontId="28" fillId="0" borderId="0" xfId="0" applyFont="1" applyFill="1" applyBorder="1" applyAlignment="1">
      <alignment horizontal="left" vertical="center" wrapText="1"/>
    </xf>
    <xf numFmtId="0" fontId="32" fillId="0" borderId="0" xfId="0" applyFont="1" applyFill="1" applyBorder="1" applyAlignment="1">
      <alignment vertical="center"/>
    </xf>
    <xf numFmtId="0" fontId="28" fillId="2" borderId="8" xfId="0" applyFont="1" applyFill="1" applyBorder="1" applyAlignment="1" applyProtection="1">
      <protection hidden="1"/>
    </xf>
    <xf numFmtId="166" fontId="34" fillId="2" borderId="0" xfId="1" applyNumberFormat="1" applyFont="1" applyFill="1" applyBorder="1"/>
    <xf numFmtId="0" fontId="34" fillId="2" borderId="0" xfId="0" applyFont="1" applyFill="1"/>
    <xf numFmtId="0" fontId="39" fillId="2" borderId="0" xfId="6" applyFill="1"/>
    <xf numFmtId="0" fontId="28" fillId="2" borderId="8" xfId="0" applyFont="1" applyFill="1" applyBorder="1" applyAlignment="1" applyProtection="1">
      <alignment horizontal="center"/>
      <protection hidden="1"/>
    </xf>
    <xf numFmtId="0" fontId="28" fillId="7" borderId="3" xfId="0" applyFont="1" applyFill="1" applyBorder="1" applyAlignment="1">
      <alignment vertical="center"/>
    </xf>
    <xf numFmtId="0" fontId="30" fillId="6" borderId="14" xfId="1" applyNumberFormat="1" applyFont="1" applyFill="1" applyBorder="1" applyAlignment="1" applyProtection="1">
      <alignment horizontal="center" vertical="center" wrapText="1"/>
      <protection locked="0"/>
    </xf>
    <xf numFmtId="0" fontId="28" fillId="7" borderId="3" xfId="0" applyFont="1" applyFill="1" applyBorder="1"/>
    <xf numFmtId="0" fontId="28" fillId="7" borderId="13" xfId="0" applyFont="1" applyFill="1" applyBorder="1"/>
    <xf numFmtId="166" fontId="32" fillId="6" borderId="3" xfId="1" applyNumberFormat="1" applyFont="1" applyFill="1" applyBorder="1" applyAlignment="1">
      <alignment horizontal="right"/>
    </xf>
    <xf numFmtId="164" fontId="32" fillId="6" borderId="3" xfId="1" applyFont="1" applyFill="1" applyBorder="1" applyAlignment="1">
      <alignment horizontal="center"/>
    </xf>
    <xf numFmtId="166" fontId="32" fillId="6" borderId="3" xfId="1" applyNumberFormat="1" applyFont="1" applyFill="1" applyBorder="1" applyAlignment="1">
      <alignment horizontal="center"/>
    </xf>
    <xf numFmtId="166" fontId="34" fillId="7" borderId="3" xfId="1" applyNumberFormat="1" applyFont="1" applyFill="1" applyBorder="1" applyAlignment="1">
      <alignment horizontal="right"/>
    </xf>
    <xf numFmtId="166" fontId="28" fillId="6" borderId="3" xfId="1" applyNumberFormat="1" applyFont="1" applyFill="1" applyBorder="1"/>
    <xf numFmtId="166" fontId="34" fillId="6" borderId="3" xfId="1" applyNumberFormat="1" applyFont="1" applyFill="1" applyBorder="1" applyAlignment="1">
      <alignment horizontal="right"/>
    </xf>
    <xf numFmtId="10" fontId="34" fillId="6" borderId="3" xfId="0" applyNumberFormat="1" applyFont="1" applyFill="1" applyBorder="1" applyAlignment="1">
      <alignment horizontal="right"/>
    </xf>
    <xf numFmtId="0" fontId="32" fillId="6" borderId="3" xfId="0" applyFont="1" applyFill="1" applyBorder="1" applyAlignment="1">
      <alignment horizontal="center"/>
    </xf>
    <xf numFmtId="0" fontId="32" fillId="6" borderId="3" xfId="0" applyFont="1" applyFill="1" applyBorder="1"/>
    <xf numFmtId="10" fontId="34" fillId="7" borderId="3" xfId="0" applyNumberFormat="1" applyFont="1" applyFill="1" applyBorder="1" applyAlignment="1">
      <alignment horizontal="right"/>
    </xf>
    <xf numFmtId="17" fontId="32" fillId="6" borderId="3" xfId="0" applyNumberFormat="1" applyFont="1" applyFill="1" applyBorder="1" applyAlignment="1">
      <alignment horizontal="center"/>
    </xf>
    <xf numFmtId="164" fontId="32" fillId="6" borderId="3" xfId="1" applyFont="1" applyFill="1" applyBorder="1"/>
    <xf numFmtId="166" fontId="32" fillId="7" borderId="3" xfId="0" applyNumberFormat="1" applyFont="1" applyFill="1" applyBorder="1"/>
    <xf numFmtId="166" fontId="32" fillId="7" borderId="3" xfId="1" applyNumberFormat="1" applyFont="1" applyFill="1" applyBorder="1"/>
    <xf numFmtId="166" fontId="32" fillId="6" borderId="3" xfId="1" applyNumberFormat="1" applyFont="1" applyFill="1" applyBorder="1"/>
    <xf numFmtId="0" fontId="32" fillId="7" borderId="3" xfId="0" applyFont="1" applyFill="1" applyBorder="1"/>
    <xf numFmtId="0" fontId="28" fillId="7" borderId="13" xfId="0" applyFont="1" applyFill="1" applyBorder="1" applyAlignment="1">
      <alignment vertical="center"/>
    </xf>
    <xf numFmtId="0" fontId="35" fillId="7" borderId="13" xfId="0" applyFont="1" applyFill="1" applyBorder="1" applyAlignment="1">
      <alignment horizontal="center" vertical="center"/>
    </xf>
    <xf numFmtId="0" fontId="28" fillId="7" borderId="18" xfId="0" applyFont="1" applyFill="1" applyBorder="1"/>
    <xf numFmtId="166" fontId="34" fillId="7" borderId="18" xfId="1" applyNumberFormat="1" applyFont="1" applyFill="1" applyBorder="1" applyAlignment="1">
      <alignment horizontal="right"/>
    </xf>
    <xf numFmtId="166" fontId="34" fillId="9" borderId="18" xfId="1" applyNumberFormat="1" applyFont="1" applyFill="1" applyBorder="1"/>
    <xf numFmtId="166" fontId="34" fillId="9" borderId="30" xfId="1" applyNumberFormat="1" applyFont="1" applyFill="1" applyBorder="1"/>
    <xf numFmtId="0" fontId="34" fillId="2" borderId="2" xfId="0" applyFont="1" applyFill="1" applyBorder="1"/>
    <xf numFmtId="0" fontId="32" fillId="2" borderId="6" xfId="0" applyFont="1" applyFill="1" applyBorder="1"/>
    <xf numFmtId="0" fontId="34" fillId="2" borderId="4" xfId="0" applyFont="1" applyFill="1" applyBorder="1" applyAlignment="1">
      <alignment horizontal="center"/>
    </xf>
    <xf numFmtId="166" fontId="32" fillId="2" borderId="4" xfId="1" applyNumberFormat="1" applyFont="1" applyFill="1" applyBorder="1" applyAlignment="1" applyProtection="1">
      <alignment horizontal="center"/>
      <protection hidden="1"/>
    </xf>
    <xf numFmtId="0" fontId="32" fillId="0" borderId="4" xfId="0" applyFont="1" applyFill="1" applyBorder="1"/>
    <xf numFmtId="166" fontId="34" fillId="9" borderId="3" xfId="0" applyNumberFormat="1" applyFont="1" applyFill="1" applyBorder="1"/>
    <xf numFmtId="0" fontId="35" fillId="7" borderId="3" xfId="0" applyFont="1" applyFill="1" applyBorder="1" applyAlignment="1">
      <alignment horizontal="left"/>
    </xf>
    <xf numFmtId="0" fontId="35" fillId="7" borderId="3" xfId="0" applyFont="1" applyFill="1" applyBorder="1" applyAlignment="1">
      <alignment horizontal="center"/>
    </xf>
    <xf numFmtId="166" fontId="34" fillId="7" borderId="3" xfId="1" applyNumberFormat="1" applyFont="1" applyFill="1" applyBorder="1" applyAlignment="1" applyProtection="1">
      <alignment horizontal="center"/>
      <protection hidden="1"/>
    </xf>
    <xf numFmtId="166" fontId="34" fillId="7" borderId="3" xfId="1" applyNumberFormat="1" applyFont="1" applyFill="1" applyBorder="1"/>
    <xf numFmtId="166" fontId="32" fillId="7" borderId="3" xfId="1" applyNumberFormat="1" applyFont="1" applyFill="1" applyBorder="1" applyAlignment="1" applyProtection="1">
      <alignment horizontal="center"/>
      <protection hidden="1"/>
    </xf>
    <xf numFmtId="166" fontId="32" fillId="6" borderId="3" xfId="1" applyNumberFormat="1" applyFont="1" applyFill="1" applyBorder="1" applyAlignment="1" applyProtection="1">
      <alignment horizontal="center"/>
      <protection hidden="1"/>
    </xf>
    <xf numFmtId="166" fontId="32" fillId="6" borderId="13" xfId="1" applyNumberFormat="1" applyFont="1" applyFill="1" applyBorder="1" applyAlignment="1" applyProtection="1">
      <alignment horizontal="center"/>
      <protection hidden="1"/>
    </xf>
    <xf numFmtId="17" fontId="32" fillId="6" borderId="3" xfId="0" applyNumberFormat="1" applyFont="1" applyFill="1" applyBorder="1" applyAlignment="1">
      <alignment horizontal="left"/>
    </xf>
    <xf numFmtId="166" fontId="34" fillId="7" borderId="3" xfId="0" applyNumberFormat="1" applyFont="1" applyFill="1" applyBorder="1" applyAlignment="1">
      <alignment horizontal="center"/>
    </xf>
    <xf numFmtId="166" fontId="34" fillId="9" borderId="18" xfId="0" applyNumberFormat="1" applyFont="1" applyFill="1" applyBorder="1" applyAlignment="1">
      <alignment horizontal="center"/>
    </xf>
    <xf numFmtId="0" fontId="34" fillId="6" borderId="3" xfId="0" applyFont="1" applyFill="1" applyBorder="1" applyAlignment="1" applyProtection="1">
      <alignment horizontal="center"/>
      <protection hidden="1"/>
    </xf>
    <xf numFmtId="166" fontId="28" fillId="6" borderId="3" xfId="0" applyNumberFormat="1" applyFont="1" applyFill="1" applyBorder="1" applyAlignment="1">
      <alignment horizontal="center"/>
    </xf>
    <xf numFmtId="0" fontId="28" fillId="2" borderId="0" xfId="0" applyFont="1" applyFill="1" applyAlignment="1">
      <alignment horizontal="center"/>
    </xf>
    <xf numFmtId="166" fontId="28" fillId="9" borderId="18" xfId="1" applyNumberFormat="1" applyFont="1" applyFill="1" applyBorder="1"/>
    <xf numFmtId="166" fontId="28" fillId="9" borderId="30" xfId="1" applyNumberFormat="1" applyFont="1" applyFill="1" applyBorder="1"/>
    <xf numFmtId="166" fontId="28" fillId="9" borderId="3" xfId="1" applyNumberFormat="1" applyFont="1" applyFill="1" applyBorder="1" applyAlignment="1" applyProtection="1">
      <alignment horizontal="center"/>
      <protection hidden="1"/>
    </xf>
    <xf numFmtId="0" fontId="38" fillId="7" borderId="3" xfId="0" applyFont="1" applyFill="1" applyBorder="1" applyAlignment="1">
      <alignment horizontal="center" vertical="center"/>
    </xf>
    <xf numFmtId="0" fontId="27" fillId="0" borderId="2"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34" fillId="7" borderId="25" xfId="0" applyFont="1" applyFill="1" applyBorder="1"/>
    <xf numFmtId="0" fontId="38" fillId="0" borderId="2" xfId="0" applyFont="1" applyFill="1" applyBorder="1"/>
    <xf numFmtId="0" fontId="29" fillId="2" borderId="2" xfId="0" applyFont="1" applyFill="1" applyBorder="1"/>
    <xf numFmtId="0" fontId="38" fillId="7" borderId="3" xfId="0" applyFont="1" applyFill="1" applyBorder="1"/>
    <xf numFmtId="166" fontId="35" fillId="7" borderId="3" xfId="1" applyNumberFormat="1" applyFont="1" applyFill="1" applyBorder="1" applyAlignment="1">
      <alignment horizontal="center"/>
    </xf>
    <xf numFmtId="166" fontId="32" fillId="6" borderId="3" xfId="0" applyNumberFormat="1" applyFont="1" applyFill="1" applyBorder="1"/>
    <xf numFmtId="0" fontId="35" fillId="9" borderId="18" xfId="0" applyFont="1" applyFill="1" applyBorder="1" applyAlignment="1">
      <alignment horizontal="center"/>
    </xf>
    <xf numFmtId="166" fontId="28" fillId="7" borderId="3" xfId="1" applyNumberFormat="1" applyFont="1" applyFill="1" applyBorder="1" applyAlignment="1" applyProtection="1">
      <alignment horizontal="center"/>
      <protection hidden="1"/>
    </xf>
    <xf numFmtId="166" fontId="28" fillId="7" borderId="3" xfId="1" applyNumberFormat="1" applyFont="1" applyFill="1" applyBorder="1" applyAlignment="1">
      <alignment horizontal="center"/>
    </xf>
    <xf numFmtId="166" fontId="28" fillId="2" borderId="0" xfId="1" applyNumberFormat="1" applyFont="1" applyFill="1" applyBorder="1" applyAlignment="1" applyProtection="1">
      <alignment horizontal="center"/>
      <protection hidden="1"/>
    </xf>
    <xf numFmtId="0" fontId="38" fillId="7" borderId="3" xfId="0" applyFont="1" applyFill="1" applyBorder="1" applyAlignment="1">
      <alignment horizontal="center"/>
    </xf>
    <xf numFmtId="0" fontId="35" fillId="7" borderId="18" xfId="0" applyFont="1" applyFill="1" applyBorder="1" applyAlignment="1">
      <alignment horizontal="center" vertical="center"/>
    </xf>
    <xf numFmtId="0" fontId="28" fillId="9" borderId="18" xfId="0" applyFont="1" applyFill="1" applyBorder="1" applyAlignment="1">
      <alignment horizontal="center"/>
    </xf>
    <xf numFmtId="0" fontId="28" fillId="9" borderId="18" xfId="0" applyFont="1" applyFill="1" applyBorder="1"/>
    <xf numFmtId="166" fontId="26" fillId="6" borderId="3" xfId="1" applyNumberFormat="1" applyFont="1" applyFill="1" applyBorder="1"/>
    <xf numFmtId="0" fontId="41" fillId="8" borderId="3" xfId="0" applyFont="1" applyFill="1" applyBorder="1" applyAlignment="1">
      <alignment horizontal="center"/>
    </xf>
    <xf numFmtId="0" fontId="35" fillId="7" borderId="3" xfId="0" applyFont="1" applyFill="1" applyBorder="1" applyAlignment="1">
      <alignment horizontal="center" vertical="center"/>
    </xf>
    <xf numFmtId="0" fontId="32" fillId="6" borderId="3" xfId="0" applyFont="1" applyFill="1" applyBorder="1" applyAlignment="1">
      <alignment horizontal="center" vertical="center"/>
    </xf>
    <xf numFmtId="0" fontId="34" fillId="9" borderId="3" xfId="0" applyFont="1" applyFill="1" applyBorder="1" applyAlignment="1">
      <alignment horizontal="center"/>
    </xf>
    <xf numFmtId="0" fontId="42" fillId="2" borderId="0" xfId="0" applyFont="1" applyFill="1" applyBorder="1"/>
    <xf numFmtId="0" fontId="43" fillId="2" borderId="0" xfId="0" applyFont="1" applyFill="1"/>
    <xf numFmtId="0" fontId="28" fillId="10" borderId="3" xfId="0" applyFont="1" applyFill="1" applyBorder="1" applyAlignment="1">
      <alignment horizontal="center"/>
    </xf>
    <xf numFmtId="166" fontId="32" fillId="2" borderId="0" xfId="0" applyNumberFormat="1" applyFont="1" applyFill="1" applyBorder="1"/>
    <xf numFmtId="166" fontId="35" fillId="7" borderId="3" xfId="1" applyNumberFormat="1" applyFont="1" applyFill="1" applyBorder="1" applyAlignment="1" applyProtection="1">
      <alignment horizontal="center" vertical="center"/>
      <protection hidden="1"/>
    </xf>
    <xf numFmtId="0" fontId="34" fillId="0" borderId="0" xfId="0" applyFont="1" applyFill="1" applyBorder="1" applyAlignment="1"/>
    <xf numFmtId="0" fontId="27" fillId="0" borderId="0" xfId="0" applyFont="1" applyFill="1" applyBorder="1" applyAlignment="1"/>
    <xf numFmtId="166" fontId="34" fillId="9" borderId="3" xfId="1" applyNumberFormat="1" applyFont="1" applyFill="1" applyBorder="1"/>
    <xf numFmtId="0" fontId="35" fillId="7" borderId="3" xfId="0" applyFont="1" applyFill="1" applyBorder="1" applyAlignment="1">
      <alignment horizontal="center"/>
    </xf>
    <xf numFmtId="0" fontId="34" fillId="7" borderId="18" xfId="0" applyFont="1" applyFill="1" applyBorder="1" applyAlignment="1">
      <alignment horizontal="center" vertical="center" wrapText="1"/>
    </xf>
    <xf numFmtId="166" fontId="35" fillId="7" borderId="10" xfId="1" applyNumberFormat="1" applyFont="1" applyFill="1" applyBorder="1" applyAlignment="1" applyProtection="1">
      <alignment horizontal="center" vertical="center"/>
      <protection hidden="1"/>
    </xf>
    <xf numFmtId="0" fontId="34" fillId="7" borderId="18" xfId="0" applyFont="1" applyFill="1" applyBorder="1" applyAlignment="1">
      <alignment horizontal="center" vertical="center"/>
    </xf>
    <xf numFmtId="0" fontId="28" fillId="0" borderId="0" xfId="0" applyFont="1" applyFill="1" applyBorder="1" applyAlignment="1">
      <alignment horizontal="center"/>
    </xf>
    <xf numFmtId="0" fontId="34" fillId="2" borderId="0" xfId="0" applyFont="1" applyFill="1" applyAlignment="1">
      <alignment horizontal="left"/>
    </xf>
    <xf numFmtId="166" fontId="32" fillId="0" borderId="0" xfId="0" applyNumberFormat="1" applyFont="1" applyFill="1" applyBorder="1"/>
    <xf numFmtId="0" fontId="34" fillId="7" borderId="3" xfId="0" applyFont="1" applyFill="1" applyBorder="1" applyAlignment="1">
      <alignment horizontal="center" vertical="center"/>
    </xf>
    <xf numFmtId="0" fontId="34" fillId="0" borderId="0" xfId="0" applyFont="1" applyFill="1" applyBorder="1" applyAlignment="1">
      <alignment horizontal="center" vertical="center" wrapText="1"/>
    </xf>
    <xf numFmtId="166" fontId="35" fillId="0" borderId="0" xfId="1" applyNumberFormat="1" applyFont="1" applyFill="1" applyBorder="1" applyAlignment="1">
      <alignment horizontal="center"/>
    </xf>
    <xf numFmtId="166" fontId="34" fillId="0" borderId="0" xfId="1" applyNumberFormat="1" applyFont="1" applyFill="1" applyBorder="1"/>
    <xf numFmtId="0" fontId="34" fillId="0" borderId="0" xfId="0" applyFont="1" applyFill="1" applyBorder="1" applyAlignment="1">
      <alignment horizontal="left"/>
    </xf>
    <xf numFmtId="0" fontId="32" fillId="7" borderId="3" xfId="0" applyFont="1" applyFill="1" applyBorder="1" applyAlignment="1"/>
    <xf numFmtId="166" fontId="32" fillId="6" borderId="3" xfId="1" applyNumberFormat="1" applyFont="1" applyFill="1" applyBorder="1" applyAlignment="1"/>
    <xf numFmtId="166" fontId="34" fillId="7" borderId="3" xfId="1" applyNumberFormat="1" applyFont="1" applyFill="1" applyBorder="1" applyAlignment="1"/>
    <xf numFmtId="166" fontId="32" fillId="7" borderId="3" xfId="1" applyNumberFormat="1" applyFont="1" applyFill="1" applyBorder="1" applyAlignment="1"/>
    <xf numFmtId="9" fontId="32" fillId="6" borderId="3" xfId="4" applyFont="1" applyFill="1" applyBorder="1"/>
    <xf numFmtId="0" fontId="35" fillId="7" borderId="3" xfId="0" applyFont="1" applyFill="1" applyBorder="1" applyAlignment="1">
      <alignment horizontal="center" vertical="center" wrapText="1"/>
    </xf>
    <xf numFmtId="0" fontId="35" fillId="7" borderId="18" xfId="0" applyFont="1" applyFill="1" applyBorder="1" applyAlignment="1">
      <alignment horizontal="center" vertical="center" wrapText="1"/>
    </xf>
    <xf numFmtId="17" fontId="32" fillId="6" borderId="18" xfId="0" applyNumberFormat="1" applyFont="1" applyFill="1" applyBorder="1" applyAlignment="1">
      <alignment horizontal="center"/>
    </xf>
    <xf numFmtId="166" fontId="32" fillId="6" borderId="18" xfId="0" applyNumberFormat="1" applyFont="1" applyFill="1" applyBorder="1"/>
    <xf numFmtId="166" fontId="35" fillId="7" borderId="3" xfId="1" applyNumberFormat="1" applyFont="1" applyFill="1" applyBorder="1" applyAlignment="1" applyProtection="1">
      <alignment horizontal="center" vertical="center" wrapText="1"/>
      <protection hidden="1"/>
    </xf>
    <xf numFmtId="166" fontId="34" fillId="6" borderId="3" xfId="1" applyNumberFormat="1" applyFont="1" applyFill="1" applyBorder="1"/>
    <xf numFmtId="166" fontId="34" fillId="6" borderId="3" xfId="1" applyNumberFormat="1" applyFont="1" applyFill="1" applyBorder="1" applyAlignment="1"/>
    <xf numFmtId="0" fontId="35" fillId="0" borderId="0" xfId="0" applyFont="1" applyFill="1" applyBorder="1" applyAlignment="1">
      <alignment horizontal="center"/>
    </xf>
    <xf numFmtId="0" fontId="35" fillId="0" borderId="0" xfId="0" applyFont="1" applyFill="1" applyBorder="1"/>
    <xf numFmtId="0" fontId="35" fillId="0" borderId="0" xfId="0" applyFont="1" applyFill="1" applyBorder="1" applyAlignment="1">
      <alignment horizontal="center" vertical="center"/>
    </xf>
    <xf numFmtId="10" fontId="34" fillId="0" borderId="0" xfId="4" applyNumberFormat="1" applyFont="1" applyFill="1" applyBorder="1" applyAlignment="1" applyProtection="1">
      <alignment horizontal="center"/>
      <protection hidden="1"/>
    </xf>
    <xf numFmtId="166" fontId="28" fillId="0" borderId="0" xfId="0" applyNumberFormat="1" applyFont="1" applyFill="1" applyBorder="1"/>
    <xf numFmtId="0" fontId="35" fillId="0" borderId="0" xfId="0" applyFont="1" applyFill="1" applyBorder="1" applyAlignment="1">
      <alignment vertical="center"/>
    </xf>
    <xf numFmtId="166" fontId="34" fillId="0" borderId="0" xfId="1" applyNumberFormat="1" applyFont="1" applyFill="1" applyBorder="1" applyAlignment="1"/>
    <xf numFmtId="0" fontId="32" fillId="0" borderId="0" xfId="0" applyFont="1" applyFill="1" applyBorder="1" applyAlignment="1"/>
    <xf numFmtId="166" fontId="32" fillId="0" borderId="0" xfId="1" applyNumberFormat="1" applyFont="1" applyFill="1" applyBorder="1" applyAlignment="1"/>
    <xf numFmtId="0" fontId="45" fillId="2" borderId="0" xfId="0" applyFont="1" applyFill="1" applyBorder="1"/>
    <xf numFmtId="0" fontId="32" fillId="2" borderId="0" xfId="0" applyFont="1" applyFill="1" applyBorder="1" applyAlignment="1">
      <alignment horizontal="center"/>
    </xf>
    <xf numFmtId="0" fontId="35" fillId="7" borderId="3" xfId="0" applyFont="1" applyFill="1" applyBorder="1" applyAlignment="1">
      <alignment horizontal="center"/>
    </xf>
    <xf numFmtId="0" fontId="32" fillId="0" borderId="0" xfId="0" applyFont="1" applyFill="1" applyBorder="1" applyAlignment="1">
      <alignment horizontal="center"/>
    </xf>
    <xf numFmtId="0" fontId="28" fillId="0" borderId="0" xfId="0" applyFont="1" applyFill="1" applyBorder="1" applyAlignment="1">
      <alignment horizontal="center"/>
    </xf>
    <xf numFmtId="164" fontId="32" fillId="2" borderId="0" xfId="0" applyNumberFormat="1" applyFont="1" applyFill="1"/>
    <xf numFmtId="166" fontId="32" fillId="2" borderId="0" xfId="1" applyNumberFormat="1" applyFont="1" applyFill="1"/>
    <xf numFmtId="168" fontId="32" fillId="2" borderId="0" xfId="4" applyNumberFormat="1" applyFont="1" applyFill="1"/>
    <xf numFmtId="169" fontId="32" fillId="2" borderId="0" xfId="4" applyNumberFormat="1" applyFont="1" applyFill="1"/>
    <xf numFmtId="168" fontId="32" fillId="2" borderId="0" xfId="0" applyNumberFormat="1" applyFont="1" applyFill="1"/>
    <xf numFmtId="1" fontId="32" fillId="2" borderId="0" xfId="0" applyNumberFormat="1" applyFont="1" applyFill="1"/>
    <xf numFmtId="170" fontId="32" fillId="2" borderId="0" xfId="0" applyNumberFormat="1" applyFont="1" applyFill="1"/>
    <xf numFmtId="9" fontId="32" fillId="2" borderId="0" xfId="4" applyFont="1" applyFill="1"/>
    <xf numFmtId="169" fontId="32" fillId="2" borderId="0" xfId="0" applyNumberFormat="1" applyFont="1" applyFill="1"/>
    <xf numFmtId="166" fontId="34" fillId="7" borderId="3" xfId="0" applyNumberFormat="1" applyFont="1" applyFill="1" applyBorder="1"/>
    <xf numFmtId="166" fontId="32" fillId="0" borderId="0" xfId="1" applyNumberFormat="1" applyFont="1" applyFill="1" applyBorder="1"/>
    <xf numFmtId="0" fontId="34" fillId="7" borderId="18" xfId="0" applyFont="1" applyFill="1" applyBorder="1" applyAlignment="1">
      <alignment horizontal="center" vertical="center" wrapText="1"/>
    </xf>
    <xf numFmtId="166" fontId="35" fillId="7" borderId="3" xfId="1" applyNumberFormat="1" applyFont="1" applyFill="1" applyBorder="1" applyAlignment="1" applyProtection="1">
      <alignment horizontal="center" vertical="center" wrapText="1"/>
      <protection hidden="1"/>
    </xf>
    <xf numFmtId="0" fontId="35" fillId="7" borderId="3" xfId="0" applyFont="1" applyFill="1" applyBorder="1" applyAlignment="1">
      <alignment horizontal="center" vertical="center"/>
    </xf>
    <xf numFmtId="167" fontId="32" fillId="6" borderId="11" xfId="0" applyNumberFormat="1" applyFont="1" applyFill="1" applyBorder="1" applyAlignment="1">
      <alignment horizontal="center"/>
    </xf>
    <xf numFmtId="167" fontId="32" fillId="6" borderId="14" xfId="0" applyNumberFormat="1" applyFont="1" applyFill="1" applyBorder="1" applyAlignment="1">
      <alignment horizontal="center"/>
    </xf>
    <xf numFmtId="0" fontId="28" fillId="0" borderId="0" xfId="0" applyFont="1" applyFill="1" applyBorder="1" applyAlignment="1">
      <alignment horizontal="center"/>
    </xf>
    <xf numFmtId="166" fontId="32" fillId="0" borderId="0" xfId="1" applyNumberFormat="1" applyFont="1" applyFill="1" applyBorder="1" applyAlignment="1">
      <alignment horizontal="center"/>
    </xf>
    <xf numFmtId="0" fontId="34" fillId="0" borderId="0" xfId="0" applyFont="1" applyFill="1" applyBorder="1" applyAlignment="1">
      <alignment horizontal="center" vertical="center"/>
    </xf>
    <xf numFmtId="166" fontId="35" fillId="0" borderId="0" xfId="1" applyNumberFormat="1" applyFont="1" applyFill="1" applyBorder="1" applyAlignment="1" applyProtection="1">
      <alignment horizontal="center" vertical="center"/>
      <protection hidden="1"/>
    </xf>
    <xf numFmtId="0" fontId="35" fillId="0" borderId="0" xfId="0" applyFont="1" applyFill="1" applyBorder="1" applyAlignment="1">
      <alignment horizontal="center" vertical="center" wrapText="1"/>
    </xf>
    <xf numFmtId="9" fontId="32" fillId="0" borderId="0" xfId="4" applyFont="1" applyFill="1" applyBorder="1"/>
    <xf numFmtId="166" fontId="35" fillId="0" borderId="0" xfId="1" applyNumberFormat="1" applyFont="1" applyFill="1" applyBorder="1" applyAlignment="1" applyProtection="1">
      <alignment horizontal="center" vertical="center" wrapText="1"/>
      <protection hidden="1"/>
    </xf>
    <xf numFmtId="9" fontId="32" fillId="0" borderId="0" xfId="0" applyNumberFormat="1" applyFont="1" applyFill="1" applyBorder="1"/>
    <xf numFmtId="166" fontId="34" fillId="0" borderId="0" xfId="0" applyNumberFormat="1" applyFont="1" applyFill="1" applyBorder="1"/>
    <xf numFmtId="0" fontId="34" fillId="0" borderId="0" xfId="0" applyFont="1" applyFill="1" applyBorder="1" applyAlignment="1">
      <alignment vertical="center" wrapText="1"/>
    </xf>
    <xf numFmtId="166" fontId="35" fillId="0" borderId="0" xfId="1" applyNumberFormat="1" applyFont="1" applyFill="1" applyBorder="1" applyAlignment="1" applyProtection="1">
      <alignment vertical="center" wrapText="1"/>
      <protection hidden="1"/>
    </xf>
    <xf numFmtId="166" fontId="34" fillId="0" borderId="0" xfId="0" applyNumberFormat="1" applyFont="1" applyFill="1" applyBorder="1" applyAlignment="1"/>
    <xf numFmtId="0" fontId="35" fillId="7" borderId="3" xfId="0" applyFont="1" applyFill="1" applyBorder="1" applyAlignment="1">
      <alignment horizontal="center" vertical="center"/>
    </xf>
    <xf numFmtId="10" fontId="32" fillId="0" borderId="0" xfId="4" applyNumberFormat="1" applyFont="1" applyFill="1" applyBorder="1"/>
    <xf numFmtId="166" fontId="34" fillId="0" borderId="0" xfId="4" applyNumberFormat="1" applyFont="1" applyFill="1" applyBorder="1" applyAlignment="1">
      <alignment vertical="center" wrapText="1"/>
    </xf>
    <xf numFmtId="166" fontId="34" fillId="0" borderId="0" xfId="1" applyNumberFormat="1" applyFont="1" applyFill="1" applyBorder="1" applyAlignment="1">
      <alignment horizontal="center"/>
    </xf>
    <xf numFmtId="166" fontId="32" fillId="9" borderId="3" xfId="0" applyNumberFormat="1" applyFont="1" applyFill="1" applyBorder="1" applyAlignment="1"/>
    <xf numFmtId="10" fontId="32" fillId="7" borderId="3" xfId="0" applyNumberFormat="1" applyFont="1" applyFill="1" applyBorder="1"/>
    <xf numFmtId="166" fontId="27" fillId="0" borderId="0" xfId="0" applyNumberFormat="1" applyFont="1" applyFill="1" applyBorder="1" applyAlignment="1">
      <alignment vertical="center" wrapText="1"/>
    </xf>
    <xf numFmtId="0" fontId="38" fillId="9" borderId="18" xfId="0" applyFont="1" applyFill="1" applyBorder="1" applyAlignment="1">
      <alignment horizontal="center"/>
    </xf>
    <xf numFmtId="167" fontId="32" fillId="6" borderId="3" xfId="0" applyNumberFormat="1" applyFont="1" applyFill="1" applyBorder="1" applyAlignment="1">
      <alignment horizontal="center" vertical="center"/>
    </xf>
    <xf numFmtId="0" fontId="32" fillId="2" borderId="0" xfId="0" applyFont="1" applyFill="1" applyAlignment="1">
      <alignment horizontal="center" vertical="center"/>
    </xf>
    <xf numFmtId="0" fontId="38" fillId="7" borderId="3" xfId="0" applyFont="1" applyFill="1" applyBorder="1" applyAlignment="1">
      <alignment horizontal="center" vertical="center" wrapText="1"/>
    </xf>
    <xf numFmtId="17" fontId="32" fillId="6" borderId="3" xfId="0" applyNumberFormat="1" applyFont="1" applyFill="1" applyBorder="1" applyAlignment="1">
      <alignment horizontal="center"/>
    </xf>
    <xf numFmtId="0" fontId="32" fillId="6" borderId="3" xfId="0" applyFont="1" applyFill="1" applyBorder="1" applyAlignment="1">
      <alignment horizontal="center"/>
    </xf>
    <xf numFmtId="0" fontId="28" fillId="0" borderId="0" xfId="0" applyFont="1" applyFill="1" applyBorder="1" applyAlignment="1">
      <alignment horizontal="center"/>
    </xf>
    <xf numFmtId="0" fontId="35" fillId="7" borderId="3" xfId="0" applyFont="1" applyFill="1" applyBorder="1" applyAlignment="1">
      <alignment horizontal="center" vertical="center"/>
    </xf>
    <xf numFmtId="0" fontId="34" fillId="0" borderId="0" xfId="0" applyFont="1" applyFill="1" applyBorder="1" applyAlignment="1">
      <alignment horizontal="center" vertical="center"/>
    </xf>
    <xf numFmtId="0" fontId="34" fillId="7" borderId="18" xfId="0" applyFont="1" applyFill="1" applyBorder="1" applyAlignment="1">
      <alignment horizontal="center" vertical="center" wrapText="1"/>
    </xf>
    <xf numFmtId="167" fontId="32" fillId="6" borderId="11" xfId="0" applyNumberFormat="1" applyFont="1" applyFill="1" applyBorder="1" applyAlignment="1">
      <alignment horizontal="center"/>
    </xf>
    <xf numFmtId="167" fontId="32" fillId="6" borderId="14" xfId="0" applyNumberFormat="1" applyFont="1" applyFill="1" applyBorder="1" applyAlignment="1">
      <alignment horizontal="center"/>
    </xf>
    <xf numFmtId="0" fontId="32" fillId="0" borderId="0" xfId="0" applyFont="1" applyFill="1" applyBorder="1" applyAlignment="1">
      <alignment horizontal="center"/>
    </xf>
    <xf numFmtId="0" fontId="34" fillId="0" borderId="0" xfId="0" applyFont="1" applyFill="1" applyBorder="1" applyAlignment="1">
      <alignment horizontal="center" vertical="center" wrapText="1"/>
    </xf>
    <xf numFmtId="166" fontId="32" fillId="0" borderId="0" xfId="1" applyNumberFormat="1" applyFont="1" applyFill="1" applyBorder="1" applyAlignment="1">
      <alignment horizontal="center"/>
    </xf>
    <xf numFmtId="166" fontId="34" fillId="0" borderId="0" xfId="1" applyNumberFormat="1" applyFont="1" applyFill="1" applyBorder="1" applyAlignment="1">
      <alignment horizontal="center"/>
    </xf>
    <xf numFmtId="0" fontId="35" fillId="7" borderId="3" xfId="0" applyFont="1" applyFill="1" applyBorder="1" applyAlignment="1">
      <alignment horizontal="center"/>
    </xf>
    <xf numFmtId="0" fontId="32" fillId="2" borderId="0" xfId="0" applyFont="1" applyFill="1" applyBorder="1" applyAlignment="1">
      <alignment horizontal="center"/>
    </xf>
    <xf numFmtId="0" fontId="28" fillId="2" borderId="0" xfId="0" applyFont="1" applyFill="1" applyBorder="1" applyAlignment="1" applyProtection="1">
      <alignment horizontal="center"/>
      <protection hidden="1"/>
    </xf>
    <xf numFmtId="17" fontId="32" fillId="7" borderId="3" xfId="0" applyNumberFormat="1" applyFont="1" applyFill="1" applyBorder="1" applyAlignment="1">
      <alignment horizontal="center"/>
    </xf>
    <xf numFmtId="0" fontId="31" fillId="2" borderId="0" xfId="0" applyFont="1" applyFill="1" applyBorder="1"/>
    <xf numFmtId="0" fontId="28" fillId="2" borderId="0" xfId="0" applyFont="1" applyFill="1" applyBorder="1" applyAlignment="1" applyProtection="1">
      <protection hidden="1"/>
    </xf>
    <xf numFmtId="0" fontId="46" fillId="2" borderId="0" xfId="7" applyFont="1" applyFill="1" applyBorder="1" applyAlignment="1" applyProtection="1">
      <alignment wrapText="1"/>
      <protection hidden="1"/>
    </xf>
    <xf numFmtId="0" fontId="6" fillId="2" borderId="0" xfId="7" applyFill="1" applyBorder="1" applyProtection="1">
      <protection hidden="1"/>
    </xf>
    <xf numFmtId="0" fontId="6" fillId="2" borderId="0" xfId="7" applyFill="1" applyBorder="1" applyAlignment="1" applyProtection="1">
      <alignment wrapText="1"/>
      <protection hidden="1"/>
    </xf>
    <xf numFmtId="0" fontId="47" fillId="2" borderId="0" xfId="7" applyFont="1" applyFill="1" applyBorder="1" applyAlignment="1" applyProtection="1">
      <alignment vertical="center" wrapText="1"/>
      <protection hidden="1"/>
    </xf>
    <xf numFmtId="0" fontId="21" fillId="2" borderId="0" xfId="7" applyFont="1" applyFill="1" applyBorder="1" applyAlignment="1" applyProtection="1">
      <alignment horizontal="justify" vertical="center" wrapText="1"/>
      <protection hidden="1"/>
    </xf>
    <xf numFmtId="0" fontId="21" fillId="2" borderId="0" xfId="7" applyFont="1" applyFill="1" applyBorder="1" applyAlignment="1" applyProtection="1">
      <alignment horizontal="left" vertical="center" wrapText="1"/>
      <protection hidden="1"/>
    </xf>
    <xf numFmtId="0" fontId="21" fillId="2" borderId="0" xfId="7" applyFont="1" applyFill="1" applyBorder="1" applyAlignment="1" applyProtection="1">
      <alignment vertical="center" wrapText="1"/>
      <protection hidden="1"/>
    </xf>
    <xf numFmtId="0" fontId="22" fillId="2" borderId="0" xfId="7" applyFont="1" applyFill="1" applyBorder="1" applyAlignment="1" applyProtection="1">
      <alignment vertical="center" wrapText="1"/>
      <protection hidden="1"/>
    </xf>
    <xf numFmtId="0" fontId="28" fillId="7" borderId="17" xfId="0" applyFont="1" applyFill="1" applyBorder="1"/>
    <xf numFmtId="164" fontId="32" fillId="6" borderId="18" xfId="1" applyFont="1" applyFill="1" applyBorder="1" applyAlignment="1">
      <alignment horizontal="center"/>
    </xf>
    <xf numFmtId="0" fontId="32" fillId="6" borderId="18" xfId="0" applyFont="1" applyFill="1" applyBorder="1" applyAlignment="1">
      <alignment horizontal="center"/>
    </xf>
    <xf numFmtId="0" fontId="32" fillId="6" borderId="18" xfId="0" applyFont="1" applyFill="1" applyBorder="1"/>
    <xf numFmtId="0" fontId="48" fillId="2" borderId="0" xfId="7" applyFont="1" applyFill="1" applyBorder="1" applyAlignment="1" applyProtection="1">
      <alignment vertical="center" wrapText="1"/>
      <protection hidden="1"/>
    </xf>
    <xf numFmtId="0" fontId="48" fillId="7" borderId="0" xfId="7" applyFont="1" applyFill="1" applyBorder="1" applyAlignment="1" applyProtection="1">
      <alignment vertical="center" wrapText="1"/>
      <protection hidden="1"/>
    </xf>
    <xf numFmtId="0" fontId="46" fillId="7" borderId="0" xfId="7" applyFont="1" applyFill="1" applyBorder="1" applyAlignment="1" applyProtection="1">
      <alignment wrapText="1"/>
      <protection hidden="1"/>
    </xf>
    <xf numFmtId="0" fontId="5" fillId="2" borderId="0" xfId="7" applyFont="1" applyFill="1" applyBorder="1" applyAlignment="1" applyProtection="1">
      <alignment wrapText="1"/>
      <protection hidden="1"/>
    </xf>
    <xf numFmtId="0" fontId="48" fillId="0" borderId="0" xfId="7" applyFont="1" applyFill="1" applyBorder="1" applyAlignment="1" applyProtection="1">
      <alignment vertical="center" wrapText="1"/>
      <protection hidden="1"/>
    </xf>
    <xf numFmtId="0" fontId="21" fillId="0" borderId="0" xfId="7" applyFont="1" applyFill="1" applyBorder="1" applyAlignment="1" applyProtection="1">
      <alignment vertical="center" wrapText="1"/>
      <protection hidden="1"/>
    </xf>
    <xf numFmtId="0" fontId="22" fillId="0" borderId="0" xfId="7" applyFont="1" applyFill="1" applyBorder="1" applyAlignment="1" applyProtection="1">
      <alignment vertical="center" wrapText="1"/>
      <protection hidden="1"/>
    </xf>
    <xf numFmtId="0" fontId="28" fillId="0" borderId="0" xfId="0" applyFont="1" applyFill="1" applyBorder="1" applyAlignment="1">
      <alignment horizontal="center"/>
    </xf>
    <xf numFmtId="0" fontId="32" fillId="0" borderId="0" xfId="0" applyFont="1" applyFill="1" applyBorder="1" applyAlignment="1">
      <alignment horizontal="center"/>
    </xf>
    <xf numFmtId="0" fontId="35" fillId="7" borderId="3" xfId="0" applyFont="1" applyFill="1" applyBorder="1" applyAlignment="1">
      <alignment horizontal="center"/>
    </xf>
    <xf numFmtId="0" fontId="49" fillId="6" borderId="26" xfId="0" applyFont="1" applyFill="1" applyBorder="1" applyAlignment="1">
      <alignment horizontal="center" vertical="center"/>
    </xf>
    <xf numFmtId="0" fontId="49" fillId="6" borderId="16" xfId="0" applyFont="1" applyFill="1" applyBorder="1" applyAlignment="1">
      <alignment horizontal="center" vertical="center"/>
    </xf>
    <xf numFmtId="0" fontId="28" fillId="0" borderId="0" xfId="0" applyFont="1" applyFill="1" applyBorder="1" applyAlignment="1"/>
    <xf numFmtId="0" fontId="4" fillId="2" borderId="0" xfId="7" applyFont="1" applyFill="1" applyBorder="1" applyAlignment="1" applyProtection="1">
      <alignment wrapText="1"/>
      <protection hidden="1"/>
    </xf>
    <xf numFmtId="0" fontId="38" fillId="7" borderId="18" xfId="0" applyFont="1" applyFill="1" applyBorder="1" applyAlignment="1">
      <alignment horizontal="center"/>
    </xf>
    <xf numFmtId="166" fontId="34" fillId="7" borderId="18" xfId="0" applyNumberFormat="1" applyFont="1" applyFill="1" applyBorder="1" applyAlignment="1">
      <alignment horizontal="center"/>
    </xf>
    <xf numFmtId="0" fontId="38" fillId="11" borderId="18" xfId="0" applyFont="1" applyFill="1" applyBorder="1" applyAlignment="1">
      <alignment horizontal="center"/>
    </xf>
    <xf numFmtId="0" fontId="32" fillId="7" borderId="3" xfId="0" applyFont="1" applyFill="1" applyBorder="1" applyAlignment="1">
      <alignment horizontal="center"/>
    </xf>
    <xf numFmtId="0" fontId="6" fillId="0" borderId="0" xfId="7" applyFill="1" applyBorder="1" applyProtection="1">
      <protection hidden="1"/>
    </xf>
    <xf numFmtId="166" fontId="34" fillId="2" borderId="0" xfId="1" applyNumberFormat="1" applyFont="1" applyFill="1" applyBorder="1" applyAlignment="1">
      <alignment horizontal="center"/>
    </xf>
    <xf numFmtId="0" fontId="51" fillId="7" borderId="18" xfId="0" applyFont="1" applyFill="1" applyBorder="1" applyAlignment="1">
      <alignment horizontal="left"/>
    </xf>
    <xf numFmtId="166" fontId="28" fillId="9" borderId="18" xfId="0" applyNumberFormat="1" applyFont="1" applyFill="1" applyBorder="1" applyAlignment="1">
      <alignment horizontal="center"/>
    </xf>
    <xf numFmtId="166" fontId="51" fillId="9" borderId="3" xfId="0" applyNumberFormat="1" applyFont="1" applyFill="1" applyBorder="1"/>
    <xf numFmtId="166" fontId="28" fillId="9" borderId="3" xfId="0" applyNumberFormat="1" applyFont="1" applyFill="1" applyBorder="1"/>
    <xf numFmtId="0" fontId="32" fillId="11" borderId="3" xfId="0" applyFont="1" applyFill="1" applyBorder="1"/>
    <xf numFmtId="166" fontId="28" fillId="11" borderId="3" xfId="0" applyNumberFormat="1" applyFont="1" applyFill="1" applyBorder="1"/>
    <xf numFmtId="166" fontId="28" fillId="11" borderId="18" xfId="0" applyNumberFormat="1" applyFont="1" applyFill="1" applyBorder="1" applyAlignment="1">
      <alignment horizontal="center"/>
    </xf>
    <xf numFmtId="0" fontId="38" fillId="11" borderId="3" xfId="0" applyFont="1" applyFill="1" applyBorder="1" applyAlignment="1">
      <alignment horizontal="center"/>
    </xf>
    <xf numFmtId="166" fontId="28" fillId="11" borderId="3" xfId="1" applyNumberFormat="1" applyFont="1" applyFill="1" applyBorder="1" applyAlignment="1" applyProtection="1">
      <alignment horizontal="center"/>
      <protection hidden="1"/>
    </xf>
    <xf numFmtId="0" fontId="38" fillId="0" borderId="0" xfId="0" applyFont="1" applyFill="1" applyBorder="1" applyAlignment="1">
      <alignment horizontal="center"/>
    </xf>
    <xf numFmtId="166" fontId="34" fillId="0" borderId="0" xfId="0" applyNumberFormat="1" applyFont="1" applyFill="1" applyBorder="1" applyAlignment="1">
      <alignment horizontal="center"/>
    </xf>
    <xf numFmtId="166" fontId="34" fillId="0" borderId="0" xfId="1" applyNumberFormat="1" applyFont="1" applyFill="1" applyBorder="1" applyAlignment="1">
      <alignment horizontal="left"/>
    </xf>
    <xf numFmtId="0" fontId="3" fillId="2" borderId="0" xfId="7" applyFont="1" applyFill="1" applyBorder="1" applyAlignment="1" applyProtection="1">
      <alignment wrapText="1"/>
      <protection hidden="1"/>
    </xf>
    <xf numFmtId="0" fontId="2" fillId="2" borderId="0" xfId="7" applyFont="1" applyFill="1" applyBorder="1" applyAlignment="1" applyProtection="1">
      <alignment wrapText="1"/>
      <protection hidden="1"/>
    </xf>
    <xf numFmtId="0" fontId="21" fillId="2" borderId="0" xfId="0" applyFont="1" applyFill="1" applyBorder="1"/>
    <xf numFmtId="0" fontId="7" fillId="2" borderId="0" xfId="0" applyFont="1" applyFill="1" applyBorder="1"/>
    <xf numFmtId="0" fontId="22" fillId="2" borderId="0" xfId="0" applyFont="1" applyFill="1" applyBorder="1"/>
    <xf numFmtId="17" fontId="32" fillId="6" borderId="3" xfId="0" applyNumberFormat="1" applyFont="1" applyFill="1" applyBorder="1" applyAlignment="1">
      <alignment horizontal="center"/>
    </xf>
    <xf numFmtId="0" fontId="32" fillId="0" borderId="0" xfId="0" applyFont="1" applyFill="1" applyBorder="1" applyAlignment="1">
      <alignment horizontal="center"/>
    </xf>
    <xf numFmtId="0" fontId="27" fillId="3" borderId="3" xfId="0" applyFont="1" applyFill="1" applyBorder="1" applyAlignment="1">
      <alignment horizontal="center" vertical="center" wrapText="1"/>
    </xf>
    <xf numFmtId="0" fontId="49" fillId="2" borderId="0" xfId="0" applyFont="1" applyFill="1"/>
    <xf numFmtId="0" fontId="52" fillId="3" borderId="3" xfId="0" applyFont="1" applyFill="1" applyBorder="1" applyAlignment="1">
      <alignment horizontal="center" vertical="center" wrapText="1"/>
    </xf>
    <xf numFmtId="10" fontId="34" fillId="7" borderId="3" xfId="4" applyNumberFormat="1" applyFont="1" applyFill="1" applyBorder="1" applyAlignment="1">
      <alignment horizontal="right"/>
    </xf>
    <xf numFmtId="10" fontId="34" fillId="6" borderId="3" xfId="4" applyNumberFormat="1" applyFont="1" applyFill="1" applyBorder="1" applyAlignment="1">
      <alignment horizontal="right"/>
    </xf>
    <xf numFmtId="0" fontId="34" fillId="9" borderId="3" xfId="0" applyFont="1" applyFill="1" applyBorder="1"/>
    <xf numFmtId="167" fontId="32" fillId="2" borderId="0" xfId="0" applyNumberFormat="1" applyFont="1" applyFill="1"/>
    <xf numFmtId="171" fontId="32" fillId="2" borderId="0" xfId="0" applyNumberFormat="1" applyFont="1" applyFill="1"/>
    <xf numFmtId="166" fontId="34" fillId="9" borderId="18" xfId="1" applyNumberFormat="1" applyFont="1" applyFill="1" applyBorder="1" applyAlignment="1">
      <alignment horizontal="right"/>
    </xf>
    <xf numFmtId="0" fontId="8" fillId="2" borderId="0" xfId="7" applyFont="1" applyFill="1" applyBorder="1" applyAlignment="1" applyProtection="1">
      <alignment vertical="center" wrapText="1"/>
      <protection hidden="1"/>
    </xf>
    <xf numFmtId="0" fontId="30" fillId="2" borderId="0" xfId="7" applyFont="1" applyFill="1" applyBorder="1" applyAlignment="1" applyProtection="1">
      <alignment wrapText="1"/>
      <protection hidden="1"/>
    </xf>
    <xf numFmtId="0" fontId="53" fillId="2" borderId="0" xfId="7" applyFont="1" applyFill="1" applyBorder="1" applyAlignment="1" applyProtection="1">
      <alignment wrapText="1"/>
      <protection hidden="1"/>
    </xf>
    <xf numFmtId="0" fontId="34" fillId="9" borderId="3" xfId="0" applyFont="1" applyFill="1" applyBorder="1" applyAlignment="1">
      <alignment horizontal="center"/>
    </xf>
    <xf numFmtId="172" fontId="29" fillId="2" borderId="0" xfId="0" applyNumberFormat="1" applyFont="1" applyFill="1" applyBorder="1"/>
    <xf numFmtId="0" fontId="35" fillId="7" borderId="3" xfId="0" applyFont="1" applyFill="1" applyBorder="1" applyAlignment="1">
      <alignment horizontal="center" vertical="center"/>
    </xf>
    <xf numFmtId="0" fontId="34" fillId="0" borderId="0" xfId="0" applyFont="1" applyFill="1" applyBorder="1" applyAlignment="1">
      <alignment horizontal="center" vertical="center" wrapText="1"/>
    </xf>
    <xf numFmtId="166" fontId="32" fillId="0" borderId="0" xfId="1" applyNumberFormat="1" applyFont="1" applyFill="1" applyBorder="1" applyAlignment="1">
      <alignment horizontal="center"/>
    </xf>
    <xf numFmtId="0" fontId="34" fillId="0" borderId="0" xfId="0" applyFont="1" applyFill="1" applyBorder="1" applyAlignment="1">
      <alignment horizontal="center"/>
    </xf>
    <xf numFmtId="0" fontId="34" fillId="9" borderId="3" xfId="0" applyFont="1" applyFill="1" applyBorder="1" applyAlignment="1">
      <alignment horizontal="center"/>
    </xf>
    <xf numFmtId="0" fontId="34" fillId="7" borderId="3" xfId="0" applyFont="1" applyFill="1" applyBorder="1" applyAlignment="1">
      <alignment horizontal="center" vertical="center" wrapText="1"/>
    </xf>
    <xf numFmtId="173" fontId="32" fillId="2" borderId="0" xfId="0" applyNumberFormat="1" applyFont="1" applyFill="1" applyBorder="1"/>
    <xf numFmtId="0" fontId="28" fillId="0" borderId="0" xfId="0" applyFont="1" applyFill="1" applyBorder="1" applyAlignment="1">
      <alignment vertical="center" wrapText="1"/>
    </xf>
    <xf numFmtId="166" fontId="34" fillId="0" borderId="0" xfId="0" applyNumberFormat="1" applyFont="1" applyFill="1" applyBorder="1" applyAlignment="1">
      <alignment horizontal="center" vertical="center" wrapText="1"/>
    </xf>
    <xf numFmtId="166" fontId="32" fillId="0" borderId="0" xfId="0" applyNumberFormat="1" applyFont="1" applyFill="1"/>
    <xf numFmtId="167" fontId="32" fillId="0" borderId="0" xfId="0" applyNumberFormat="1" applyFont="1" applyFill="1" applyBorder="1" applyAlignment="1">
      <alignment horizontal="center" vertical="center"/>
    </xf>
    <xf numFmtId="166" fontId="32" fillId="0" borderId="0" xfId="0" applyNumberFormat="1" applyFont="1" applyFill="1" applyBorder="1" applyAlignment="1">
      <alignment horizontal="center" vertical="center"/>
    </xf>
    <xf numFmtId="0" fontId="40" fillId="0" borderId="0" xfId="0" applyFont="1" applyFill="1" applyBorder="1" applyAlignment="1">
      <alignment vertical="center" wrapText="1"/>
    </xf>
    <xf numFmtId="0" fontId="27" fillId="3" borderId="27" xfId="0" applyFont="1" applyFill="1" applyBorder="1" applyAlignment="1">
      <alignment vertical="center" wrapText="1"/>
    </xf>
    <xf numFmtId="0" fontId="27" fillId="3" borderId="28" xfId="0" applyFont="1" applyFill="1" applyBorder="1" applyAlignment="1">
      <alignment vertical="center" wrapText="1"/>
    </xf>
    <xf numFmtId="0" fontId="27" fillId="3" borderId="8" xfId="0" applyFont="1" applyFill="1" applyBorder="1" applyAlignment="1">
      <alignment vertical="center" wrapText="1"/>
    </xf>
    <xf numFmtId="166" fontId="28" fillId="0" borderId="0" xfId="1" applyNumberFormat="1" applyFont="1" applyFill="1" applyBorder="1"/>
    <xf numFmtId="166" fontId="28" fillId="9" borderId="3" xfId="1" applyNumberFormat="1" applyFont="1" applyFill="1" applyBorder="1"/>
    <xf numFmtId="0" fontId="35" fillId="7" borderId="3" xfId="0" applyFont="1" applyFill="1" applyBorder="1" applyAlignment="1">
      <alignment horizontal="center" vertical="center"/>
    </xf>
    <xf numFmtId="166" fontId="34" fillId="9" borderId="3" xfId="1" applyNumberFormat="1" applyFont="1" applyFill="1" applyBorder="1" applyAlignment="1">
      <alignment horizontal="right"/>
    </xf>
    <xf numFmtId="0" fontId="28" fillId="7" borderId="3" xfId="0" applyFont="1" applyFill="1" applyBorder="1" applyAlignment="1">
      <alignment horizontal="center" vertical="center" wrapText="1"/>
    </xf>
    <xf numFmtId="17" fontId="32" fillId="6" borderId="3" xfId="0" applyNumberFormat="1" applyFont="1" applyFill="1" applyBorder="1"/>
    <xf numFmtId="166" fontId="32" fillId="6" borderId="3" xfId="1" applyNumberFormat="1" applyFont="1" applyFill="1" applyBorder="1" applyAlignment="1">
      <alignment horizontal="left"/>
    </xf>
    <xf numFmtId="167" fontId="32" fillId="6" borderId="3" xfId="1" applyNumberFormat="1" applyFont="1" applyFill="1" applyBorder="1"/>
    <xf numFmtId="0" fontId="34" fillId="7" borderId="3" xfId="0" applyFont="1" applyFill="1" applyBorder="1" applyAlignment="1">
      <alignment horizontal="center"/>
    </xf>
    <xf numFmtId="17" fontId="32" fillId="6" borderId="3" xfId="0" applyNumberFormat="1" applyFont="1" applyFill="1" applyBorder="1" applyAlignment="1">
      <alignment wrapText="1"/>
    </xf>
    <xf numFmtId="0" fontId="7" fillId="2" borderId="0" xfId="7" applyFont="1" applyFill="1" applyBorder="1" applyAlignment="1" applyProtection="1">
      <alignment vertical="center" wrapText="1"/>
      <protection hidden="1"/>
    </xf>
    <xf numFmtId="0" fontId="27" fillId="3" borderId="2" xfId="0" applyFont="1" applyFill="1" applyBorder="1" applyAlignment="1">
      <alignment horizontal="center" vertical="center" wrapText="1"/>
    </xf>
    <xf numFmtId="0" fontId="27" fillId="3" borderId="0" xfId="0" applyFont="1" applyFill="1" applyBorder="1" applyAlignment="1">
      <alignment horizontal="center" vertical="center" wrapText="1"/>
    </xf>
    <xf numFmtId="0" fontId="27" fillId="3" borderId="1" xfId="0" applyFont="1" applyFill="1" applyBorder="1" applyAlignment="1">
      <alignment horizontal="center" vertical="center" wrapText="1"/>
    </xf>
    <xf numFmtId="0" fontId="27" fillId="3" borderId="3" xfId="0" applyFont="1" applyFill="1" applyBorder="1" applyAlignment="1">
      <alignment horizontal="center" vertical="center" wrapText="1"/>
    </xf>
    <xf numFmtId="0" fontId="28" fillId="2" borderId="3" xfId="0" applyFont="1" applyFill="1" applyBorder="1" applyAlignment="1">
      <alignment horizontal="left" vertical="center"/>
    </xf>
    <xf numFmtId="0" fontId="27" fillId="3" borderId="2" xfId="0" applyFont="1" applyFill="1" applyBorder="1" applyAlignment="1">
      <alignment horizontal="left" vertical="center" wrapText="1"/>
    </xf>
    <xf numFmtId="0" fontId="27" fillId="3" borderId="0" xfId="0" applyFont="1" applyFill="1" applyBorder="1" applyAlignment="1">
      <alignment horizontal="left" vertical="center" wrapText="1"/>
    </xf>
    <xf numFmtId="0" fontId="28" fillId="0" borderId="13" xfId="0" applyFont="1" applyFill="1" applyBorder="1" applyAlignment="1">
      <alignment horizontal="left" vertical="center"/>
    </xf>
    <xf numFmtId="0" fontId="28" fillId="0" borderId="17" xfId="0" applyFont="1" applyFill="1" applyBorder="1" applyAlignment="1">
      <alignment horizontal="left" vertical="center"/>
    </xf>
    <xf numFmtId="0" fontId="28" fillId="0" borderId="18" xfId="0" applyFont="1" applyFill="1" applyBorder="1" applyAlignment="1">
      <alignment horizontal="left" vertical="center"/>
    </xf>
    <xf numFmtId="0" fontId="28" fillId="4" borderId="3" xfId="0" applyFont="1" applyFill="1" applyBorder="1" applyAlignment="1">
      <alignment horizontal="left"/>
    </xf>
    <xf numFmtId="0" fontId="0" fillId="0" borderId="3" xfId="0" applyFont="1" applyBorder="1" applyAlignment="1">
      <alignment horizontal="center"/>
    </xf>
    <xf numFmtId="0" fontId="11" fillId="2" borderId="8" xfId="0" applyFont="1" applyFill="1" applyBorder="1" applyAlignment="1" applyProtection="1">
      <alignment horizontal="center"/>
      <protection hidden="1"/>
    </xf>
    <xf numFmtId="0" fontId="28" fillId="4" borderId="3" xfId="0" applyFont="1" applyFill="1" applyBorder="1" applyAlignment="1">
      <alignment horizontal="left" vertical="center" wrapText="1"/>
    </xf>
    <xf numFmtId="14" fontId="32" fillId="2" borderId="3" xfId="0" applyNumberFormat="1" applyFont="1" applyFill="1" applyBorder="1" applyAlignment="1" applyProtection="1">
      <alignment horizontal="center" vertical="center"/>
      <protection locked="0"/>
    </xf>
    <xf numFmtId="165" fontId="22" fillId="0" borderId="3" xfId="0" applyNumberFormat="1" applyFont="1" applyFill="1" applyBorder="1" applyAlignment="1" applyProtection="1">
      <alignment horizontal="center"/>
      <protection locked="0"/>
    </xf>
    <xf numFmtId="165" fontId="22" fillId="0" borderId="0" xfId="0" applyNumberFormat="1" applyFont="1" applyFill="1" applyBorder="1" applyAlignment="1" applyProtection="1">
      <alignment horizontal="center"/>
      <protection locked="0"/>
    </xf>
    <xf numFmtId="0" fontId="27" fillId="3" borderId="19" xfId="0" applyFont="1" applyFill="1" applyBorder="1" applyAlignment="1">
      <alignment horizontal="left"/>
    </xf>
    <xf numFmtId="0" fontId="27" fillId="3" borderId="20" xfId="0" applyFont="1" applyFill="1" applyBorder="1" applyAlignment="1">
      <alignment horizontal="left"/>
    </xf>
    <xf numFmtId="0" fontId="27" fillId="3" borderId="21" xfId="0" applyFont="1" applyFill="1" applyBorder="1" applyAlignment="1">
      <alignment horizontal="left"/>
    </xf>
    <xf numFmtId="0" fontId="30" fillId="2" borderId="11" xfId="0" applyFont="1" applyFill="1" applyBorder="1" applyAlignment="1" applyProtection="1">
      <alignment horizontal="center"/>
      <protection hidden="1"/>
    </xf>
    <xf numFmtId="0" fontId="30" fillId="2" borderId="14" xfId="0" applyFont="1" applyFill="1" applyBorder="1" applyAlignment="1" applyProtection="1">
      <alignment horizontal="center"/>
      <protection hidden="1"/>
    </xf>
    <xf numFmtId="1" fontId="32" fillId="2" borderId="11" xfId="0" applyNumberFormat="1" applyFont="1" applyFill="1" applyBorder="1" applyAlignment="1" applyProtection="1">
      <alignment horizontal="center"/>
      <protection locked="0"/>
    </xf>
    <xf numFmtId="1" fontId="32" fillId="2" borderId="14" xfId="0" applyNumberFormat="1" applyFont="1" applyFill="1" applyBorder="1" applyAlignment="1" applyProtection="1">
      <alignment horizontal="center"/>
      <protection locked="0"/>
    </xf>
    <xf numFmtId="167" fontId="32" fillId="6" borderId="11" xfId="1" applyNumberFormat="1" applyFont="1" applyFill="1" applyBorder="1" applyAlignment="1">
      <alignment horizontal="center"/>
    </xf>
    <xf numFmtId="167" fontId="32" fillId="6" borderId="14" xfId="1" applyNumberFormat="1" applyFont="1" applyFill="1" applyBorder="1" applyAlignment="1">
      <alignment horizontal="center"/>
    </xf>
    <xf numFmtId="0" fontId="34" fillId="2" borderId="0" xfId="0" applyFont="1" applyFill="1" applyBorder="1" applyAlignment="1">
      <alignment horizontal="center"/>
    </xf>
    <xf numFmtId="0" fontId="27" fillId="3" borderId="27" xfId="0" applyFont="1" applyFill="1" applyBorder="1" applyAlignment="1">
      <alignment horizontal="center" vertical="center" wrapText="1"/>
    </xf>
    <xf numFmtId="0" fontId="27" fillId="3" borderId="28" xfId="0" applyFont="1" applyFill="1" applyBorder="1" applyAlignment="1">
      <alignment horizontal="center" vertical="center" wrapText="1"/>
    </xf>
    <xf numFmtId="0" fontId="27" fillId="3" borderId="29" xfId="0" applyFont="1" applyFill="1" applyBorder="1" applyAlignment="1">
      <alignment horizontal="center" vertical="center" wrapText="1"/>
    </xf>
    <xf numFmtId="0" fontId="34" fillId="7" borderId="3" xfId="0" applyFont="1" applyFill="1" applyBorder="1" applyAlignment="1">
      <alignment horizontal="center" vertical="center"/>
    </xf>
    <xf numFmtId="0" fontId="34" fillId="9" borderId="3"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40" fillId="3" borderId="27" xfId="0" applyFont="1" applyFill="1" applyBorder="1" applyAlignment="1">
      <alignment horizontal="center" vertical="center" wrapText="1"/>
    </xf>
    <xf numFmtId="0" fontId="40" fillId="3" borderId="28" xfId="0" applyFont="1" applyFill="1" applyBorder="1" applyAlignment="1">
      <alignment horizontal="center" vertical="center" wrapText="1"/>
    </xf>
    <xf numFmtId="0" fontId="40" fillId="3" borderId="29" xfId="0" applyFont="1" applyFill="1" applyBorder="1" applyAlignment="1">
      <alignment horizontal="center" vertical="center" wrapText="1"/>
    </xf>
    <xf numFmtId="17" fontId="32" fillId="6" borderId="3" xfId="0" applyNumberFormat="1" applyFont="1" applyFill="1" applyBorder="1" applyAlignment="1">
      <alignment horizontal="center"/>
    </xf>
    <xf numFmtId="0" fontId="32" fillId="6" borderId="3" xfId="0" applyFont="1" applyFill="1" applyBorder="1" applyAlignment="1">
      <alignment horizontal="center"/>
    </xf>
    <xf numFmtId="0" fontId="34" fillId="9" borderId="3" xfId="0" applyFont="1" applyFill="1" applyBorder="1" applyAlignment="1">
      <alignment horizontal="center"/>
    </xf>
    <xf numFmtId="1" fontId="30" fillId="6" borderId="11" xfId="0" applyNumberFormat="1" applyFont="1" applyFill="1" applyBorder="1" applyAlignment="1" applyProtection="1">
      <alignment horizontal="center" vertical="center"/>
      <protection locked="0"/>
    </xf>
    <xf numFmtId="1" fontId="30" fillId="6" borderId="14" xfId="0" applyNumberFormat="1" applyFont="1" applyFill="1" applyBorder="1" applyAlignment="1" applyProtection="1">
      <alignment horizontal="center" vertical="center"/>
      <protection locked="0"/>
    </xf>
    <xf numFmtId="0" fontId="28" fillId="7" borderId="3" xfId="0" applyFont="1" applyFill="1" applyBorder="1" applyAlignment="1">
      <alignment horizontal="left" vertical="center" wrapText="1"/>
    </xf>
    <xf numFmtId="14" fontId="30" fillId="6" borderId="3" xfId="0" applyNumberFormat="1" applyFont="1" applyFill="1" applyBorder="1" applyAlignment="1" applyProtection="1">
      <alignment horizontal="center" vertical="center"/>
      <protection locked="0"/>
    </xf>
    <xf numFmtId="165" fontId="18" fillId="6" borderId="3" xfId="0" applyNumberFormat="1" applyFont="1" applyFill="1" applyBorder="1" applyAlignment="1" applyProtection="1">
      <alignment horizontal="center" vertical="center"/>
      <protection locked="0"/>
    </xf>
    <xf numFmtId="165" fontId="33" fillId="0" borderId="0" xfId="0" applyNumberFormat="1" applyFont="1" applyFill="1" applyBorder="1" applyAlignment="1" applyProtection="1">
      <alignment horizontal="center"/>
      <protection locked="0"/>
    </xf>
    <xf numFmtId="0" fontId="35" fillId="7" borderId="3" xfId="0" applyFont="1" applyFill="1" applyBorder="1" applyAlignment="1">
      <alignment horizontal="center" vertical="center"/>
    </xf>
    <xf numFmtId="167" fontId="32" fillId="6" borderId="11" xfId="0" applyNumberFormat="1" applyFont="1" applyFill="1" applyBorder="1" applyAlignment="1">
      <alignment horizontal="center"/>
    </xf>
    <xf numFmtId="167" fontId="32" fillId="6" borderId="14" xfId="0" applyNumberFormat="1" applyFont="1" applyFill="1" applyBorder="1" applyAlignment="1">
      <alignment horizontal="center"/>
    </xf>
    <xf numFmtId="0" fontId="34" fillId="7" borderId="18" xfId="0" applyFont="1" applyFill="1" applyBorder="1" applyAlignment="1">
      <alignment horizontal="center" vertical="center" wrapText="1"/>
    </xf>
    <xf numFmtId="0" fontId="35" fillId="7" borderId="11" xfId="0" applyFont="1" applyFill="1" applyBorder="1" applyAlignment="1">
      <alignment horizontal="center" vertical="center" wrapText="1"/>
    </xf>
    <xf numFmtId="0" fontId="35" fillId="7" borderId="14" xfId="0" applyFont="1" applyFill="1" applyBorder="1" applyAlignment="1">
      <alignment horizontal="center" vertical="center" wrapText="1"/>
    </xf>
    <xf numFmtId="0" fontId="32" fillId="0" borderId="0" xfId="0" applyFont="1" applyFill="1" applyBorder="1" applyAlignment="1">
      <alignment horizontal="center"/>
    </xf>
    <xf numFmtId="0" fontId="27" fillId="3" borderId="7" xfId="0" applyFont="1" applyFill="1" applyBorder="1" applyAlignment="1">
      <alignment horizontal="center" vertical="center" wrapText="1"/>
    </xf>
    <xf numFmtId="0" fontId="27" fillId="3" borderId="8" xfId="0" applyFont="1" applyFill="1" applyBorder="1" applyAlignment="1">
      <alignment horizontal="center" vertical="center" wrapText="1"/>
    </xf>
    <xf numFmtId="0" fontId="27" fillId="3" borderId="9" xfId="0" applyFont="1" applyFill="1" applyBorder="1" applyAlignment="1">
      <alignment horizontal="center" vertical="center" wrapText="1"/>
    </xf>
    <xf numFmtId="0" fontId="29" fillId="7" borderId="31" xfId="0" applyFont="1" applyFill="1" applyBorder="1" applyAlignment="1">
      <alignment horizontal="left"/>
    </xf>
    <xf numFmtId="0" fontId="29" fillId="7" borderId="14" xfId="0" applyFont="1" applyFill="1" applyBorder="1" applyAlignment="1">
      <alignment horizontal="left"/>
    </xf>
    <xf numFmtId="0" fontId="34" fillId="0" borderId="0" xfId="0" applyFont="1" applyFill="1" applyBorder="1" applyAlignment="1">
      <alignment horizontal="center" vertical="center"/>
    </xf>
    <xf numFmtId="166" fontId="32" fillId="0" borderId="0" xfId="1" applyNumberFormat="1" applyFont="1" applyFill="1" applyBorder="1" applyAlignment="1">
      <alignment horizontal="center"/>
    </xf>
    <xf numFmtId="166" fontId="34" fillId="0" borderId="0" xfId="1" applyNumberFormat="1" applyFont="1" applyFill="1" applyBorder="1" applyAlignment="1">
      <alignment horizontal="center"/>
    </xf>
    <xf numFmtId="0" fontId="32" fillId="7" borderId="3" xfId="0" applyFont="1" applyFill="1" applyBorder="1" applyAlignment="1">
      <alignment horizontal="left"/>
    </xf>
    <xf numFmtId="0" fontId="32" fillId="9" borderId="3" xfId="0" applyFont="1" applyFill="1" applyBorder="1" applyAlignment="1">
      <alignment horizontal="left"/>
    </xf>
    <xf numFmtId="166" fontId="34" fillId="2" borderId="13" xfId="1" applyNumberFormat="1" applyFont="1" applyFill="1" applyBorder="1" applyAlignment="1">
      <alignment horizontal="center" vertical="top" wrapText="1"/>
    </xf>
    <xf numFmtId="166" fontId="34" fillId="2" borderId="18" xfId="1" applyNumberFormat="1" applyFont="1" applyFill="1" applyBorder="1" applyAlignment="1">
      <alignment horizontal="center" vertical="top" wrapText="1"/>
    </xf>
    <xf numFmtId="0" fontId="26" fillId="6" borderId="3" xfId="0" applyFont="1" applyFill="1" applyBorder="1" applyAlignment="1">
      <alignment horizontal="left" vertical="center"/>
    </xf>
    <xf numFmtId="167" fontId="32" fillId="6" borderId="3" xfId="1" applyNumberFormat="1" applyFont="1" applyFill="1" applyBorder="1" applyAlignment="1">
      <alignment horizontal="center"/>
    </xf>
    <xf numFmtId="0" fontId="34" fillId="0" borderId="0" xfId="0" applyFont="1" applyFill="1" applyBorder="1" applyAlignment="1">
      <alignment horizontal="center"/>
    </xf>
    <xf numFmtId="0" fontId="40" fillId="3" borderId="3" xfId="0" applyFont="1" applyFill="1" applyBorder="1" applyAlignment="1">
      <alignment horizontal="center" vertical="center" wrapText="1"/>
    </xf>
    <xf numFmtId="0" fontId="28" fillId="9" borderId="31" xfId="0" applyFont="1" applyFill="1" applyBorder="1" applyAlignment="1">
      <alignment horizontal="left"/>
    </xf>
    <xf numFmtId="0" fontId="28" fillId="9" borderId="14" xfId="0" applyFont="1" applyFill="1" applyBorder="1" applyAlignment="1">
      <alignment horizontal="left"/>
    </xf>
    <xf numFmtId="0" fontId="35" fillId="7" borderId="3" xfId="0" applyFont="1" applyFill="1" applyBorder="1" applyAlignment="1">
      <alignment horizontal="center"/>
    </xf>
    <xf numFmtId="0" fontId="27" fillId="3" borderId="27" xfId="0" applyFont="1" applyFill="1" applyBorder="1" applyAlignment="1">
      <alignment horizontal="center"/>
    </xf>
    <xf numFmtId="0" fontId="27" fillId="3" borderId="28" xfId="0" applyFont="1" applyFill="1" applyBorder="1" applyAlignment="1">
      <alignment horizontal="center"/>
    </xf>
    <xf numFmtId="0" fontId="27" fillId="3" borderId="29" xfId="0" applyFont="1" applyFill="1" applyBorder="1" applyAlignment="1">
      <alignment horizontal="center"/>
    </xf>
    <xf numFmtId="0" fontId="34" fillId="2" borderId="22" xfId="0" applyFont="1" applyFill="1" applyBorder="1" applyAlignment="1">
      <alignment horizontal="center"/>
    </xf>
    <xf numFmtId="0" fontId="38" fillId="7" borderId="3" xfId="0" applyFont="1" applyFill="1" applyBorder="1" applyAlignment="1">
      <alignment horizontal="center" vertical="center" wrapText="1"/>
    </xf>
    <xf numFmtId="0" fontId="28" fillId="0" borderId="0" xfId="0" applyFont="1" applyFill="1" applyBorder="1" applyAlignment="1">
      <alignment horizontal="center"/>
    </xf>
    <xf numFmtId="0" fontId="32" fillId="2" borderId="0" xfId="0" applyFont="1" applyFill="1" applyAlignment="1">
      <alignment horizontal="center"/>
    </xf>
    <xf numFmtId="0" fontId="29" fillId="7" borderId="31" xfId="0" applyFont="1" applyFill="1" applyBorder="1" applyAlignment="1">
      <alignment horizontal="left" vertical="center"/>
    </xf>
    <xf numFmtId="0" fontId="29" fillId="7" borderId="14" xfId="0" applyFont="1" applyFill="1" applyBorder="1" applyAlignment="1">
      <alignment horizontal="left" vertical="center"/>
    </xf>
    <xf numFmtId="0" fontId="28" fillId="2" borderId="0" xfId="0" applyFont="1" applyFill="1" applyBorder="1" applyAlignment="1" applyProtection="1">
      <alignment horizontal="center"/>
      <protection hidden="1"/>
    </xf>
    <xf numFmtId="0" fontId="40" fillId="3" borderId="19" xfId="0" applyFont="1" applyFill="1" applyBorder="1" applyAlignment="1">
      <alignment horizontal="center" vertical="center" wrapText="1"/>
    </xf>
    <xf numFmtId="0" fontId="40" fillId="3" borderId="21" xfId="0" applyFont="1" applyFill="1" applyBorder="1" applyAlignment="1">
      <alignment horizontal="center" vertical="center" wrapText="1"/>
    </xf>
    <xf numFmtId="0" fontId="28" fillId="7" borderId="13" xfId="0" applyFont="1" applyFill="1" applyBorder="1" applyAlignment="1">
      <alignment horizontal="left" vertical="center"/>
    </xf>
    <xf numFmtId="0" fontId="28" fillId="7" borderId="17" xfId="0" applyFont="1" applyFill="1" applyBorder="1" applyAlignment="1">
      <alignment horizontal="left" vertical="center"/>
    </xf>
    <xf numFmtId="0" fontId="28" fillId="7" borderId="18" xfId="0" applyFont="1" applyFill="1" applyBorder="1" applyAlignment="1">
      <alignment horizontal="left" vertical="center"/>
    </xf>
    <xf numFmtId="0" fontId="27" fillId="3" borderId="2" xfId="0" applyFont="1" applyFill="1" applyBorder="1" applyAlignment="1">
      <alignment horizontal="center" vertical="center"/>
    </xf>
    <xf numFmtId="0" fontId="27" fillId="3" borderId="0" xfId="0" applyFont="1" applyFill="1" applyBorder="1" applyAlignment="1">
      <alignment horizontal="center" vertical="center"/>
    </xf>
    <xf numFmtId="0" fontId="28" fillId="7" borderId="11" xfId="0" applyFont="1" applyFill="1" applyBorder="1" applyAlignment="1">
      <alignment horizontal="left"/>
    </xf>
    <xf numFmtId="0" fontId="28" fillId="7" borderId="12" xfId="0" applyFont="1" applyFill="1" applyBorder="1" applyAlignment="1">
      <alignment horizontal="left"/>
    </xf>
    <xf numFmtId="0" fontId="27" fillId="3" borderId="19" xfId="0" applyFont="1" applyFill="1" applyBorder="1" applyAlignment="1">
      <alignment horizontal="left" vertical="center"/>
    </xf>
    <xf numFmtId="0" fontId="27" fillId="3" borderId="20" xfId="0" applyFont="1" applyFill="1" applyBorder="1" applyAlignment="1">
      <alignment horizontal="left" vertical="center"/>
    </xf>
    <xf numFmtId="0" fontId="27" fillId="3" borderId="21" xfId="0" applyFont="1" applyFill="1" applyBorder="1" applyAlignment="1">
      <alignment horizontal="left" vertical="center"/>
    </xf>
    <xf numFmtId="0" fontId="30" fillId="6" borderId="11" xfId="0" applyFont="1" applyFill="1" applyBorder="1" applyAlignment="1" applyProtection="1">
      <alignment horizontal="center" vertical="center"/>
      <protection hidden="1"/>
    </xf>
    <xf numFmtId="0" fontId="30" fillId="6" borderId="14" xfId="0" applyFont="1" applyFill="1" applyBorder="1" applyAlignment="1" applyProtection="1">
      <alignment horizontal="center" vertical="center"/>
      <protection hidden="1"/>
    </xf>
    <xf numFmtId="0" fontId="28" fillId="7" borderId="3" xfId="0" applyFont="1" applyFill="1" applyBorder="1" applyAlignment="1">
      <alignment horizontal="left" vertical="center"/>
    </xf>
    <xf numFmtId="0" fontId="34" fillId="7" borderId="18" xfId="0" applyFont="1" applyFill="1" applyBorder="1" applyAlignment="1">
      <alignment horizontal="center" vertical="center"/>
    </xf>
    <xf numFmtId="0" fontId="34" fillId="9" borderId="18" xfId="0" applyFont="1" applyFill="1" applyBorder="1" applyAlignment="1">
      <alignment horizontal="center" vertical="center" wrapText="1"/>
    </xf>
    <xf numFmtId="0" fontId="28" fillId="2" borderId="8" xfId="0" applyFont="1" applyFill="1" applyBorder="1" applyAlignment="1" applyProtection="1">
      <alignment horizontal="center"/>
      <protection hidden="1"/>
    </xf>
    <xf numFmtId="0" fontId="32" fillId="6" borderId="3" xfId="0" applyFont="1" applyFill="1" applyBorder="1" applyAlignment="1">
      <alignment horizontal="center" vertical="center"/>
    </xf>
    <xf numFmtId="0" fontId="27" fillId="3" borderId="23" xfId="0" applyFont="1" applyFill="1" applyBorder="1" applyAlignment="1">
      <alignment horizontal="center" vertical="center" wrapText="1"/>
    </xf>
    <xf numFmtId="0" fontId="27" fillId="3" borderId="24" xfId="0" applyFont="1" applyFill="1" applyBorder="1" applyAlignment="1">
      <alignment horizontal="center" vertical="center" wrapText="1"/>
    </xf>
    <xf numFmtId="0" fontId="28" fillId="2" borderId="22" xfId="0" applyFont="1" applyFill="1" applyBorder="1" applyAlignment="1">
      <alignment horizontal="center"/>
    </xf>
    <xf numFmtId="0" fontId="35" fillId="7" borderId="11" xfId="0" applyFont="1" applyFill="1" applyBorder="1" applyAlignment="1">
      <alignment horizontal="center"/>
    </xf>
    <xf numFmtId="0" fontId="35" fillId="7" borderId="14" xfId="0" applyFont="1" applyFill="1" applyBorder="1" applyAlignment="1">
      <alignment horizontal="center"/>
    </xf>
    <xf numFmtId="166" fontId="32" fillId="6" borderId="11" xfId="1" applyNumberFormat="1" applyFont="1" applyFill="1" applyBorder="1" applyAlignment="1">
      <alignment horizontal="center"/>
    </xf>
    <xf numFmtId="166" fontId="32" fillId="6" borderId="14" xfId="1" applyNumberFormat="1" applyFont="1" applyFill="1" applyBorder="1" applyAlignment="1">
      <alignment horizontal="center"/>
    </xf>
    <xf numFmtId="0" fontId="32" fillId="2" borderId="0" xfId="0" applyFont="1" applyFill="1" applyBorder="1" applyAlignment="1">
      <alignment horizontal="center"/>
    </xf>
    <xf numFmtId="0" fontId="32" fillId="7" borderId="11" xfId="0" applyFont="1" applyFill="1" applyBorder="1" applyAlignment="1">
      <alignment horizontal="center"/>
    </xf>
    <xf numFmtId="0" fontId="32" fillId="7" borderId="14" xfId="0" applyFont="1" applyFill="1" applyBorder="1" applyAlignment="1">
      <alignment horizontal="center"/>
    </xf>
    <xf numFmtId="166" fontId="34" fillId="7" borderId="3" xfId="1" applyNumberFormat="1" applyFont="1" applyFill="1" applyBorder="1" applyAlignment="1">
      <alignment horizontal="center"/>
    </xf>
    <xf numFmtId="166" fontId="34" fillId="7" borderId="11" xfId="1" applyNumberFormat="1" applyFont="1" applyFill="1" applyBorder="1" applyAlignment="1">
      <alignment horizontal="center"/>
    </xf>
    <xf numFmtId="166" fontId="34" fillId="7" borderId="14" xfId="1" applyNumberFormat="1" applyFont="1" applyFill="1" applyBorder="1" applyAlignment="1">
      <alignment horizontal="center"/>
    </xf>
    <xf numFmtId="166" fontId="32" fillId="7" borderId="11" xfId="1" applyNumberFormat="1" applyFont="1" applyFill="1" applyBorder="1" applyAlignment="1">
      <alignment horizontal="center"/>
    </xf>
    <xf numFmtId="166" fontId="32" fillId="7" borderId="14" xfId="1" applyNumberFormat="1" applyFont="1" applyFill="1" applyBorder="1" applyAlignment="1">
      <alignment horizontal="center"/>
    </xf>
    <xf numFmtId="166" fontId="34" fillId="6" borderId="3" xfId="1" applyNumberFormat="1" applyFont="1" applyFill="1" applyBorder="1" applyAlignment="1">
      <alignment horizontal="center"/>
    </xf>
    <xf numFmtId="0" fontId="34" fillId="7" borderId="3" xfId="0" applyFont="1" applyFill="1" applyBorder="1" applyAlignment="1">
      <alignment horizontal="center" vertical="center" wrapText="1"/>
    </xf>
    <xf numFmtId="0" fontId="30" fillId="9" borderId="3" xfId="0" applyFont="1" applyFill="1" applyBorder="1" applyAlignment="1">
      <alignment horizontal="left"/>
    </xf>
    <xf numFmtId="0" fontId="27" fillId="0" borderId="20" xfId="0" applyFont="1" applyFill="1" applyBorder="1" applyAlignment="1">
      <alignment horizontal="center" vertical="center" wrapText="1"/>
    </xf>
    <xf numFmtId="0" fontId="27" fillId="0" borderId="32" xfId="0" applyFont="1" applyFill="1" applyBorder="1" applyAlignment="1">
      <alignment horizontal="center" vertical="center" wrapText="1"/>
    </xf>
    <xf numFmtId="0" fontId="32" fillId="2" borderId="10" xfId="0" applyFont="1" applyFill="1" applyBorder="1" applyAlignment="1">
      <alignment horizontal="center"/>
    </xf>
    <xf numFmtId="0" fontId="32" fillId="2" borderId="33" xfId="0" applyFont="1" applyFill="1" applyBorder="1" applyAlignment="1">
      <alignment horizontal="center"/>
    </xf>
    <xf numFmtId="0" fontId="50" fillId="2" borderId="0" xfId="0" applyFont="1" applyFill="1" applyBorder="1" applyAlignment="1" applyProtection="1">
      <alignment horizontal="center"/>
      <protection hidden="1"/>
    </xf>
    <xf numFmtId="0" fontId="28" fillId="2" borderId="0" xfId="0" applyFont="1" applyFill="1" applyBorder="1" applyAlignment="1">
      <alignment horizontal="center"/>
    </xf>
    <xf numFmtId="0" fontId="27" fillId="3" borderId="27" xfId="0" applyFont="1" applyFill="1" applyBorder="1" applyAlignment="1">
      <alignment horizontal="center" vertical="center"/>
    </xf>
    <xf numFmtId="0" fontId="27" fillId="3" borderId="29" xfId="0" applyFont="1" applyFill="1" applyBorder="1" applyAlignment="1">
      <alignment horizontal="center" vertical="center"/>
    </xf>
    <xf numFmtId="0" fontId="52" fillId="3" borderId="3" xfId="0" applyFont="1" applyFill="1" applyBorder="1" applyAlignment="1">
      <alignment horizontal="center" vertical="center"/>
    </xf>
  </cellXfs>
  <cellStyles count="8">
    <cellStyle name="Hipervínculo" xfId="6" builtinId="8"/>
    <cellStyle name="Millares" xfId="1" builtinId="3"/>
    <cellStyle name="Millares 2" xfId="2"/>
    <cellStyle name="Normal" xfId="0" builtinId="0"/>
    <cellStyle name="Normal 2" xfId="3"/>
    <cellStyle name="Normal 3" xfId="7"/>
    <cellStyle name="Porcentaje" xfId="4" builtinId="5"/>
    <cellStyle name="Porcentaje 2" xfId="5"/>
  </cellStyles>
  <dxfs count="14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152400</xdr:colOff>
      <xdr:row>0</xdr:row>
      <xdr:rowOff>95250</xdr:rowOff>
    </xdr:from>
    <xdr:to>
      <xdr:col>2</xdr:col>
      <xdr:colOff>285750</xdr:colOff>
      <xdr:row>3</xdr:row>
      <xdr:rowOff>257175</xdr:rowOff>
    </xdr:to>
    <xdr:pic>
      <xdr:nvPicPr>
        <xdr:cNvPr id="1129" name="Imagen 1" descr="Logo Are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95250"/>
          <a:ext cx="3209925" cy="8001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38101</xdr:colOff>
      <xdr:row>93</xdr:row>
      <xdr:rowOff>0</xdr:rowOff>
    </xdr:from>
    <xdr:to>
      <xdr:col>6</xdr:col>
      <xdr:colOff>57151</xdr:colOff>
      <xdr:row>101</xdr:row>
      <xdr:rowOff>152400</xdr:rowOff>
    </xdr:to>
    <xdr:sp macro="" textlink="">
      <xdr:nvSpPr>
        <xdr:cNvPr id="2" name="Cerrar llave 1"/>
        <xdr:cNvSpPr/>
      </xdr:nvSpPr>
      <xdr:spPr>
        <a:xfrm>
          <a:off x="6057901" y="17430750"/>
          <a:ext cx="171450" cy="148590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es-ES"/>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166687</xdr:colOff>
      <xdr:row>0</xdr:row>
      <xdr:rowOff>59532</xdr:rowOff>
    </xdr:from>
    <xdr:to>
      <xdr:col>2</xdr:col>
      <xdr:colOff>3376612</xdr:colOff>
      <xdr:row>3</xdr:row>
      <xdr:rowOff>233363</xdr:rowOff>
    </xdr:to>
    <xdr:pic>
      <xdr:nvPicPr>
        <xdr:cNvPr id="2" name="Imagen 1" descr="Logo Are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7187" y="59532"/>
          <a:ext cx="3209925" cy="81676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152400</xdr:colOff>
      <xdr:row>0</xdr:row>
      <xdr:rowOff>95250</xdr:rowOff>
    </xdr:from>
    <xdr:to>
      <xdr:col>2</xdr:col>
      <xdr:colOff>3114675</xdr:colOff>
      <xdr:row>3</xdr:row>
      <xdr:rowOff>257175</xdr:rowOff>
    </xdr:to>
    <xdr:pic>
      <xdr:nvPicPr>
        <xdr:cNvPr id="2135" name="Imagen 1" descr="Logo Are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95250"/>
          <a:ext cx="3209925" cy="8001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166687</xdr:colOff>
      <xdr:row>0</xdr:row>
      <xdr:rowOff>59532</xdr:rowOff>
    </xdr:from>
    <xdr:to>
      <xdr:col>2</xdr:col>
      <xdr:colOff>3376612</xdr:colOff>
      <xdr:row>3</xdr:row>
      <xdr:rowOff>173832</xdr:rowOff>
    </xdr:to>
    <xdr:pic>
      <xdr:nvPicPr>
        <xdr:cNvPr id="2" name="Imagen 1" descr="Logo Are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7187" y="59532"/>
          <a:ext cx="3209925" cy="8096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102"/>
  <sheetViews>
    <sheetView showGridLines="0" topLeftCell="A46" zoomScaleNormal="100" workbookViewId="0">
      <selection activeCell="B70" sqref="B70"/>
    </sheetView>
  </sheetViews>
  <sheetFormatPr baseColWidth="10" defaultRowHeight="12.75" x14ac:dyDescent="0.2"/>
  <cols>
    <col min="1" max="1" width="1.42578125" style="1" customWidth="1"/>
    <col min="2" max="2" width="43.85546875" style="1" customWidth="1"/>
    <col min="3" max="3" width="15.140625" style="1" customWidth="1"/>
    <col min="4" max="4" width="14.85546875" style="1" customWidth="1"/>
    <col min="5" max="5" width="15" style="1" bestFit="1" customWidth="1"/>
    <col min="6" max="6" width="2.28515625" style="1" customWidth="1"/>
    <col min="7" max="7" width="14.7109375" style="1" customWidth="1"/>
    <col min="8" max="16384" width="11.42578125" style="1"/>
  </cols>
  <sheetData>
    <row r="1" spans="1:8" s="20" customFormat="1" ht="18.75" x14ac:dyDescent="0.3">
      <c r="A1" s="18"/>
      <c r="B1" s="19"/>
      <c r="C1" s="19"/>
      <c r="D1" s="42"/>
      <c r="E1" s="399" t="s">
        <v>30</v>
      </c>
      <c r="F1" s="399"/>
      <c r="G1" s="399"/>
    </row>
    <row r="2" spans="1:8" s="20" customFormat="1" ht="15.75" x14ac:dyDescent="0.25">
      <c r="A2" s="21"/>
      <c r="B2" s="22"/>
      <c r="C2" s="22"/>
      <c r="D2" s="22"/>
      <c r="E2" s="23"/>
      <c r="F2" s="24"/>
      <c r="G2" s="23"/>
    </row>
    <row r="3" spans="1:8" s="20" customFormat="1" ht="15.75" customHeight="1" x14ac:dyDescent="0.25">
      <c r="A3" s="25"/>
      <c r="B3" s="26"/>
      <c r="C3" s="26"/>
      <c r="D3" s="26"/>
      <c r="E3" s="387" t="s">
        <v>27</v>
      </c>
      <c r="F3" s="388"/>
      <c r="G3" s="388"/>
    </row>
    <row r="4" spans="1:8" s="20" customFormat="1" ht="24.75" customHeight="1" x14ac:dyDescent="0.25">
      <c r="A4" s="25"/>
      <c r="B4" s="26"/>
      <c r="C4" s="26"/>
      <c r="D4" s="37"/>
      <c r="E4" s="27" t="s">
        <v>28</v>
      </c>
      <c r="F4" s="398" t="s">
        <v>29</v>
      </c>
      <c r="G4" s="398"/>
    </row>
    <row r="5" spans="1:8" s="20" customFormat="1" ht="18.75" x14ac:dyDescent="0.3">
      <c r="B5" s="29" t="s">
        <v>31</v>
      </c>
      <c r="C5" s="26"/>
      <c r="D5" s="38"/>
      <c r="E5" s="38"/>
      <c r="F5" s="24"/>
      <c r="G5" s="23"/>
    </row>
    <row r="6" spans="1:8" s="20" customFormat="1" ht="18.75" x14ac:dyDescent="0.3">
      <c r="B6" s="28" t="s">
        <v>32</v>
      </c>
      <c r="C6" s="26"/>
      <c r="D6" s="26"/>
      <c r="E6" s="23"/>
      <c r="F6" s="24"/>
      <c r="G6" s="23"/>
    </row>
    <row r="7" spans="1:8" ht="13.5" thickBot="1" x14ac:dyDescent="0.25"/>
    <row r="8" spans="1:8" ht="15.75" x14ac:dyDescent="0.25">
      <c r="B8" s="404" t="s">
        <v>33</v>
      </c>
      <c r="C8" s="405"/>
      <c r="D8" s="406"/>
      <c r="E8" s="34" t="s">
        <v>34</v>
      </c>
      <c r="F8" s="35"/>
      <c r="G8" s="36"/>
    </row>
    <row r="9" spans="1:8" ht="15.75" x14ac:dyDescent="0.25">
      <c r="B9" s="47" t="s">
        <v>35</v>
      </c>
      <c r="C9" s="407"/>
      <c r="D9" s="408"/>
      <c r="E9" s="397" t="s">
        <v>39</v>
      </c>
      <c r="F9" s="397"/>
      <c r="G9" s="59"/>
    </row>
    <row r="10" spans="1:8" ht="15.75" customHeight="1" x14ac:dyDescent="0.25">
      <c r="B10" s="47" t="s">
        <v>36</v>
      </c>
      <c r="C10" s="409"/>
      <c r="D10" s="410"/>
      <c r="E10" s="400" t="s">
        <v>38</v>
      </c>
      <c r="F10" s="400"/>
      <c r="G10" s="401"/>
    </row>
    <row r="11" spans="1:8" ht="15.75" x14ac:dyDescent="0.25">
      <c r="B11" s="47" t="s">
        <v>37</v>
      </c>
      <c r="C11" s="402"/>
      <c r="D11" s="402"/>
      <c r="E11" s="400"/>
      <c r="F11" s="400"/>
      <c r="G11" s="401"/>
    </row>
    <row r="12" spans="1:8" ht="16.5" thickBot="1" x14ac:dyDescent="0.3">
      <c r="B12" s="39"/>
      <c r="C12" s="403"/>
      <c r="D12" s="403"/>
      <c r="E12" s="40"/>
      <c r="F12" s="41"/>
      <c r="G12" s="41"/>
      <c r="H12" s="41"/>
    </row>
    <row r="13" spans="1:8" ht="16.5" thickBot="1" x14ac:dyDescent="0.3">
      <c r="B13" s="392" t="s">
        <v>40</v>
      </c>
      <c r="C13" s="393"/>
      <c r="D13" s="60"/>
      <c r="E13" s="40"/>
      <c r="F13" s="41"/>
      <c r="G13" s="41"/>
      <c r="H13" s="41"/>
    </row>
    <row r="14" spans="1:8" ht="16.5" thickBot="1" x14ac:dyDescent="0.3">
      <c r="B14" s="43" t="s">
        <v>41</v>
      </c>
      <c r="C14" s="43"/>
      <c r="D14" s="61"/>
      <c r="E14" s="40"/>
      <c r="F14" s="41"/>
      <c r="G14" s="41"/>
      <c r="H14" s="41"/>
    </row>
    <row r="15" spans="1:8" ht="16.5" thickBot="1" x14ac:dyDescent="0.3">
      <c r="B15" s="44" t="s">
        <v>42</v>
      </c>
      <c r="C15" s="45"/>
      <c r="D15" s="60"/>
      <c r="E15" s="40"/>
      <c r="F15" s="41"/>
      <c r="G15" s="41"/>
      <c r="H15" s="41"/>
    </row>
    <row r="16" spans="1:8" ht="15.75" x14ac:dyDescent="0.25">
      <c r="B16" s="394" t="s">
        <v>43</v>
      </c>
      <c r="C16" s="62"/>
      <c r="D16"/>
      <c r="E16" s="40"/>
      <c r="F16" s="41"/>
      <c r="G16" s="41"/>
      <c r="H16" s="41"/>
    </row>
    <row r="17" spans="2:8" ht="15.75" x14ac:dyDescent="0.25">
      <c r="B17" s="395"/>
      <c r="C17" s="62"/>
      <c r="D17"/>
      <c r="E17" s="40"/>
      <c r="F17" s="41"/>
      <c r="G17" s="41"/>
      <c r="H17" s="41"/>
    </row>
    <row r="18" spans="2:8" ht="15.75" x14ac:dyDescent="0.25">
      <c r="B18" s="396"/>
      <c r="C18" s="62"/>
      <c r="D18"/>
      <c r="E18" s="40"/>
      <c r="F18" s="41"/>
      <c r="G18" s="41"/>
      <c r="H18" s="41"/>
    </row>
    <row r="19" spans="2:8" ht="15.75" x14ac:dyDescent="0.25">
      <c r="B19" s="46"/>
      <c r="C19" s="46"/>
      <c r="D19"/>
      <c r="E19" s="40"/>
      <c r="F19" s="41"/>
      <c r="G19" s="41"/>
      <c r="H19" s="41"/>
    </row>
    <row r="20" spans="2:8" ht="15.75" x14ac:dyDescent="0.25">
      <c r="B20" s="47" t="s">
        <v>45</v>
      </c>
      <c r="C20" s="63"/>
      <c r="D20" s="50"/>
      <c r="E20" s="40"/>
      <c r="F20" s="41"/>
      <c r="G20" s="41"/>
      <c r="H20" s="41"/>
    </row>
    <row r="21" spans="2:8" ht="15.75" x14ac:dyDescent="0.25">
      <c r="B21" s="47" t="s">
        <v>0</v>
      </c>
      <c r="C21" s="49"/>
      <c r="D21"/>
      <c r="E21" s="40"/>
      <c r="F21" s="41"/>
      <c r="G21" s="41"/>
      <c r="H21" s="41"/>
    </row>
    <row r="22" spans="2:8" ht="15.75" x14ac:dyDescent="0.25">
      <c r="B22" s="47" t="s">
        <v>44</v>
      </c>
      <c r="C22" s="48">
        <f>+$C$20*$C$21</f>
        <v>0</v>
      </c>
      <c r="D22" s="50"/>
      <c r="E22" s="2"/>
    </row>
    <row r="23" spans="2:8" x14ac:dyDescent="0.2">
      <c r="B23" s="4"/>
      <c r="C23" s="3"/>
      <c r="D23" s="4"/>
      <c r="E23" s="4"/>
    </row>
    <row r="24" spans="2:8" ht="15.75" x14ac:dyDescent="0.2">
      <c r="B24" s="387" t="s">
        <v>25</v>
      </c>
      <c r="C24" s="388"/>
      <c r="D24" s="4"/>
      <c r="E24" s="4"/>
    </row>
    <row r="25" spans="2:8" ht="15.75" x14ac:dyDescent="0.25">
      <c r="B25" s="51" t="s">
        <v>59</v>
      </c>
      <c r="C25" s="48"/>
      <c r="D25" s="4"/>
      <c r="E25" s="4"/>
    </row>
    <row r="26" spans="2:8" ht="15.75" x14ac:dyDescent="0.25">
      <c r="B26" s="51" t="s">
        <v>47</v>
      </c>
      <c r="C26" s="63"/>
      <c r="D26" s="4"/>
      <c r="E26" s="4"/>
    </row>
    <row r="27" spans="2:8" ht="15.75" x14ac:dyDescent="0.25">
      <c r="B27" s="47" t="s">
        <v>46</v>
      </c>
      <c r="C27" s="49" t="e">
        <f>C26/C20</f>
        <v>#DIV/0!</v>
      </c>
      <c r="D27" s="4"/>
      <c r="E27" s="4"/>
    </row>
    <row r="28" spans="2:8" x14ac:dyDescent="0.2">
      <c r="B28" s="30"/>
      <c r="C28" s="8"/>
      <c r="D28" s="4"/>
      <c r="E28" s="4"/>
    </row>
    <row r="29" spans="2:8" ht="15.75" x14ac:dyDescent="0.2">
      <c r="B29" s="387" t="s">
        <v>23</v>
      </c>
      <c r="C29" s="388"/>
      <c r="D29" s="4"/>
      <c r="E29" s="4"/>
    </row>
    <row r="30" spans="2:8" ht="15.75" x14ac:dyDescent="0.25">
      <c r="B30" s="52" t="s">
        <v>24</v>
      </c>
      <c r="C30" s="7"/>
      <c r="D30" s="4"/>
      <c r="E30" s="4"/>
    </row>
    <row r="31" spans="2:8" x14ac:dyDescent="0.2">
      <c r="B31" s="30"/>
      <c r="C31" s="4"/>
      <c r="D31" s="4"/>
      <c r="E31" s="4"/>
    </row>
    <row r="32" spans="2:8" ht="15.75" x14ac:dyDescent="0.2">
      <c r="B32" s="387" t="s">
        <v>61</v>
      </c>
      <c r="C32" s="388"/>
      <c r="D32" s="4"/>
      <c r="E32" s="4"/>
    </row>
    <row r="33" spans="2:6" ht="15.75" x14ac:dyDescent="0.25">
      <c r="B33" s="52" t="s">
        <v>48</v>
      </c>
      <c r="C33" s="7"/>
      <c r="D33" s="4"/>
      <c r="E33" s="4"/>
    </row>
    <row r="34" spans="2:6" x14ac:dyDescent="0.2">
      <c r="B34" s="4"/>
      <c r="C34" s="4"/>
      <c r="D34" s="4"/>
      <c r="E34" s="4"/>
    </row>
    <row r="35" spans="2:6" ht="18.75" customHeight="1" x14ac:dyDescent="0.2">
      <c r="B35" s="387" t="s">
        <v>49</v>
      </c>
      <c r="C35" s="388"/>
      <c r="D35" s="388"/>
      <c r="E35" s="53"/>
    </row>
    <row r="36" spans="2:6" ht="15.75" x14ac:dyDescent="0.25">
      <c r="B36" s="54" t="s">
        <v>50</v>
      </c>
      <c r="C36" s="3" t="s">
        <v>1</v>
      </c>
      <c r="D36" s="3" t="s">
        <v>2</v>
      </c>
      <c r="E36" s="3" t="s">
        <v>3</v>
      </c>
      <c r="F36" s="4"/>
    </row>
    <row r="37" spans="2:6" x14ac:dyDescent="0.2">
      <c r="B37" s="31" t="s">
        <v>9</v>
      </c>
      <c r="C37" s="64">
        <v>0</v>
      </c>
      <c r="D37" s="64">
        <v>0</v>
      </c>
      <c r="E37" s="31"/>
    </row>
    <row r="38" spans="2:6" x14ac:dyDescent="0.2">
      <c r="B38" s="31" t="s">
        <v>9</v>
      </c>
      <c r="C38" s="64">
        <v>0</v>
      </c>
      <c r="D38" s="64">
        <v>0</v>
      </c>
      <c r="E38" s="31"/>
    </row>
    <row r="39" spans="2:6" x14ac:dyDescent="0.2">
      <c r="B39" s="31" t="s">
        <v>9</v>
      </c>
      <c r="C39" s="64">
        <v>0</v>
      </c>
      <c r="D39" s="64">
        <v>0</v>
      </c>
      <c r="E39" s="31"/>
    </row>
    <row r="40" spans="2:6" ht="15.75" x14ac:dyDescent="0.25">
      <c r="B40" s="47" t="s">
        <v>51</v>
      </c>
      <c r="C40" s="70">
        <f>SUM(C37:C39)</f>
        <v>0</v>
      </c>
      <c r="D40" s="70">
        <f>SUM(D37:D39)</f>
        <v>0</v>
      </c>
      <c r="E40" s="31"/>
    </row>
    <row r="41" spans="2:6" x14ac:dyDescent="0.2">
      <c r="B41" s="31" t="s">
        <v>60</v>
      </c>
      <c r="C41" s="33"/>
      <c r="D41" s="33"/>
      <c r="E41" s="31"/>
    </row>
    <row r="42" spans="2:6" x14ac:dyDescent="0.2">
      <c r="B42" s="31" t="s">
        <v>60</v>
      </c>
      <c r="C42" s="33"/>
      <c r="D42" s="33"/>
      <c r="E42" s="31"/>
    </row>
    <row r="43" spans="2:6" x14ac:dyDescent="0.2">
      <c r="B43" s="31" t="s">
        <v>60</v>
      </c>
      <c r="C43" s="33"/>
      <c r="D43" s="33"/>
      <c r="E43" s="31"/>
    </row>
    <row r="44" spans="2:6" ht="15.75" x14ac:dyDescent="0.25">
      <c r="B44" s="47" t="s">
        <v>26</v>
      </c>
      <c r="C44" s="69">
        <f>SUM(C41:C43)</f>
        <v>0</v>
      </c>
      <c r="D44" s="69">
        <f>SUM(D41:D43)</f>
        <v>0</v>
      </c>
      <c r="E44" s="31"/>
    </row>
    <row r="45" spans="2:6" ht="15.75" x14ac:dyDescent="0.25">
      <c r="B45" s="47" t="s">
        <v>51</v>
      </c>
      <c r="C45" s="69">
        <f>+C44+C40</f>
        <v>0</v>
      </c>
      <c r="D45" s="69">
        <f>+D44+D40</f>
        <v>0</v>
      </c>
      <c r="E45" s="31"/>
    </row>
    <row r="46" spans="2:6" ht="15.75" x14ac:dyDescent="0.25">
      <c r="B46" s="55"/>
      <c r="C46" s="55"/>
      <c r="D46" s="55"/>
      <c r="E46" s="55"/>
    </row>
    <row r="47" spans="2:6" ht="15.75" x14ac:dyDescent="0.25">
      <c r="B47" s="387" t="s">
        <v>53</v>
      </c>
      <c r="C47" s="388"/>
      <c r="D47" s="388"/>
      <c r="E47" s="55"/>
    </row>
    <row r="48" spans="2:6" ht="15.75" x14ac:dyDescent="0.25">
      <c r="B48" s="54" t="s">
        <v>20</v>
      </c>
      <c r="C48" s="9"/>
      <c r="D48" s="11"/>
      <c r="E48" s="4"/>
    </row>
    <row r="49" spans="2:8" ht="15.75" x14ac:dyDescent="0.25">
      <c r="B49" s="54" t="s">
        <v>19</v>
      </c>
      <c r="C49" s="10"/>
      <c r="D49" s="11"/>
      <c r="E49" s="4"/>
      <c r="H49" s="12" t="s">
        <v>21</v>
      </c>
    </row>
    <row r="50" spans="2:8" x14ac:dyDescent="0.2">
      <c r="B50" s="30"/>
      <c r="C50" s="11"/>
      <c r="D50" s="11"/>
      <c r="E50" s="4"/>
      <c r="H50" s="12" t="s">
        <v>22</v>
      </c>
    </row>
    <row r="51" spans="2:8" x14ac:dyDescent="0.2">
      <c r="B51" s="32" t="s">
        <v>4</v>
      </c>
      <c r="C51" s="11"/>
      <c r="D51" s="11"/>
      <c r="E51" s="4"/>
    </row>
    <row r="52" spans="2:8" x14ac:dyDescent="0.2">
      <c r="B52" s="31" t="s">
        <v>18</v>
      </c>
      <c r="C52" s="65">
        <f>IF(C49="SI",0.8*C48,C48*0.6)</f>
        <v>0</v>
      </c>
      <c r="D52" s="11"/>
      <c r="E52" s="4"/>
    </row>
    <row r="53" spans="2:8" x14ac:dyDescent="0.2">
      <c r="B53" s="31" t="s">
        <v>5</v>
      </c>
      <c r="C53" s="65">
        <f>$C$21*C45</f>
        <v>0</v>
      </c>
      <c r="D53" s="66">
        <f>$C$21*D45</f>
        <v>0</v>
      </c>
      <c r="E53" s="4"/>
    </row>
    <row r="54" spans="2:8" x14ac:dyDescent="0.2">
      <c r="B54" s="31" t="s">
        <v>6</v>
      </c>
      <c r="C54" s="11"/>
      <c r="D54" s="57">
        <f>+$C$22</f>
        <v>0</v>
      </c>
      <c r="E54" s="4"/>
    </row>
    <row r="55" spans="2:8" x14ac:dyDescent="0.2">
      <c r="B55" s="30"/>
      <c r="C55" s="11"/>
      <c r="D55" s="11"/>
      <c r="E55" s="4"/>
    </row>
    <row r="56" spans="2:8" ht="15.75" x14ac:dyDescent="0.25">
      <c r="B56" s="46"/>
      <c r="C56" s="3" t="s">
        <v>1</v>
      </c>
      <c r="D56" s="3" t="s">
        <v>2</v>
      </c>
      <c r="E56" s="3" t="s">
        <v>3</v>
      </c>
    </row>
    <row r="57" spans="2:8" x14ac:dyDescent="0.2">
      <c r="B57" s="31" t="s">
        <v>9</v>
      </c>
      <c r="C57" s="4"/>
      <c r="D57" s="4"/>
      <c r="E57" s="4"/>
    </row>
    <row r="58" spans="2:8" x14ac:dyDescent="0.2">
      <c r="B58" s="31" t="s">
        <v>9</v>
      </c>
      <c r="C58" s="4"/>
      <c r="D58" s="4"/>
      <c r="E58" s="4"/>
    </row>
    <row r="59" spans="2:8" x14ac:dyDescent="0.2">
      <c r="B59" s="31" t="s">
        <v>9</v>
      </c>
      <c r="C59" s="4"/>
      <c r="D59" s="4"/>
      <c r="E59" s="4"/>
    </row>
    <row r="60" spans="2:8" ht="15.75" x14ac:dyDescent="0.25">
      <c r="B60" s="47" t="s">
        <v>52</v>
      </c>
      <c r="C60" s="67">
        <f>SUM(C57:C59)</f>
        <v>0</v>
      </c>
      <c r="D60" s="67">
        <f>SUM(D57:D59)</f>
        <v>0</v>
      </c>
      <c r="E60" s="4"/>
    </row>
    <row r="61" spans="2:8" x14ac:dyDescent="0.2">
      <c r="B61" s="11"/>
      <c r="C61" s="4"/>
      <c r="D61" s="4"/>
      <c r="E61" s="4"/>
    </row>
    <row r="62" spans="2:8" x14ac:dyDescent="0.2">
      <c r="B62" s="4"/>
      <c r="C62" s="4"/>
      <c r="D62" s="4"/>
      <c r="E62" s="4"/>
    </row>
    <row r="63" spans="2:8" ht="15.75" x14ac:dyDescent="0.2">
      <c r="B63" s="387" t="s">
        <v>49</v>
      </c>
      <c r="C63" s="388"/>
      <c r="D63" s="388"/>
      <c r="E63" s="53"/>
      <c r="F63" s="4"/>
    </row>
    <row r="64" spans="2:8" ht="15.75" x14ac:dyDescent="0.25">
      <c r="B64" s="54" t="s">
        <v>54</v>
      </c>
      <c r="C64" s="3" t="s">
        <v>1</v>
      </c>
      <c r="D64" s="3" t="s">
        <v>2</v>
      </c>
      <c r="E64" s="3" t="s">
        <v>3</v>
      </c>
    </row>
    <row r="65" spans="2:5" x14ac:dyDescent="0.2">
      <c r="B65" s="31" t="s">
        <v>9</v>
      </c>
      <c r="C65" s="64">
        <v>0</v>
      </c>
      <c r="D65" s="64">
        <v>0</v>
      </c>
      <c r="E65" s="31"/>
    </row>
    <row r="66" spans="2:5" x14ac:dyDescent="0.2">
      <c r="B66" s="31" t="s">
        <v>9</v>
      </c>
      <c r="C66" s="64">
        <v>0</v>
      </c>
      <c r="D66" s="64">
        <v>0</v>
      </c>
      <c r="E66" s="31"/>
    </row>
    <row r="67" spans="2:5" x14ac:dyDescent="0.2">
      <c r="B67" s="31" t="s">
        <v>9</v>
      </c>
      <c r="C67" s="64">
        <v>0</v>
      </c>
      <c r="D67" s="64">
        <v>0</v>
      </c>
      <c r="E67" s="31"/>
    </row>
    <row r="68" spans="2:5" ht="15.75" x14ac:dyDescent="0.25">
      <c r="B68" s="47" t="s">
        <v>55</v>
      </c>
      <c r="C68" s="70">
        <f>SUM(C65:C67)</f>
        <v>0</v>
      </c>
      <c r="D68" s="70">
        <f>SUM(D65:D67)</f>
        <v>0</v>
      </c>
      <c r="E68" s="31"/>
    </row>
    <row r="69" spans="2:5" x14ac:dyDescent="0.2">
      <c r="B69" s="31" t="s">
        <v>60</v>
      </c>
      <c r="C69" s="33"/>
      <c r="D69" s="33"/>
      <c r="E69" s="31"/>
    </row>
    <row r="70" spans="2:5" x14ac:dyDescent="0.2">
      <c r="B70" s="31" t="s">
        <v>60</v>
      </c>
      <c r="C70" s="33"/>
      <c r="D70" s="33"/>
      <c r="E70" s="31"/>
    </row>
    <row r="71" spans="2:5" x14ac:dyDescent="0.2">
      <c r="B71" s="31" t="s">
        <v>60</v>
      </c>
      <c r="C71" s="33"/>
      <c r="D71" s="33"/>
      <c r="E71" s="31"/>
    </row>
    <row r="72" spans="2:5" ht="15.75" x14ac:dyDescent="0.25">
      <c r="B72" s="47" t="s">
        <v>26</v>
      </c>
      <c r="C72" s="69">
        <f>SUM(C69:C71)</f>
        <v>0</v>
      </c>
      <c r="D72" s="69">
        <f>SUM(D69:D71)</f>
        <v>0</v>
      </c>
      <c r="E72" s="31"/>
    </row>
    <row r="73" spans="2:5" ht="15.75" x14ac:dyDescent="0.25">
      <c r="B73" s="47" t="s">
        <v>55</v>
      </c>
      <c r="C73" s="69">
        <f>+C72+C68</f>
        <v>0</v>
      </c>
      <c r="D73" s="69">
        <f>+D72+D68</f>
        <v>0</v>
      </c>
      <c r="E73" s="31"/>
    </row>
    <row r="74" spans="2:5" ht="15.75" x14ac:dyDescent="0.25">
      <c r="B74" s="55"/>
      <c r="C74" s="55"/>
      <c r="D74" s="55"/>
      <c r="E74" s="55"/>
    </row>
    <row r="75" spans="2:5" ht="15.75" x14ac:dyDescent="0.25">
      <c r="B75" s="387" t="s">
        <v>56</v>
      </c>
      <c r="C75" s="388"/>
      <c r="D75" s="388"/>
      <c r="E75" s="55"/>
    </row>
    <row r="76" spans="2:5" ht="15.75" x14ac:dyDescent="0.25">
      <c r="B76" s="54" t="s">
        <v>20</v>
      </c>
      <c r="C76" s="9"/>
      <c r="D76" s="11"/>
      <c r="E76" s="4"/>
    </row>
    <row r="77" spans="2:5" ht="15.75" x14ac:dyDescent="0.25">
      <c r="B77" s="54" t="s">
        <v>19</v>
      </c>
      <c r="C77" s="10"/>
      <c r="D77" s="11"/>
      <c r="E77" s="4"/>
    </row>
    <row r="78" spans="2:5" x14ac:dyDescent="0.2">
      <c r="B78" s="30"/>
      <c r="C78" s="11"/>
      <c r="D78" s="11"/>
      <c r="E78" s="4"/>
    </row>
    <row r="79" spans="2:5" x14ac:dyDescent="0.2">
      <c r="B79" s="32" t="s">
        <v>4</v>
      </c>
      <c r="C79" s="11"/>
      <c r="D79" s="11"/>
      <c r="E79" s="4"/>
    </row>
    <row r="80" spans="2:5" x14ac:dyDescent="0.2">
      <c r="B80" s="31" t="s">
        <v>18</v>
      </c>
      <c r="C80" s="65">
        <f>IF(C77="SI",0.8*C76,C76*0.6)</f>
        <v>0</v>
      </c>
      <c r="D80" s="11"/>
      <c r="E80" s="4"/>
    </row>
    <row r="81" spans="2:5" x14ac:dyDescent="0.2">
      <c r="B81" s="31" t="s">
        <v>5</v>
      </c>
      <c r="C81" s="65">
        <f>$C$21*C73</f>
        <v>0</v>
      </c>
      <c r="D81" s="66">
        <f>$C$21*D73</f>
        <v>0</v>
      </c>
      <c r="E81" s="4"/>
    </row>
    <row r="82" spans="2:5" x14ac:dyDescent="0.2">
      <c r="B82" s="31" t="s">
        <v>7</v>
      </c>
      <c r="C82" s="11"/>
      <c r="D82" s="58">
        <f>$C$22-$D$60</f>
        <v>0</v>
      </c>
      <c r="E82" s="4"/>
    </row>
    <row r="83" spans="2:5" x14ac:dyDescent="0.2">
      <c r="B83" s="30"/>
      <c r="C83" s="11"/>
      <c r="D83" s="11"/>
      <c r="E83" s="4"/>
    </row>
    <row r="84" spans="2:5" ht="15.75" x14ac:dyDescent="0.25">
      <c r="B84" s="46"/>
      <c r="C84" s="3" t="s">
        <v>1</v>
      </c>
      <c r="D84" s="3" t="s">
        <v>2</v>
      </c>
      <c r="E84" s="3" t="s">
        <v>3</v>
      </c>
    </row>
    <row r="85" spans="2:5" x14ac:dyDescent="0.2">
      <c r="B85" s="31" t="s">
        <v>9</v>
      </c>
      <c r="C85" s="4"/>
      <c r="D85" s="4"/>
      <c r="E85" s="4"/>
    </row>
    <row r="86" spans="2:5" x14ac:dyDescent="0.2">
      <c r="B86" s="31" t="s">
        <v>9</v>
      </c>
      <c r="C86" s="4"/>
      <c r="D86" s="4"/>
      <c r="E86" s="4"/>
    </row>
    <row r="87" spans="2:5" x14ac:dyDescent="0.2">
      <c r="B87" s="31" t="s">
        <v>9</v>
      </c>
      <c r="C87" s="4"/>
      <c r="D87" s="4"/>
      <c r="E87" s="4"/>
    </row>
    <row r="88" spans="2:5" ht="15.75" x14ac:dyDescent="0.25">
      <c r="B88" s="47" t="s">
        <v>57</v>
      </c>
      <c r="C88" s="67">
        <f>SUM(C85:C87)</f>
        <v>0</v>
      </c>
      <c r="D88" s="67">
        <f>SUM(D85:D87)</f>
        <v>0</v>
      </c>
      <c r="E88" s="4"/>
    </row>
    <row r="89" spans="2:5" x14ac:dyDescent="0.2">
      <c r="B89" s="4"/>
      <c r="C89" s="4"/>
      <c r="D89" s="4"/>
      <c r="E89" s="4"/>
    </row>
    <row r="90" spans="2:5" ht="15.75" x14ac:dyDescent="0.2">
      <c r="B90" s="390" t="s">
        <v>8</v>
      </c>
      <c r="C90" s="390"/>
      <c r="D90" s="390"/>
      <c r="E90" s="4"/>
    </row>
    <row r="91" spans="2:5" ht="15.75" customHeight="1" x14ac:dyDescent="0.2">
      <c r="B91" s="391" t="s">
        <v>58</v>
      </c>
      <c r="C91" s="56" t="s">
        <v>1</v>
      </c>
      <c r="D91" s="56" t="s">
        <v>2</v>
      </c>
      <c r="E91" s="4"/>
    </row>
    <row r="92" spans="2:5" ht="15.75" x14ac:dyDescent="0.25">
      <c r="B92" s="391"/>
      <c r="C92" s="68">
        <f>+C60+C88</f>
        <v>0</v>
      </c>
      <c r="D92" s="68">
        <f>+D60+D88</f>
        <v>0</v>
      </c>
      <c r="E92" s="4"/>
    </row>
    <row r="93" spans="2:5" x14ac:dyDescent="0.2">
      <c r="B93" s="4"/>
      <c r="C93" s="4"/>
      <c r="D93" s="4"/>
      <c r="E93" s="4"/>
    </row>
    <row r="94" spans="2:5" ht="15.75" x14ac:dyDescent="0.2">
      <c r="B94" s="387" t="s">
        <v>13</v>
      </c>
      <c r="C94" s="388"/>
      <c r="D94" s="388"/>
      <c r="E94" s="389"/>
    </row>
    <row r="95" spans="2:5" x14ac:dyDescent="0.2">
      <c r="B95" s="15" t="s">
        <v>17</v>
      </c>
      <c r="C95" s="4"/>
      <c r="D95" s="4"/>
      <c r="E95" s="5"/>
    </row>
    <row r="96" spans="2:5" x14ac:dyDescent="0.2">
      <c r="B96" s="6" t="s">
        <v>14</v>
      </c>
      <c r="C96" s="4"/>
      <c r="D96" s="4"/>
      <c r="E96" s="5"/>
    </row>
    <row r="97" spans="2:7" x14ac:dyDescent="0.2">
      <c r="B97" s="6" t="s">
        <v>15</v>
      </c>
      <c r="C97" s="4"/>
      <c r="D97" s="4"/>
      <c r="E97" s="5"/>
    </row>
    <row r="98" spans="2:7" x14ac:dyDescent="0.2">
      <c r="B98" s="16"/>
      <c r="C98" s="4"/>
      <c r="D98" s="4"/>
      <c r="E98" s="5"/>
      <c r="G98" s="1" t="s">
        <v>62</v>
      </c>
    </row>
    <row r="99" spans="2:7" x14ac:dyDescent="0.2">
      <c r="B99" s="16" t="s">
        <v>10</v>
      </c>
      <c r="C99" s="4"/>
      <c r="D99" s="4"/>
      <c r="E99" s="5"/>
    </row>
    <row r="100" spans="2:7" x14ac:dyDescent="0.2">
      <c r="B100" s="16" t="s">
        <v>11</v>
      </c>
      <c r="C100" s="4"/>
      <c r="D100" s="4"/>
      <c r="E100" s="5"/>
    </row>
    <row r="101" spans="2:7" x14ac:dyDescent="0.2">
      <c r="B101" s="16" t="s">
        <v>12</v>
      </c>
      <c r="C101" s="4"/>
      <c r="D101" s="4"/>
      <c r="E101" s="5"/>
    </row>
    <row r="102" spans="2:7" ht="13.5" thickBot="1" x14ac:dyDescent="0.25">
      <c r="B102" s="17" t="s">
        <v>16</v>
      </c>
      <c r="C102" s="13"/>
      <c r="D102" s="13"/>
      <c r="E102" s="14"/>
    </row>
  </sheetData>
  <mergeCells count="23">
    <mergeCell ref="C11:D11"/>
    <mergeCell ref="C12:D12"/>
    <mergeCell ref="B8:D8"/>
    <mergeCell ref="B47:D47"/>
    <mergeCell ref="B63:D63"/>
    <mergeCell ref="C9:D9"/>
    <mergeCell ref="C10:D10"/>
    <mergeCell ref="E9:F9"/>
    <mergeCell ref="F4:G4"/>
    <mergeCell ref="E3:G3"/>
    <mergeCell ref="E1:G1"/>
    <mergeCell ref="E10:F11"/>
    <mergeCell ref="G10:G11"/>
    <mergeCell ref="B94:E94"/>
    <mergeCell ref="B90:D90"/>
    <mergeCell ref="B91:B92"/>
    <mergeCell ref="B13:C13"/>
    <mergeCell ref="B16:B18"/>
    <mergeCell ref="B24:C24"/>
    <mergeCell ref="B29:C29"/>
    <mergeCell ref="B32:C32"/>
    <mergeCell ref="B35:D35"/>
    <mergeCell ref="B75:D75"/>
  </mergeCells>
  <phoneticPr fontId="10" type="noConversion"/>
  <conditionalFormatting sqref="B11:C11 B8:B11 B19:C21">
    <cfRule type="expression" dxfId="145" priority="36" stopIfTrue="1">
      <formula>#REF!="FACTURA FUERA DE FECHA"</formula>
    </cfRule>
  </conditionalFormatting>
  <conditionalFormatting sqref="B12:C16 C17">
    <cfRule type="expression" dxfId="144" priority="35" stopIfTrue="1">
      <formula>#REF!="FACTURA FUERA DE FECHA"</formula>
    </cfRule>
  </conditionalFormatting>
  <conditionalFormatting sqref="B5:B6 A1:D2">
    <cfRule type="expression" dxfId="143" priority="34">
      <formula>#REF!="FACTURA FUERA DE FECHA"</formula>
    </cfRule>
  </conditionalFormatting>
  <conditionalFormatting sqref="C9">
    <cfRule type="expression" dxfId="142" priority="32" stopIfTrue="1">
      <formula>#REF!="FACTURA FUERA DE FECHA"</formula>
    </cfRule>
  </conditionalFormatting>
  <conditionalFormatting sqref="C10">
    <cfRule type="expression" dxfId="141" priority="31" stopIfTrue="1">
      <formula>#REF!="FACTURA FUERA DE FECHA"</formula>
    </cfRule>
  </conditionalFormatting>
  <conditionalFormatting sqref="E1">
    <cfRule type="expression" dxfId="140" priority="30">
      <formula>#REF!="FACTURA FUERA DE FECHA"</formula>
    </cfRule>
  </conditionalFormatting>
  <conditionalFormatting sqref="C27">
    <cfRule type="expression" dxfId="139" priority="26" stopIfTrue="1">
      <formula>#REF!="FACTURA FUERA DE FECHA"</formula>
    </cfRule>
  </conditionalFormatting>
  <conditionalFormatting sqref="B26:B27">
    <cfRule type="expression" dxfId="138" priority="28" stopIfTrue="1">
      <formula>#REF!="FACTURA FUERA DE FECHA"</formula>
    </cfRule>
  </conditionalFormatting>
  <conditionalFormatting sqref="C26">
    <cfRule type="expression" dxfId="137" priority="27" stopIfTrue="1">
      <formula>#REF!="FACTURA FUERA DE FECHA"</formula>
    </cfRule>
  </conditionalFormatting>
  <conditionalFormatting sqref="B29:C29">
    <cfRule type="expression" dxfId="136" priority="22" stopIfTrue="1">
      <formula>#REF!="FACTURA FUERA DE FECHA"</formula>
    </cfRule>
  </conditionalFormatting>
  <conditionalFormatting sqref="B24:C24">
    <cfRule type="expression" dxfId="135" priority="23" stopIfTrue="1">
      <formula>#REF!="FACTURA FUERA DE FECHA"</formula>
    </cfRule>
  </conditionalFormatting>
  <conditionalFormatting sqref="B32:C32">
    <cfRule type="expression" dxfId="134" priority="21" stopIfTrue="1">
      <formula>#REF!="FACTURA FUERA DE FECHA"</formula>
    </cfRule>
  </conditionalFormatting>
  <conditionalFormatting sqref="B35">
    <cfRule type="expression" dxfId="133" priority="20" stopIfTrue="1">
      <formula>#REF!="FACTURA FUERA DE FECHA"</formula>
    </cfRule>
  </conditionalFormatting>
  <conditionalFormatting sqref="B40">
    <cfRule type="expression" dxfId="132" priority="19" stopIfTrue="1">
      <formula>#REF!="FACTURA FUERA DE FECHA"</formula>
    </cfRule>
  </conditionalFormatting>
  <conditionalFormatting sqref="B44:D44">
    <cfRule type="expression" dxfId="131" priority="18" stopIfTrue="1">
      <formula>#REF!="FACTURA FUERA DE FECHA"</formula>
    </cfRule>
  </conditionalFormatting>
  <conditionalFormatting sqref="B45:D45">
    <cfRule type="expression" dxfId="130" priority="17" stopIfTrue="1">
      <formula>#REF!="FACTURA FUERA DE FECHA"</formula>
    </cfRule>
  </conditionalFormatting>
  <conditionalFormatting sqref="B47">
    <cfRule type="expression" dxfId="129" priority="16" stopIfTrue="1">
      <formula>#REF!="FACTURA FUERA DE FECHA"</formula>
    </cfRule>
  </conditionalFormatting>
  <conditionalFormatting sqref="B60">
    <cfRule type="expression" dxfId="128" priority="14" stopIfTrue="1">
      <formula>#REF!="FACTURA FUERA DE FECHA"</formula>
    </cfRule>
  </conditionalFormatting>
  <conditionalFormatting sqref="B56">
    <cfRule type="expression" dxfId="127" priority="15" stopIfTrue="1">
      <formula>#REF!="FACTURA FUERA DE FECHA"</formula>
    </cfRule>
  </conditionalFormatting>
  <conditionalFormatting sqref="B63">
    <cfRule type="expression" dxfId="126" priority="13" stopIfTrue="1">
      <formula>#REF!="FACTURA FUERA DE FECHA"</formula>
    </cfRule>
  </conditionalFormatting>
  <conditionalFormatting sqref="B68">
    <cfRule type="expression" dxfId="125" priority="12" stopIfTrue="1">
      <formula>#REF!="FACTURA FUERA DE FECHA"</formula>
    </cfRule>
  </conditionalFormatting>
  <conditionalFormatting sqref="B72:D72">
    <cfRule type="expression" dxfId="124" priority="11" stopIfTrue="1">
      <formula>#REF!="FACTURA FUERA DE FECHA"</formula>
    </cfRule>
  </conditionalFormatting>
  <conditionalFormatting sqref="B73:D73">
    <cfRule type="expression" dxfId="123" priority="10" stopIfTrue="1">
      <formula>#REF!="FACTURA FUERA DE FECHA"</formula>
    </cfRule>
  </conditionalFormatting>
  <conditionalFormatting sqref="B75">
    <cfRule type="expression" dxfId="122" priority="9" stopIfTrue="1">
      <formula>#REF!="FACTURA FUERA DE FECHA"</formula>
    </cfRule>
  </conditionalFormatting>
  <conditionalFormatting sqref="B88">
    <cfRule type="expression" dxfId="121" priority="7" stopIfTrue="1">
      <formula>#REF!="FACTURA FUERA DE FECHA"</formula>
    </cfRule>
  </conditionalFormatting>
  <conditionalFormatting sqref="B84">
    <cfRule type="expression" dxfId="120" priority="8" stopIfTrue="1">
      <formula>#REF!="FACTURA FUERA DE FECHA"</formula>
    </cfRule>
  </conditionalFormatting>
  <conditionalFormatting sqref="B94">
    <cfRule type="expression" dxfId="119" priority="5" stopIfTrue="1">
      <formula>#REF!="FACTURA FUERA DE FECHA"</formula>
    </cfRule>
  </conditionalFormatting>
  <conditionalFormatting sqref="B90">
    <cfRule type="expression" dxfId="118" priority="4" stopIfTrue="1">
      <formula>#REF!="FACTURA FUERA DE FECHA"</formula>
    </cfRule>
  </conditionalFormatting>
  <conditionalFormatting sqref="B25">
    <cfRule type="expression" dxfId="117" priority="3" stopIfTrue="1">
      <formula>#REF!="FACTURA FUERA DE FECHA"</formula>
    </cfRule>
  </conditionalFormatting>
  <conditionalFormatting sqref="C25">
    <cfRule type="expression" dxfId="116" priority="2" stopIfTrue="1">
      <formula>#REF!="FACTURA FUERA DE FECHA"</formula>
    </cfRule>
  </conditionalFormatting>
  <conditionalFormatting sqref="C18">
    <cfRule type="expression" dxfId="115" priority="1" stopIfTrue="1">
      <formula>#REF!="FACTURA FUERA DE FECHA"</formula>
    </cfRule>
  </conditionalFormatting>
  <dataValidations count="3">
    <dataValidation type="list" allowBlank="1" showInputMessage="1" showErrorMessage="1" sqref="C49 C77 C32 C29 C24">
      <formula1>$H$49:$H$50</formula1>
    </dataValidation>
    <dataValidation type="textLength" operator="equal" allowBlank="1" showInputMessage="1" showErrorMessage="1" sqref="C10">
      <formula1>12</formula1>
    </dataValidation>
    <dataValidation type="list" allowBlank="1" showInputMessage="1" showErrorMessage="1" sqref="C25 C33">
      <formula1>"SI,NO"</formula1>
    </dataValidation>
  </dataValidations>
  <pageMargins left="0.75" right="0.75" top="1" bottom="1" header="0" footer="0"/>
  <pageSetup paperSize="9" scale="48"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06"/>
  <sheetViews>
    <sheetView showGridLines="0" tabSelected="1" zoomScale="120" zoomScaleNormal="120" zoomScaleSheetLayoutView="130" workbookViewId="0">
      <selection activeCell="C2" sqref="C2"/>
    </sheetView>
  </sheetViews>
  <sheetFormatPr baseColWidth="10" defaultRowHeight="15" x14ac:dyDescent="0.25"/>
  <cols>
    <col min="1" max="1" width="4.140625" style="296" customWidth="1"/>
    <col min="2" max="2" width="4.7109375" style="296" customWidth="1"/>
    <col min="3" max="3" width="117.7109375" style="297" customWidth="1"/>
    <col min="4" max="16384" width="11.42578125" style="296"/>
  </cols>
  <sheetData>
    <row r="2" spans="3:3" x14ac:dyDescent="0.25">
      <c r="C2" s="295" t="s">
        <v>143</v>
      </c>
    </row>
    <row r="4" spans="3:3" x14ac:dyDescent="0.25">
      <c r="C4" s="309" t="s">
        <v>144</v>
      </c>
    </row>
    <row r="5" spans="3:3" x14ac:dyDescent="0.25">
      <c r="C5" s="298"/>
    </row>
    <row r="6" spans="3:3" x14ac:dyDescent="0.25">
      <c r="C6" s="299" t="s">
        <v>146</v>
      </c>
    </row>
    <row r="7" spans="3:3" x14ac:dyDescent="0.25">
      <c r="C7" s="298"/>
    </row>
    <row r="8" spans="3:3" ht="38.25" x14ac:dyDescent="0.25">
      <c r="C8" s="300" t="s">
        <v>147</v>
      </c>
    </row>
    <row r="9" spans="3:3" x14ac:dyDescent="0.25">
      <c r="C9" s="301"/>
    </row>
    <row r="10" spans="3:3" x14ac:dyDescent="0.25">
      <c r="C10" s="299" t="s">
        <v>148</v>
      </c>
    </row>
    <row r="11" spans="3:3" x14ac:dyDescent="0.25">
      <c r="C11" s="302"/>
    </row>
    <row r="12" spans="3:3" ht="25.5" x14ac:dyDescent="0.25">
      <c r="C12" s="302" t="s">
        <v>206</v>
      </c>
    </row>
    <row r="13" spans="3:3" x14ac:dyDescent="0.25">
      <c r="C13" s="302"/>
    </row>
    <row r="14" spans="3:3" x14ac:dyDescent="0.25">
      <c r="C14" s="302" t="s">
        <v>149</v>
      </c>
    </row>
    <row r="15" spans="3:3" x14ac:dyDescent="0.25">
      <c r="C15" s="302"/>
    </row>
    <row r="16" spans="3:3" ht="25.5" x14ac:dyDescent="0.25">
      <c r="C16" s="302" t="s">
        <v>150</v>
      </c>
    </row>
    <row r="17" spans="3:3" x14ac:dyDescent="0.25">
      <c r="C17" s="302"/>
    </row>
    <row r="18" spans="3:3" ht="38.25" x14ac:dyDescent="0.25">
      <c r="C18" s="299" t="s">
        <v>223</v>
      </c>
    </row>
    <row r="19" spans="3:3" x14ac:dyDescent="0.25">
      <c r="C19" s="302"/>
    </row>
    <row r="20" spans="3:3" x14ac:dyDescent="0.25">
      <c r="C20" s="302" t="s">
        <v>183</v>
      </c>
    </row>
    <row r="21" spans="3:3" x14ac:dyDescent="0.25">
      <c r="C21" s="302"/>
    </row>
    <row r="22" spans="3:3" x14ac:dyDescent="0.25">
      <c r="C22" s="307" t="s">
        <v>151</v>
      </c>
    </row>
    <row r="23" spans="3:3" ht="25.5" x14ac:dyDescent="0.25">
      <c r="C23" s="302" t="s">
        <v>186</v>
      </c>
    </row>
    <row r="24" spans="3:3" x14ac:dyDescent="0.25">
      <c r="C24" s="302"/>
    </row>
    <row r="25" spans="3:3" ht="25.5" x14ac:dyDescent="0.25">
      <c r="C25" s="302" t="s">
        <v>185</v>
      </c>
    </row>
    <row r="26" spans="3:3" x14ac:dyDescent="0.25">
      <c r="C26" s="302"/>
    </row>
    <row r="27" spans="3:3" x14ac:dyDescent="0.25">
      <c r="C27" s="302" t="s">
        <v>177</v>
      </c>
    </row>
    <row r="28" spans="3:3" x14ac:dyDescent="0.25">
      <c r="C28" s="302"/>
    </row>
    <row r="29" spans="3:3" ht="25.5" x14ac:dyDescent="0.25">
      <c r="C29" s="302" t="s">
        <v>176</v>
      </c>
    </row>
    <row r="30" spans="3:3" x14ac:dyDescent="0.25">
      <c r="C30" s="302"/>
    </row>
    <row r="31" spans="3:3" x14ac:dyDescent="0.25">
      <c r="C31" s="308" t="s">
        <v>160</v>
      </c>
    </row>
    <row r="32" spans="3:3" x14ac:dyDescent="0.25">
      <c r="C32" s="302"/>
    </row>
    <row r="33" spans="2:3" x14ac:dyDescent="0.25">
      <c r="C33" s="301" t="s">
        <v>168</v>
      </c>
    </row>
    <row r="34" spans="2:3" x14ac:dyDescent="0.25">
      <c r="C34" s="301"/>
    </row>
    <row r="35" spans="2:3" ht="25.5" x14ac:dyDescent="0.25">
      <c r="C35" s="302" t="s">
        <v>169</v>
      </c>
    </row>
    <row r="36" spans="2:3" x14ac:dyDescent="0.25">
      <c r="C36" s="302" t="s">
        <v>210</v>
      </c>
    </row>
    <row r="37" spans="2:3" x14ac:dyDescent="0.25">
      <c r="C37" s="302"/>
    </row>
    <row r="38" spans="2:3" ht="25.5" x14ac:dyDescent="0.25">
      <c r="C38" s="302" t="s">
        <v>207</v>
      </c>
    </row>
    <row r="39" spans="2:3" x14ac:dyDescent="0.25">
      <c r="C39" s="302"/>
    </row>
    <row r="40" spans="2:3" x14ac:dyDescent="0.25">
      <c r="C40" s="355" t="s">
        <v>224</v>
      </c>
    </row>
    <row r="41" spans="2:3" x14ac:dyDescent="0.25">
      <c r="B41" s="325"/>
      <c r="C41" s="355"/>
    </row>
    <row r="42" spans="2:3" ht="30" x14ac:dyDescent="0.25">
      <c r="B42" s="325"/>
      <c r="C42" s="356" t="s">
        <v>227</v>
      </c>
    </row>
    <row r="43" spans="2:3" x14ac:dyDescent="0.25">
      <c r="B43" s="325"/>
      <c r="C43" s="356"/>
    </row>
    <row r="44" spans="2:3" x14ac:dyDescent="0.25">
      <c r="B44" s="325"/>
      <c r="C44" s="355" t="s">
        <v>235</v>
      </c>
    </row>
    <row r="45" spans="2:3" ht="25.5" x14ac:dyDescent="0.25">
      <c r="B45" s="325"/>
      <c r="C45" s="386" t="s">
        <v>241</v>
      </c>
    </row>
    <row r="46" spans="2:3" x14ac:dyDescent="0.25">
      <c r="B46" s="325"/>
      <c r="C46" s="356"/>
    </row>
    <row r="47" spans="2:3" ht="25.5" x14ac:dyDescent="0.25">
      <c r="C47" s="301" t="s">
        <v>215</v>
      </c>
    </row>
    <row r="48" spans="2:3" ht="25.5" x14ac:dyDescent="0.25">
      <c r="C48" s="302" t="s">
        <v>208</v>
      </c>
    </row>
    <row r="49" spans="3:3" x14ac:dyDescent="0.25">
      <c r="C49" s="302"/>
    </row>
    <row r="50" spans="3:3" x14ac:dyDescent="0.25">
      <c r="C50" s="307" t="s">
        <v>161</v>
      </c>
    </row>
    <row r="51" spans="3:3" x14ac:dyDescent="0.25">
      <c r="C51" s="302" t="s">
        <v>178</v>
      </c>
    </row>
    <row r="52" spans="3:3" ht="25.5" x14ac:dyDescent="0.25">
      <c r="C52" s="302" t="s">
        <v>172</v>
      </c>
    </row>
    <row r="53" spans="3:3" ht="38.25" x14ac:dyDescent="0.25">
      <c r="C53" s="302" t="s">
        <v>230</v>
      </c>
    </row>
    <row r="54" spans="3:3" x14ac:dyDescent="0.25">
      <c r="C54" s="302"/>
    </row>
    <row r="55" spans="3:3" x14ac:dyDescent="0.25">
      <c r="C55" s="307" t="s">
        <v>162</v>
      </c>
    </row>
    <row r="56" spans="3:3" ht="25.5" x14ac:dyDescent="0.25">
      <c r="C56" s="302" t="s">
        <v>225</v>
      </c>
    </row>
    <row r="57" spans="3:3" x14ac:dyDescent="0.25">
      <c r="C57" s="302"/>
    </row>
    <row r="58" spans="3:3" x14ac:dyDescent="0.25">
      <c r="C58" s="295" t="s">
        <v>226</v>
      </c>
    </row>
    <row r="59" spans="3:3" x14ac:dyDescent="0.25">
      <c r="C59" s="320" t="s">
        <v>187</v>
      </c>
    </row>
    <row r="60" spans="3:3" x14ac:dyDescent="0.25">
      <c r="C60" s="357"/>
    </row>
    <row r="61" spans="3:3" x14ac:dyDescent="0.25">
      <c r="C61" s="310"/>
    </row>
    <row r="62" spans="3:3" x14ac:dyDescent="0.25">
      <c r="C62" s="308" t="s">
        <v>163</v>
      </c>
    </row>
    <row r="63" spans="3:3" x14ac:dyDescent="0.25">
      <c r="C63" s="302"/>
    </row>
    <row r="64" spans="3:3" x14ac:dyDescent="0.25">
      <c r="C64" s="301" t="s">
        <v>168</v>
      </c>
    </row>
    <row r="65" spans="3:4" ht="25.5" x14ac:dyDescent="0.25">
      <c r="C65" s="302" t="s">
        <v>170</v>
      </c>
    </row>
    <row r="66" spans="3:4" x14ac:dyDescent="0.25">
      <c r="C66" s="302"/>
    </row>
    <row r="67" spans="3:4" ht="25.5" x14ac:dyDescent="0.25">
      <c r="C67" s="302" t="s">
        <v>207</v>
      </c>
    </row>
    <row r="68" spans="3:4" x14ac:dyDescent="0.25">
      <c r="C68" s="302"/>
    </row>
    <row r="69" spans="3:4" x14ac:dyDescent="0.25">
      <c r="C69" s="355" t="s">
        <v>224</v>
      </c>
    </row>
    <row r="70" spans="3:4" x14ac:dyDescent="0.25">
      <c r="C70" s="302"/>
    </row>
    <row r="71" spans="3:4" ht="30" x14ac:dyDescent="0.25">
      <c r="C71" s="356" t="s">
        <v>231</v>
      </c>
    </row>
    <row r="72" spans="3:4" x14ac:dyDescent="0.25">
      <c r="C72" s="356"/>
    </row>
    <row r="73" spans="3:4" x14ac:dyDescent="0.25">
      <c r="C73" s="355" t="s">
        <v>235</v>
      </c>
    </row>
    <row r="74" spans="3:4" ht="25.5" x14ac:dyDescent="0.25">
      <c r="C74" s="386" t="s">
        <v>241</v>
      </c>
    </row>
    <row r="75" spans="3:4" x14ac:dyDescent="0.25">
      <c r="C75" s="302"/>
    </row>
    <row r="76" spans="3:4" x14ac:dyDescent="0.25">
      <c r="C76" s="311" t="s">
        <v>232</v>
      </c>
    </row>
    <row r="77" spans="3:4" x14ac:dyDescent="0.25">
      <c r="C77" s="311"/>
      <c r="D77" s="325"/>
    </row>
    <row r="78" spans="3:4" ht="25.5" x14ac:dyDescent="0.25">
      <c r="C78" s="312" t="s">
        <v>174</v>
      </c>
      <c r="D78" s="325"/>
    </row>
    <row r="79" spans="3:4" x14ac:dyDescent="0.25">
      <c r="C79" s="312"/>
      <c r="D79" s="325"/>
    </row>
    <row r="80" spans="3:4" ht="38.25" x14ac:dyDescent="0.25">
      <c r="C80" s="312" t="s">
        <v>209</v>
      </c>
      <c r="D80" s="325"/>
    </row>
    <row r="81" spans="3:4" ht="25.5" x14ac:dyDescent="0.25">
      <c r="C81" s="301" t="s">
        <v>196</v>
      </c>
      <c r="D81" s="325"/>
    </row>
    <row r="82" spans="3:4" x14ac:dyDescent="0.25">
      <c r="C82" s="312"/>
      <c r="D82" s="325"/>
    </row>
    <row r="83" spans="3:4" x14ac:dyDescent="0.25">
      <c r="C83" s="301" t="s">
        <v>179</v>
      </c>
      <c r="D83" s="325"/>
    </row>
    <row r="84" spans="3:4" s="325" customFormat="1" ht="25.5" x14ac:dyDescent="0.25">
      <c r="C84" s="301" t="s">
        <v>195</v>
      </c>
    </row>
    <row r="85" spans="3:4" s="325" customFormat="1" x14ac:dyDescent="0.25">
      <c r="C85" s="312"/>
    </row>
    <row r="86" spans="3:4" ht="25.5" x14ac:dyDescent="0.25">
      <c r="C86" s="313" t="s">
        <v>197</v>
      </c>
      <c r="D86" s="325"/>
    </row>
    <row r="87" spans="3:4" x14ac:dyDescent="0.25">
      <c r="C87" s="296"/>
      <c r="D87" s="325"/>
    </row>
    <row r="88" spans="3:4" x14ac:dyDescent="0.25">
      <c r="C88" s="310" t="s">
        <v>180</v>
      </c>
      <c r="D88" s="325"/>
    </row>
    <row r="89" spans="3:4" ht="45" x14ac:dyDescent="0.25">
      <c r="C89" s="339" t="s">
        <v>198</v>
      </c>
      <c r="D89" s="325"/>
    </row>
    <row r="90" spans="3:4" ht="45" x14ac:dyDescent="0.25">
      <c r="C90" s="340" t="s">
        <v>202</v>
      </c>
      <c r="D90" s="325"/>
    </row>
    <row r="91" spans="3:4" ht="33.75" customHeight="1" x14ac:dyDescent="0.25">
      <c r="C91" s="339" t="s">
        <v>201</v>
      </c>
      <c r="D91" s="325"/>
    </row>
    <row r="92" spans="3:4" ht="18.75" customHeight="1" x14ac:dyDescent="0.25">
      <c r="C92" s="339"/>
      <c r="D92" s="325"/>
    </row>
    <row r="93" spans="3:4" ht="30" x14ac:dyDescent="0.25">
      <c r="C93" s="340" t="s">
        <v>203</v>
      </c>
      <c r="D93" s="325"/>
    </row>
    <row r="94" spans="3:4" x14ac:dyDescent="0.25">
      <c r="C94" s="310"/>
    </row>
    <row r="95" spans="3:4" x14ac:dyDescent="0.25">
      <c r="C95" s="307" t="s">
        <v>171</v>
      </c>
    </row>
    <row r="96" spans="3:4" x14ac:dyDescent="0.25">
      <c r="C96" s="302" t="s">
        <v>181</v>
      </c>
    </row>
    <row r="97" spans="3:7" ht="25.5" x14ac:dyDescent="0.25">
      <c r="C97" s="302" t="s">
        <v>172</v>
      </c>
    </row>
    <row r="98" spans="3:7" ht="38.25" x14ac:dyDescent="0.25">
      <c r="C98" s="302" t="s">
        <v>233</v>
      </c>
    </row>
    <row r="99" spans="3:7" x14ac:dyDescent="0.25">
      <c r="C99" s="302"/>
    </row>
    <row r="100" spans="3:7" x14ac:dyDescent="0.25">
      <c r="C100" s="307" t="s">
        <v>173</v>
      </c>
    </row>
    <row r="101" spans="3:7" ht="38.25" x14ac:dyDescent="0.25">
      <c r="C101" s="302" t="s">
        <v>234</v>
      </c>
      <c r="D101" s="302"/>
    </row>
    <row r="102" spans="3:7" ht="15.75" x14ac:dyDescent="0.25">
      <c r="D102" s="198"/>
      <c r="E102" s="198"/>
      <c r="F102" s="91"/>
      <c r="G102" s="84"/>
    </row>
    <row r="103" spans="3:7" x14ac:dyDescent="0.25">
      <c r="C103" s="295" t="s">
        <v>228</v>
      </c>
    </row>
    <row r="104" spans="3:7" x14ac:dyDescent="0.25">
      <c r="C104" s="320" t="s">
        <v>187</v>
      </c>
    </row>
    <row r="105" spans="3:7" x14ac:dyDescent="0.25">
      <c r="C105" s="357"/>
    </row>
    <row r="106" spans="3:7" ht="30" x14ac:dyDescent="0.25">
      <c r="C106" s="310" t="s">
        <v>175</v>
      </c>
    </row>
  </sheetData>
  <sheetProtection password="91C0" sheet="1" objects="1" scenarios="1"/>
  <pageMargins left="0.7" right="0.7" top="0.75" bottom="0.75" header="0.3" footer="0.3"/>
  <pageSetup paperSize="9" scale="80" orientation="portrait" horizontalDpi="0" verticalDpi="0" r:id="rId1"/>
  <rowBreaks count="2" manualBreakCount="2">
    <brk id="46" max="16383" man="1"/>
    <brk id="87"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184"/>
  <sheetViews>
    <sheetView showGridLines="0" zoomScale="85" zoomScaleNormal="85" zoomScaleSheetLayoutView="80" workbookViewId="0">
      <selection activeCell="I53" sqref="I53"/>
    </sheetView>
  </sheetViews>
  <sheetFormatPr baseColWidth="10" defaultRowHeight="12.75" x14ac:dyDescent="0.2"/>
  <cols>
    <col min="1" max="2" width="1.42578125" style="84" customWidth="1"/>
    <col min="3" max="3" width="52.7109375" style="84" customWidth="1"/>
    <col min="4" max="4" width="15.140625" style="84" customWidth="1"/>
    <col min="5" max="5" width="16.5703125" style="84" customWidth="1"/>
    <col min="6" max="6" width="22.42578125" style="84" customWidth="1"/>
    <col min="7" max="7" width="2.28515625" style="84" customWidth="1"/>
    <col min="8" max="8" width="22.5703125" style="84" customWidth="1"/>
    <col min="9" max="9" width="23.85546875" style="84" customWidth="1"/>
    <col min="10" max="11" width="22.5703125" style="84" customWidth="1"/>
    <col min="12" max="12" width="19.140625" style="84" bestFit="1" customWidth="1"/>
    <col min="13" max="13" width="17.85546875" style="84" customWidth="1"/>
    <col min="14" max="14" width="15.140625" style="84" customWidth="1"/>
    <col min="15" max="15" width="17.140625" style="84" customWidth="1"/>
    <col min="16" max="16384" width="11.42578125" style="84"/>
  </cols>
  <sheetData>
    <row r="1" spans="1:13" s="76" customFormat="1" ht="18.75" x14ac:dyDescent="0.3">
      <c r="A1" s="74"/>
      <c r="B1" s="78"/>
      <c r="C1" s="78"/>
      <c r="D1" s="78"/>
      <c r="E1" s="42"/>
      <c r="F1" s="293"/>
      <c r="G1" s="294"/>
      <c r="H1" s="294"/>
      <c r="I1" s="294"/>
      <c r="J1" s="294"/>
      <c r="K1" s="294"/>
      <c r="L1" s="467" t="s">
        <v>30</v>
      </c>
      <c r="M1" s="467"/>
    </row>
    <row r="2" spans="1:13" s="76" customFormat="1" ht="15.75" x14ac:dyDescent="0.25">
      <c r="A2" s="77"/>
      <c r="B2" s="78"/>
      <c r="C2" s="78"/>
      <c r="D2" s="78"/>
      <c r="E2" s="78"/>
      <c r="F2" s="79"/>
      <c r="G2" s="80"/>
      <c r="H2" s="80"/>
      <c r="I2" s="80"/>
      <c r="J2" s="80"/>
      <c r="K2" s="80"/>
      <c r="L2" s="79"/>
    </row>
    <row r="3" spans="1:13" s="76" customFormat="1" ht="15.75" customHeight="1" x14ac:dyDescent="0.25">
      <c r="A3" s="81"/>
      <c r="B3" s="82"/>
      <c r="C3" s="82"/>
      <c r="D3" s="82"/>
      <c r="E3" s="82"/>
      <c r="I3" s="53"/>
      <c r="J3" s="53"/>
      <c r="M3" s="53"/>
    </row>
    <row r="4" spans="1:13" s="76" customFormat="1" ht="24.75" customHeight="1" x14ac:dyDescent="0.25">
      <c r="A4" s="81"/>
      <c r="B4" s="82"/>
      <c r="C4" s="82"/>
      <c r="D4" s="82"/>
      <c r="E4" s="37"/>
      <c r="I4" s="116"/>
      <c r="J4" s="116"/>
      <c r="M4" s="116"/>
    </row>
    <row r="5" spans="1:13" s="76" customFormat="1" ht="18.75" x14ac:dyDescent="0.3">
      <c r="C5" s="29" t="s">
        <v>142</v>
      </c>
      <c r="D5" s="82"/>
      <c r="E5" s="236"/>
      <c r="F5" s="236"/>
      <c r="G5" s="80"/>
      <c r="H5" s="80"/>
      <c r="I5" s="80"/>
      <c r="J5" s="80"/>
      <c r="K5" s="80"/>
      <c r="L5" s="79"/>
    </row>
    <row r="6" spans="1:13" s="76" customFormat="1" ht="18.75" x14ac:dyDescent="0.3">
      <c r="C6" s="28" t="s">
        <v>32</v>
      </c>
      <c r="D6" s="82"/>
      <c r="E6" s="82"/>
      <c r="F6" s="79"/>
      <c r="G6" s="80"/>
      <c r="H6" s="80"/>
      <c r="I6" s="80"/>
      <c r="J6" s="80"/>
      <c r="K6" s="80"/>
      <c r="L6" s="79"/>
    </row>
    <row r="7" spans="1:13" ht="13.5" thickBot="1" x14ac:dyDescent="0.25"/>
    <row r="8" spans="1:13" ht="18.75" x14ac:dyDescent="0.2">
      <c r="C8" s="477" t="s">
        <v>33</v>
      </c>
      <c r="D8" s="478"/>
      <c r="E8" s="479"/>
      <c r="F8" s="71" t="s">
        <v>34</v>
      </c>
      <c r="G8" s="72"/>
      <c r="H8" s="73"/>
      <c r="J8" s="113"/>
      <c r="K8" s="468" t="s">
        <v>27</v>
      </c>
      <c r="L8" s="469"/>
    </row>
    <row r="9" spans="1:13" ht="19.5" thickBot="1" x14ac:dyDescent="0.25">
      <c r="C9" s="122" t="s">
        <v>35</v>
      </c>
      <c r="D9" s="480"/>
      <c r="E9" s="481"/>
      <c r="F9" s="482" t="s">
        <v>39</v>
      </c>
      <c r="G9" s="482"/>
      <c r="H9" s="123"/>
      <c r="J9" s="114"/>
      <c r="K9" s="317"/>
      <c r="L9" s="318"/>
    </row>
    <row r="10" spans="1:13" ht="15.75" customHeight="1" x14ac:dyDescent="0.2">
      <c r="C10" s="122" t="s">
        <v>36</v>
      </c>
      <c r="D10" s="426"/>
      <c r="E10" s="427"/>
      <c r="F10" s="428" t="s">
        <v>38</v>
      </c>
      <c r="G10" s="428"/>
      <c r="H10" s="429"/>
      <c r="J10" s="115"/>
      <c r="K10" s="115"/>
    </row>
    <row r="11" spans="1:13" ht="15.75" x14ac:dyDescent="0.2">
      <c r="C11" s="122" t="s">
        <v>37</v>
      </c>
      <c r="D11" s="430"/>
      <c r="E11" s="430"/>
      <c r="F11" s="428"/>
      <c r="G11" s="428"/>
      <c r="H11" s="429"/>
      <c r="J11" s="115"/>
      <c r="K11" s="115"/>
    </row>
    <row r="12" spans="1:13" ht="15.75" x14ac:dyDescent="0.25">
      <c r="C12" s="85"/>
      <c r="D12" s="431"/>
      <c r="E12" s="431"/>
      <c r="F12" s="237"/>
      <c r="G12" s="87"/>
      <c r="H12" s="87"/>
      <c r="I12" s="87"/>
      <c r="J12" s="87"/>
      <c r="K12" s="87"/>
      <c r="L12" s="87"/>
      <c r="M12" s="87"/>
    </row>
    <row r="13" spans="1:13" ht="15.75" x14ac:dyDescent="0.25">
      <c r="C13" s="392" t="s">
        <v>40</v>
      </c>
      <c r="D13" s="393"/>
      <c r="E13" s="139">
        <f>+E14+E15</f>
        <v>0</v>
      </c>
      <c r="F13" s="237"/>
      <c r="G13" s="87"/>
      <c r="H13" s="87"/>
      <c r="I13" s="87"/>
      <c r="J13" s="87"/>
      <c r="K13" s="87"/>
      <c r="L13" s="87"/>
      <c r="M13" s="87"/>
    </row>
    <row r="14" spans="1:13" ht="15.75" x14ac:dyDescent="0.25">
      <c r="C14" s="475" t="s">
        <v>41</v>
      </c>
      <c r="D14" s="476"/>
      <c r="E14" s="140"/>
      <c r="F14" s="463" t="s">
        <v>182</v>
      </c>
      <c r="G14" s="463"/>
      <c r="H14" s="463"/>
      <c r="I14" s="463"/>
      <c r="J14" s="87"/>
      <c r="K14" s="87"/>
      <c r="L14" s="87"/>
      <c r="M14" s="87"/>
    </row>
    <row r="15" spans="1:13" ht="15.75" x14ac:dyDescent="0.25">
      <c r="C15" s="475" t="s">
        <v>42</v>
      </c>
      <c r="D15" s="476"/>
      <c r="E15" s="140"/>
      <c r="F15" s="237"/>
      <c r="G15" s="87"/>
      <c r="H15" s="87"/>
      <c r="I15" s="87"/>
      <c r="J15" s="87"/>
      <c r="K15" s="87"/>
      <c r="L15" s="87"/>
      <c r="M15" s="87"/>
    </row>
    <row r="16" spans="1:13" ht="15.75" x14ac:dyDescent="0.25">
      <c r="C16" s="470" t="s">
        <v>43</v>
      </c>
      <c r="D16" s="130"/>
      <c r="E16" s="88"/>
      <c r="F16" s="237"/>
      <c r="G16" s="87"/>
      <c r="H16" s="87"/>
      <c r="I16" s="87"/>
      <c r="J16" s="87"/>
      <c r="K16" s="87"/>
      <c r="L16" s="87"/>
      <c r="M16" s="87"/>
    </row>
    <row r="17" spans="3:13" ht="15.75" x14ac:dyDescent="0.25">
      <c r="C17" s="471"/>
      <c r="D17" s="130"/>
      <c r="E17" s="88"/>
      <c r="F17" s="237"/>
      <c r="G17" s="87"/>
      <c r="H17" s="87"/>
      <c r="I17" s="87"/>
      <c r="J17" s="87"/>
      <c r="K17" s="87"/>
      <c r="L17" s="87"/>
      <c r="M17" s="87"/>
    </row>
    <row r="18" spans="3:13" ht="15.75" x14ac:dyDescent="0.25">
      <c r="C18" s="472"/>
      <c r="D18" s="130"/>
      <c r="E18" s="88"/>
      <c r="F18" s="237"/>
      <c r="G18" s="87"/>
      <c r="H18" s="87"/>
      <c r="I18" s="87"/>
      <c r="J18" s="87"/>
      <c r="K18" s="87"/>
      <c r="L18" s="87"/>
      <c r="M18" s="87"/>
    </row>
    <row r="19" spans="3:13" ht="15.75" x14ac:dyDescent="0.25">
      <c r="C19" s="46"/>
      <c r="D19" s="46"/>
      <c r="E19" s="88"/>
      <c r="F19" s="237"/>
      <c r="G19" s="87"/>
      <c r="H19" s="87"/>
      <c r="I19" s="87"/>
      <c r="J19" s="87"/>
      <c r="K19" s="87"/>
      <c r="L19" s="87"/>
      <c r="M19" s="87"/>
    </row>
    <row r="20" spans="3:13" ht="31.5" x14ac:dyDescent="0.25">
      <c r="C20" s="46"/>
      <c r="D20" s="346" t="s">
        <v>212</v>
      </c>
      <c r="E20" s="348" t="s">
        <v>213</v>
      </c>
      <c r="F20" s="346" t="s">
        <v>214</v>
      </c>
      <c r="G20" s="87"/>
      <c r="H20" s="87"/>
      <c r="I20" s="87"/>
      <c r="J20" s="87"/>
      <c r="K20" s="87"/>
      <c r="L20" s="87"/>
      <c r="M20" s="87"/>
    </row>
    <row r="21" spans="3:13" ht="15.75" x14ac:dyDescent="0.25">
      <c r="C21" s="124" t="s">
        <v>45</v>
      </c>
      <c r="D21" s="131"/>
      <c r="E21" s="131"/>
      <c r="F21" s="129">
        <f>+D21+E21</f>
        <v>0</v>
      </c>
      <c r="G21" s="87"/>
      <c r="H21" s="87"/>
      <c r="I21" s="87"/>
      <c r="J21" s="87"/>
      <c r="K21" s="87"/>
      <c r="L21" s="87"/>
      <c r="M21" s="87"/>
    </row>
    <row r="22" spans="3:13" ht="15.75" x14ac:dyDescent="0.25">
      <c r="C22" s="124" t="s">
        <v>0</v>
      </c>
      <c r="D22" s="350"/>
      <c r="E22" s="350"/>
      <c r="F22" s="349">
        <f>+D22</f>
        <v>0</v>
      </c>
      <c r="G22" s="87"/>
      <c r="H22" s="87"/>
      <c r="I22" s="87"/>
      <c r="J22" s="87"/>
      <c r="K22" s="87"/>
      <c r="L22" s="87"/>
      <c r="M22" s="87"/>
    </row>
    <row r="23" spans="3:13" ht="15.75" x14ac:dyDescent="0.25">
      <c r="C23" s="124" t="s">
        <v>44</v>
      </c>
      <c r="D23" s="138">
        <f>+D21*D22</f>
        <v>0</v>
      </c>
      <c r="E23" s="138">
        <f>+E21*E22</f>
        <v>0</v>
      </c>
      <c r="F23" s="138">
        <f>+D23+E23</f>
        <v>0</v>
      </c>
      <c r="G23" s="319"/>
      <c r="H23" s="319" t="s">
        <v>184</v>
      </c>
    </row>
    <row r="24" spans="3:13" x14ac:dyDescent="0.2">
      <c r="C24" s="91"/>
      <c r="D24" s="92"/>
      <c r="E24" s="91"/>
      <c r="F24" s="91"/>
    </row>
    <row r="25" spans="3:13" ht="15.75" x14ac:dyDescent="0.2">
      <c r="C25" s="387" t="s">
        <v>25</v>
      </c>
      <c r="D25" s="388"/>
      <c r="E25" s="91"/>
      <c r="F25" s="91"/>
      <c r="H25" s="106"/>
    </row>
    <row r="26" spans="3:13" ht="15.75" x14ac:dyDescent="0.25">
      <c r="C26" s="125" t="s">
        <v>130</v>
      </c>
      <c r="D26" s="304" t="e">
        <f>+IF(D28&gt;=75%,"SI","NO")</f>
        <v>#DIV/0!</v>
      </c>
      <c r="E26" s="91"/>
      <c r="F26" s="91"/>
    </row>
    <row r="27" spans="3:13" ht="15.75" x14ac:dyDescent="0.25">
      <c r="C27" s="125" t="s">
        <v>47</v>
      </c>
      <c r="D27" s="128"/>
      <c r="E27" s="105"/>
      <c r="F27" s="255"/>
      <c r="L27" s="106"/>
    </row>
    <row r="28" spans="3:13" ht="15.75" x14ac:dyDescent="0.25">
      <c r="C28" s="124" t="s">
        <v>46</v>
      </c>
      <c r="D28" s="135" t="e">
        <f>D27/D21</f>
        <v>#DIV/0!</v>
      </c>
      <c r="F28" s="319"/>
      <c r="G28" s="319"/>
      <c r="H28" s="319"/>
    </row>
    <row r="29" spans="3:13" x14ac:dyDescent="0.2">
      <c r="C29" s="93"/>
      <c r="D29" s="234"/>
      <c r="E29" s="91"/>
      <c r="F29" s="91"/>
    </row>
    <row r="30" spans="3:13" ht="15.75" x14ac:dyDescent="0.2">
      <c r="C30" s="387" t="s">
        <v>23</v>
      </c>
      <c r="D30" s="388"/>
      <c r="E30" s="91"/>
      <c r="F30" s="91"/>
    </row>
    <row r="31" spans="3:13" ht="15.75" x14ac:dyDescent="0.25">
      <c r="C31" s="124" t="s">
        <v>24</v>
      </c>
      <c r="D31" s="133"/>
      <c r="E31" s="91"/>
      <c r="F31" s="91"/>
    </row>
    <row r="32" spans="3:13" x14ac:dyDescent="0.2">
      <c r="C32" s="93"/>
      <c r="D32" s="91"/>
      <c r="E32" s="91"/>
      <c r="F32" s="91"/>
    </row>
    <row r="33" spans="3:20" ht="15.75" x14ac:dyDescent="0.2">
      <c r="C33" s="473" t="s">
        <v>78</v>
      </c>
      <c r="D33" s="474"/>
      <c r="E33" s="91"/>
      <c r="F33" s="91"/>
    </row>
    <row r="34" spans="3:20" ht="15.75" x14ac:dyDescent="0.25">
      <c r="C34" s="124" t="s">
        <v>79</v>
      </c>
      <c r="D34" s="134"/>
      <c r="E34" s="108"/>
      <c r="F34" s="91"/>
    </row>
    <row r="35" spans="3:20" ht="13.5" thickBot="1" x14ac:dyDescent="0.25">
      <c r="C35" s="91"/>
      <c r="D35" s="91"/>
      <c r="E35" s="91"/>
      <c r="F35" s="91"/>
    </row>
    <row r="36" spans="3:20" ht="31.5" customHeight="1" thickBot="1" x14ac:dyDescent="0.25">
      <c r="C36" s="420" t="s">
        <v>152</v>
      </c>
      <c r="D36" s="421"/>
      <c r="E36" s="421"/>
      <c r="F36" s="421"/>
      <c r="G36" s="421"/>
      <c r="H36" s="421"/>
      <c r="I36" s="421"/>
      <c r="J36" s="421"/>
      <c r="K36" s="421"/>
      <c r="L36" s="421"/>
      <c r="M36" s="421"/>
      <c r="N36" s="422"/>
      <c r="O36" s="372"/>
    </row>
    <row r="37" spans="3:20" ht="13.5" thickBot="1" x14ac:dyDescent="0.25">
      <c r="C37" s="91"/>
      <c r="D37" s="91"/>
      <c r="E37" s="91"/>
      <c r="F37" s="91"/>
    </row>
    <row r="38" spans="3:20" ht="18.75" customHeight="1" thickBot="1" x14ac:dyDescent="0.25">
      <c r="C38" s="414" t="s">
        <v>49</v>
      </c>
      <c r="D38" s="415"/>
      <c r="E38" s="415"/>
      <c r="F38" s="415"/>
      <c r="G38" s="415"/>
      <c r="H38" s="440"/>
      <c r="I38" s="440"/>
      <c r="J38" s="440"/>
      <c r="K38" s="441"/>
      <c r="L38" s="53"/>
      <c r="M38" s="53"/>
    </row>
    <row r="39" spans="3:20" s="108" customFormat="1" ht="25.5" customHeight="1" x14ac:dyDescent="0.2">
      <c r="C39" s="37"/>
      <c r="D39" s="37"/>
      <c r="E39" s="37"/>
      <c r="F39" s="37"/>
      <c r="G39" s="37"/>
      <c r="H39" s="417" t="s">
        <v>76</v>
      </c>
      <c r="I39" s="417"/>
      <c r="J39" s="418" t="s">
        <v>221</v>
      </c>
      <c r="K39" s="418"/>
      <c r="L39" s="419"/>
      <c r="M39" s="419"/>
    </row>
    <row r="40" spans="3:20" s="111" customFormat="1" ht="15.75" x14ac:dyDescent="0.2">
      <c r="C40" s="142" t="s">
        <v>164</v>
      </c>
      <c r="D40" s="143" t="s">
        <v>1</v>
      </c>
      <c r="E40" s="143" t="s">
        <v>2</v>
      </c>
      <c r="F40" s="432" t="s">
        <v>3</v>
      </c>
      <c r="G40" s="432"/>
      <c r="H40" s="360" t="s">
        <v>1</v>
      </c>
      <c r="I40" s="360" t="s">
        <v>2</v>
      </c>
      <c r="J40" s="360" t="s">
        <v>1</v>
      </c>
      <c r="K40" s="360" t="s">
        <v>2</v>
      </c>
      <c r="L40" s="226"/>
      <c r="M40" s="226"/>
    </row>
    <row r="41" spans="3:20" x14ac:dyDescent="0.2">
      <c r="C41" s="136"/>
      <c r="D41" s="126"/>
      <c r="E41" s="126"/>
      <c r="F41" s="411"/>
      <c r="G41" s="412"/>
      <c r="H41" s="137"/>
      <c r="I41" s="137"/>
      <c r="J41" s="139">
        <f t="shared" ref="J41:K43" si="0">+D41+H41</f>
        <v>0</v>
      </c>
      <c r="K41" s="139">
        <f t="shared" si="0"/>
        <v>0</v>
      </c>
      <c r="L41" s="248"/>
      <c r="M41" s="248"/>
    </row>
    <row r="42" spans="3:20" x14ac:dyDescent="0.2">
      <c r="C42" s="136"/>
      <c r="D42" s="126"/>
      <c r="E42" s="126"/>
      <c r="F42" s="411"/>
      <c r="G42" s="412"/>
      <c r="H42" s="140"/>
      <c r="I42" s="140"/>
      <c r="J42" s="139">
        <f t="shared" si="0"/>
        <v>0</v>
      </c>
      <c r="K42" s="139">
        <f t="shared" si="0"/>
        <v>0</v>
      </c>
      <c r="L42" s="248"/>
      <c r="M42" s="248"/>
    </row>
    <row r="43" spans="3:20" s="87" customFormat="1" x14ac:dyDescent="0.2">
      <c r="C43" s="133"/>
      <c r="D43" s="126"/>
      <c r="E43" s="126"/>
      <c r="F43" s="411"/>
      <c r="G43" s="412"/>
      <c r="H43" s="134"/>
      <c r="I43" s="134"/>
      <c r="J43" s="139">
        <f t="shared" si="0"/>
        <v>0</v>
      </c>
      <c r="K43" s="139">
        <f t="shared" si="0"/>
        <v>0</v>
      </c>
      <c r="L43" s="248"/>
      <c r="M43" s="248"/>
    </row>
    <row r="44" spans="3:20" ht="15.75" x14ac:dyDescent="0.25">
      <c r="C44" s="144" t="s">
        <v>153</v>
      </c>
      <c r="D44" s="145">
        <f>SUM(D41:D43)</f>
        <v>0</v>
      </c>
      <c r="E44" s="145">
        <f>SUM(E41:E43)</f>
        <v>0</v>
      </c>
      <c r="F44" s="91"/>
      <c r="H44" s="129">
        <f>SUM(H41:H43)</f>
        <v>0</v>
      </c>
      <c r="I44" s="129">
        <f>SUM(I41:I43)</f>
        <v>0</v>
      </c>
      <c r="J44" s="377">
        <f>SUM(J41:J43)</f>
        <v>0</v>
      </c>
      <c r="K44" s="377">
        <f>SUM(K41:K43)</f>
        <v>0</v>
      </c>
      <c r="L44" s="376"/>
      <c r="M44" s="376"/>
    </row>
    <row r="45" spans="3:20" ht="15.75" x14ac:dyDescent="0.25">
      <c r="C45" s="55"/>
      <c r="D45" s="55"/>
      <c r="E45" s="55"/>
      <c r="F45" s="55"/>
      <c r="L45" s="463"/>
      <c r="M45" s="463"/>
    </row>
    <row r="46" spans="3:20" ht="15.75" x14ac:dyDescent="0.25">
      <c r="C46" s="55"/>
      <c r="D46" s="55"/>
      <c r="E46" s="55"/>
      <c r="F46" s="55"/>
      <c r="J46" s="351" t="s">
        <v>218</v>
      </c>
      <c r="K46" s="199">
        <f>+K44*$F$22</f>
        <v>0</v>
      </c>
      <c r="N46" s="91"/>
      <c r="O46" s="91"/>
      <c r="P46" s="91"/>
      <c r="Q46" s="91"/>
      <c r="R46" s="91"/>
      <c r="S46" s="91"/>
      <c r="T46" s="91"/>
    </row>
    <row r="47" spans="3:20" ht="17.25" customHeight="1" x14ac:dyDescent="0.2">
      <c r="C47" s="388" t="s">
        <v>116</v>
      </c>
      <c r="D47" s="388"/>
      <c r="E47" s="388"/>
      <c r="F47" s="53"/>
      <c r="G47" s="53"/>
      <c r="H47" s="53"/>
      <c r="I47" s="53"/>
      <c r="L47" s="464"/>
      <c r="M47" s="464"/>
      <c r="N47" s="108"/>
      <c r="O47" s="108"/>
      <c r="P47" s="91"/>
      <c r="Q47" s="91"/>
      <c r="R47" s="91"/>
      <c r="S47" s="91"/>
      <c r="T47" s="91"/>
    </row>
    <row r="48" spans="3:20" x14ac:dyDescent="0.2">
      <c r="D48" s="266" t="s">
        <v>2</v>
      </c>
      <c r="G48" s="229"/>
    </row>
    <row r="49" spans="3:23" ht="12.75" customHeight="1" x14ac:dyDescent="0.2">
      <c r="C49" s="141" t="s">
        <v>133</v>
      </c>
      <c r="D49" s="138">
        <f>+$I$44</f>
        <v>0</v>
      </c>
      <c r="G49" s="226"/>
    </row>
    <row r="50" spans="3:23" x14ac:dyDescent="0.2">
      <c r="C50" s="141" t="s">
        <v>134</v>
      </c>
      <c r="D50" s="271">
        <f>+$D$22</f>
        <v>0</v>
      </c>
      <c r="G50" s="231"/>
    </row>
    <row r="51" spans="3:23" x14ac:dyDescent="0.2">
      <c r="C51" s="447" t="s">
        <v>135</v>
      </c>
      <c r="D51" s="447"/>
      <c r="E51" s="139">
        <f>+D49*D50</f>
        <v>0</v>
      </c>
      <c r="G51" s="231"/>
    </row>
    <row r="52" spans="3:23" x14ac:dyDescent="0.2">
      <c r="C52" s="447" t="s">
        <v>132</v>
      </c>
      <c r="D52" s="447"/>
      <c r="E52" s="138">
        <f>+$F$23</f>
        <v>0</v>
      </c>
      <c r="G52" s="231"/>
    </row>
    <row r="53" spans="3:23" x14ac:dyDescent="0.2">
      <c r="C53" s="448" t="s">
        <v>115</v>
      </c>
      <c r="D53" s="448"/>
      <c r="E53" s="270">
        <f>SUM(E51:E52)</f>
        <v>0</v>
      </c>
      <c r="G53" s="231"/>
    </row>
    <row r="54" spans="3:23" ht="15.75" x14ac:dyDescent="0.25">
      <c r="E54" s="166" t="s">
        <v>86</v>
      </c>
      <c r="G54" s="230"/>
      <c r="K54" s="513" t="s">
        <v>235</v>
      </c>
      <c r="L54" s="513"/>
      <c r="M54" s="513"/>
      <c r="N54" s="513"/>
    </row>
    <row r="55" spans="3:23" ht="16.5" thickBot="1" x14ac:dyDescent="0.3">
      <c r="C55" s="55"/>
      <c r="D55" s="55"/>
      <c r="E55" s="55"/>
      <c r="F55" s="55"/>
      <c r="K55" s="380" t="s">
        <v>236</v>
      </c>
      <c r="L55" s="380" t="s">
        <v>237</v>
      </c>
      <c r="M55" s="380" t="s">
        <v>238</v>
      </c>
      <c r="N55" s="380" t="s">
        <v>239</v>
      </c>
    </row>
    <row r="56" spans="3:23" ht="16.5" thickBot="1" x14ac:dyDescent="0.25">
      <c r="C56" s="414" t="s">
        <v>53</v>
      </c>
      <c r="D56" s="415"/>
      <c r="E56" s="415"/>
      <c r="F56" s="415"/>
      <c r="G56" s="415"/>
      <c r="H56" s="415"/>
      <c r="I56" s="416"/>
      <c r="K56" s="381"/>
      <c r="L56" s="382"/>
      <c r="M56" s="140"/>
      <c r="N56" s="383"/>
    </row>
    <row r="57" spans="3:23" s="87" customFormat="1" ht="15.75" x14ac:dyDescent="0.2">
      <c r="C57" s="171"/>
      <c r="D57" s="37"/>
      <c r="E57" s="37"/>
      <c r="F57" s="37"/>
      <c r="G57" s="37"/>
      <c r="H57" s="37"/>
      <c r="I57" s="172"/>
      <c r="K57" s="385"/>
      <c r="L57" s="140"/>
      <c r="M57" s="140"/>
      <c r="N57" s="383"/>
      <c r="O57" s="84"/>
      <c r="P57" s="84"/>
      <c r="Q57" s="84"/>
      <c r="R57" s="84"/>
      <c r="S57" s="84"/>
      <c r="T57" s="84"/>
      <c r="U57" s="84"/>
      <c r="V57" s="84"/>
      <c r="W57" s="84"/>
    </row>
    <row r="58" spans="3:23" x14ac:dyDescent="0.2">
      <c r="C58" s="173" t="s">
        <v>87</v>
      </c>
      <c r="D58" s="128"/>
      <c r="E58" s="95"/>
      <c r="F58" s="91"/>
      <c r="G58" s="91"/>
      <c r="H58" s="91"/>
      <c r="I58" s="99"/>
      <c r="K58" s="384" t="s">
        <v>240</v>
      </c>
      <c r="L58" s="162">
        <f>+SUM(L56:L57)</f>
        <v>0</v>
      </c>
      <c r="M58" s="162">
        <f>+K46</f>
        <v>0</v>
      </c>
      <c r="O58" s="238"/>
      <c r="P58" s="239"/>
      <c r="R58" s="240"/>
      <c r="T58" s="239"/>
      <c r="V58" s="241"/>
    </row>
    <row r="59" spans="3:23" x14ac:dyDescent="0.2">
      <c r="C59" s="173" t="s">
        <v>19</v>
      </c>
      <c r="D59" s="164"/>
      <c r="E59" s="95"/>
      <c r="F59" s="91"/>
      <c r="G59" s="91"/>
      <c r="H59" s="91"/>
      <c r="I59" s="99"/>
      <c r="M59" s="96" t="s">
        <v>21</v>
      </c>
      <c r="O59" s="106"/>
      <c r="P59" s="239"/>
      <c r="R59" s="240"/>
      <c r="T59" s="239"/>
      <c r="V59" s="241"/>
    </row>
    <row r="60" spans="3:23" ht="15.75" x14ac:dyDescent="0.25">
      <c r="C60" s="148"/>
      <c r="D60" s="169">
        <f>IF(D59="SI",0.8*D58,D58*0.6)</f>
        <v>0</v>
      </c>
      <c r="E60" s="95"/>
      <c r="F60" s="91"/>
      <c r="G60" s="91"/>
      <c r="H60" s="91"/>
      <c r="I60" s="99"/>
      <c r="M60" s="96" t="s">
        <v>22</v>
      </c>
      <c r="O60" s="106"/>
      <c r="P60" s="239"/>
      <c r="R60" s="240"/>
      <c r="T60" s="239"/>
      <c r="V60" s="241"/>
    </row>
    <row r="61" spans="3:23" ht="15.75" x14ac:dyDescent="0.25">
      <c r="C61" s="148"/>
      <c r="D61" s="90" t="s">
        <v>90</v>
      </c>
      <c r="E61" s="95"/>
      <c r="F61" s="91"/>
      <c r="G61" s="91"/>
      <c r="H61" s="91"/>
      <c r="I61" s="99"/>
      <c r="M61" s="96"/>
      <c r="P61" s="106"/>
      <c r="R61" s="242"/>
      <c r="V61" s="241"/>
    </row>
    <row r="62" spans="3:23" x14ac:dyDescent="0.2">
      <c r="C62" s="148"/>
      <c r="D62" s="95"/>
      <c r="E62" s="95"/>
      <c r="F62" s="91"/>
      <c r="G62" s="91"/>
      <c r="H62" s="91"/>
      <c r="I62" s="99"/>
      <c r="M62" s="96"/>
      <c r="R62" s="242"/>
      <c r="V62" s="241"/>
    </row>
    <row r="63" spans="3:23" ht="15.75" x14ac:dyDescent="0.25">
      <c r="C63" s="174" t="s">
        <v>89</v>
      </c>
      <c r="D63" s="55"/>
      <c r="E63" s="55"/>
      <c r="F63" s="55"/>
      <c r="G63" s="91"/>
      <c r="H63" s="91"/>
      <c r="I63" s="99"/>
      <c r="O63" s="106"/>
      <c r="R63" s="240"/>
      <c r="T63" s="243"/>
      <c r="V63" s="241"/>
    </row>
    <row r="64" spans="3:23" ht="13.5" customHeight="1" x14ac:dyDescent="0.25">
      <c r="C64" s="174"/>
      <c r="D64" s="55"/>
      <c r="E64" s="183" t="s">
        <v>1</v>
      </c>
      <c r="F64" s="183" t="s">
        <v>2</v>
      </c>
      <c r="G64" s="91"/>
      <c r="H64" s="91"/>
      <c r="I64" s="99"/>
      <c r="R64" s="242"/>
    </row>
    <row r="65" spans="3:23" ht="13.5" customHeight="1" x14ac:dyDescent="0.25">
      <c r="C65" s="465" t="s">
        <v>91</v>
      </c>
      <c r="D65" s="466"/>
      <c r="E65" s="180">
        <f>+D60</f>
        <v>0</v>
      </c>
      <c r="F65" s="194"/>
      <c r="G65" s="91"/>
      <c r="H65" s="91"/>
      <c r="I65" s="99"/>
      <c r="R65" s="242"/>
    </row>
    <row r="66" spans="3:23" ht="13.5" customHeight="1" x14ac:dyDescent="0.25">
      <c r="C66" s="465" t="s">
        <v>96</v>
      </c>
      <c r="D66" s="466"/>
      <c r="E66" s="180">
        <f>+L58</f>
        <v>0</v>
      </c>
      <c r="F66" s="181">
        <f>+K46</f>
        <v>0</v>
      </c>
      <c r="G66" s="91"/>
      <c r="H66" s="91"/>
      <c r="I66" s="99"/>
      <c r="O66" s="106"/>
      <c r="R66" s="242"/>
    </row>
    <row r="67" spans="3:23" ht="13.5" customHeight="1" x14ac:dyDescent="0.25">
      <c r="C67" s="465" t="s">
        <v>93</v>
      </c>
      <c r="D67" s="466"/>
      <c r="E67" s="194"/>
      <c r="F67" s="180">
        <f>+E53</f>
        <v>0</v>
      </c>
      <c r="G67" s="91"/>
      <c r="H67" s="91"/>
      <c r="I67" s="99"/>
      <c r="R67" s="242"/>
    </row>
    <row r="68" spans="3:23" ht="12.95" customHeight="1" x14ac:dyDescent="0.25">
      <c r="C68" s="175"/>
      <c r="D68" s="55"/>
      <c r="E68" s="90"/>
      <c r="F68" s="182"/>
      <c r="G68" s="91"/>
      <c r="H68" s="91"/>
      <c r="I68" s="99"/>
      <c r="R68" s="242"/>
    </row>
    <row r="69" spans="3:23" ht="12.95" customHeight="1" x14ac:dyDescent="0.25">
      <c r="C69" s="455" t="s">
        <v>72</v>
      </c>
      <c r="D69" s="456"/>
      <c r="E69" s="165"/>
      <c r="F69" s="165"/>
      <c r="G69" s="91"/>
      <c r="H69" s="91"/>
      <c r="I69" s="99"/>
      <c r="O69" s="244"/>
      <c r="R69" s="242"/>
      <c r="T69" s="239"/>
      <c r="V69" s="245"/>
      <c r="W69" s="246"/>
    </row>
    <row r="70" spans="3:23" ht="13.5" thickBot="1" x14ac:dyDescent="0.25">
      <c r="C70" s="149"/>
      <c r="D70" s="150"/>
      <c r="E70" s="151"/>
      <c r="F70" s="152"/>
      <c r="G70" s="103"/>
      <c r="H70" s="103"/>
      <c r="I70" s="104"/>
    </row>
    <row r="71" spans="3:23" x14ac:dyDescent="0.2">
      <c r="T71" s="106"/>
    </row>
    <row r="72" spans="3:23" ht="13.5" thickBot="1" x14ac:dyDescent="0.25">
      <c r="K72" s="91"/>
      <c r="T72" s="106"/>
    </row>
    <row r="73" spans="3:23" ht="16.5" thickBot="1" x14ac:dyDescent="0.3">
      <c r="C73" s="458" t="s">
        <v>154</v>
      </c>
      <c r="D73" s="459"/>
      <c r="E73" s="459"/>
      <c r="F73" s="460"/>
      <c r="G73" s="198"/>
      <c r="H73" s="198"/>
      <c r="I73" s="198"/>
      <c r="J73" s="198"/>
      <c r="K73" s="198"/>
      <c r="L73" s="91"/>
      <c r="T73" s="106"/>
    </row>
    <row r="74" spans="3:23" ht="36" customHeight="1" x14ac:dyDescent="0.2">
      <c r="C74" s="93"/>
      <c r="D74" s="435" t="s">
        <v>222</v>
      </c>
      <c r="E74" s="435"/>
      <c r="F74" s="108"/>
      <c r="I74" s="418" t="s">
        <v>220</v>
      </c>
      <c r="J74" s="418"/>
      <c r="K74" s="418"/>
      <c r="L74" s="418"/>
      <c r="M74" s="418"/>
      <c r="N74" s="419"/>
      <c r="O74" s="419"/>
    </row>
    <row r="75" spans="3:23" ht="25.5" x14ac:dyDescent="0.2">
      <c r="C75" s="276" t="s">
        <v>138</v>
      </c>
      <c r="D75" s="217" t="s">
        <v>1</v>
      </c>
      <c r="E75" s="217" t="s">
        <v>2</v>
      </c>
      <c r="F75" s="436" t="s">
        <v>3</v>
      </c>
      <c r="G75" s="437"/>
      <c r="I75" s="462" t="s">
        <v>138</v>
      </c>
      <c r="J75" s="462"/>
      <c r="K75" s="365" t="s">
        <v>139</v>
      </c>
      <c r="L75" s="365" t="s">
        <v>140</v>
      </c>
      <c r="M75" s="360" t="s">
        <v>3</v>
      </c>
      <c r="N75" s="258"/>
      <c r="O75" s="361"/>
    </row>
    <row r="76" spans="3:23" x14ac:dyDescent="0.2">
      <c r="C76" s="136"/>
      <c r="D76" s="178"/>
      <c r="E76" s="178"/>
      <c r="F76" s="433"/>
      <c r="G76" s="434"/>
      <c r="I76" s="423"/>
      <c r="J76" s="424"/>
      <c r="K76" s="178"/>
      <c r="L76" s="140"/>
      <c r="M76" s="274"/>
      <c r="N76" s="232"/>
      <c r="O76" s="248"/>
    </row>
    <row r="77" spans="3:23" x14ac:dyDescent="0.2">
      <c r="C77" s="136"/>
      <c r="D77" s="178"/>
      <c r="E77" s="178"/>
      <c r="F77" s="433"/>
      <c r="G77" s="434"/>
      <c r="I77" s="423"/>
      <c r="J77" s="424"/>
      <c r="K77" s="178"/>
      <c r="L77" s="140"/>
      <c r="M77" s="274"/>
      <c r="N77" s="232"/>
      <c r="O77" s="248"/>
    </row>
    <row r="78" spans="3:23" x14ac:dyDescent="0.2">
      <c r="C78" s="136"/>
      <c r="D78" s="178"/>
      <c r="E78" s="178"/>
      <c r="F78" s="252"/>
      <c r="G78" s="253"/>
      <c r="I78" s="424"/>
      <c r="J78" s="424"/>
      <c r="K78" s="178"/>
      <c r="L78" s="140"/>
      <c r="M78" s="274"/>
      <c r="N78" s="362"/>
      <c r="O78" s="248"/>
    </row>
    <row r="79" spans="3:23" x14ac:dyDescent="0.2">
      <c r="C79" s="136"/>
      <c r="D79" s="178"/>
      <c r="E79" s="178"/>
      <c r="F79" s="252"/>
      <c r="G79" s="253"/>
      <c r="I79" s="424"/>
      <c r="J79" s="424"/>
      <c r="K79" s="178"/>
      <c r="L79" s="140"/>
      <c r="M79" s="274"/>
      <c r="N79" s="362"/>
      <c r="O79" s="248"/>
    </row>
    <row r="80" spans="3:23" x14ac:dyDescent="0.2">
      <c r="C80" s="136"/>
      <c r="D80" s="178"/>
      <c r="E80" s="178"/>
      <c r="F80" s="252"/>
      <c r="G80" s="253"/>
      <c r="I80" s="424"/>
      <c r="J80" s="424"/>
      <c r="K80" s="178"/>
      <c r="L80" s="140"/>
      <c r="M80" s="274"/>
      <c r="N80" s="362"/>
      <c r="O80" s="248"/>
    </row>
    <row r="81" spans="3:15" x14ac:dyDescent="0.2">
      <c r="C81" s="133"/>
      <c r="D81" s="134"/>
      <c r="E81" s="134"/>
      <c r="F81" s="433"/>
      <c r="G81" s="434"/>
      <c r="I81" s="424"/>
      <c r="J81" s="424"/>
      <c r="K81" s="134"/>
      <c r="L81" s="140"/>
      <c r="M81" s="274"/>
      <c r="N81" s="232"/>
      <c r="O81" s="248"/>
    </row>
    <row r="82" spans="3:15" ht="15.75" x14ac:dyDescent="0.25">
      <c r="C82" s="185" t="s">
        <v>52</v>
      </c>
      <c r="D82" s="146">
        <f>SUM(D76:D81)</f>
        <v>0</v>
      </c>
      <c r="E82" s="146">
        <f>SUM(E76:E81)</f>
        <v>0</v>
      </c>
      <c r="F82" s="91"/>
      <c r="I82" s="425" t="s">
        <v>141</v>
      </c>
      <c r="J82" s="425"/>
      <c r="K82" s="153">
        <f>SUM(K76:K81)</f>
        <v>0</v>
      </c>
      <c r="L82" s="199">
        <f>SUM(L76:L81)</f>
        <v>0</v>
      </c>
      <c r="M82" s="275"/>
      <c r="N82" s="210"/>
      <c r="O82" s="210"/>
    </row>
    <row r="83" spans="3:15" x14ac:dyDescent="0.2">
      <c r="C83" s="95"/>
      <c r="D83" s="91"/>
      <c r="E83" s="91"/>
      <c r="F83" s="91"/>
      <c r="J83" s="211"/>
      <c r="K83" s="413"/>
      <c r="L83" s="413"/>
      <c r="N83" s="413"/>
      <c r="O83" s="413"/>
    </row>
    <row r="84" spans="3:15" x14ac:dyDescent="0.2">
      <c r="C84" s="91"/>
      <c r="D84" s="91"/>
      <c r="E84" s="118"/>
      <c r="F84" s="195"/>
      <c r="K84" s="363"/>
      <c r="L84" s="210"/>
    </row>
    <row r="85" spans="3:15" ht="13.5" thickBot="1" x14ac:dyDescent="0.25">
      <c r="C85" s="91"/>
      <c r="D85" s="91"/>
      <c r="E85" s="91"/>
      <c r="F85" s="91"/>
    </row>
    <row r="86" spans="3:15" ht="31.5" customHeight="1" thickBot="1" x14ac:dyDescent="0.25">
      <c r="C86" s="420" t="s">
        <v>211</v>
      </c>
      <c r="D86" s="421"/>
      <c r="E86" s="421"/>
      <c r="F86" s="421"/>
      <c r="G86" s="421"/>
      <c r="H86" s="421"/>
      <c r="I86" s="421"/>
      <c r="J86" s="421"/>
      <c r="K86" s="421"/>
      <c r="L86" s="421"/>
      <c r="M86" s="421"/>
      <c r="N86" s="422"/>
      <c r="O86" s="372"/>
    </row>
    <row r="87" spans="3:15" ht="13.5" thickBot="1" x14ac:dyDescent="0.25">
      <c r="C87" s="91"/>
      <c r="D87" s="91"/>
      <c r="E87" s="91"/>
      <c r="F87" s="91"/>
    </row>
    <row r="88" spans="3:15" ht="16.5" thickBot="1" x14ac:dyDescent="0.25">
      <c r="C88" s="373" t="s">
        <v>49</v>
      </c>
      <c r="D88" s="374"/>
      <c r="E88" s="374"/>
      <c r="F88" s="374"/>
      <c r="G88" s="374"/>
      <c r="H88" s="375"/>
      <c r="I88" s="375"/>
      <c r="J88" s="375"/>
      <c r="K88" s="375"/>
      <c r="L88" s="53"/>
      <c r="M88" s="53"/>
    </row>
    <row r="89" spans="3:15" s="108" customFormat="1" ht="26.25" customHeight="1" x14ac:dyDescent="0.2">
      <c r="C89" s="37"/>
      <c r="D89" s="37"/>
      <c r="E89" s="37"/>
      <c r="F89" s="37"/>
      <c r="G89" s="37"/>
      <c r="H89" s="417" t="s">
        <v>76</v>
      </c>
      <c r="I89" s="417"/>
      <c r="J89" s="418" t="s">
        <v>221</v>
      </c>
      <c r="K89" s="418"/>
      <c r="L89" s="419"/>
      <c r="M89" s="419"/>
    </row>
    <row r="90" spans="3:15" ht="15.75" customHeight="1" x14ac:dyDescent="0.2">
      <c r="C90" s="142" t="s">
        <v>167</v>
      </c>
      <c r="D90" s="143" t="s">
        <v>1</v>
      </c>
      <c r="E90" s="143" t="s">
        <v>2</v>
      </c>
      <c r="F90" s="432" t="s">
        <v>3</v>
      </c>
      <c r="G90" s="432"/>
      <c r="H90" s="360" t="s">
        <v>1</v>
      </c>
      <c r="I90" s="360" t="s">
        <v>2</v>
      </c>
      <c r="J90" s="360" t="s">
        <v>1</v>
      </c>
      <c r="K90" s="360" t="s">
        <v>2</v>
      </c>
      <c r="L90" s="226"/>
      <c r="M90" s="226"/>
    </row>
    <row r="91" spans="3:15" ht="13.5" customHeight="1" x14ac:dyDescent="0.2">
      <c r="C91" s="136"/>
      <c r="D91" s="126"/>
      <c r="E91" s="126"/>
      <c r="F91" s="411"/>
      <c r="G91" s="412"/>
      <c r="H91" s="140"/>
      <c r="I91" s="140"/>
      <c r="J91" s="139">
        <f t="shared" ref="J91:K93" si="1">+D91+H91</f>
        <v>0</v>
      </c>
      <c r="K91" s="139">
        <f t="shared" si="1"/>
        <v>0</v>
      </c>
      <c r="L91" s="248"/>
      <c r="M91" s="248"/>
    </row>
    <row r="92" spans="3:15" x14ac:dyDescent="0.2">
      <c r="C92" s="136"/>
      <c r="D92" s="126"/>
      <c r="E92" s="126"/>
      <c r="F92" s="411"/>
      <c r="G92" s="412"/>
      <c r="H92" s="140"/>
      <c r="I92" s="140"/>
      <c r="J92" s="139">
        <f t="shared" si="1"/>
        <v>0</v>
      </c>
      <c r="K92" s="139">
        <f t="shared" si="1"/>
        <v>0</v>
      </c>
      <c r="L92" s="248"/>
      <c r="M92" s="248"/>
    </row>
    <row r="93" spans="3:15" x14ac:dyDescent="0.2">
      <c r="C93" s="136"/>
      <c r="D93" s="126"/>
      <c r="E93" s="126"/>
      <c r="F93" s="411"/>
      <c r="G93" s="412"/>
      <c r="H93" s="140"/>
      <c r="I93" s="140"/>
      <c r="J93" s="139">
        <f t="shared" si="1"/>
        <v>0</v>
      </c>
      <c r="K93" s="139">
        <f t="shared" si="1"/>
        <v>0</v>
      </c>
      <c r="L93" s="248"/>
      <c r="M93" s="248"/>
    </row>
    <row r="94" spans="3:15" ht="15.75" x14ac:dyDescent="0.25">
      <c r="C94" s="144" t="s">
        <v>155</v>
      </c>
      <c r="D94" s="145">
        <f>SUM(D91:D93)</f>
        <v>0</v>
      </c>
      <c r="E94" s="145">
        <f>SUM(E91:E93)</f>
        <v>0</v>
      </c>
      <c r="F94" s="91"/>
      <c r="H94" s="145">
        <f>SUM(H91:H93)</f>
        <v>0</v>
      </c>
      <c r="I94" s="145">
        <f>SUM(I91:I93)</f>
        <v>0</v>
      </c>
      <c r="J94" s="354">
        <f>SUM(J91:J93)</f>
        <v>0</v>
      </c>
      <c r="K94" s="379">
        <f>SUM(K91:K93)</f>
        <v>0</v>
      </c>
      <c r="L94" s="210"/>
      <c r="M94" s="210"/>
    </row>
    <row r="95" spans="3:15" ht="15.75" x14ac:dyDescent="0.25">
      <c r="C95" s="144" t="s">
        <v>156</v>
      </c>
      <c r="D95" s="145">
        <f>+D94+D44</f>
        <v>0</v>
      </c>
      <c r="E95" s="145">
        <f>+E94+E44</f>
        <v>0</v>
      </c>
      <c r="F95" s="55"/>
      <c r="J95" s="247">
        <f>+J94+J44</f>
        <v>0</v>
      </c>
      <c r="K95" s="247">
        <f>+K94+K44</f>
        <v>0</v>
      </c>
      <c r="L95" s="108"/>
      <c r="M95" s="108"/>
    </row>
    <row r="96" spans="3:15" ht="15.75" x14ac:dyDescent="0.25">
      <c r="C96" s="55"/>
      <c r="D96" s="55"/>
      <c r="E96" s="55"/>
      <c r="F96" s="55"/>
      <c r="L96" s="262"/>
      <c r="M96" s="262"/>
      <c r="N96" s="106"/>
    </row>
    <row r="97" spans="3:22" ht="15.75" x14ac:dyDescent="0.25">
      <c r="C97" s="55"/>
      <c r="D97" s="55"/>
      <c r="E97" s="55"/>
      <c r="F97" s="55"/>
      <c r="J97" s="351" t="s">
        <v>218</v>
      </c>
      <c r="K97" s="199">
        <f>+(K95-E82)*$F$22</f>
        <v>0</v>
      </c>
      <c r="L97" s="413"/>
      <c r="M97" s="413"/>
      <c r="N97" s="106"/>
    </row>
    <row r="98" spans="3:22" ht="16.5" thickBot="1" x14ac:dyDescent="0.3">
      <c r="C98" s="55"/>
      <c r="D98" s="55"/>
      <c r="E98" s="55"/>
      <c r="F98" s="55"/>
      <c r="L98" s="95"/>
      <c r="M98" s="95"/>
      <c r="N98" s="87"/>
      <c r="O98" s="87"/>
      <c r="P98" s="87"/>
      <c r="Q98" s="87"/>
      <c r="R98" s="87"/>
      <c r="S98" s="87"/>
      <c r="T98" s="87"/>
      <c r="U98" s="87"/>
    </row>
    <row r="99" spans="3:22" ht="16.5" customHeight="1" thickBot="1" x14ac:dyDescent="0.25">
      <c r="C99" s="414" t="s">
        <v>116</v>
      </c>
      <c r="D99" s="415"/>
      <c r="E99" s="415"/>
      <c r="F99" s="416"/>
      <c r="G99" s="53"/>
      <c r="H99" s="53"/>
      <c r="I99" s="53"/>
      <c r="J99" s="53"/>
      <c r="K99" s="53"/>
      <c r="L99" s="272">
        <f>+L44-D82</f>
        <v>0</v>
      </c>
      <c r="M99" s="95"/>
      <c r="N99" s="108"/>
      <c r="O99" s="108"/>
      <c r="P99" s="108"/>
      <c r="Q99" s="108"/>
      <c r="R99" s="108"/>
      <c r="S99" s="108"/>
      <c r="T99" s="108"/>
      <c r="U99" s="108"/>
      <c r="V99" s="91"/>
    </row>
    <row r="100" spans="3:22" s="87" customFormat="1" ht="42.75" customHeight="1" x14ac:dyDescent="0.2">
      <c r="C100" s="37"/>
      <c r="F100" s="249" t="s">
        <v>124</v>
      </c>
      <c r="G100" s="263"/>
      <c r="H100" s="263" t="str">
        <f>+C28</f>
        <v>% SOBRE INV. ELEGIBLE PROMOVIDA</v>
      </c>
      <c r="I100" s="268"/>
      <c r="J100" s="208"/>
      <c r="K100" s="208"/>
      <c r="L100" s="208"/>
      <c r="N100" s="444"/>
      <c r="O100" s="444"/>
      <c r="P100" s="444"/>
      <c r="Q100" s="208"/>
      <c r="R100" s="256"/>
      <c r="S100" s="419"/>
      <c r="T100" s="258"/>
      <c r="U100" s="108"/>
      <c r="V100" s="108"/>
    </row>
    <row r="101" spans="3:22" x14ac:dyDescent="0.2">
      <c r="C101" s="110"/>
      <c r="D101" s="196" t="s">
        <v>2</v>
      </c>
      <c r="E101" s="251" t="s">
        <v>75</v>
      </c>
      <c r="F101" s="250" t="s">
        <v>2</v>
      </c>
      <c r="G101" s="264"/>
      <c r="H101" s="264"/>
      <c r="I101" s="263"/>
      <c r="J101" s="260"/>
      <c r="K101" s="108"/>
      <c r="L101" s="108"/>
      <c r="N101" s="444"/>
      <c r="O101" s="444"/>
      <c r="P101" s="256"/>
      <c r="Q101" s="257"/>
      <c r="R101" s="226"/>
      <c r="S101" s="419"/>
      <c r="T101" s="258"/>
      <c r="U101" s="108"/>
      <c r="V101" s="91"/>
    </row>
    <row r="102" spans="3:22" x14ac:dyDescent="0.2">
      <c r="C102" s="316" t="s">
        <v>191</v>
      </c>
      <c r="D102" s="141"/>
      <c r="E102" s="141"/>
      <c r="F102" s="108"/>
      <c r="G102" s="231"/>
      <c r="H102" s="231"/>
      <c r="I102" s="206"/>
      <c r="J102" s="108"/>
      <c r="N102" s="438"/>
      <c r="O102" s="438"/>
      <c r="P102" s="108"/>
      <c r="Q102" s="231"/>
      <c r="R102" s="108"/>
      <c r="S102" s="108"/>
      <c r="T102" s="108"/>
      <c r="U102" s="108"/>
      <c r="V102" s="91"/>
    </row>
    <row r="103" spans="3:22" x14ac:dyDescent="0.2">
      <c r="C103" s="136"/>
      <c r="D103" s="159"/>
      <c r="E103" s="134"/>
      <c r="F103" s="206"/>
      <c r="G103" s="232"/>
      <c r="H103" s="232"/>
      <c r="I103" s="108"/>
      <c r="J103" s="108"/>
      <c r="N103" s="445"/>
      <c r="O103" s="445"/>
      <c r="P103" s="248"/>
      <c r="Q103" s="232"/>
      <c r="R103" s="248"/>
      <c r="S103" s="108"/>
      <c r="T103" s="108"/>
      <c r="U103" s="108"/>
      <c r="V103" s="91"/>
    </row>
    <row r="104" spans="3:22" x14ac:dyDescent="0.2">
      <c r="C104" s="136"/>
      <c r="D104" s="159"/>
      <c r="E104" s="140"/>
      <c r="F104" s="206"/>
      <c r="G104" s="232"/>
      <c r="H104" s="232"/>
      <c r="I104" s="267"/>
      <c r="J104" s="108"/>
      <c r="N104" s="445"/>
      <c r="O104" s="445"/>
      <c r="P104" s="248"/>
      <c r="Q104" s="232"/>
      <c r="R104" s="248"/>
      <c r="S104" s="108"/>
      <c r="T104" s="108"/>
      <c r="U104" s="108"/>
      <c r="V104" s="91"/>
    </row>
    <row r="105" spans="3:22" x14ac:dyDescent="0.2">
      <c r="C105" s="136"/>
      <c r="D105" s="159"/>
      <c r="E105" s="178"/>
      <c r="F105" s="206"/>
      <c r="G105" s="232"/>
      <c r="H105" s="232"/>
      <c r="I105" s="108"/>
      <c r="J105" s="108"/>
      <c r="N105" s="445"/>
      <c r="O105" s="445"/>
      <c r="P105" s="248"/>
      <c r="Q105" s="232"/>
      <c r="R105" s="248"/>
      <c r="S105" s="108"/>
      <c r="T105" s="108"/>
      <c r="U105" s="108"/>
      <c r="V105" s="91"/>
    </row>
    <row r="106" spans="3:22" ht="15" x14ac:dyDescent="0.25">
      <c r="C106" s="327" t="s">
        <v>192</v>
      </c>
      <c r="D106" s="156">
        <f>SUM(D103:D105)</f>
        <v>0</v>
      </c>
      <c r="E106" s="156">
        <f>SUM(E103:E105)</f>
        <v>0</v>
      </c>
      <c r="F106" s="247">
        <f>+(D106+E106)*$F$22*1.1</f>
        <v>0</v>
      </c>
      <c r="G106" s="265"/>
      <c r="H106" s="197"/>
      <c r="I106" s="261"/>
      <c r="J106" s="210"/>
      <c r="N106" s="446"/>
      <c r="O106" s="446"/>
      <c r="P106" s="210"/>
      <c r="Q106" s="230"/>
      <c r="R106" s="210"/>
      <c r="S106" s="259"/>
      <c r="T106" s="210"/>
      <c r="U106" s="108"/>
      <c r="V106" s="91"/>
    </row>
    <row r="107" spans="3:22" x14ac:dyDescent="0.2">
      <c r="C107" s="292"/>
      <c r="D107" s="158"/>
      <c r="E107" s="141"/>
      <c r="F107" s="262"/>
      <c r="G107" s="265"/>
      <c r="H107" s="197"/>
      <c r="I107" s="261"/>
      <c r="J107" s="210"/>
      <c r="N107" s="269"/>
      <c r="O107" s="269"/>
      <c r="P107" s="210"/>
      <c r="Q107" s="230"/>
      <c r="R107" s="210"/>
      <c r="S107" s="259"/>
      <c r="T107" s="210"/>
      <c r="U107" s="108"/>
      <c r="V107" s="91"/>
    </row>
    <row r="108" spans="3:22" x14ac:dyDescent="0.2">
      <c r="C108" s="316" t="s">
        <v>193</v>
      </c>
      <c r="D108" s="158"/>
      <c r="E108" s="141"/>
      <c r="F108" s="108"/>
      <c r="G108" s="231"/>
      <c r="H108" s="231"/>
      <c r="I108" s="108"/>
      <c r="J108" s="248"/>
      <c r="N108" s="446"/>
      <c r="O108" s="446"/>
      <c r="P108" s="210"/>
      <c r="Q108" s="232"/>
      <c r="R108" s="248"/>
      <c r="S108" s="108"/>
      <c r="T108" s="108"/>
      <c r="U108" s="108"/>
      <c r="V108" s="91"/>
    </row>
    <row r="109" spans="3:22" x14ac:dyDescent="0.2">
      <c r="C109" s="344"/>
      <c r="D109" s="159"/>
      <c r="E109" s="134"/>
      <c r="F109" s="206"/>
      <c r="G109" s="232"/>
      <c r="H109" s="232"/>
      <c r="I109" s="108"/>
      <c r="J109" s="248"/>
      <c r="N109" s="445"/>
      <c r="O109" s="445"/>
      <c r="P109" s="248"/>
      <c r="Q109" s="232"/>
      <c r="R109" s="248"/>
      <c r="S109" s="108"/>
      <c r="T109" s="108"/>
      <c r="U109" s="108"/>
      <c r="V109" s="91"/>
    </row>
    <row r="110" spans="3:22" x14ac:dyDescent="0.2">
      <c r="C110" s="136"/>
      <c r="D110" s="159"/>
      <c r="E110" s="134"/>
      <c r="F110" s="206"/>
      <c r="G110" s="232"/>
      <c r="H110" s="232"/>
      <c r="I110" s="108"/>
      <c r="J110" s="248"/>
      <c r="K110" s="108"/>
      <c r="L110" s="108"/>
      <c r="N110" s="445"/>
      <c r="O110" s="445"/>
      <c r="P110" s="248"/>
      <c r="Q110" s="232"/>
      <c r="R110" s="248"/>
      <c r="S110" s="108"/>
      <c r="T110" s="108"/>
      <c r="U110" s="108"/>
      <c r="V110" s="91"/>
    </row>
    <row r="111" spans="3:22" x14ac:dyDescent="0.2">
      <c r="C111" s="344"/>
      <c r="D111" s="159"/>
      <c r="E111" s="134"/>
      <c r="F111" s="206"/>
      <c r="G111" s="232"/>
      <c r="H111" s="232"/>
      <c r="I111" s="108"/>
      <c r="J111" s="248"/>
      <c r="K111" s="108"/>
      <c r="L111" s="108"/>
      <c r="N111" s="445"/>
      <c r="O111" s="445"/>
      <c r="P111" s="248"/>
      <c r="Q111" s="232"/>
      <c r="R111" s="248"/>
      <c r="S111" s="108"/>
      <c r="T111" s="108"/>
      <c r="U111" s="108"/>
      <c r="V111" s="91"/>
    </row>
    <row r="112" spans="3:22" ht="15" x14ac:dyDescent="0.25">
      <c r="C112" s="327" t="s">
        <v>199</v>
      </c>
      <c r="D112" s="162">
        <f>SUM(D109:D111)</f>
        <v>0</v>
      </c>
      <c r="E112" s="162">
        <f>SUM(E109:E111)</f>
        <v>0</v>
      </c>
      <c r="F112" s="247">
        <f>+(D112+E112)*$F$22</f>
        <v>0</v>
      </c>
      <c r="G112" s="265"/>
      <c r="H112" s="197"/>
      <c r="I112" s="261"/>
      <c r="J112" s="210"/>
      <c r="K112" s="108"/>
      <c r="L112" s="108"/>
      <c r="N112" s="446"/>
      <c r="O112" s="446"/>
      <c r="P112" s="210"/>
      <c r="Q112" s="230"/>
      <c r="R112" s="210"/>
      <c r="S112" s="259"/>
      <c r="T112" s="248"/>
      <c r="U112" s="108"/>
      <c r="V112" s="91"/>
    </row>
    <row r="113" spans="3:22" ht="15.75" x14ac:dyDescent="0.25">
      <c r="C113" s="273" t="s">
        <v>137</v>
      </c>
      <c r="D113" s="163">
        <f>+D106+D112</f>
        <v>0</v>
      </c>
      <c r="E113" s="449" t="str">
        <f>+IF(D113=$D$21,"OK","Faltan Inversiones")</f>
        <v>OK</v>
      </c>
      <c r="F113" s="153">
        <f>+F112+F106</f>
        <v>0</v>
      </c>
      <c r="G113" s="108"/>
      <c r="H113" s="108"/>
      <c r="I113" s="108"/>
      <c r="J113" s="210"/>
      <c r="K113" s="262"/>
      <c r="L113" s="262"/>
      <c r="N113" s="108"/>
      <c r="O113" s="108"/>
      <c r="P113" s="108"/>
      <c r="Q113" s="438"/>
      <c r="R113" s="438"/>
      <c r="S113" s="108"/>
      <c r="T113" s="262"/>
      <c r="U113" s="108"/>
      <c r="V113" s="91"/>
    </row>
    <row r="114" spans="3:22" s="87" customFormat="1" ht="15.75" x14ac:dyDescent="0.25">
      <c r="C114" s="321"/>
      <c r="D114" s="322"/>
      <c r="E114" s="450"/>
      <c r="F114" s="247"/>
      <c r="G114" s="108"/>
      <c r="H114" s="108"/>
      <c r="I114" s="108"/>
      <c r="J114" s="210"/>
      <c r="K114" s="262"/>
      <c r="L114" s="262"/>
      <c r="N114" s="108"/>
      <c r="O114" s="108"/>
      <c r="P114" s="108"/>
      <c r="Q114" s="315"/>
      <c r="R114" s="315"/>
      <c r="S114" s="108"/>
      <c r="T114" s="262"/>
      <c r="U114" s="108"/>
      <c r="V114" s="108"/>
    </row>
    <row r="115" spans="3:22" s="87" customFormat="1" x14ac:dyDescent="0.2">
      <c r="C115" s="316" t="s">
        <v>194</v>
      </c>
      <c r="D115" s="158"/>
      <c r="E115" s="141"/>
      <c r="F115" s="141"/>
      <c r="G115" s="108"/>
      <c r="H115" s="108"/>
      <c r="I115" s="108"/>
      <c r="J115" s="210"/>
      <c r="K115" s="262"/>
      <c r="L115" s="262"/>
      <c r="N115" s="108"/>
      <c r="O115" s="108"/>
      <c r="P115" s="108"/>
      <c r="Q115" s="315"/>
      <c r="R115" s="315"/>
      <c r="S115" s="108"/>
      <c r="T115" s="262"/>
      <c r="U115" s="108"/>
      <c r="V115" s="108"/>
    </row>
    <row r="116" spans="3:22" s="87" customFormat="1" x14ac:dyDescent="0.2">
      <c r="C116" s="324" t="s">
        <v>189</v>
      </c>
      <c r="D116" s="159"/>
      <c r="E116" s="140"/>
      <c r="F116" s="141"/>
      <c r="G116" s="108"/>
      <c r="H116" s="108"/>
      <c r="I116" s="108"/>
      <c r="J116" s="210"/>
      <c r="K116" s="262"/>
      <c r="L116" s="262"/>
      <c r="N116" s="108"/>
      <c r="O116" s="108"/>
      <c r="P116" s="108"/>
      <c r="Q116" s="315"/>
      <c r="R116" s="315"/>
      <c r="S116" s="108"/>
      <c r="T116" s="262"/>
      <c r="U116" s="108"/>
      <c r="V116" s="108"/>
    </row>
    <row r="117" spans="3:22" s="87" customFormat="1" x14ac:dyDescent="0.2">
      <c r="C117" s="324" t="s">
        <v>189</v>
      </c>
      <c r="D117" s="159"/>
      <c r="E117" s="140"/>
      <c r="F117" s="247"/>
      <c r="G117" s="108"/>
      <c r="H117" s="108"/>
      <c r="I117" s="108"/>
      <c r="J117" s="210"/>
      <c r="K117" s="262"/>
      <c r="L117" s="262"/>
      <c r="N117" s="108"/>
      <c r="O117" s="108"/>
      <c r="P117" s="108"/>
      <c r="Q117" s="315"/>
      <c r="R117" s="315"/>
      <c r="S117" s="108"/>
      <c r="T117" s="262"/>
      <c r="U117" s="108"/>
      <c r="V117" s="108"/>
    </row>
    <row r="118" spans="3:22" s="87" customFormat="1" x14ac:dyDescent="0.2">
      <c r="C118" s="324" t="s">
        <v>189</v>
      </c>
      <c r="D118" s="159"/>
      <c r="E118" s="140"/>
      <c r="F118" s="247"/>
      <c r="G118" s="108"/>
      <c r="H118" s="108"/>
      <c r="I118" s="108"/>
      <c r="J118" s="210"/>
      <c r="K118" s="262"/>
      <c r="L118" s="262"/>
      <c r="N118" s="108"/>
      <c r="O118" s="108"/>
      <c r="P118" s="108"/>
      <c r="Q118" s="345"/>
      <c r="R118" s="345"/>
      <c r="S118" s="108"/>
      <c r="T118" s="262"/>
      <c r="U118" s="108"/>
      <c r="V118" s="108"/>
    </row>
    <row r="119" spans="3:22" s="87" customFormat="1" x14ac:dyDescent="0.2">
      <c r="C119" s="324" t="s">
        <v>189</v>
      </c>
      <c r="D119" s="159"/>
      <c r="E119" s="140"/>
      <c r="F119" s="247"/>
      <c r="G119" s="108"/>
      <c r="H119" s="108"/>
      <c r="I119" s="108"/>
      <c r="J119" s="210"/>
      <c r="K119" s="262"/>
      <c r="L119" s="262"/>
      <c r="N119" s="108"/>
      <c r="O119" s="108"/>
      <c r="P119" s="108"/>
      <c r="Q119" s="345"/>
      <c r="R119" s="345"/>
      <c r="S119" s="108"/>
      <c r="T119" s="262"/>
      <c r="U119" s="108"/>
      <c r="V119" s="108"/>
    </row>
    <row r="120" spans="3:22" s="87" customFormat="1" x14ac:dyDescent="0.2">
      <c r="C120" s="324" t="s">
        <v>189</v>
      </c>
      <c r="D120" s="159"/>
      <c r="E120" s="140"/>
      <c r="F120" s="247"/>
      <c r="G120" s="108"/>
      <c r="H120" s="108"/>
      <c r="I120" s="108"/>
      <c r="J120" s="210"/>
      <c r="K120" s="262"/>
      <c r="L120" s="262"/>
      <c r="N120" s="108"/>
      <c r="O120" s="108"/>
      <c r="P120" s="108"/>
      <c r="Q120" s="315"/>
      <c r="R120" s="315"/>
      <c r="S120" s="108"/>
      <c r="T120" s="262"/>
      <c r="U120" s="108"/>
      <c r="V120" s="108"/>
    </row>
    <row r="121" spans="3:22" s="87" customFormat="1" ht="15.75" x14ac:dyDescent="0.25">
      <c r="C121" s="334" t="s">
        <v>200</v>
      </c>
      <c r="D121" s="335">
        <f>SUM(D117:D120)</f>
        <v>0</v>
      </c>
      <c r="E121" s="335">
        <f>SUM(E117:E120)</f>
        <v>0</v>
      </c>
      <c r="F121" s="332">
        <f>SUM(D121:E121)*$F$22</f>
        <v>0</v>
      </c>
      <c r="G121" s="108"/>
      <c r="H121" s="108"/>
      <c r="I121" s="108"/>
      <c r="J121" s="210"/>
      <c r="K121" s="262"/>
      <c r="L121" s="262"/>
      <c r="N121" s="108"/>
      <c r="O121" s="108"/>
      <c r="P121" s="108"/>
      <c r="Q121" s="315"/>
      <c r="R121" s="315"/>
      <c r="S121" s="108"/>
      <c r="T121" s="262"/>
      <c r="U121" s="108"/>
      <c r="V121" s="108"/>
    </row>
    <row r="122" spans="3:22" s="87" customFormat="1" ht="15.75" x14ac:dyDescent="0.25">
      <c r="C122" s="273" t="s">
        <v>190</v>
      </c>
      <c r="D122" s="328">
        <f>+D113++D121</f>
        <v>0</v>
      </c>
      <c r="E122" s="326" t="str">
        <f>+IF(D122=$D$21,"OK","Faltan Inversiones")</f>
        <v>OK</v>
      </c>
      <c r="F122" s="330">
        <f>+F121+F113</f>
        <v>0</v>
      </c>
      <c r="G122" s="108"/>
      <c r="H122" s="108"/>
      <c r="I122" s="108"/>
      <c r="J122" s="210"/>
      <c r="K122" s="262"/>
      <c r="L122" s="262"/>
      <c r="N122" s="108"/>
      <c r="O122" s="108"/>
      <c r="P122" s="108"/>
      <c r="Q122" s="315"/>
      <c r="R122" s="315"/>
      <c r="S122" s="108"/>
      <c r="T122" s="262"/>
      <c r="U122" s="108"/>
      <c r="V122" s="108"/>
    </row>
    <row r="123" spans="3:22" s="87" customFormat="1" ht="15.75" x14ac:dyDescent="0.25">
      <c r="C123" s="336"/>
      <c r="D123" s="337"/>
      <c r="E123" s="338"/>
      <c r="F123" s="262"/>
      <c r="G123" s="108"/>
      <c r="H123" s="108"/>
      <c r="I123" s="108"/>
      <c r="J123" s="210"/>
      <c r="K123" s="262"/>
      <c r="L123" s="262"/>
      <c r="N123" s="108"/>
      <c r="O123" s="108"/>
      <c r="P123" s="108"/>
      <c r="Q123" s="315"/>
      <c r="R123" s="315"/>
      <c r="S123" s="108"/>
      <c r="T123" s="262"/>
      <c r="U123" s="108"/>
      <c r="V123" s="108"/>
    </row>
    <row r="124" spans="3:22" ht="15.75" x14ac:dyDescent="0.25">
      <c r="C124" s="93"/>
      <c r="D124" s="109">
        <f>+D113-$D$21</f>
        <v>0</v>
      </c>
      <c r="E124" s="95"/>
      <c r="K124" s="108"/>
      <c r="L124" s="254"/>
      <c r="N124" s="108"/>
      <c r="O124" s="108"/>
      <c r="P124" s="108"/>
      <c r="Q124" s="108"/>
      <c r="R124" s="108"/>
      <c r="S124" s="108"/>
      <c r="T124" s="254"/>
      <c r="U124" s="108"/>
      <c r="V124" s="91"/>
    </row>
    <row r="125" spans="3:22" ht="15.75" x14ac:dyDescent="0.25">
      <c r="C125" s="447" t="s">
        <v>125</v>
      </c>
      <c r="D125" s="447"/>
      <c r="E125" s="447"/>
      <c r="F125" s="178">
        <f>+E82</f>
        <v>0</v>
      </c>
      <c r="K125" s="108"/>
      <c r="L125" s="254"/>
      <c r="N125" s="108"/>
      <c r="O125" s="108"/>
      <c r="P125" s="108"/>
      <c r="Q125" s="108"/>
      <c r="R125" s="108"/>
      <c r="S125" s="108"/>
      <c r="T125" s="254"/>
      <c r="U125" s="108"/>
      <c r="V125" s="91"/>
    </row>
    <row r="126" spans="3:22" ht="15.75" x14ac:dyDescent="0.25">
      <c r="C126" s="448" t="s">
        <v>115</v>
      </c>
      <c r="D126" s="448"/>
      <c r="E126" s="448"/>
      <c r="F126" s="153">
        <f>+F122-F125</f>
        <v>0</v>
      </c>
      <c r="L126" s="166"/>
      <c r="N126" s="91"/>
      <c r="O126" s="91"/>
      <c r="P126" s="91"/>
      <c r="Q126" s="91"/>
      <c r="R126" s="91"/>
      <c r="S126" s="91"/>
      <c r="T126" s="90"/>
      <c r="U126" s="91"/>
      <c r="V126" s="91"/>
    </row>
    <row r="127" spans="3:22" ht="15.75" x14ac:dyDescent="0.25">
      <c r="C127" s="91"/>
      <c r="D127" s="109"/>
      <c r="E127" s="97"/>
      <c r="F127" s="166" t="s">
        <v>86</v>
      </c>
      <c r="L127" s="166"/>
      <c r="N127" s="91"/>
      <c r="O127" s="91"/>
      <c r="P127" s="91"/>
      <c r="Q127" s="91"/>
      <c r="R127" s="91"/>
      <c r="S127" s="91"/>
      <c r="T127" s="90"/>
      <c r="U127" s="91"/>
      <c r="V127" s="91"/>
    </row>
    <row r="128" spans="3:22" ht="15.75" x14ac:dyDescent="0.25">
      <c r="C128" s="91"/>
      <c r="D128" s="109"/>
      <c r="E128" s="97"/>
      <c r="F128" s="166"/>
      <c r="K128" s="513" t="s">
        <v>235</v>
      </c>
      <c r="L128" s="513"/>
      <c r="M128" s="513"/>
      <c r="N128" s="513"/>
      <c r="O128" s="91"/>
      <c r="P128" s="91"/>
      <c r="Q128" s="91"/>
      <c r="R128" s="91"/>
      <c r="S128" s="91"/>
      <c r="T128" s="90"/>
      <c r="U128" s="91"/>
      <c r="V128" s="91"/>
    </row>
    <row r="129" spans="3:14" ht="15.75" x14ac:dyDescent="0.25">
      <c r="C129" s="233" t="s">
        <v>111</v>
      </c>
      <c r="D129" s="55"/>
      <c r="E129" s="55"/>
      <c r="F129" s="55"/>
      <c r="K129" s="380" t="s">
        <v>236</v>
      </c>
      <c r="L129" s="380" t="s">
        <v>237</v>
      </c>
      <c r="M129" s="380" t="s">
        <v>238</v>
      </c>
      <c r="N129" s="380" t="s">
        <v>239</v>
      </c>
    </row>
    <row r="130" spans="3:14" ht="16.5" thickBot="1" x14ac:dyDescent="0.3">
      <c r="C130" s="55"/>
      <c r="D130" s="55"/>
      <c r="E130" s="55"/>
      <c r="F130" s="55"/>
      <c r="K130" s="381"/>
      <c r="L130" s="382"/>
      <c r="M130" s="140"/>
      <c r="N130" s="383"/>
    </row>
    <row r="131" spans="3:14" ht="15.75" x14ac:dyDescent="0.2">
      <c r="C131" s="439" t="s">
        <v>216</v>
      </c>
      <c r="D131" s="440"/>
      <c r="E131" s="440"/>
      <c r="F131" s="440"/>
      <c r="G131" s="440"/>
      <c r="H131" s="440"/>
      <c r="I131" s="441"/>
      <c r="K131" s="385"/>
      <c r="L131" s="140"/>
      <c r="M131" s="140"/>
      <c r="N131" s="383"/>
    </row>
    <row r="132" spans="3:14" ht="15.75" x14ac:dyDescent="0.2">
      <c r="C132" s="171"/>
      <c r="D132" s="37"/>
      <c r="E132" s="37"/>
      <c r="F132" s="37"/>
      <c r="G132" s="37"/>
      <c r="H132" s="37"/>
      <c r="I132" s="172"/>
      <c r="K132" s="384" t="s">
        <v>240</v>
      </c>
      <c r="L132" s="162">
        <f>+SUM(L130:L131)</f>
        <v>0</v>
      </c>
      <c r="M132" s="162">
        <f>+K97</f>
        <v>0</v>
      </c>
    </row>
    <row r="133" spans="3:14" x14ac:dyDescent="0.2">
      <c r="C133" s="173" t="s">
        <v>87</v>
      </c>
      <c r="D133" s="128"/>
      <c r="E133" s="95"/>
      <c r="F133" s="91"/>
      <c r="G133" s="91"/>
      <c r="H133" s="91"/>
      <c r="I133" s="99"/>
    </row>
    <row r="134" spans="3:14" x14ac:dyDescent="0.2">
      <c r="C134" s="173" t="s">
        <v>19</v>
      </c>
      <c r="D134" s="164"/>
      <c r="E134" s="95"/>
      <c r="F134" s="91"/>
      <c r="G134" s="91"/>
      <c r="H134" s="91"/>
      <c r="I134" s="99"/>
    </row>
    <row r="135" spans="3:14" ht="15.75" x14ac:dyDescent="0.25">
      <c r="C135" s="148"/>
      <c r="D135" s="169">
        <f>IF(D134="SI",0.8*D133,D133*0.6)</f>
        <v>0</v>
      </c>
      <c r="E135" s="95"/>
      <c r="F135" s="91"/>
      <c r="G135" s="91"/>
      <c r="H135" s="91"/>
      <c r="I135" s="99"/>
    </row>
    <row r="136" spans="3:14" ht="15.75" x14ac:dyDescent="0.25">
      <c r="C136" s="148"/>
      <c r="D136" s="90" t="s">
        <v>90</v>
      </c>
      <c r="E136" s="95"/>
      <c r="F136" s="91"/>
      <c r="G136" s="91"/>
      <c r="H136" s="91"/>
      <c r="I136" s="99"/>
    </row>
    <row r="137" spans="3:14" x14ac:dyDescent="0.2">
      <c r="C137" s="148"/>
      <c r="D137" s="95"/>
      <c r="E137" s="95"/>
      <c r="F137" s="91"/>
      <c r="G137" s="91"/>
      <c r="H137" s="91"/>
      <c r="I137" s="99"/>
    </row>
    <row r="138" spans="3:14" ht="13.5" customHeight="1" x14ac:dyDescent="0.25">
      <c r="C138" s="174" t="s">
        <v>89</v>
      </c>
      <c r="D138" s="55"/>
      <c r="E138" s="55"/>
      <c r="F138" s="55"/>
      <c r="G138" s="91"/>
      <c r="H138" s="91"/>
      <c r="I138" s="99"/>
    </row>
    <row r="139" spans="3:14" ht="13.5" customHeight="1" x14ac:dyDescent="0.25">
      <c r="C139" s="174"/>
      <c r="D139" s="55"/>
      <c r="E139" s="170" t="s">
        <v>1</v>
      </c>
      <c r="F139" s="170" t="s">
        <v>2</v>
      </c>
      <c r="G139" s="91"/>
      <c r="H139" s="91"/>
      <c r="I139" s="99"/>
    </row>
    <row r="140" spans="3:14" ht="13.5" customHeight="1" x14ac:dyDescent="0.25">
      <c r="C140" s="442" t="s">
        <v>91</v>
      </c>
      <c r="D140" s="443"/>
      <c r="E140" s="180">
        <f>+D135</f>
        <v>0</v>
      </c>
      <c r="F140" s="194"/>
      <c r="G140" s="91"/>
      <c r="H140" s="91"/>
      <c r="I140" s="99"/>
    </row>
    <row r="141" spans="3:14" ht="13.5" customHeight="1" x14ac:dyDescent="0.25">
      <c r="C141" s="442" t="s">
        <v>92</v>
      </c>
      <c r="D141" s="443"/>
      <c r="E141" s="180">
        <f>+L132</f>
        <v>0</v>
      </c>
      <c r="F141" s="181">
        <f>+K97</f>
        <v>0</v>
      </c>
      <c r="G141" s="91"/>
      <c r="H141" s="91"/>
      <c r="I141" s="99"/>
    </row>
    <row r="142" spans="3:14" ht="13.5" customHeight="1" x14ac:dyDescent="0.25">
      <c r="C142" s="442" t="s">
        <v>93</v>
      </c>
      <c r="D142" s="443"/>
      <c r="E142" s="194"/>
      <c r="F142" s="180">
        <f>+F126</f>
        <v>0</v>
      </c>
      <c r="G142" s="91"/>
      <c r="H142" s="91"/>
      <c r="I142" s="99"/>
    </row>
    <row r="143" spans="3:14" ht="13.5" customHeight="1" x14ac:dyDescent="0.25">
      <c r="C143" s="175"/>
      <c r="D143" s="55"/>
      <c r="E143" s="90"/>
      <c r="F143" s="182"/>
      <c r="G143" s="91"/>
      <c r="H143" s="91"/>
      <c r="I143" s="99"/>
    </row>
    <row r="144" spans="3:14" ht="13.5" customHeight="1" x14ac:dyDescent="0.25">
      <c r="C144" s="455" t="s">
        <v>217</v>
      </c>
      <c r="D144" s="456"/>
      <c r="E144" s="165"/>
      <c r="F144" s="165"/>
      <c r="G144" s="91"/>
      <c r="H144" s="91"/>
      <c r="I144" s="99"/>
    </row>
    <row r="145" spans="3:17" ht="13.5" thickBot="1" x14ac:dyDescent="0.25">
      <c r="C145" s="149"/>
      <c r="D145" s="150"/>
      <c r="E145" s="151"/>
      <c r="F145" s="152"/>
      <c r="G145" s="103"/>
      <c r="H145" s="103"/>
      <c r="I145" s="104"/>
    </row>
    <row r="146" spans="3:17" x14ac:dyDescent="0.2">
      <c r="C146" s="93"/>
      <c r="D146" s="95"/>
      <c r="E146" s="95"/>
      <c r="F146" s="91"/>
    </row>
    <row r="147" spans="3:17" ht="13.5" thickBot="1" x14ac:dyDescent="0.25">
      <c r="C147" s="93"/>
      <c r="D147" s="95"/>
      <c r="E147" s="95"/>
      <c r="F147" s="91"/>
      <c r="P147" s="108"/>
      <c r="Q147" s="108"/>
    </row>
    <row r="148" spans="3:17" ht="16.5" thickBot="1" x14ac:dyDescent="0.3">
      <c r="C148" s="458" t="s">
        <v>157</v>
      </c>
      <c r="D148" s="459"/>
      <c r="E148" s="459"/>
      <c r="F148" s="459"/>
      <c r="G148" s="460"/>
      <c r="H148" s="198"/>
      <c r="I148" s="198"/>
      <c r="J148" s="198"/>
      <c r="N148" s="108"/>
      <c r="O148" s="108"/>
      <c r="P148" s="108"/>
      <c r="Q148" s="108"/>
    </row>
    <row r="149" spans="3:17" ht="28.5" customHeight="1" x14ac:dyDescent="0.2">
      <c r="C149" s="93"/>
      <c r="D149" s="435" t="s">
        <v>222</v>
      </c>
      <c r="E149" s="435"/>
      <c r="F149" s="108"/>
      <c r="I149" s="418" t="s">
        <v>220</v>
      </c>
      <c r="J149" s="418"/>
      <c r="K149" s="418"/>
      <c r="L149" s="418"/>
      <c r="M149" s="418"/>
      <c r="N149" s="419"/>
      <c r="O149" s="419"/>
      <c r="P149" s="419"/>
      <c r="Q149" s="419"/>
    </row>
    <row r="150" spans="3:17" ht="25.5" x14ac:dyDescent="0.25">
      <c r="C150" s="176" t="s">
        <v>80</v>
      </c>
      <c r="D150" s="235" t="s">
        <v>1</v>
      </c>
      <c r="E150" s="235" t="s">
        <v>2</v>
      </c>
      <c r="F150" s="457" t="s">
        <v>3</v>
      </c>
      <c r="G150" s="457"/>
      <c r="I150" s="462" t="s">
        <v>138</v>
      </c>
      <c r="J150" s="462"/>
      <c r="K150" s="365" t="s">
        <v>139</v>
      </c>
      <c r="L150" s="365" t="s">
        <v>140</v>
      </c>
      <c r="M150" s="360" t="s">
        <v>3</v>
      </c>
      <c r="N150" s="258"/>
      <c r="O150" s="361"/>
      <c r="P150" s="224"/>
      <c r="Q150" s="209"/>
    </row>
    <row r="151" spans="3:17" x14ac:dyDescent="0.2">
      <c r="C151" s="136"/>
      <c r="D151" s="178"/>
      <c r="E151" s="178"/>
      <c r="F151" s="452"/>
      <c r="G151" s="452"/>
      <c r="I151" s="423"/>
      <c r="J151" s="424"/>
      <c r="K151" s="140"/>
      <c r="L151" s="140"/>
      <c r="M151" s="274"/>
      <c r="N151" s="248"/>
      <c r="O151" s="370"/>
      <c r="P151" s="108"/>
      <c r="Q151" s="108"/>
    </row>
    <row r="152" spans="3:17" x14ac:dyDescent="0.2">
      <c r="C152" s="136"/>
      <c r="D152" s="178"/>
      <c r="E152" s="178"/>
      <c r="F152" s="452"/>
      <c r="G152" s="452"/>
      <c r="I152" s="423"/>
      <c r="J152" s="424"/>
      <c r="K152" s="140"/>
      <c r="L152" s="140"/>
      <c r="M152" s="274"/>
      <c r="N152" s="248"/>
      <c r="O152" s="371"/>
      <c r="P152" s="108"/>
      <c r="Q152" s="108"/>
    </row>
    <row r="153" spans="3:17" x14ac:dyDescent="0.2">
      <c r="C153" s="136"/>
      <c r="D153" s="178"/>
      <c r="E153" s="178"/>
      <c r="F153" s="452"/>
      <c r="G153" s="452"/>
      <c r="I153" s="423"/>
      <c r="J153" s="424"/>
      <c r="K153" s="140"/>
      <c r="L153" s="140"/>
      <c r="M153" s="274"/>
      <c r="N153" s="248"/>
      <c r="O153" s="370"/>
      <c r="P153" s="108"/>
      <c r="Q153" s="108"/>
    </row>
    <row r="154" spans="3:17" x14ac:dyDescent="0.2">
      <c r="C154" s="219"/>
      <c r="D154" s="220"/>
      <c r="E154" s="220"/>
      <c r="F154" s="452"/>
      <c r="G154" s="452"/>
      <c r="I154" s="424"/>
      <c r="J154" s="424"/>
      <c r="K154" s="140"/>
      <c r="L154" s="140"/>
      <c r="M154" s="274"/>
      <c r="N154" s="248"/>
      <c r="O154" s="370"/>
      <c r="P154" s="206"/>
      <c r="Q154" s="206"/>
    </row>
    <row r="155" spans="3:17" ht="15.75" x14ac:dyDescent="0.25">
      <c r="C155" s="186" t="s">
        <v>158</v>
      </c>
      <c r="D155" s="146">
        <f>SUM(D151:D154)</f>
        <v>0</v>
      </c>
      <c r="E155" s="146">
        <f>SUM(E151:E154)</f>
        <v>0</v>
      </c>
      <c r="F155" s="107"/>
      <c r="I155" s="425" t="s">
        <v>141</v>
      </c>
      <c r="J155" s="425"/>
      <c r="K155" s="199">
        <f>SUM(K151:K154)</f>
        <v>0</v>
      </c>
      <c r="L155" s="199">
        <f>SUM(L151:L154)</f>
        <v>0</v>
      </c>
      <c r="M155" s="275"/>
      <c r="N155" s="210"/>
      <c r="O155" s="210"/>
      <c r="P155" s="262"/>
      <c r="Q155" s="262"/>
    </row>
    <row r="156" spans="3:17" x14ac:dyDescent="0.2">
      <c r="C156" s="91"/>
      <c r="D156" s="91"/>
      <c r="E156" s="91"/>
      <c r="F156" s="91"/>
      <c r="J156" s="211"/>
      <c r="K156" s="461"/>
      <c r="L156" s="461"/>
      <c r="N156" s="453"/>
      <c r="O156" s="453"/>
      <c r="P156" s="453"/>
      <c r="Q156" s="453"/>
    </row>
    <row r="157" spans="3:17" x14ac:dyDescent="0.2">
      <c r="C157" s="91"/>
      <c r="D157" s="91"/>
      <c r="E157" s="91"/>
      <c r="F157" s="91"/>
      <c r="K157" s="363"/>
      <c r="L157" s="210"/>
      <c r="N157" s="108"/>
      <c r="O157" s="108"/>
      <c r="P157" s="108"/>
      <c r="Q157" s="108"/>
    </row>
    <row r="158" spans="3:17" x14ac:dyDescent="0.2">
      <c r="C158" s="91"/>
      <c r="D158" s="91"/>
      <c r="E158" s="91"/>
      <c r="F158" s="91"/>
      <c r="K158" s="108"/>
      <c r="L158" s="108"/>
      <c r="P158" s="108"/>
      <c r="Q158" s="108"/>
    </row>
    <row r="159" spans="3:17" ht="18.75" x14ac:dyDescent="0.2">
      <c r="C159" s="454" t="s">
        <v>8</v>
      </c>
      <c r="D159" s="454"/>
      <c r="E159" s="454"/>
      <c r="F159" s="91"/>
    </row>
    <row r="160" spans="3:17" ht="15.75" customHeight="1" x14ac:dyDescent="0.3">
      <c r="C160" s="451" t="s">
        <v>159</v>
      </c>
      <c r="D160" s="188" t="s">
        <v>1</v>
      </c>
      <c r="E160" s="188" t="s">
        <v>2</v>
      </c>
      <c r="F160" s="91"/>
    </row>
    <row r="161" spans="3:12" ht="18.75" x14ac:dyDescent="0.3">
      <c r="C161" s="451"/>
      <c r="D161" s="187">
        <f>+D82+D155</f>
        <v>0</v>
      </c>
      <c r="E161" s="187">
        <f>+E82+E155</f>
        <v>0</v>
      </c>
      <c r="F161" s="91"/>
    </row>
    <row r="162" spans="3:12" x14ac:dyDescent="0.2">
      <c r="C162" s="91"/>
      <c r="D162" s="91"/>
      <c r="E162" s="91"/>
      <c r="F162" s="91"/>
    </row>
    <row r="163" spans="3:12" ht="13.5" thickBot="1" x14ac:dyDescent="0.25">
      <c r="C163" s="91"/>
      <c r="D163" s="91"/>
      <c r="E163" s="91"/>
      <c r="F163" s="91"/>
    </row>
    <row r="164" spans="3:12" ht="16.5" thickBot="1" x14ac:dyDescent="0.25">
      <c r="C164" s="414" t="s">
        <v>13</v>
      </c>
      <c r="D164" s="415"/>
      <c r="E164" s="415"/>
      <c r="F164" s="416"/>
    </row>
    <row r="165" spans="3:12" hidden="1" x14ac:dyDescent="0.2">
      <c r="C165" s="98" t="s">
        <v>17</v>
      </c>
      <c r="D165" s="91"/>
      <c r="E165" s="91"/>
      <c r="F165" s="99"/>
    </row>
    <row r="166" spans="3:12" hidden="1" x14ac:dyDescent="0.2">
      <c r="C166" s="100" t="s">
        <v>14</v>
      </c>
      <c r="D166" s="91"/>
      <c r="E166" s="91"/>
      <c r="F166" s="99"/>
    </row>
    <row r="167" spans="3:12" hidden="1" x14ac:dyDescent="0.2">
      <c r="C167" s="100" t="s">
        <v>15</v>
      </c>
      <c r="D167" s="91"/>
      <c r="E167" s="91"/>
      <c r="F167" s="99"/>
    </row>
    <row r="168" spans="3:12" hidden="1" x14ac:dyDescent="0.2">
      <c r="C168" s="101"/>
      <c r="D168" s="91"/>
      <c r="E168" s="91"/>
      <c r="F168" s="99"/>
      <c r="L168" s="84" t="s">
        <v>62</v>
      </c>
    </row>
    <row r="169" spans="3:12" hidden="1" x14ac:dyDescent="0.2">
      <c r="C169" s="101" t="s">
        <v>10</v>
      </c>
      <c r="D169" s="91"/>
      <c r="E169" s="91"/>
      <c r="F169" s="99"/>
    </row>
    <row r="170" spans="3:12" hidden="1" x14ac:dyDescent="0.2">
      <c r="C170" s="101" t="s">
        <v>11</v>
      </c>
      <c r="D170" s="91"/>
      <c r="E170" s="91"/>
      <c r="F170" s="99"/>
    </row>
    <row r="171" spans="3:12" hidden="1" x14ac:dyDescent="0.2">
      <c r="C171" s="101" t="s">
        <v>12</v>
      </c>
      <c r="D171" s="91"/>
      <c r="E171" s="91"/>
      <c r="F171" s="99"/>
    </row>
    <row r="172" spans="3:12" ht="13.5" hidden="1" thickBot="1" x14ac:dyDescent="0.25">
      <c r="C172" s="102" t="s">
        <v>16</v>
      </c>
      <c r="D172" s="103"/>
      <c r="E172" s="103"/>
      <c r="F172" s="104"/>
    </row>
    <row r="174" spans="3:12" x14ac:dyDescent="0.2">
      <c r="C174" s="119" t="s">
        <v>81</v>
      </c>
      <c r="D174" s="120"/>
    </row>
    <row r="175" spans="3:12" x14ac:dyDescent="0.2">
      <c r="C175" s="91"/>
    </row>
    <row r="176" spans="3:12" x14ac:dyDescent="0.2">
      <c r="C176" s="341" t="s">
        <v>17</v>
      </c>
    </row>
    <row r="177" spans="3:3" x14ac:dyDescent="0.2">
      <c r="C177" s="342" t="s">
        <v>14</v>
      </c>
    </row>
    <row r="178" spans="3:3" x14ac:dyDescent="0.2">
      <c r="C178" s="342" t="s">
        <v>15</v>
      </c>
    </row>
    <row r="179" spans="3:3" x14ac:dyDescent="0.2">
      <c r="C179" s="343"/>
    </row>
    <row r="180" spans="3:3" x14ac:dyDescent="0.2">
      <c r="C180" s="343" t="s">
        <v>10</v>
      </c>
    </row>
    <row r="181" spans="3:3" x14ac:dyDescent="0.2">
      <c r="C181" s="343" t="s">
        <v>11</v>
      </c>
    </row>
    <row r="182" spans="3:3" x14ac:dyDescent="0.2">
      <c r="C182" s="343" t="s">
        <v>12</v>
      </c>
    </row>
    <row r="183" spans="3:3" x14ac:dyDescent="0.2">
      <c r="C183" s="341" t="s">
        <v>16</v>
      </c>
    </row>
    <row r="184" spans="3:3" x14ac:dyDescent="0.2">
      <c r="C184" s="91"/>
    </row>
  </sheetData>
  <mergeCells count="112">
    <mergeCell ref="L1:M1"/>
    <mergeCell ref="K8:L8"/>
    <mergeCell ref="I75:J75"/>
    <mergeCell ref="I76:J76"/>
    <mergeCell ref="F77:G77"/>
    <mergeCell ref="H39:I39"/>
    <mergeCell ref="J39:K39"/>
    <mergeCell ref="L39:M39"/>
    <mergeCell ref="C16:C18"/>
    <mergeCell ref="C25:D25"/>
    <mergeCell ref="C30:D30"/>
    <mergeCell ref="C33:D33"/>
    <mergeCell ref="C38:K38"/>
    <mergeCell ref="C14:D14"/>
    <mergeCell ref="F14:I14"/>
    <mergeCell ref="C15:D15"/>
    <mergeCell ref="F40:G40"/>
    <mergeCell ref="F41:G41"/>
    <mergeCell ref="F42:G42"/>
    <mergeCell ref="F43:G43"/>
    <mergeCell ref="C8:E8"/>
    <mergeCell ref="D9:E9"/>
    <mergeCell ref="F9:G9"/>
    <mergeCell ref="L45:M45"/>
    <mergeCell ref="L47:M47"/>
    <mergeCell ref="C56:I56"/>
    <mergeCell ref="C51:D51"/>
    <mergeCell ref="C52:D52"/>
    <mergeCell ref="C53:D53"/>
    <mergeCell ref="C47:E47"/>
    <mergeCell ref="C67:D67"/>
    <mergeCell ref="C73:F73"/>
    <mergeCell ref="C66:D66"/>
    <mergeCell ref="C65:D65"/>
    <mergeCell ref="C69:D69"/>
    <mergeCell ref="K54:N54"/>
    <mergeCell ref="C160:C161"/>
    <mergeCell ref="C164:F164"/>
    <mergeCell ref="F151:G151"/>
    <mergeCell ref="F152:G152"/>
    <mergeCell ref="F153:G153"/>
    <mergeCell ref="F154:G154"/>
    <mergeCell ref="P156:Q156"/>
    <mergeCell ref="C159:E159"/>
    <mergeCell ref="C142:D142"/>
    <mergeCell ref="C144:D144"/>
    <mergeCell ref="D149:E149"/>
    <mergeCell ref="P149:Q149"/>
    <mergeCell ref="F150:G150"/>
    <mergeCell ref="C148:G148"/>
    <mergeCell ref="I153:J153"/>
    <mergeCell ref="I154:J154"/>
    <mergeCell ref="I155:J155"/>
    <mergeCell ref="K156:L156"/>
    <mergeCell ref="N156:O156"/>
    <mergeCell ref="I150:J150"/>
    <mergeCell ref="I151:J151"/>
    <mergeCell ref="I152:J152"/>
    <mergeCell ref="Q113:R113"/>
    <mergeCell ref="C131:I131"/>
    <mergeCell ref="C140:D140"/>
    <mergeCell ref="S100:S101"/>
    <mergeCell ref="N101:O101"/>
    <mergeCell ref="N102:O102"/>
    <mergeCell ref="N103:O103"/>
    <mergeCell ref="N104:O104"/>
    <mergeCell ref="C141:D141"/>
    <mergeCell ref="N105:O105"/>
    <mergeCell ref="N106:O106"/>
    <mergeCell ref="N108:O108"/>
    <mergeCell ref="N109:O109"/>
    <mergeCell ref="N110:O110"/>
    <mergeCell ref="C125:E125"/>
    <mergeCell ref="C126:E126"/>
    <mergeCell ref="N111:O111"/>
    <mergeCell ref="N112:O112"/>
    <mergeCell ref="N100:P100"/>
    <mergeCell ref="E113:E114"/>
    <mergeCell ref="K128:N128"/>
    <mergeCell ref="D10:E10"/>
    <mergeCell ref="F10:G11"/>
    <mergeCell ref="H10:H11"/>
    <mergeCell ref="D11:E11"/>
    <mergeCell ref="D12:E12"/>
    <mergeCell ref="C13:D13"/>
    <mergeCell ref="F90:G90"/>
    <mergeCell ref="F91:G91"/>
    <mergeCell ref="F92:G92"/>
    <mergeCell ref="F81:G81"/>
    <mergeCell ref="D74:E74"/>
    <mergeCell ref="F75:G75"/>
    <mergeCell ref="F76:G76"/>
    <mergeCell ref="C86:N86"/>
    <mergeCell ref="C36:N36"/>
    <mergeCell ref="F93:G93"/>
    <mergeCell ref="L97:M97"/>
    <mergeCell ref="C99:F99"/>
    <mergeCell ref="H89:I89"/>
    <mergeCell ref="J89:K89"/>
    <mergeCell ref="L89:M89"/>
    <mergeCell ref="N74:O74"/>
    <mergeCell ref="N149:O149"/>
    <mergeCell ref="N83:O83"/>
    <mergeCell ref="I74:M74"/>
    <mergeCell ref="I149:M149"/>
    <mergeCell ref="K83:L83"/>
    <mergeCell ref="I77:J77"/>
    <mergeCell ref="I78:J78"/>
    <mergeCell ref="I79:J79"/>
    <mergeCell ref="I80:J80"/>
    <mergeCell ref="I81:J81"/>
    <mergeCell ref="I82:J82"/>
  </mergeCells>
  <conditionalFormatting sqref="C11:D11 C8:C10 C19:D19 C21:D22 C20">
    <cfRule type="expression" dxfId="114" priority="48" stopIfTrue="1">
      <formula>#REF!="FACTURA FUERA DE FECHA"</formula>
    </cfRule>
  </conditionalFormatting>
  <conditionalFormatting sqref="C12:D13 D17 C16:D16 C14:C15">
    <cfRule type="expression" dxfId="113" priority="47" stopIfTrue="1">
      <formula>#REF!="FACTURA FUERA DE FECHA"</formula>
    </cfRule>
  </conditionalFormatting>
  <conditionalFormatting sqref="C5:C6 A1:E2">
    <cfRule type="expression" dxfId="112" priority="46">
      <formula>#REF!="FACTURA FUERA DE FECHA"</formula>
    </cfRule>
  </conditionalFormatting>
  <conditionalFormatting sqref="D9">
    <cfRule type="expression" dxfId="111" priority="45" stopIfTrue="1">
      <formula>#REF!="FACTURA FUERA DE FECHA"</formula>
    </cfRule>
  </conditionalFormatting>
  <conditionalFormatting sqref="D10">
    <cfRule type="expression" dxfId="110" priority="44" stopIfTrue="1">
      <formula>#REF!="FACTURA FUERA DE FECHA"</formula>
    </cfRule>
  </conditionalFormatting>
  <conditionalFormatting sqref="L1">
    <cfRule type="expression" dxfId="109" priority="43">
      <formula>#REF!="FACTURA FUERA DE FECHA"</formula>
    </cfRule>
  </conditionalFormatting>
  <conditionalFormatting sqref="D28">
    <cfRule type="expression" dxfId="108" priority="40" stopIfTrue="1">
      <formula>#REF!="FACTURA FUERA DE FECHA"</formula>
    </cfRule>
  </conditionalFormatting>
  <conditionalFormatting sqref="C27:C28">
    <cfRule type="expression" dxfId="107" priority="42" stopIfTrue="1">
      <formula>#REF!="FACTURA FUERA DE FECHA"</formula>
    </cfRule>
  </conditionalFormatting>
  <conditionalFormatting sqref="D27">
    <cfRule type="expression" dxfId="106" priority="41" stopIfTrue="1">
      <formula>#REF!="FACTURA FUERA DE FECHA"</formula>
    </cfRule>
  </conditionalFormatting>
  <conditionalFormatting sqref="C30:D30">
    <cfRule type="expression" dxfId="105" priority="38" stopIfTrue="1">
      <formula>#REF!="FACTURA FUERA DE FECHA"</formula>
    </cfRule>
  </conditionalFormatting>
  <conditionalFormatting sqref="C25:D25">
    <cfRule type="expression" dxfId="104" priority="39" stopIfTrue="1">
      <formula>#REF!="FACTURA FUERA DE FECHA"</formula>
    </cfRule>
  </conditionalFormatting>
  <conditionalFormatting sqref="C33:D33">
    <cfRule type="expression" dxfId="103" priority="37" stopIfTrue="1">
      <formula>#REF!="FACTURA FUERA DE FECHA"</formula>
    </cfRule>
  </conditionalFormatting>
  <conditionalFormatting sqref="C38:C39">
    <cfRule type="expression" dxfId="102" priority="36" stopIfTrue="1">
      <formula>#REF!="FACTURA FUERA DE FECHA"</formula>
    </cfRule>
  </conditionalFormatting>
  <conditionalFormatting sqref="C44">
    <cfRule type="expression" dxfId="101" priority="35" stopIfTrue="1">
      <formula>#REF!="FACTURA FUERA DE FECHA"</formula>
    </cfRule>
  </conditionalFormatting>
  <conditionalFormatting sqref="C56:C57">
    <cfRule type="expression" dxfId="100" priority="34" stopIfTrue="1">
      <formula>#REF!="FACTURA FUERA DE FECHA"</formula>
    </cfRule>
  </conditionalFormatting>
  <conditionalFormatting sqref="C73">
    <cfRule type="expression" dxfId="99" priority="33" stopIfTrue="1">
      <formula>#REF!="FACTURA FUERA DE FECHA"</formula>
    </cfRule>
  </conditionalFormatting>
  <conditionalFormatting sqref="C82">
    <cfRule type="expression" dxfId="98" priority="32" stopIfTrue="1">
      <formula>#REF!="FACTURA FUERA DE FECHA"</formula>
    </cfRule>
  </conditionalFormatting>
  <conditionalFormatting sqref="C88">
    <cfRule type="expression" dxfId="97" priority="31" stopIfTrue="1">
      <formula>#REF!="FACTURA FUERA DE FECHA"</formula>
    </cfRule>
  </conditionalFormatting>
  <conditionalFormatting sqref="C155">
    <cfRule type="expression" dxfId="96" priority="30" stopIfTrue="1">
      <formula>#REF!="FACTURA FUERA DE FECHA"</formula>
    </cfRule>
  </conditionalFormatting>
  <conditionalFormatting sqref="C164">
    <cfRule type="expression" dxfId="95" priority="29" stopIfTrue="1">
      <formula>#REF!="FACTURA FUERA DE FECHA"</formula>
    </cfRule>
  </conditionalFormatting>
  <conditionalFormatting sqref="C159">
    <cfRule type="expression" dxfId="94" priority="28" stopIfTrue="1">
      <formula>#REF!="FACTURA FUERA DE FECHA"</formula>
    </cfRule>
  </conditionalFormatting>
  <conditionalFormatting sqref="C26">
    <cfRule type="expression" dxfId="93" priority="27" stopIfTrue="1">
      <formula>#REF!="FACTURA FUERA DE FECHA"</formula>
    </cfRule>
  </conditionalFormatting>
  <conditionalFormatting sqref="D18">
    <cfRule type="expression" dxfId="92" priority="25" stopIfTrue="1">
      <formula>#REF!="FACTURA FUERA DE FECHA"</formula>
    </cfRule>
  </conditionalFormatting>
  <conditionalFormatting sqref="C36">
    <cfRule type="expression" dxfId="91" priority="24" stopIfTrue="1">
      <formula>#REF!="FACTURA FUERA DE FECHA"</formula>
    </cfRule>
  </conditionalFormatting>
  <conditionalFormatting sqref="C89">
    <cfRule type="expression" dxfId="90" priority="22" stopIfTrue="1">
      <formula>#REF!="FACTURA FUERA DE FECHA"</formula>
    </cfRule>
  </conditionalFormatting>
  <conditionalFormatting sqref="C94">
    <cfRule type="expression" dxfId="89" priority="21" stopIfTrue="1">
      <formula>#REF!="FACTURA FUERA DE FECHA"</formula>
    </cfRule>
  </conditionalFormatting>
  <conditionalFormatting sqref="C148">
    <cfRule type="expression" dxfId="88" priority="20" stopIfTrue="1">
      <formula>#REF!="FACTURA FUERA DE FECHA"</formula>
    </cfRule>
  </conditionalFormatting>
  <conditionalFormatting sqref="C150">
    <cfRule type="expression" dxfId="87" priority="19" stopIfTrue="1">
      <formula>#REF!="FACTURA FUERA DE FECHA"</formula>
    </cfRule>
  </conditionalFormatting>
  <conditionalFormatting sqref="C75">
    <cfRule type="expression" dxfId="86" priority="18" stopIfTrue="1">
      <formula>#REF!="FACTURA FUERA DE FECHA"</formula>
    </cfRule>
  </conditionalFormatting>
  <conditionalFormatting sqref="C131:C132">
    <cfRule type="expression" dxfId="85" priority="17" stopIfTrue="1">
      <formula>#REF!="FACTURA FUERA DE FECHA"</formula>
    </cfRule>
  </conditionalFormatting>
  <conditionalFormatting sqref="F27">
    <cfRule type="expression" dxfId="84" priority="16" stopIfTrue="1">
      <formula>#REF!="FACTURA FUERA DE FECHA"</formula>
    </cfRule>
  </conditionalFormatting>
  <conditionalFormatting sqref="I75">
    <cfRule type="expression" dxfId="83" priority="11" stopIfTrue="1">
      <formula>#REF!="FACTURA FUERA DE FECHA"</formula>
    </cfRule>
  </conditionalFormatting>
  <conditionalFormatting sqref="C95">
    <cfRule type="expression" dxfId="82" priority="14" stopIfTrue="1">
      <formula>#REF!="FACTURA FUERA DE FECHA"</formula>
    </cfRule>
  </conditionalFormatting>
  <conditionalFormatting sqref="I150">
    <cfRule type="expression" dxfId="81" priority="10" stopIfTrue="1">
      <formula>#REF!="FACTURA FUERA DE FECHA"</formula>
    </cfRule>
  </conditionalFormatting>
  <conditionalFormatting sqref="D26">
    <cfRule type="expression" dxfId="80" priority="9" stopIfTrue="1">
      <formula>#REF!="FACTURA FUERA DE FECHA"</formula>
    </cfRule>
  </conditionalFormatting>
  <conditionalFormatting sqref="C106">
    <cfRule type="expression" dxfId="79" priority="8" stopIfTrue="1">
      <formula>#REF!="FACTURA FUERA DE FECHA"</formula>
    </cfRule>
  </conditionalFormatting>
  <conditionalFormatting sqref="C112">
    <cfRule type="expression" dxfId="78" priority="7" stopIfTrue="1">
      <formula>#REF!="FACTURA FUERA DE FECHA"</formula>
    </cfRule>
  </conditionalFormatting>
  <conditionalFormatting sqref="C86">
    <cfRule type="expression" dxfId="77" priority="5" stopIfTrue="1">
      <formula>#REF!="FACTURA FUERA DE FECHA"</formula>
    </cfRule>
  </conditionalFormatting>
  <conditionalFormatting sqref="F22">
    <cfRule type="expression" dxfId="76" priority="4" stopIfTrue="1">
      <formula>#REF!="FACTURA FUERA DE FECHA"</formula>
    </cfRule>
  </conditionalFormatting>
  <conditionalFormatting sqref="F21">
    <cfRule type="expression" dxfId="75" priority="3" stopIfTrue="1">
      <formula>#REF!="FACTURA FUERA DE FECHA"</formula>
    </cfRule>
  </conditionalFormatting>
  <conditionalFormatting sqref="E21:E22">
    <cfRule type="expression" dxfId="74" priority="2" stopIfTrue="1">
      <formula>#REF!="FACTURA FUERA DE FECHA"</formula>
    </cfRule>
  </conditionalFormatting>
  <conditionalFormatting sqref="D20">
    <cfRule type="expression" dxfId="73" priority="1" stopIfTrue="1">
      <formula>#REF!="FACTURA FUERA DE FECHA"</formula>
    </cfRule>
  </conditionalFormatting>
  <dataValidations disablePrompts="1" count="3">
    <dataValidation type="list" allowBlank="1" showInputMessage="1" showErrorMessage="1" sqref="D59 D134 D33 D30 D25">
      <formula1>$M$59:$M$60</formula1>
    </dataValidation>
    <dataValidation type="textLength" operator="equal" allowBlank="1" showInputMessage="1" showErrorMessage="1" sqref="D10">
      <formula1>12</formula1>
    </dataValidation>
    <dataValidation type="list" allowBlank="1" showInputMessage="1" showErrorMessage="1" sqref="D34">
      <formula1>"SI,NO"</formula1>
    </dataValidation>
  </dataValidations>
  <pageMargins left="0.74803149606299213" right="0.74803149606299213" top="0.98425196850393704" bottom="0.98425196850393704" header="0" footer="0"/>
  <pageSetup paperSize="9" scale="50" orientation="landscape" r:id="rId1"/>
  <headerFooter alignWithMargins="0"/>
  <rowBreaks count="3" manualBreakCount="3">
    <brk id="35" min="1" max="12" man="1"/>
    <brk id="85" min="1" max="12" man="1"/>
    <brk id="146" min="1" max="12"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163"/>
  <sheetViews>
    <sheetView showGridLines="0" view="pageBreakPreview" topLeftCell="A40" zoomScale="70" zoomScaleNormal="80" zoomScaleSheetLayoutView="70" workbookViewId="0">
      <selection activeCell="O63" sqref="O63:X86"/>
    </sheetView>
  </sheetViews>
  <sheetFormatPr baseColWidth="10" defaultRowHeight="12.75" x14ac:dyDescent="0.2"/>
  <cols>
    <col min="1" max="2" width="1.42578125" style="84" customWidth="1"/>
    <col min="3" max="3" width="52.7109375" style="84" customWidth="1"/>
    <col min="4" max="4" width="15.140625" style="84" customWidth="1"/>
    <col min="5" max="5" width="14.85546875" style="84" customWidth="1"/>
    <col min="6" max="6" width="22.42578125" style="84" customWidth="1"/>
    <col min="7" max="7" width="2.28515625" style="84" customWidth="1"/>
    <col min="8" max="8" width="22.5703125" style="84" customWidth="1"/>
    <col min="9" max="9" width="23.5703125" style="84" customWidth="1"/>
    <col min="10" max="11" width="22.5703125" style="84" customWidth="1"/>
    <col min="12" max="12" width="19.140625" style="84" bestFit="1" customWidth="1"/>
    <col min="13" max="13" width="23.28515625" style="84" bestFit="1" customWidth="1"/>
    <col min="14" max="16384" width="11.42578125" style="84"/>
  </cols>
  <sheetData>
    <row r="1" spans="1:13" s="76" customFormat="1" ht="18.75" x14ac:dyDescent="0.3">
      <c r="A1" s="74"/>
      <c r="B1" s="121"/>
      <c r="C1" s="75"/>
      <c r="D1" s="75"/>
      <c r="E1" s="42"/>
      <c r="F1" s="485" t="s">
        <v>30</v>
      </c>
      <c r="G1" s="485"/>
      <c r="H1" s="485"/>
      <c r="I1" s="485"/>
      <c r="J1" s="117"/>
      <c r="K1" s="117"/>
      <c r="L1" s="117"/>
    </row>
    <row r="2" spans="1:13" s="76" customFormat="1" ht="15.75" x14ac:dyDescent="0.25">
      <c r="A2" s="77"/>
      <c r="B2" s="78"/>
      <c r="C2" s="78"/>
      <c r="D2" s="78"/>
      <c r="E2" s="78"/>
      <c r="F2" s="79"/>
      <c r="G2" s="80"/>
      <c r="H2" s="80"/>
      <c r="I2" s="80"/>
      <c r="J2" s="80"/>
      <c r="K2" s="80"/>
      <c r="L2" s="79"/>
    </row>
    <row r="3" spans="1:13" s="76" customFormat="1" ht="15.75" customHeight="1" x14ac:dyDescent="0.25">
      <c r="A3" s="81"/>
      <c r="B3" s="82"/>
      <c r="C3" s="82"/>
      <c r="D3" s="82"/>
      <c r="E3" s="82"/>
      <c r="F3" s="487" t="s">
        <v>27</v>
      </c>
      <c r="G3" s="488"/>
      <c r="H3" s="488"/>
      <c r="I3" s="53"/>
      <c r="J3" s="53"/>
      <c r="K3" s="53"/>
      <c r="L3" s="53"/>
    </row>
    <row r="4" spans="1:13" s="76" customFormat="1" ht="24.75" customHeight="1" x14ac:dyDescent="0.25">
      <c r="A4" s="81"/>
      <c r="B4" s="82"/>
      <c r="C4" s="82"/>
      <c r="D4" s="82"/>
      <c r="E4" s="37"/>
      <c r="F4" s="190" t="s">
        <v>63</v>
      </c>
      <c r="G4" s="486">
        <v>2019</v>
      </c>
      <c r="H4" s="486"/>
      <c r="I4" s="116"/>
      <c r="J4" s="116"/>
      <c r="K4" s="116"/>
      <c r="L4" s="116"/>
    </row>
    <row r="5" spans="1:13" s="76" customFormat="1" ht="18.75" x14ac:dyDescent="0.3">
      <c r="C5" s="29" t="s">
        <v>31</v>
      </c>
      <c r="D5" s="82"/>
      <c r="E5" s="83"/>
      <c r="F5" s="83"/>
      <c r="G5" s="80"/>
      <c r="H5" s="80"/>
      <c r="I5" s="80"/>
      <c r="J5" s="80"/>
      <c r="K5" s="80"/>
      <c r="L5" s="79"/>
    </row>
    <row r="6" spans="1:13" s="76" customFormat="1" ht="18.75" x14ac:dyDescent="0.3">
      <c r="C6" s="28" t="s">
        <v>32</v>
      </c>
      <c r="D6" s="82"/>
      <c r="E6" s="82"/>
      <c r="F6" s="79"/>
      <c r="G6" s="80"/>
      <c r="H6" s="80"/>
      <c r="I6" s="80"/>
      <c r="J6" s="80"/>
      <c r="K6" s="80"/>
      <c r="L6" s="79"/>
    </row>
    <row r="7" spans="1:13" ht="13.5" thickBot="1" x14ac:dyDescent="0.25"/>
    <row r="8" spans="1:13" ht="15.75" x14ac:dyDescent="0.2">
      <c r="C8" s="477" t="s">
        <v>33</v>
      </c>
      <c r="D8" s="478"/>
      <c r="E8" s="479"/>
      <c r="F8" s="71" t="s">
        <v>34</v>
      </c>
      <c r="G8" s="72"/>
      <c r="H8" s="73"/>
      <c r="J8" s="113"/>
      <c r="K8" s="113"/>
    </row>
    <row r="9" spans="1:13" ht="15.75" x14ac:dyDescent="0.2">
      <c r="C9" s="122" t="s">
        <v>35</v>
      </c>
      <c r="D9" s="480" t="s">
        <v>64</v>
      </c>
      <c r="E9" s="481"/>
      <c r="F9" s="482" t="s">
        <v>39</v>
      </c>
      <c r="G9" s="482"/>
      <c r="H9" s="123">
        <v>78956</v>
      </c>
      <c r="J9" s="114"/>
      <c r="K9" s="114"/>
    </row>
    <row r="10" spans="1:13" ht="15.75" customHeight="1" x14ac:dyDescent="0.2">
      <c r="C10" s="122" t="s">
        <v>36</v>
      </c>
      <c r="D10" s="426">
        <v>256598520014</v>
      </c>
      <c r="E10" s="427"/>
      <c r="F10" s="428" t="s">
        <v>38</v>
      </c>
      <c r="G10" s="428"/>
      <c r="H10" s="429">
        <v>43160</v>
      </c>
      <c r="J10" s="115"/>
      <c r="K10" s="115"/>
    </row>
    <row r="11" spans="1:13" ht="15.75" x14ac:dyDescent="0.2">
      <c r="C11" s="122" t="s">
        <v>37</v>
      </c>
      <c r="D11" s="430">
        <v>43496</v>
      </c>
      <c r="E11" s="430"/>
      <c r="F11" s="428"/>
      <c r="G11" s="428"/>
      <c r="H11" s="429"/>
      <c r="J11" s="115"/>
      <c r="K11" s="115"/>
    </row>
    <row r="12" spans="1:13" ht="15.75" x14ac:dyDescent="0.25">
      <c r="C12" s="85"/>
      <c r="D12" s="431"/>
      <c r="E12" s="431"/>
      <c r="F12" s="86"/>
      <c r="G12" s="87"/>
      <c r="H12" s="87"/>
      <c r="I12" s="87"/>
      <c r="J12" s="87"/>
      <c r="K12" s="87"/>
      <c r="L12" s="87"/>
      <c r="M12" s="87"/>
    </row>
    <row r="13" spans="1:13" ht="15.75" x14ac:dyDescent="0.25">
      <c r="C13" s="392" t="s">
        <v>40</v>
      </c>
      <c r="D13" s="393"/>
      <c r="E13" s="139">
        <f>+E14+E15</f>
        <v>0</v>
      </c>
      <c r="F13" s="86"/>
      <c r="G13" s="87"/>
      <c r="H13" s="87"/>
      <c r="I13" s="87"/>
      <c r="J13" s="87"/>
      <c r="K13" s="87"/>
      <c r="L13" s="87"/>
      <c r="M13" s="87"/>
    </row>
    <row r="14" spans="1:13" ht="15.75" x14ac:dyDescent="0.25">
      <c r="C14" s="475" t="s">
        <v>41</v>
      </c>
      <c r="D14" s="476"/>
      <c r="E14" s="140"/>
      <c r="F14" s="463" t="s">
        <v>77</v>
      </c>
      <c r="G14" s="463"/>
      <c r="H14" s="463"/>
      <c r="I14" s="463"/>
      <c r="J14" s="87"/>
      <c r="K14" s="87"/>
      <c r="L14" s="87"/>
      <c r="M14" s="87"/>
    </row>
    <row r="15" spans="1:13" ht="15.75" x14ac:dyDescent="0.25">
      <c r="C15" s="475" t="s">
        <v>42</v>
      </c>
      <c r="D15" s="476"/>
      <c r="E15" s="140"/>
      <c r="F15" s="86"/>
      <c r="G15" s="87"/>
      <c r="H15" s="87"/>
      <c r="I15" s="87"/>
      <c r="J15" s="87"/>
      <c r="K15" s="87"/>
      <c r="L15" s="87"/>
      <c r="M15" s="87"/>
    </row>
    <row r="16" spans="1:13" ht="15.75" x14ac:dyDescent="0.25">
      <c r="C16" s="470" t="s">
        <v>43</v>
      </c>
      <c r="D16" s="130"/>
      <c r="E16" s="88"/>
      <c r="F16" s="86"/>
      <c r="G16" s="87"/>
      <c r="H16" s="87"/>
      <c r="I16" s="87"/>
      <c r="J16" s="87"/>
      <c r="K16" s="87"/>
      <c r="L16" s="87"/>
      <c r="M16" s="87"/>
    </row>
    <row r="17" spans="3:13" ht="15.75" x14ac:dyDescent="0.25">
      <c r="C17" s="471"/>
      <c r="D17" s="130"/>
      <c r="E17" s="88"/>
      <c r="F17" s="86"/>
      <c r="G17" s="87"/>
      <c r="H17" s="87"/>
      <c r="I17" s="87"/>
      <c r="J17" s="87"/>
      <c r="K17" s="87"/>
      <c r="L17" s="87"/>
      <c r="M17" s="87"/>
    </row>
    <row r="18" spans="3:13" ht="15.75" x14ac:dyDescent="0.25">
      <c r="C18" s="472"/>
      <c r="D18" s="130"/>
      <c r="E18" s="88"/>
      <c r="F18" s="86"/>
      <c r="G18" s="87"/>
      <c r="H18" s="87"/>
      <c r="I18" s="87"/>
      <c r="J18" s="87"/>
      <c r="K18" s="87"/>
      <c r="L18" s="87"/>
      <c r="M18" s="87"/>
    </row>
    <row r="19" spans="3:13" ht="15.75" x14ac:dyDescent="0.25">
      <c r="C19" s="46"/>
      <c r="D19" s="46"/>
      <c r="E19" s="88"/>
      <c r="F19" s="86"/>
      <c r="G19" s="87"/>
      <c r="H19" s="87"/>
      <c r="I19" s="87"/>
      <c r="J19" s="87"/>
      <c r="K19" s="87"/>
      <c r="L19" s="87"/>
      <c r="M19" s="87"/>
    </row>
    <row r="20" spans="3:13" ht="15.75" x14ac:dyDescent="0.25">
      <c r="C20" s="124" t="s">
        <v>45</v>
      </c>
      <c r="D20" s="131">
        <v>2470975</v>
      </c>
      <c r="E20" s="89"/>
      <c r="F20" s="86"/>
      <c r="G20" s="87"/>
      <c r="H20" s="87"/>
      <c r="I20" s="87"/>
      <c r="J20" s="87"/>
      <c r="K20" s="87"/>
      <c r="L20" s="87"/>
      <c r="M20" s="87"/>
    </row>
    <row r="21" spans="3:13" ht="15.75" x14ac:dyDescent="0.25">
      <c r="C21" s="124" t="s">
        <v>0</v>
      </c>
      <c r="D21" s="132">
        <v>0.40710000000000002</v>
      </c>
      <c r="E21" s="88"/>
      <c r="F21" s="86"/>
      <c r="G21" s="87"/>
      <c r="H21" s="87"/>
      <c r="I21" s="87"/>
      <c r="J21" s="87"/>
      <c r="K21" s="87"/>
      <c r="L21" s="87"/>
      <c r="M21" s="87"/>
    </row>
    <row r="22" spans="3:13" ht="15.75" x14ac:dyDescent="0.25">
      <c r="C22" s="124" t="s">
        <v>44</v>
      </c>
      <c r="D22" s="129">
        <f>+$D$20*$D$21</f>
        <v>1005933.9225</v>
      </c>
      <c r="E22" s="89"/>
      <c r="F22" s="90"/>
    </row>
    <row r="23" spans="3:13" x14ac:dyDescent="0.2">
      <c r="C23" s="91"/>
      <c r="D23" s="92"/>
      <c r="E23" s="91"/>
      <c r="F23" s="91"/>
    </row>
    <row r="24" spans="3:13" ht="15.75" x14ac:dyDescent="0.2">
      <c r="C24" s="387" t="s">
        <v>25</v>
      </c>
      <c r="D24" s="388"/>
      <c r="E24" s="91"/>
      <c r="F24" s="91"/>
      <c r="H24" s="106"/>
    </row>
    <row r="25" spans="3:13" ht="15.75" x14ac:dyDescent="0.25">
      <c r="C25" s="125" t="s">
        <v>65</v>
      </c>
      <c r="D25" s="127" t="s">
        <v>21</v>
      </c>
      <c r="E25" s="91"/>
      <c r="F25" s="91"/>
    </row>
    <row r="26" spans="3:13" ht="15.75" x14ac:dyDescent="0.25">
      <c r="C26" s="125" t="s">
        <v>47</v>
      </c>
      <c r="D26" s="128">
        <f>204962+701339+51939+894991</f>
        <v>1853231</v>
      </c>
      <c r="E26" s="105"/>
      <c r="F26" s="91"/>
      <c r="L26" s="106"/>
    </row>
    <row r="27" spans="3:13" ht="15.75" x14ac:dyDescent="0.25">
      <c r="C27" s="124" t="s">
        <v>46</v>
      </c>
      <c r="D27" s="135">
        <f>D26/D20</f>
        <v>0.74999989882536244</v>
      </c>
      <c r="E27" s="91"/>
      <c r="F27" s="91"/>
    </row>
    <row r="28" spans="3:13" x14ac:dyDescent="0.2">
      <c r="C28" s="93"/>
      <c r="D28" s="94"/>
      <c r="E28" s="91"/>
      <c r="F28" s="91"/>
    </row>
    <row r="29" spans="3:13" ht="15.75" x14ac:dyDescent="0.2">
      <c r="C29" s="387" t="s">
        <v>23</v>
      </c>
      <c r="D29" s="388"/>
      <c r="E29" s="91"/>
      <c r="F29" s="91"/>
    </row>
    <row r="30" spans="3:13" ht="15.75" x14ac:dyDescent="0.25">
      <c r="C30" s="124" t="s">
        <v>24</v>
      </c>
      <c r="D30" s="133"/>
      <c r="E30" s="91"/>
      <c r="F30" s="91"/>
    </row>
    <row r="31" spans="3:13" x14ac:dyDescent="0.2">
      <c r="C31" s="93"/>
      <c r="D31" s="91"/>
      <c r="E31" s="91"/>
      <c r="F31" s="91"/>
    </row>
    <row r="32" spans="3:13" ht="15.75" x14ac:dyDescent="0.2">
      <c r="C32" s="473" t="s">
        <v>78</v>
      </c>
      <c r="D32" s="474"/>
      <c r="E32" s="91"/>
      <c r="F32" s="91"/>
    </row>
    <row r="33" spans="3:16" ht="15.75" x14ac:dyDescent="0.25">
      <c r="C33" s="124" t="s">
        <v>79</v>
      </c>
      <c r="D33" s="134"/>
      <c r="E33" s="108"/>
      <c r="F33" s="91"/>
    </row>
    <row r="34" spans="3:16" ht="13.5" thickBot="1" x14ac:dyDescent="0.25">
      <c r="C34" s="91"/>
      <c r="D34" s="91"/>
      <c r="E34" s="91"/>
      <c r="F34" s="91"/>
    </row>
    <row r="35" spans="3:16" ht="18.75" customHeight="1" thickBot="1" x14ac:dyDescent="0.25">
      <c r="C35" s="414" t="s">
        <v>83</v>
      </c>
      <c r="D35" s="415"/>
      <c r="E35" s="415"/>
      <c r="F35" s="415"/>
      <c r="G35" s="415"/>
      <c r="H35" s="415"/>
      <c r="I35" s="415"/>
      <c r="J35" s="415"/>
      <c r="K35" s="415"/>
      <c r="L35" s="415"/>
      <c r="M35" s="416"/>
    </row>
    <row r="36" spans="3:16" ht="13.5" thickBot="1" x14ac:dyDescent="0.25">
      <c r="C36" s="91"/>
      <c r="D36" s="91"/>
      <c r="E36" s="91"/>
      <c r="F36" s="91"/>
    </row>
    <row r="37" spans="3:16" ht="18.75" customHeight="1" thickBot="1" x14ac:dyDescent="0.25">
      <c r="C37" s="414" t="s">
        <v>49</v>
      </c>
      <c r="D37" s="415"/>
      <c r="E37" s="415"/>
      <c r="F37" s="415"/>
      <c r="G37" s="415"/>
      <c r="H37" s="415"/>
      <c r="I37" s="415"/>
      <c r="J37" s="415"/>
      <c r="K37" s="415"/>
      <c r="L37" s="415"/>
      <c r="M37" s="416"/>
    </row>
    <row r="38" spans="3:16" s="108" customFormat="1" ht="25.5" customHeight="1" x14ac:dyDescent="0.2">
      <c r="C38" s="37"/>
      <c r="D38" s="37"/>
      <c r="E38" s="37"/>
      <c r="F38" s="37"/>
      <c r="G38" s="37"/>
      <c r="H38" s="483" t="s">
        <v>76</v>
      </c>
      <c r="I38" s="483"/>
      <c r="J38" s="484" t="s">
        <v>107</v>
      </c>
      <c r="K38" s="484"/>
      <c r="L38" s="484" t="s">
        <v>100</v>
      </c>
      <c r="M38" s="484"/>
    </row>
    <row r="39" spans="3:16" s="111" customFormat="1" ht="15.75" x14ac:dyDescent="0.2">
      <c r="C39" s="142" t="s">
        <v>50</v>
      </c>
      <c r="D39" s="143" t="s">
        <v>1</v>
      </c>
      <c r="E39" s="143" t="s">
        <v>2</v>
      </c>
      <c r="F39" s="432" t="s">
        <v>3</v>
      </c>
      <c r="G39" s="432"/>
      <c r="H39" s="143" t="s">
        <v>1</v>
      </c>
      <c r="I39" s="143" t="s">
        <v>2</v>
      </c>
      <c r="J39" s="143" t="s">
        <v>1</v>
      </c>
      <c r="K39" s="143" t="s">
        <v>2</v>
      </c>
      <c r="L39" s="143" t="s">
        <v>1</v>
      </c>
      <c r="M39" s="143" t="s">
        <v>2</v>
      </c>
    </row>
    <row r="40" spans="3:16" x14ac:dyDescent="0.2">
      <c r="C40" s="136">
        <v>43132</v>
      </c>
      <c r="D40" s="126">
        <v>753296</v>
      </c>
      <c r="E40" s="126">
        <v>204962</v>
      </c>
      <c r="F40" s="411">
        <f>+D40/E40</f>
        <v>3.6752959085098702</v>
      </c>
      <c r="G40" s="412"/>
      <c r="H40" s="137"/>
      <c r="I40" s="137"/>
      <c r="J40" s="140">
        <f t="shared" ref="J40:K42" si="0">+D40+H40</f>
        <v>753296</v>
      </c>
      <c r="K40" s="140">
        <f t="shared" si="0"/>
        <v>204962</v>
      </c>
      <c r="L40" s="139">
        <f>+J40*$D$21</f>
        <v>306666.80160000001</v>
      </c>
      <c r="M40" s="139">
        <f>+K40*$D$21</f>
        <v>83440.030200000008</v>
      </c>
    </row>
    <row r="41" spans="3:16" x14ac:dyDescent="0.2">
      <c r="C41" s="136" t="s">
        <v>98</v>
      </c>
      <c r="D41" s="126">
        <v>2697982</v>
      </c>
      <c r="E41" s="126">
        <v>701339</v>
      </c>
      <c r="F41" s="411">
        <f>+D41/E41</f>
        <v>3.8469014271272521</v>
      </c>
      <c r="G41" s="412"/>
      <c r="H41" s="140">
        <f>+D41*0.2</f>
        <v>539596.4</v>
      </c>
      <c r="I41" s="140">
        <f>+E41*0.2</f>
        <v>140267.80000000002</v>
      </c>
      <c r="J41" s="140">
        <f t="shared" si="0"/>
        <v>3237578.4</v>
      </c>
      <c r="K41" s="140">
        <f t="shared" si="0"/>
        <v>841606.8</v>
      </c>
      <c r="L41" s="139">
        <f>+J41*$D$21</f>
        <v>1318018.16664</v>
      </c>
      <c r="M41" s="139">
        <f>+K41*$D$21</f>
        <v>342618.12828000006</v>
      </c>
    </row>
    <row r="42" spans="3:16" s="87" customFormat="1" x14ac:dyDescent="0.2">
      <c r="C42" s="133"/>
      <c r="D42" s="126">
        <v>0</v>
      </c>
      <c r="E42" s="126">
        <v>0</v>
      </c>
      <c r="F42" s="411"/>
      <c r="G42" s="412"/>
      <c r="H42" s="134"/>
      <c r="I42" s="134"/>
      <c r="J42" s="140">
        <f t="shared" si="0"/>
        <v>0</v>
      </c>
      <c r="K42" s="140">
        <f t="shared" si="0"/>
        <v>0</v>
      </c>
      <c r="L42" s="139">
        <f t="shared" ref="L42" si="1">+J42*$D$21</f>
        <v>0</v>
      </c>
      <c r="M42" s="139">
        <f t="shared" ref="M42" si="2">+K42*$D$21</f>
        <v>0</v>
      </c>
    </row>
    <row r="43" spans="3:16" ht="15.75" x14ac:dyDescent="0.25">
      <c r="C43" s="144" t="s">
        <v>51</v>
      </c>
      <c r="D43" s="145">
        <f>SUM(D40:D42)</f>
        <v>3451278</v>
      </c>
      <c r="E43" s="145">
        <f>SUM(E40:E42)</f>
        <v>906301</v>
      </c>
      <c r="F43" s="91"/>
      <c r="H43" s="145">
        <f t="shared" ref="H43:M43" si="3">SUM(H40:H42)</f>
        <v>539596.4</v>
      </c>
      <c r="I43" s="145">
        <f t="shared" si="3"/>
        <v>140267.80000000002</v>
      </c>
      <c r="J43" s="167">
        <f t="shared" si="3"/>
        <v>3990874.4</v>
      </c>
      <c r="K43" s="168">
        <f t="shared" si="3"/>
        <v>1046568.8</v>
      </c>
      <c r="L43" s="167">
        <f t="shared" si="3"/>
        <v>1624684.9682399998</v>
      </c>
      <c r="M43" s="168">
        <f t="shared" si="3"/>
        <v>426058.1584800001</v>
      </c>
    </row>
    <row r="44" spans="3:16" ht="15.75" x14ac:dyDescent="0.25">
      <c r="C44" s="55"/>
      <c r="D44" s="55"/>
      <c r="E44" s="55"/>
      <c r="F44" s="55"/>
      <c r="L44" s="489" t="s">
        <v>85</v>
      </c>
      <c r="M44" s="489"/>
    </row>
    <row r="45" spans="3:16" ht="16.5" thickBot="1" x14ac:dyDescent="0.3">
      <c r="C45" s="55"/>
      <c r="D45" s="55"/>
      <c r="E45" s="55"/>
      <c r="F45" s="55"/>
    </row>
    <row r="46" spans="3:16" ht="17.25" customHeight="1" thickBot="1" x14ac:dyDescent="0.25">
      <c r="C46" s="414" t="s">
        <v>95</v>
      </c>
      <c r="D46" s="415"/>
      <c r="E46" s="415"/>
      <c r="F46" s="415"/>
      <c r="G46" s="415"/>
      <c r="H46" s="415"/>
      <c r="I46" s="415"/>
      <c r="J46" s="415"/>
      <c r="K46" s="415"/>
      <c r="L46" s="416"/>
    </row>
    <row r="47" spans="3:16" ht="42" customHeight="1" x14ac:dyDescent="0.2">
      <c r="C47" s="110"/>
      <c r="F47" s="435" t="s">
        <v>106</v>
      </c>
      <c r="G47" s="435"/>
      <c r="H47" s="435"/>
      <c r="I47" s="201" t="s">
        <v>112</v>
      </c>
      <c r="J47" s="201" t="s">
        <v>101</v>
      </c>
      <c r="K47" s="435" t="s">
        <v>110</v>
      </c>
      <c r="L47" s="218" t="s">
        <v>67</v>
      </c>
      <c r="M47" s="229"/>
      <c r="N47" s="224"/>
      <c r="O47" s="225"/>
      <c r="P47" s="108"/>
    </row>
    <row r="48" spans="3:16" x14ac:dyDescent="0.2">
      <c r="C48" s="110"/>
      <c r="D48" s="221" t="s">
        <v>2</v>
      </c>
      <c r="E48" s="217" t="s">
        <v>75</v>
      </c>
      <c r="F48" s="417" t="s">
        <v>2</v>
      </c>
      <c r="G48" s="417"/>
      <c r="H48" s="207" t="s">
        <v>105</v>
      </c>
      <c r="I48" s="202" t="s">
        <v>2</v>
      </c>
      <c r="J48" s="184" t="s">
        <v>2</v>
      </c>
      <c r="K48" s="503"/>
      <c r="L48" s="217" t="s">
        <v>2</v>
      </c>
      <c r="M48" s="226"/>
      <c r="N48" s="224"/>
      <c r="O48" s="225"/>
      <c r="P48" s="108"/>
    </row>
    <row r="49" spans="3:23" x14ac:dyDescent="0.2">
      <c r="C49" s="154" t="s">
        <v>69</v>
      </c>
      <c r="D49" s="141"/>
      <c r="E49" s="141"/>
      <c r="F49" s="417"/>
      <c r="G49" s="417"/>
      <c r="H49" s="207"/>
      <c r="I49" s="202"/>
      <c r="J49" s="184"/>
      <c r="L49" s="231"/>
      <c r="M49" s="231"/>
      <c r="N49" s="108"/>
      <c r="O49" s="108"/>
      <c r="P49" s="108"/>
    </row>
    <row r="50" spans="3:23" x14ac:dyDescent="0.2">
      <c r="C50" s="136">
        <f>+C40</f>
        <v>43132</v>
      </c>
      <c r="D50" s="159">
        <f>+E40</f>
        <v>204962</v>
      </c>
      <c r="E50" s="134"/>
      <c r="F50" s="492">
        <f>+D50*$D$21</f>
        <v>83440.030200000008</v>
      </c>
      <c r="G50" s="493"/>
      <c r="H50" s="140">
        <f>+E50*$D$21</f>
        <v>0</v>
      </c>
      <c r="I50" s="213">
        <v>0</v>
      </c>
      <c r="J50" s="138">
        <f>+F50+H50-I50</f>
        <v>83440.030200000008</v>
      </c>
      <c r="L50" s="231"/>
      <c r="M50" s="231"/>
      <c r="N50" s="108"/>
      <c r="O50" s="108"/>
      <c r="P50" s="108"/>
    </row>
    <row r="51" spans="3:23" x14ac:dyDescent="0.2">
      <c r="C51" s="136" t="str">
        <f>+C41</f>
        <v>mar-18 corresponde Adicional</v>
      </c>
      <c r="D51" s="159">
        <f>+E41</f>
        <v>701339</v>
      </c>
      <c r="E51" s="140">
        <f>+I41</f>
        <v>140267.80000000002</v>
      </c>
      <c r="F51" s="492">
        <f>+D51*$D$21</f>
        <v>285515.10690000001</v>
      </c>
      <c r="G51" s="493"/>
      <c r="H51" s="140">
        <f>+E51*$D$21</f>
        <v>57103.021380000013</v>
      </c>
      <c r="I51" s="213">
        <v>0</v>
      </c>
      <c r="J51" s="138">
        <f>+F51+H51-I51</f>
        <v>342618.12828</v>
      </c>
      <c r="L51" s="231"/>
      <c r="M51" s="231"/>
      <c r="N51" s="108"/>
      <c r="O51" s="108"/>
      <c r="P51" s="108"/>
    </row>
    <row r="52" spans="3:23" x14ac:dyDescent="0.2">
      <c r="C52" s="136"/>
      <c r="D52" s="134"/>
      <c r="E52" s="160"/>
      <c r="F52" s="492"/>
      <c r="G52" s="493"/>
      <c r="H52" s="140"/>
      <c r="I52" s="213"/>
      <c r="J52" s="138">
        <f t="shared" ref="J52" si="4">+F52+H52-I52</f>
        <v>0</v>
      </c>
      <c r="L52" s="231"/>
      <c r="M52" s="231"/>
      <c r="N52" s="108"/>
      <c r="O52" s="108"/>
      <c r="P52" s="108"/>
    </row>
    <row r="53" spans="3:23" x14ac:dyDescent="0.2">
      <c r="C53" s="141"/>
      <c r="D53" s="156">
        <f>SUM(D50:D52)</f>
        <v>906301</v>
      </c>
      <c r="E53" s="156">
        <f>SUM(E50:E52)</f>
        <v>140267.80000000002</v>
      </c>
      <c r="F53" s="498">
        <f>SUM(F50:G52)</f>
        <v>368955.13710000005</v>
      </c>
      <c r="G53" s="499"/>
      <c r="H53" s="156">
        <f>SUM(H50:H52)</f>
        <v>57103.021380000013</v>
      </c>
      <c r="I53" s="156">
        <f>SUM(I50:I52)</f>
        <v>0</v>
      </c>
      <c r="J53" s="199">
        <f>+F53+H53-I53</f>
        <v>426058.15848000004</v>
      </c>
      <c r="K53" s="216">
        <v>0</v>
      </c>
      <c r="L53" s="157">
        <f>+J53*(1+K53)</f>
        <v>426058.15848000004</v>
      </c>
      <c r="M53" s="230"/>
      <c r="N53" s="227"/>
      <c r="O53" s="210"/>
      <c r="P53" s="108"/>
    </row>
    <row r="54" spans="3:23" x14ac:dyDescent="0.2">
      <c r="C54" s="154" t="s">
        <v>70</v>
      </c>
      <c r="D54" s="158"/>
      <c r="E54" s="158">
        <f>+I40</f>
        <v>0</v>
      </c>
      <c r="F54" s="500"/>
      <c r="G54" s="501"/>
      <c r="H54" s="139"/>
      <c r="I54" s="215"/>
      <c r="J54" s="139"/>
      <c r="L54" s="231"/>
      <c r="M54" s="231"/>
      <c r="N54" s="108"/>
      <c r="O54" s="108"/>
      <c r="P54" s="108"/>
    </row>
    <row r="55" spans="3:23" x14ac:dyDescent="0.2">
      <c r="C55" s="161"/>
      <c r="D55" s="159"/>
      <c r="E55" s="134"/>
      <c r="F55" s="502"/>
      <c r="G55" s="502"/>
      <c r="H55" s="222"/>
      <c r="I55" s="223"/>
      <c r="J55" s="222"/>
      <c r="L55" s="231"/>
      <c r="M55" s="231"/>
      <c r="N55" s="108"/>
      <c r="O55" s="108"/>
      <c r="P55" s="108"/>
    </row>
    <row r="56" spans="3:23" x14ac:dyDescent="0.2">
      <c r="C56" s="133" t="s">
        <v>71</v>
      </c>
      <c r="D56" s="159">
        <f>+D20-D50-D51</f>
        <v>1564674</v>
      </c>
      <c r="E56" s="134"/>
      <c r="F56" s="492">
        <f>+D56*$D$21</f>
        <v>636978.78540000005</v>
      </c>
      <c r="G56" s="493"/>
      <c r="H56" s="140">
        <f>+E56*$D$21</f>
        <v>0</v>
      </c>
      <c r="I56" s="213">
        <v>0</v>
      </c>
      <c r="J56" s="140">
        <f>+F56+H56-I56</f>
        <v>636978.78540000005</v>
      </c>
      <c r="L56" s="231"/>
      <c r="M56" s="231"/>
      <c r="N56" s="108"/>
      <c r="O56" s="108"/>
      <c r="P56" s="108"/>
    </row>
    <row r="57" spans="3:23" x14ac:dyDescent="0.2">
      <c r="C57" s="133"/>
      <c r="D57" s="159"/>
      <c r="E57" s="134"/>
      <c r="F57" s="492"/>
      <c r="G57" s="493"/>
      <c r="H57" s="140"/>
      <c r="I57" s="213"/>
      <c r="J57" s="140"/>
      <c r="L57" s="231"/>
      <c r="M57" s="231"/>
      <c r="N57" s="108"/>
      <c r="O57" s="108"/>
      <c r="P57" s="108"/>
    </row>
    <row r="58" spans="3:23" x14ac:dyDescent="0.2">
      <c r="C58" s="141"/>
      <c r="D58" s="162">
        <f>SUM(D55:D56)</f>
        <v>1564674</v>
      </c>
      <c r="E58" s="138">
        <f>SUM(E54:E57)</f>
        <v>0</v>
      </c>
      <c r="F58" s="497">
        <f>SUM(F55:G57)</f>
        <v>636978.78540000005</v>
      </c>
      <c r="G58" s="497"/>
      <c r="H58" s="157">
        <f>SUM(H55:H57)</f>
        <v>0</v>
      </c>
      <c r="I58" s="214"/>
      <c r="J58" s="199">
        <f>SUM(J55:J57)</f>
        <v>636978.78540000005</v>
      </c>
      <c r="K58" s="216">
        <v>0</v>
      </c>
      <c r="L58" s="139">
        <f>+J58*(1+K58)</f>
        <v>636978.78540000005</v>
      </c>
      <c r="M58" s="231"/>
      <c r="N58" s="227"/>
      <c r="O58" s="210"/>
      <c r="P58" s="108"/>
    </row>
    <row r="59" spans="3:23" ht="15.75" x14ac:dyDescent="0.25">
      <c r="C59" s="191" t="s">
        <v>97</v>
      </c>
      <c r="D59" s="163">
        <f>+D53+D58</f>
        <v>2470975</v>
      </c>
      <c r="F59" s="446"/>
      <c r="G59" s="446"/>
      <c r="H59" s="210"/>
      <c r="I59" s="232"/>
      <c r="J59" s="199">
        <f>+J53+J58</f>
        <v>1063036.9438800002</v>
      </c>
      <c r="K59" s="91"/>
      <c r="L59" s="153">
        <f>+L53+L58</f>
        <v>1063036.9438800002</v>
      </c>
      <c r="M59" s="108"/>
      <c r="N59" s="108"/>
      <c r="O59" s="228"/>
      <c r="P59" s="108"/>
    </row>
    <row r="60" spans="3:23" ht="15.75" x14ac:dyDescent="0.25">
      <c r="C60" s="91"/>
      <c r="D60" s="109">
        <f>+D59-$D$20</f>
        <v>0</v>
      </c>
      <c r="E60" s="97"/>
      <c r="L60" s="166" t="s">
        <v>86</v>
      </c>
      <c r="M60" s="108"/>
      <c r="N60" s="108"/>
      <c r="O60" s="204"/>
      <c r="P60" s="108"/>
    </row>
    <row r="61" spans="3:23" ht="15.75" x14ac:dyDescent="0.25">
      <c r="C61" s="233" t="s">
        <v>111</v>
      </c>
      <c r="D61" s="192"/>
      <c r="E61" s="192"/>
      <c r="F61" s="192"/>
      <c r="G61" s="193"/>
      <c r="H61" s="193"/>
      <c r="J61" s="87"/>
    </row>
    <row r="62" spans="3:23" ht="16.5" thickBot="1" x14ac:dyDescent="0.3">
      <c r="C62" s="55"/>
      <c r="D62" s="55"/>
      <c r="E62" s="55"/>
      <c r="F62" s="55"/>
      <c r="J62" s="84">
        <f>1046569*D21</f>
        <v>426058.23990000004</v>
      </c>
    </row>
    <row r="63" spans="3:23" ht="16.5" thickBot="1" x14ac:dyDescent="0.25">
      <c r="C63" s="414" t="s">
        <v>88</v>
      </c>
      <c r="D63" s="415"/>
      <c r="E63" s="415"/>
      <c r="F63" s="415"/>
      <c r="G63" s="415"/>
      <c r="H63" s="415"/>
      <c r="I63" s="416"/>
    </row>
    <row r="64" spans="3:23" s="87" customFormat="1" ht="15.75" x14ac:dyDescent="0.2">
      <c r="C64" s="171"/>
      <c r="D64" s="37"/>
      <c r="E64" s="37"/>
      <c r="F64" s="37"/>
      <c r="G64" s="37"/>
      <c r="H64" s="37"/>
      <c r="I64" s="172"/>
      <c r="O64" s="84"/>
      <c r="P64" s="84"/>
      <c r="Q64" s="84"/>
      <c r="R64" s="84"/>
      <c r="S64" s="84"/>
      <c r="T64" s="84"/>
      <c r="U64" s="84"/>
      <c r="V64" s="84"/>
      <c r="W64" s="84"/>
    </row>
    <row r="65" spans="3:23" x14ac:dyDescent="0.2">
      <c r="C65" s="173" t="s">
        <v>87</v>
      </c>
      <c r="D65" s="128">
        <v>2700000</v>
      </c>
      <c r="E65" s="95"/>
      <c r="F65" s="91"/>
      <c r="G65" s="91"/>
      <c r="H65" s="91"/>
      <c r="I65" s="99"/>
      <c r="O65" s="238"/>
      <c r="P65" s="239"/>
      <c r="R65" s="240"/>
      <c r="T65" s="239"/>
      <c r="V65" s="241"/>
    </row>
    <row r="66" spans="3:23" x14ac:dyDescent="0.2">
      <c r="C66" s="173" t="s">
        <v>19</v>
      </c>
      <c r="D66" s="164" t="s">
        <v>22</v>
      </c>
      <c r="E66" s="95"/>
      <c r="F66" s="91"/>
      <c r="G66" s="91"/>
      <c r="H66" s="91"/>
      <c r="I66" s="99"/>
      <c r="M66" s="96" t="s">
        <v>21</v>
      </c>
      <c r="O66" s="106"/>
      <c r="P66" s="239"/>
      <c r="R66" s="240"/>
      <c r="T66" s="239"/>
      <c r="V66" s="241"/>
    </row>
    <row r="67" spans="3:23" ht="15.75" x14ac:dyDescent="0.25">
      <c r="C67" s="148"/>
      <c r="D67" s="169">
        <f>IF(D66="SI",0.8*D65,D65*0.6)</f>
        <v>1620000</v>
      </c>
      <c r="E67" s="95"/>
      <c r="F67" s="91"/>
      <c r="G67" s="91"/>
      <c r="H67" s="91"/>
      <c r="I67" s="99"/>
      <c r="M67" s="96" t="s">
        <v>22</v>
      </c>
      <c r="O67" s="106"/>
      <c r="P67" s="239"/>
      <c r="R67" s="240"/>
      <c r="T67" s="239"/>
      <c r="V67" s="241"/>
    </row>
    <row r="68" spans="3:23" ht="15.75" x14ac:dyDescent="0.25">
      <c r="C68" s="148"/>
      <c r="D68" s="90" t="s">
        <v>90</v>
      </c>
      <c r="E68" s="95"/>
      <c r="F68" s="91"/>
      <c r="G68" s="91"/>
      <c r="H68" s="91"/>
      <c r="I68" s="99"/>
      <c r="M68" s="96"/>
      <c r="P68" s="106"/>
      <c r="R68" s="242"/>
      <c r="V68" s="241"/>
    </row>
    <row r="69" spans="3:23" x14ac:dyDescent="0.2">
      <c r="C69" s="148"/>
      <c r="D69" s="95"/>
      <c r="E69" s="95"/>
      <c r="F69" s="91"/>
      <c r="G69" s="91"/>
      <c r="H69" s="91"/>
      <c r="I69" s="99"/>
      <c r="M69" s="96"/>
      <c r="R69" s="242"/>
      <c r="V69" s="241"/>
    </row>
    <row r="70" spans="3:23" ht="15.75" x14ac:dyDescent="0.25">
      <c r="C70" s="174" t="s">
        <v>89</v>
      </c>
      <c r="D70" s="55"/>
      <c r="E70" s="55"/>
      <c r="F70" s="55"/>
      <c r="G70" s="91"/>
      <c r="H70" s="91"/>
      <c r="I70" s="99"/>
      <c r="O70" s="106"/>
      <c r="R70" s="240"/>
      <c r="T70" s="243"/>
      <c r="V70" s="241"/>
    </row>
    <row r="71" spans="3:23" ht="13.5" customHeight="1" x14ac:dyDescent="0.25">
      <c r="C71" s="174"/>
      <c r="D71" s="55"/>
      <c r="E71" s="183" t="s">
        <v>1</v>
      </c>
      <c r="F71" s="183" t="s">
        <v>2</v>
      </c>
      <c r="G71" s="91"/>
      <c r="H71" s="91"/>
      <c r="I71" s="99"/>
      <c r="R71" s="242"/>
    </row>
    <row r="72" spans="3:23" ht="13.5" customHeight="1" x14ac:dyDescent="0.25">
      <c r="C72" s="465" t="s">
        <v>91</v>
      </c>
      <c r="D72" s="466"/>
      <c r="E72" s="180">
        <f>+D67</f>
        <v>1620000</v>
      </c>
      <c r="F72" s="194"/>
      <c r="G72" s="91"/>
      <c r="H72" s="91"/>
      <c r="I72" s="99"/>
      <c r="R72" s="242"/>
    </row>
    <row r="73" spans="3:23" ht="13.5" customHeight="1" x14ac:dyDescent="0.25">
      <c r="C73" s="465" t="s">
        <v>96</v>
      </c>
      <c r="D73" s="466"/>
      <c r="E73" s="180">
        <f>+L43</f>
        <v>1624684.9682399998</v>
      </c>
      <c r="F73" s="181">
        <f>+M43</f>
        <v>426058.1584800001</v>
      </c>
      <c r="G73" s="91"/>
      <c r="H73" s="91"/>
      <c r="I73" s="99"/>
      <c r="O73" s="106"/>
      <c r="R73" s="242"/>
    </row>
    <row r="74" spans="3:23" ht="13.5" customHeight="1" x14ac:dyDescent="0.25">
      <c r="C74" s="465" t="s">
        <v>93</v>
      </c>
      <c r="D74" s="466"/>
      <c r="E74" s="194"/>
      <c r="F74" s="180">
        <f>+L59</f>
        <v>1063036.9438800002</v>
      </c>
      <c r="G74" s="91"/>
      <c r="H74" s="91"/>
      <c r="I74" s="99"/>
      <c r="R74" s="242"/>
    </row>
    <row r="75" spans="3:23" ht="12.95" customHeight="1" x14ac:dyDescent="0.25">
      <c r="C75" s="175"/>
      <c r="D75" s="55"/>
      <c r="E75" s="90"/>
      <c r="F75" s="182"/>
      <c r="G75" s="91"/>
      <c r="H75" s="91"/>
      <c r="I75" s="99"/>
      <c r="R75" s="242"/>
    </row>
    <row r="76" spans="3:23" ht="12.95" customHeight="1" x14ac:dyDescent="0.25">
      <c r="C76" s="455" t="s">
        <v>72</v>
      </c>
      <c r="D76" s="456"/>
      <c r="E76" s="165">
        <f>+MIN(E72:E73)</f>
        <v>1620000</v>
      </c>
      <c r="F76" s="165"/>
      <c r="G76" s="91"/>
      <c r="H76" s="91"/>
      <c r="I76" s="99"/>
      <c r="O76" s="244"/>
      <c r="R76" s="242"/>
      <c r="T76" s="239"/>
      <c r="V76" s="245"/>
      <c r="W76" s="246"/>
    </row>
    <row r="77" spans="3:23" ht="13.5" thickBot="1" x14ac:dyDescent="0.25">
      <c r="C77" s="149"/>
      <c r="D77" s="150"/>
      <c r="E77" s="151"/>
      <c r="F77" s="152"/>
      <c r="G77" s="103"/>
      <c r="H77" s="103"/>
      <c r="I77" s="104"/>
    </row>
    <row r="78" spans="3:23" x14ac:dyDescent="0.2">
      <c r="T78" s="106"/>
    </row>
    <row r="79" spans="3:23" ht="13.5" thickBot="1" x14ac:dyDescent="0.25">
      <c r="K79" s="91"/>
      <c r="T79" s="106"/>
    </row>
    <row r="80" spans="3:23" ht="16.5" thickBot="1" x14ac:dyDescent="0.3">
      <c r="C80" s="458" t="s">
        <v>66</v>
      </c>
      <c r="D80" s="459"/>
      <c r="E80" s="459"/>
      <c r="F80" s="459"/>
      <c r="G80" s="459"/>
      <c r="H80" s="459"/>
      <c r="I80" s="460"/>
      <c r="J80" s="198"/>
      <c r="K80" s="198"/>
      <c r="L80" s="91"/>
      <c r="T80" s="106"/>
    </row>
    <row r="81" spans="3:13" ht="40.5" customHeight="1" x14ac:dyDescent="0.2">
      <c r="C81" s="93"/>
      <c r="D81" s="435" t="s">
        <v>99</v>
      </c>
      <c r="E81" s="435"/>
      <c r="F81" s="108"/>
      <c r="H81" s="484" t="s">
        <v>113</v>
      </c>
      <c r="I81" s="484"/>
      <c r="J81" s="208"/>
      <c r="K81" s="197"/>
      <c r="L81" s="91"/>
      <c r="M81" s="91"/>
    </row>
    <row r="82" spans="3:13" ht="15.75" x14ac:dyDescent="0.25">
      <c r="C82" s="176" t="s">
        <v>80</v>
      </c>
      <c r="D82" s="155" t="s">
        <v>1</v>
      </c>
      <c r="E82" s="155" t="s">
        <v>2</v>
      </c>
      <c r="F82" s="490" t="s">
        <v>3</v>
      </c>
      <c r="G82" s="491"/>
      <c r="H82" s="200" t="s">
        <v>1</v>
      </c>
      <c r="I82" s="177" t="s">
        <v>2</v>
      </c>
      <c r="J82" s="209"/>
      <c r="L82" s="83"/>
      <c r="M82" s="91"/>
    </row>
    <row r="83" spans="3:13" x14ac:dyDescent="0.2">
      <c r="C83" s="136">
        <f>+C40</f>
        <v>43132</v>
      </c>
      <c r="D83" s="178">
        <f>+L40</f>
        <v>306666.80160000001</v>
      </c>
      <c r="E83" s="178">
        <f>+M40</f>
        <v>83440.030200000008</v>
      </c>
      <c r="F83" s="433">
        <f>+F40</f>
        <v>3.6752959085098702</v>
      </c>
      <c r="G83" s="434"/>
      <c r="H83" s="178">
        <f>+L40-D83</f>
        <v>0</v>
      </c>
      <c r="I83" s="140">
        <f>+M40-E83</f>
        <v>0</v>
      </c>
      <c r="J83" s="206"/>
      <c r="L83" s="112"/>
      <c r="M83" s="91"/>
    </row>
    <row r="84" spans="3:13" x14ac:dyDescent="0.2">
      <c r="C84" s="136" t="str">
        <f>+C41</f>
        <v>mar-18 corresponde Adicional</v>
      </c>
      <c r="D84" s="178">
        <f>+E76-D83</f>
        <v>1313333.1984000001</v>
      </c>
      <c r="E84" s="178">
        <f>+D84/F84</f>
        <v>341400.27325336408</v>
      </c>
      <c r="F84" s="433">
        <f>+F41</f>
        <v>3.8469014271272521</v>
      </c>
      <c r="G84" s="434"/>
      <c r="H84" s="178">
        <f>+L41-D84</f>
        <v>4684.9682399998419</v>
      </c>
      <c r="I84" s="140">
        <f>+M41-E84</f>
        <v>1217.8550266359816</v>
      </c>
      <c r="J84" s="206"/>
      <c r="L84" s="112"/>
      <c r="M84" s="91"/>
    </row>
    <row r="85" spans="3:13" x14ac:dyDescent="0.2">
      <c r="C85" s="133"/>
      <c r="D85" s="134"/>
      <c r="E85" s="134"/>
      <c r="F85" s="433"/>
      <c r="G85" s="434"/>
      <c r="H85" s="134"/>
      <c r="I85" s="140"/>
      <c r="J85" s="206"/>
      <c r="L85" s="112"/>
      <c r="M85" s="91"/>
    </row>
    <row r="86" spans="3:13" ht="15.75" x14ac:dyDescent="0.25">
      <c r="C86" s="185" t="s">
        <v>52</v>
      </c>
      <c r="D86" s="146">
        <f>SUM(D83:D85)</f>
        <v>1620000</v>
      </c>
      <c r="E86" s="146">
        <f>SUM(E83:E85)</f>
        <v>424840.30345336406</v>
      </c>
      <c r="F86" s="91"/>
      <c r="H86" s="153">
        <f>SUM(H83:H85)</f>
        <v>4684.9682399998419</v>
      </c>
      <c r="I86" s="199">
        <f>SUM(I83:I85)</f>
        <v>1217.8550266359816</v>
      </c>
      <c r="J86" s="210"/>
      <c r="L86" s="108"/>
      <c r="M86" s="91"/>
    </row>
    <row r="87" spans="3:13" x14ac:dyDescent="0.2">
      <c r="C87" s="95"/>
      <c r="D87" s="91"/>
      <c r="E87" s="91"/>
      <c r="F87" s="91"/>
      <c r="H87" s="461" t="s">
        <v>102</v>
      </c>
      <c r="I87" s="461"/>
      <c r="J87" s="211"/>
    </row>
    <row r="88" spans="3:13" x14ac:dyDescent="0.2">
      <c r="C88" s="91"/>
      <c r="D88" s="91"/>
      <c r="E88" s="118"/>
      <c r="F88" s="195"/>
    </row>
    <row r="89" spans="3:13" ht="13.5" thickBot="1" x14ac:dyDescent="0.25">
      <c r="C89" s="91"/>
      <c r="D89" s="91"/>
      <c r="E89" s="91"/>
      <c r="F89" s="91"/>
    </row>
    <row r="90" spans="3:13" ht="18.75" customHeight="1" thickBot="1" x14ac:dyDescent="0.25">
      <c r="C90" s="414" t="s">
        <v>84</v>
      </c>
      <c r="D90" s="415"/>
      <c r="E90" s="415"/>
      <c r="F90" s="415"/>
      <c r="G90" s="415"/>
      <c r="H90" s="415"/>
      <c r="I90" s="415"/>
      <c r="J90" s="415"/>
      <c r="K90" s="415"/>
      <c r="L90" s="415"/>
      <c r="M90" s="416"/>
    </row>
    <row r="91" spans="3:13" ht="13.5" thickBot="1" x14ac:dyDescent="0.25">
      <c r="C91" s="91"/>
      <c r="D91" s="91"/>
      <c r="E91" s="91"/>
      <c r="F91" s="91"/>
    </row>
    <row r="92" spans="3:13" ht="16.5" thickBot="1" x14ac:dyDescent="0.25">
      <c r="C92" s="414" t="s">
        <v>49</v>
      </c>
      <c r="D92" s="415"/>
      <c r="E92" s="415"/>
      <c r="F92" s="415"/>
      <c r="G92" s="415"/>
      <c r="H92" s="415"/>
      <c r="I92" s="415"/>
      <c r="J92" s="415"/>
      <c r="K92" s="415"/>
      <c r="L92" s="415"/>
      <c r="M92" s="416"/>
    </row>
    <row r="93" spans="3:13" s="108" customFormat="1" ht="26.25" customHeight="1" x14ac:dyDescent="0.2">
      <c r="C93" s="37"/>
      <c r="D93" s="37"/>
      <c r="E93" s="37"/>
      <c r="F93" s="37"/>
      <c r="G93" s="37"/>
      <c r="H93" s="483" t="s">
        <v>76</v>
      </c>
      <c r="I93" s="483"/>
      <c r="J93" s="484" t="s">
        <v>104</v>
      </c>
      <c r="K93" s="484"/>
      <c r="L93" s="484" t="s">
        <v>100</v>
      </c>
      <c r="M93" s="484"/>
    </row>
    <row r="94" spans="3:13" ht="15.75" customHeight="1" x14ac:dyDescent="0.2">
      <c r="C94" s="142" t="s">
        <v>73</v>
      </c>
      <c r="D94" s="143" t="s">
        <v>1</v>
      </c>
      <c r="E94" s="143" t="s">
        <v>2</v>
      </c>
      <c r="F94" s="432" t="s">
        <v>3</v>
      </c>
      <c r="G94" s="432"/>
      <c r="H94" s="143" t="s">
        <v>1</v>
      </c>
      <c r="I94" s="143" t="s">
        <v>2</v>
      </c>
      <c r="J94" s="143" t="s">
        <v>1</v>
      </c>
      <c r="K94" s="143" t="s">
        <v>2</v>
      </c>
      <c r="L94" s="143" t="s">
        <v>1</v>
      </c>
      <c r="M94" s="143" t="s">
        <v>2</v>
      </c>
    </row>
    <row r="95" spans="3:13" ht="13.5" customHeight="1" x14ac:dyDescent="0.2">
      <c r="C95" s="136" t="s">
        <v>103</v>
      </c>
      <c r="D95" s="126">
        <v>200767</v>
      </c>
      <c r="E95" s="126">
        <v>51939</v>
      </c>
      <c r="F95" s="411">
        <f>+D95/E95</f>
        <v>3.8654383026242325</v>
      </c>
      <c r="G95" s="412"/>
      <c r="H95" s="140">
        <f>+D95*0.2</f>
        <v>40153.4</v>
      </c>
      <c r="I95" s="140">
        <f>+E95*0.2</f>
        <v>10387.800000000001</v>
      </c>
      <c r="J95" s="139">
        <f t="shared" ref="J95:K97" si="5">+D95+H95</f>
        <v>240920.4</v>
      </c>
      <c r="K95" s="139">
        <f t="shared" si="5"/>
        <v>62326.8</v>
      </c>
      <c r="L95" s="139">
        <f>+J95*$D$21</f>
        <v>98078.694839999996</v>
      </c>
      <c r="M95" s="139">
        <f>+K95*$D$21</f>
        <v>25373.240280000002</v>
      </c>
    </row>
    <row r="96" spans="3:13" x14ac:dyDescent="0.2">
      <c r="C96" s="136">
        <v>43831</v>
      </c>
      <c r="D96" s="126">
        <f>+E96*F96</f>
        <v>5978328.7199999997</v>
      </c>
      <c r="E96" s="126">
        <v>1512735</v>
      </c>
      <c r="F96" s="411">
        <v>3.952</v>
      </c>
      <c r="G96" s="412"/>
      <c r="H96" s="140"/>
      <c r="I96" s="140"/>
      <c r="J96" s="139">
        <f t="shared" si="5"/>
        <v>5978328.7199999997</v>
      </c>
      <c r="K96" s="139">
        <f t="shared" si="5"/>
        <v>1512735</v>
      </c>
      <c r="L96" s="139">
        <f t="shared" ref="L96:L97" si="6">+J96*$D$21</f>
        <v>2433777.6219119998</v>
      </c>
      <c r="M96" s="139">
        <f t="shared" ref="M96:M97" si="7">+K96*$D$21</f>
        <v>615834.41850000003</v>
      </c>
    </row>
    <row r="97" spans="3:13" x14ac:dyDescent="0.2">
      <c r="C97" s="136"/>
      <c r="D97" s="126"/>
      <c r="E97" s="126"/>
      <c r="F97" s="411"/>
      <c r="G97" s="412"/>
      <c r="H97" s="140"/>
      <c r="I97" s="140"/>
      <c r="J97" s="139">
        <f t="shared" si="5"/>
        <v>0</v>
      </c>
      <c r="K97" s="139">
        <f t="shared" si="5"/>
        <v>0</v>
      </c>
      <c r="L97" s="139">
        <f t="shared" si="6"/>
        <v>0</v>
      </c>
      <c r="M97" s="139">
        <f t="shared" si="7"/>
        <v>0</v>
      </c>
    </row>
    <row r="98" spans="3:13" ht="15.75" x14ac:dyDescent="0.25">
      <c r="C98" s="144" t="s">
        <v>74</v>
      </c>
      <c r="D98" s="145">
        <f>SUM(D95:D97)</f>
        <v>6179095.7199999997</v>
      </c>
      <c r="E98" s="145">
        <f>SUM(E95:E97)</f>
        <v>1564674</v>
      </c>
      <c r="F98" s="91"/>
      <c r="H98" s="145">
        <f t="shared" ref="H98:M98" si="8">SUM(H95:H97)</f>
        <v>40153.4</v>
      </c>
      <c r="I98" s="145">
        <f t="shared" si="8"/>
        <v>10387.800000000001</v>
      </c>
      <c r="J98" s="145">
        <f t="shared" si="8"/>
        <v>6219249.1200000001</v>
      </c>
      <c r="K98" s="145">
        <f t="shared" si="8"/>
        <v>1575061.8</v>
      </c>
      <c r="L98" s="146">
        <f t="shared" si="8"/>
        <v>2531856.3167519998</v>
      </c>
      <c r="M98" s="147">
        <f t="shared" si="8"/>
        <v>641207.65878000006</v>
      </c>
    </row>
    <row r="99" spans="3:13" ht="15.75" x14ac:dyDescent="0.25">
      <c r="C99" s="55"/>
      <c r="D99" s="55"/>
      <c r="E99" s="55"/>
      <c r="F99" s="55"/>
    </row>
    <row r="100" spans="3:13" ht="15.75" x14ac:dyDescent="0.25">
      <c r="C100" s="55"/>
      <c r="D100" s="55"/>
      <c r="E100" s="55"/>
      <c r="F100" s="55"/>
      <c r="L100" s="153">
        <f>+L98+H86</f>
        <v>2536541.2849919996</v>
      </c>
      <c r="M100" s="153">
        <f>+M98+I86</f>
        <v>642425.51380663598</v>
      </c>
    </row>
    <row r="101" spans="3:13" ht="15.75" x14ac:dyDescent="0.25">
      <c r="C101" s="55"/>
      <c r="D101" s="55"/>
      <c r="E101" s="55"/>
      <c r="F101" s="55"/>
      <c r="L101" s="461" t="s">
        <v>85</v>
      </c>
      <c r="M101" s="461"/>
    </row>
    <row r="102" spans="3:13" ht="16.5" thickBot="1" x14ac:dyDescent="0.3">
      <c r="C102" s="55"/>
      <c r="D102" s="55"/>
      <c r="E102" s="55"/>
      <c r="F102" s="55"/>
      <c r="L102" s="95"/>
      <c r="M102" s="95"/>
    </row>
    <row r="103" spans="3:13" ht="16.5" customHeight="1" thickBot="1" x14ac:dyDescent="0.25">
      <c r="C103" s="414" t="s">
        <v>95</v>
      </c>
      <c r="D103" s="415"/>
      <c r="E103" s="415"/>
      <c r="F103" s="415"/>
      <c r="G103" s="415"/>
      <c r="H103" s="415"/>
      <c r="I103" s="415"/>
      <c r="J103" s="415"/>
      <c r="K103" s="415"/>
      <c r="L103" s="416"/>
      <c r="M103" s="95"/>
    </row>
    <row r="104" spans="3:13" s="87" customFormat="1" ht="42.75" customHeight="1" x14ac:dyDescent="0.2">
      <c r="C104" s="37"/>
      <c r="F104" s="483" t="s">
        <v>106</v>
      </c>
      <c r="G104" s="483"/>
      <c r="H104" s="483"/>
      <c r="I104" s="201" t="s">
        <v>114</v>
      </c>
      <c r="J104" s="203" t="s">
        <v>101</v>
      </c>
      <c r="K104" s="435" t="s">
        <v>108</v>
      </c>
      <c r="L104" s="218" t="s">
        <v>67</v>
      </c>
    </row>
    <row r="105" spans="3:13" x14ac:dyDescent="0.2">
      <c r="C105" s="110"/>
      <c r="D105" s="196" t="s">
        <v>2</v>
      </c>
      <c r="E105" s="189" t="s">
        <v>75</v>
      </c>
      <c r="F105" s="417" t="s">
        <v>2</v>
      </c>
      <c r="G105" s="417"/>
      <c r="H105" s="207" t="s">
        <v>105</v>
      </c>
      <c r="I105" s="202" t="s">
        <v>2</v>
      </c>
      <c r="J105" s="184" t="s">
        <v>2</v>
      </c>
      <c r="K105" s="503"/>
      <c r="L105" s="217" t="s">
        <v>2</v>
      </c>
    </row>
    <row r="106" spans="3:13" x14ac:dyDescent="0.2">
      <c r="C106" s="155" t="s">
        <v>69</v>
      </c>
      <c r="D106" s="141"/>
      <c r="E106" s="141"/>
      <c r="F106" s="495"/>
      <c r="G106" s="496"/>
      <c r="H106" s="141"/>
      <c r="I106" s="212"/>
      <c r="J106" s="141"/>
      <c r="L106" s="108"/>
    </row>
    <row r="107" spans="3:13" x14ac:dyDescent="0.2">
      <c r="C107" s="136">
        <f>+C40</f>
        <v>43132</v>
      </c>
      <c r="D107" s="159">
        <f>+E40</f>
        <v>204962</v>
      </c>
      <c r="E107" s="134"/>
      <c r="F107" s="492">
        <f>+D107*$D$21</f>
        <v>83440.030200000008</v>
      </c>
      <c r="G107" s="493"/>
      <c r="H107" s="140">
        <f>+E107*$D$21</f>
        <v>0</v>
      </c>
      <c r="I107" s="213">
        <f>+E83</f>
        <v>83440.030200000008</v>
      </c>
      <c r="J107" s="139">
        <f>+F107+H107-I107</f>
        <v>0</v>
      </c>
      <c r="L107" s="108"/>
    </row>
    <row r="108" spans="3:13" x14ac:dyDescent="0.2">
      <c r="C108" s="136" t="str">
        <f>+C41</f>
        <v>mar-18 corresponde Adicional</v>
      </c>
      <c r="D108" s="159">
        <f>+E41</f>
        <v>701339</v>
      </c>
      <c r="E108" s="140">
        <f>+I41</f>
        <v>140267.80000000002</v>
      </c>
      <c r="F108" s="492">
        <f>+D108*$D$21</f>
        <v>285515.10690000001</v>
      </c>
      <c r="G108" s="493"/>
      <c r="H108" s="140">
        <f>+E108*$D$21</f>
        <v>57103.021380000013</v>
      </c>
      <c r="I108" s="213">
        <f>+E84</f>
        <v>341400.27325336408</v>
      </c>
      <c r="J108" s="139">
        <f>+F108+H108-I108</f>
        <v>1217.8550266359234</v>
      </c>
      <c r="L108" s="108"/>
    </row>
    <row r="109" spans="3:13" x14ac:dyDescent="0.2">
      <c r="C109" s="136" t="str">
        <f>+C95</f>
        <v>feb-19 corresponde Adicional</v>
      </c>
      <c r="D109" s="159">
        <f>+E95</f>
        <v>51939</v>
      </c>
      <c r="E109" s="178">
        <f>+I95</f>
        <v>10387.800000000001</v>
      </c>
      <c r="F109" s="492">
        <f>+D109*$D$21</f>
        <v>21144.366900000001</v>
      </c>
      <c r="G109" s="493"/>
      <c r="H109" s="140">
        <f>+E109*$D$21</f>
        <v>4228.8733800000009</v>
      </c>
      <c r="I109" s="213">
        <v>0</v>
      </c>
      <c r="J109" s="139">
        <f>+F109+H109-I109</f>
        <v>25373.240280000002</v>
      </c>
      <c r="L109" s="108"/>
    </row>
    <row r="110" spans="3:13" x14ac:dyDescent="0.2">
      <c r="C110" s="136"/>
      <c r="D110" s="134"/>
      <c r="E110" s="159"/>
      <c r="F110" s="492"/>
      <c r="G110" s="493"/>
      <c r="H110" s="140"/>
      <c r="I110" s="213"/>
      <c r="J110" s="139"/>
      <c r="L110" s="206"/>
    </row>
    <row r="111" spans="3:13" x14ac:dyDescent="0.2">
      <c r="C111" s="141"/>
      <c r="D111" s="156">
        <f>SUM(D107:D110)</f>
        <v>958240</v>
      </c>
      <c r="E111" s="156">
        <f>SUM(E107:E110)</f>
        <v>150655.6</v>
      </c>
      <c r="F111" s="497">
        <f>SUM(F107:G110)</f>
        <v>390099.50400000007</v>
      </c>
      <c r="G111" s="497"/>
      <c r="H111" s="157">
        <f>SUM(H107:H110)</f>
        <v>61331.89476000001</v>
      </c>
      <c r="I111" s="214">
        <f>SUM(I107:I110)</f>
        <v>424840.30345336406</v>
      </c>
      <c r="J111" s="199">
        <f>SUM(J107:J110)</f>
        <v>26591.095306635925</v>
      </c>
      <c r="K111" s="216">
        <v>0.1</v>
      </c>
      <c r="L111" s="157">
        <f>+J111*(1+K111)</f>
        <v>29250.20483729952</v>
      </c>
    </row>
    <row r="112" spans="3:13" x14ac:dyDescent="0.2">
      <c r="C112" s="155" t="s">
        <v>70</v>
      </c>
      <c r="D112" s="158"/>
      <c r="E112" s="141"/>
      <c r="F112" s="497"/>
      <c r="G112" s="497"/>
      <c r="H112" s="157"/>
      <c r="I112" s="215"/>
      <c r="J112" s="139"/>
      <c r="L112" s="108"/>
    </row>
    <row r="113" spans="3:12" x14ac:dyDescent="0.2">
      <c r="C113" s="136"/>
      <c r="D113" s="159"/>
      <c r="E113" s="134"/>
      <c r="F113" s="492">
        <f>+D113*$D$21</f>
        <v>0</v>
      </c>
      <c r="G113" s="493"/>
      <c r="H113" s="140">
        <f>+E113*$D$21</f>
        <v>0</v>
      </c>
      <c r="I113" s="213"/>
      <c r="J113" s="139">
        <f>+F113+H113-I113</f>
        <v>0</v>
      </c>
      <c r="L113" s="108"/>
    </row>
    <row r="114" spans="3:12" x14ac:dyDescent="0.2">
      <c r="C114" s="136">
        <f>+C96</f>
        <v>43831</v>
      </c>
      <c r="D114" s="159">
        <f>+E96</f>
        <v>1512735</v>
      </c>
      <c r="E114" s="134"/>
      <c r="F114" s="492">
        <f>+D114*$D$21</f>
        <v>615834.41850000003</v>
      </c>
      <c r="G114" s="493"/>
      <c r="H114" s="140">
        <f t="shared" ref="H114:H115" si="9">+E114*$D$21</f>
        <v>0</v>
      </c>
      <c r="I114" s="213">
        <v>0</v>
      </c>
      <c r="J114" s="139">
        <f>+F114+H114-I114</f>
        <v>615834.41850000003</v>
      </c>
      <c r="L114" s="108"/>
    </row>
    <row r="115" spans="3:12" x14ac:dyDescent="0.2">
      <c r="C115" s="133"/>
      <c r="D115" s="159"/>
      <c r="E115" s="134"/>
      <c r="F115" s="492">
        <f t="shared" ref="F115" si="10">+D115*$D$21</f>
        <v>0</v>
      </c>
      <c r="G115" s="493"/>
      <c r="H115" s="140">
        <f t="shared" si="9"/>
        <v>0</v>
      </c>
      <c r="I115" s="213"/>
      <c r="J115" s="139">
        <f>+D115+E115-I115</f>
        <v>0</v>
      </c>
      <c r="L115" s="108"/>
    </row>
    <row r="116" spans="3:12" x14ac:dyDescent="0.2">
      <c r="C116" s="141"/>
      <c r="D116" s="162">
        <f>SUM(D113:D114)</f>
        <v>1512735</v>
      </c>
      <c r="E116" s="141"/>
      <c r="F116" s="498">
        <f>SUM(F113:G115)</f>
        <v>615834.41850000003</v>
      </c>
      <c r="G116" s="499"/>
      <c r="H116" s="157">
        <f>SUM(H113:H115)</f>
        <v>0</v>
      </c>
      <c r="I116" s="214">
        <f>SUM(I113:I115)</f>
        <v>0</v>
      </c>
      <c r="J116" s="199">
        <f>SUM(J113:J115)</f>
        <v>615834.41850000003</v>
      </c>
      <c r="K116" s="216">
        <v>0</v>
      </c>
      <c r="L116" s="139">
        <f>+J116*(1+K116)</f>
        <v>615834.41850000003</v>
      </c>
    </row>
    <row r="117" spans="3:12" x14ac:dyDescent="0.2">
      <c r="C117" s="179" t="s">
        <v>68</v>
      </c>
      <c r="D117" s="163">
        <f>+D111+D116</f>
        <v>2470975</v>
      </c>
      <c r="E117" s="118"/>
      <c r="I117" s="494"/>
      <c r="J117" s="494"/>
      <c r="K117" s="91"/>
      <c r="L117" s="153">
        <f>+L111+L116</f>
        <v>645084.62333729956</v>
      </c>
    </row>
    <row r="118" spans="3:12" ht="15.75" x14ac:dyDescent="0.25">
      <c r="C118" s="93"/>
      <c r="D118" s="109">
        <f>+D117-$D$20</f>
        <v>0</v>
      </c>
      <c r="E118" s="95"/>
      <c r="L118" s="166" t="s">
        <v>86</v>
      </c>
    </row>
    <row r="119" spans="3:12" ht="16.5" thickBot="1" x14ac:dyDescent="0.3">
      <c r="C119" s="55"/>
      <c r="D119" s="55"/>
      <c r="E119" s="55"/>
      <c r="F119" s="55"/>
    </row>
    <row r="120" spans="3:12" ht="15.75" x14ac:dyDescent="0.2">
      <c r="C120" s="439" t="s">
        <v>94</v>
      </c>
      <c r="D120" s="440"/>
      <c r="E120" s="440"/>
      <c r="F120" s="440"/>
      <c r="G120" s="440"/>
      <c r="H120" s="440"/>
      <c r="I120" s="441"/>
    </row>
    <row r="121" spans="3:12" ht="15.75" x14ac:dyDescent="0.2">
      <c r="C121" s="171"/>
      <c r="D121" s="37"/>
      <c r="E121" s="37"/>
      <c r="F121" s="37"/>
      <c r="G121" s="37"/>
      <c r="H121" s="37"/>
      <c r="I121" s="172"/>
    </row>
    <row r="122" spans="3:12" x14ac:dyDescent="0.2">
      <c r="C122" s="173" t="s">
        <v>87</v>
      </c>
      <c r="D122" s="128">
        <v>4300250</v>
      </c>
      <c r="E122" s="95"/>
      <c r="F122" s="91"/>
      <c r="G122" s="91"/>
      <c r="H122" s="91"/>
      <c r="I122" s="99"/>
    </row>
    <row r="123" spans="3:12" x14ac:dyDescent="0.2">
      <c r="C123" s="173" t="s">
        <v>19</v>
      </c>
      <c r="D123" s="164" t="s">
        <v>22</v>
      </c>
      <c r="E123" s="95"/>
      <c r="F123" s="91"/>
      <c r="G123" s="91"/>
      <c r="H123" s="91"/>
      <c r="I123" s="99"/>
    </row>
    <row r="124" spans="3:12" ht="15.75" x14ac:dyDescent="0.25">
      <c r="C124" s="148"/>
      <c r="D124" s="169">
        <f>IF(D123="SI",0.8*D122,D122*0.6)</f>
        <v>2580150</v>
      </c>
      <c r="E124" s="95"/>
      <c r="F124" s="91"/>
      <c r="G124" s="91"/>
      <c r="H124" s="91"/>
      <c r="I124" s="99"/>
    </row>
    <row r="125" spans="3:12" ht="15.75" x14ac:dyDescent="0.25">
      <c r="C125" s="148"/>
      <c r="D125" s="90" t="s">
        <v>90</v>
      </c>
      <c r="E125" s="95"/>
      <c r="F125" s="91"/>
      <c r="G125" s="91"/>
      <c r="H125" s="91"/>
      <c r="I125" s="99"/>
    </row>
    <row r="126" spans="3:12" x14ac:dyDescent="0.2">
      <c r="C126" s="148"/>
      <c r="D126" s="95"/>
      <c r="E126" s="95"/>
      <c r="F126" s="91"/>
      <c r="G126" s="91"/>
      <c r="H126" s="91"/>
      <c r="I126" s="99"/>
    </row>
    <row r="127" spans="3:12" ht="13.5" customHeight="1" x14ac:dyDescent="0.25">
      <c r="C127" s="174" t="s">
        <v>89</v>
      </c>
      <c r="D127" s="55"/>
      <c r="E127" s="55"/>
      <c r="F127" s="55"/>
      <c r="G127" s="91"/>
      <c r="H127" s="91"/>
      <c r="I127" s="99"/>
    </row>
    <row r="128" spans="3:12" ht="13.5" customHeight="1" x14ac:dyDescent="0.25">
      <c r="C128" s="174"/>
      <c r="D128" s="55"/>
      <c r="E128" s="170" t="s">
        <v>1</v>
      </c>
      <c r="F128" s="170" t="s">
        <v>2</v>
      </c>
      <c r="G128" s="91"/>
      <c r="H128" s="91"/>
      <c r="I128" s="99"/>
    </row>
    <row r="129" spans="3:10" ht="13.5" customHeight="1" x14ac:dyDescent="0.25">
      <c r="C129" s="442" t="s">
        <v>91</v>
      </c>
      <c r="D129" s="443"/>
      <c r="E129" s="180">
        <f>+D124</f>
        <v>2580150</v>
      </c>
      <c r="F129" s="194"/>
      <c r="G129" s="91"/>
      <c r="H129" s="91"/>
      <c r="I129" s="99"/>
    </row>
    <row r="130" spans="3:10" ht="13.5" customHeight="1" x14ac:dyDescent="0.25">
      <c r="C130" s="442" t="s">
        <v>92</v>
      </c>
      <c r="D130" s="443"/>
      <c r="E130" s="180">
        <f>+L100</f>
        <v>2536541.2849919996</v>
      </c>
      <c r="F130" s="181">
        <f>+M100</f>
        <v>642425.51380663598</v>
      </c>
      <c r="G130" s="91"/>
      <c r="H130" s="91"/>
      <c r="I130" s="99"/>
    </row>
    <row r="131" spans="3:10" ht="13.5" customHeight="1" x14ac:dyDescent="0.25">
      <c r="C131" s="442" t="s">
        <v>93</v>
      </c>
      <c r="D131" s="443"/>
      <c r="E131" s="194"/>
      <c r="F131" s="180">
        <f>+L117</f>
        <v>645084.62333729956</v>
      </c>
      <c r="G131" s="91"/>
      <c r="H131" s="91"/>
      <c r="I131" s="99"/>
    </row>
    <row r="132" spans="3:10" ht="13.5" customHeight="1" x14ac:dyDescent="0.25">
      <c r="C132" s="175"/>
      <c r="D132" s="55"/>
      <c r="E132" s="90"/>
      <c r="F132" s="182"/>
      <c r="G132" s="91"/>
      <c r="H132" s="91"/>
      <c r="I132" s="99"/>
    </row>
    <row r="133" spans="3:10" ht="13.5" customHeight="1" x14ac:dyDescent="0.25">
      <c r="C133" s="455" t="s">
        <v>72</v>
      </c>
      <c r="D133" s="456"/>
      <c r="E133" s="165">
        <f>+MIN(E129:E130)</f>
        <v>2536541.2849919996</v>
      </c>
      <c r="F133" s="165">
        <f>+F130</f>
        <v>642425.51380663598</v>
      </c>
      <c r="G133" s="91"/>
      <c r="H133" s="91"/>
      <c r="I133" s="99"/>
    </row>
    <row r="134" spans="3:10" ht="13.5" thickBot="1" x14ac:dyDescent="0.25">
      <c r="C134" s="149"/>
      <c r="D134" s="150"/>
      <c r="E134" s="151"/>
      <c r="F134" s="152"/>
      <c r="G134" s="103"/>
      <c r="H134" s="103"/>
      <c r="I134" s="104"/>
    </row>
    <row r="135" spans="3:10" x14ac:dyDescent="0.2">
      <c r="C135" s="93"/>
      <c r="D135" s="95"/>
      <c r="E135" s="95"/>
      <c r="F135" s="91"/>
    </row>
    <row r="136" spans="3:10" ht="13.5" thickBot="1" x14ac:dyDescent="0.25">
      <c r="C136" s="93"/>
      <c r="D136" s="95"/>
      <c r="E136" s="95"/>
      <c r="F136" s="91"/>
    </row>
    <row r="137" spans="3:10" ht="16.5" thickBot="1" x14ac:dyDescent="0.3">
      <c r="C137" s="458" t="s">
        <v>66</v>
      </c>
      <c r="D137" s="459"/>
      <c r="E137" s="459"/>
      <c r="F137" s="459"/>
      <c r="G137" s="459"/>
      <c r="H137" s="459"/>
      <c r="I137" s="460"/>
      <c r="J137" s="198"/>
    </row>
    <row r="138" spans="3:10" ht="42.75" customHeight="1" x14ac:dyDescent="0.2">
      <c r="C138" s="93"/>
      <c r="D138" s="435" t="s">
        <v>99</v>
      </c>
      <c r="E138" s="435"/>
      <c r="F138" s="108"/>
      <c r="H138" s="484" t="s">
        <v>109</v>
      </c>
      <c r="I138" s="484"/>
      <c r="J138" s="208"/>
    </row>
    <row r="139" spans="3:10" ht="15.75" x14ac:dyDescent="0.25">
      <c r="C139" s="176" t="s">
        <v>80</v>
      </c>
      <c r="D139" s="155" t="s">
        <v>1</v>
      </c>
      <c r="E139" s="155" t="s">
        <v>2</v>
      </c>
      <c r="F139" s="457" t="s">
        <v>3</v>
      </c>
      <c r="G139" s="457"/>
      <c r="H139" s="200" t="s">
        <v>1</v>
      </c>
      <c r="I139" s="177" t="s">
        <v>2</v>
      </c>
      <c r="J139" s="209"/>
    </row>
    <row r="140" spans="3:10" x14ac:dyDescent="0.2">
      <c r="C140" s="136" t="str">
        <f>+C84</f>
        <v>mar-18 corresponde Adicional</v>
      </c>
      <c r="D140" s="178">
        <f>+H84</f>
        <v>4684.9682399998419</v>
      </c>
      <c r="E140" s="178">
        <f>+I84</f>
        <v>1217.8550266359816</v>
      </c>
      <c r="F140" s="452">
        <f>+D140/E140</f>
        <v>3.8469014271270767</v>
      </c>
      <c r="G140" s="452"/>
      <c r="H140" s="178">
        <f>+H84-D140</f>
        <v>0</v>
      </c>
      <c r="I140" s="178">
        <f>+I84-E140</f>
        <v>0</v>
      </c>
      <c r="J140" s="206"/>
    </row>
    <row r="141" spans="3:10" x14ac:dyDescent="0.2">
      <c r="C141" s="136" t="str">
        <f>+C95</f>
        <v>feb-19 corresponde Adicional</v>
      </c>
      <c r="D141" s="178">
        <f>+L95</f>
        <v>98078.694839999996</v>
      </c>
      <c r="E141" s="178">
        <f>+M95</f>
        <v>25373.240280000002</v>
      </c>
      <c r="F141" s="452">
        <f t="shared" ref="F141:F142" si="11">+D141/E141</f>
        <v>3.865438302624232</v>
      </c>
      <c r="G141" s="452"/>
      <c r="H141" s="178">
        <f>+L95-D141</f>
        <v>0</v>
      </c>
      <c r="I141" s="178">
        <f>+M95-E141</f>
        <v>0</v>
      </c>
      <c r="J141" s="206"/>
    </row>
    <row r="142" spans="3:10" x14ac:dyDescent="0.2">
      <c r="C142" s="136">
        <f>+C96</f>
        <v>43831</v>
      </c>
      <c r="D142" s="178">
        <f>+E133-D140-D141</f>
        <v>2433777.6219119998</v>
      </c>
      <c r="E142" s="178">
        <f>+F133-E140-E141</f>
        <v>615834.41849999991</v>
      </c>
      <c r="F142" s="452">
        <f t="shared" si="11"/>
        <v>3.9520000000000004</v>
      </c>
      <c r="G142" s="452"/>
      <c r="H142" s="178">
        <f>+L96-D142</f>
        <v>0</v>
      </c>
      <c r="I142" s="178">
        <f>+M96-E142</f>
        <v>0</v>
      </c>
      <c r="J142" s="206"/>
    </row>
    <row r="143" spans="3:10" x14ac:dyDescent="0.2">
      <c r="C143" s="219"/>
      <c r="D143" s="220"/>
      <c r="E143" s="220"/>
      <c r="F143" s="452"/>
      <c r="G143" s="452"/>
      <c r="H143" s="178"/>
      <c r="I143" s="178"/>
      <c r="J143" s="206"/>
    </row>
    <row r="144" spans="3:10" ht="15.75" x14ac:dyDescent="0.25">
      <c r="C144" s="186" t="s">
        <v>57</v>
      </c>
      <c r="D144" s="146">
        <f>SUM(D140:D142)</f>
        <v>2536541.2849919996</v>
      </c>
      <c r="E144" s="146">
        <f>SUM(E140:E142)</f>
        <v>642425.51380663586</v>
      </c>
      <c r="F144" s="107"/>
      <c r="H144" s="153">
        <f>SUM(H140:H142)</f>
        <v>0</v>
      </c>
      <c r="I144" s="153">
        <f>SUM(I140:I142)</f>
        <v>0</v>
      </c>
      <c r="J144" s="210"/>
    </row>
    <row r="145" spans="3:12" x14ac:dyDescent="0.2">
      <c r="C145" s="91"/>
      <c r="D145" s="91"/>
      <c r="E145" s="91"/>
      <c r="F145" s="91"/>
      <c r="H145" s="461" t="s">
        <v>102</v>
      </c>
      <c r="I145" s="461"/>
      <c r="J145" s="205"/>
    </row>
    <row r="146" spans="3:12" x14ac:dyDescent="0.2">
      <c r="C146" s="91"/>
      <c r="D146" s="91"/>
      <c r="E146" s="91"/>
      <c r="F146" s="91"/>
      <c r="J146" s="106"/>
    </row>
    <row r="147" spans="3:12" x14ac:dyDescent="0.2">
      <c r="C147" s="91"/>
      <c r="D147" s="91"/>
      <c r="E147" s="91"/>
      <c r="F147" s="91"/>
    </row>
    <row r="148" spans="3:12" ht="18.75" x14ac:dyDescent="0.2">
      <c r="C148" s="454" t="s">
        <v>8</v>
      </c>
      <c r="D148" s="454"/>
      <c r="E148" s="454"/>
      <c r="F148" s="91"/>
    </row>
    <row r="149" spans="3:12" ht="15.75" customHeight="1" x14ac:dyDescent="0.3">
      <c r="C149" s="451" t="s">
        <v>58</v>
      </c>
      <c r="D149" s="188" t="s">
        <v>1</v>
      </c>
      <c r="E149" s="188" t="s">
        <v>2</v>
      </c>
      <c r="F149" s="91"/>
    </row>
    <row r="150" spans="3:12" ht="18.75" x14ac:dyDescent="0.3">
      <c r="C150" s="451"/>
      <c r="D150" s="187">
        <f>+D86+D144</f>
        <v>4156541.2849919996</v>
      </c>
      <c r="E150" s="187">
        <f>+E86+E144</f>
        <v>1067265.8172599999</v>
      </c>
      <c r="F150" s="91"/>
    </row>
    <row r="151" spans="3:12" x14ac:dyDescent="0.2">
      <c r="C151" s="91"/>
      <c r="D151" s="91"/>
      <c r="E151" s="91"/>
      <c r="F151" s="91"/>
    </row>
    <row r="152" spans="3:12" ht="13.5" thickBot="1" x14ac:dyDescent="0.25">
      <c r="C152" s="91"/>
      <c r="D152" s="91"/>
      <c r="E152" s="91"/>
      <c r="F152" s="91"/>
    </row>
    <row r="153" spans="3:12" ht="16.5" thickBot="1" x14ac:dyDescent="0.25">
      <c r="C153" s="414" t="s">
        <v>13</v>
      </c>
      <c r="D153" s="415"/>
      <c r="E153" s="415"/>
      <c r="F153" s="416"/>
    </row>
    <row r="154" spans="3:12" hidden="1" x14ac:dyDescent="0.2">
      <c r="C154" s="98" t="s">
        <v>17</v>
      </c>
      <c r="D154" s="91"/>
      <c r="E154" s="91"/>
      <c r="F154" s="99"/>
    </row>
    <row r="155" spans="3:12" hidden="1" x14ac:dyDescent="0.2">
      <c r="C155" s="100" t="s">
        <v>14</v>
      </c>
      <c r="D155" s="91"/>
      <c r="E155" s="91"/>
      <c r="F155" s="99"/>
    </row>
    <row r="156" spans="3:12" hidden="1" x14ac:dyDescent="0.2">
      <c r="C156" s="100" t="s">
        <v>15</v>
      </c>
      <c r="D156" s="91"/>
      <c r="E156" s="91"/>
      <c r="F156" s="99"/>
    </row>
    <row r="157" spans="3:12" hidden="1" x14ac:dyDescent="0.2">
      <c r="C157" s="101"/>
      <c r="D157" s="91"/>
      <c r="E157" s="91"/>
      <c r="F157" s="99"/>
      <c r="L157" s="84" t="s">
        <v>62</v>
      </c>
    </row>
    <row r="158" spans="3:12" hidden="1" x14ac:dyDescent="0.2">
      <c r="C158" s="101" t="s">
        <v>10</v>
      </c>
      <c r="D158" s="91"/>
      <c r="E158" s="91"/>
      <c r="F158" s="99"/>
    </row>
    <row r="159" spans="3:12" hidden="1" x14ac:dyDescent="0.2">
      <c r="C159" s="101" t="s">
        <v>11</v>
      </c>
      <c r="D159" s="91"/>
      <c r="E159" s="91"/>
      <c r="F159" s="99"/>
    </row>
    <row r="160" spans="3:12" hidden="1" x14ac:dyDescent="0.2">
      <c r="C160" s="101" t="s">
        <v>12</v>
      </c>
      <c r="D160" s="91"/>
      <c r="E160" s="91"/>
      <c r="F160" s="99"/>
    </row>
    <row r="161" spans="3:6" ht="13.5" hidden="1" thickBot="1" x14ac:dyDescent="0.25">
      <c r="C161" s="102" t="s">
        <v>16</v>
      </c>
      <c r="D161" s="103"/>
      <c r="E161" s="103"/>
      <c r="F161" s="104"/>
    </row>
    <row r="163" spans="3:6" x14ac:dyDescent="0.2">
      <c r="C163" s="119" t="s">
        <v>81</v>
      </c>
      <c r="D163" s="120" t="s">
        <v>82</v>
      </c>
    </row>
  </sheetData>
  <mergeCells count="100">
    <mergeCell ref="C46:L46"/>
    <mergeCell ref="F115:G115"/>
    <mergeCell ref="F116:G116"/>
    <mergeCell ref="C80:I80"/>
    <mergeCell ref="K104:K105"/>
    <mergeCell ref="C103:L103"/>
    <mergeCell ref="K47:K48"/>
    <mergeCell ref="F109:G109"/>
    <mergeCell ref="F113:G113"/>
    <mergeCell ref="F114:G114"/>
    <mergeCell ref="F57:G57"/>
    <mergeCell ref="F58:G58"/>
    <mergeCell ref="F59:G59"/>
    <mergeCell ref="F48:G48"/>
    <mergeCell ref="F107:G107"/>
    <mergeCell ref="F52:G52"/>
    <mergeCell ref="F53:G53"/>
    <mergeCell ref="F54:G54"/>
    <mergeCell ref="F55:G55"/>
    <mergeCell ref="F56:G56"/>
    <mergeCell ref="F142:G142"/>
    <mergeCell ref="F143:G143"/>
    <mergeCell ref="I117:J117"/>
    <mergeCell ref="D81:E81"/>
    <mergeCell ref="D138:E138"/>
    <mergeCell ref="H87:I87"/>
    <mergeCell ref="F104:H104"/>
    <mergeCell ref="F105:G105"/>
    <mergeCell ref="F106:G106"/>
    <mergeCell ref="C133:D133"/>
    <mergeCell ref="C131:D131"/>
    <mergeCell ref="F110:G110"/>
    <mergeCell ref="F111:G111"/>
    <mergeCell ref="F112:G112"/>
    <mergeCell ref="C137:I137"/>
    <mergeCell ref="F108:G108"/>
    <mergeCell ref="L44:M44"/>
    <mergeCell ref="F94:G94"/>
    <mergeCell ref="F95:G95"/>
    <mergeCell ref="C63:I63"/>
    <mergeCell ref="C72:D72"/>
    <mergeCell ref="C76:D76"/>
    <mergeCell ref="F82:G82"/>
    <mergeCell ref="F83:G83"/>
    <mergeCell ref="F84:G84"/>
    <mergeCell ref="F85:G85"/>
    <mergeCell ref="C74:D74"/>
    <mergeCell ref="H81:I81"/>
    <mergeCell ref="F47:H47"/>
    <mergeCell ref="F49:G49"/>
    <mergeCell ref="F50:G50"/>
    <mergeCell ref="F51:G51"/>
    <mergeCell ref="F1:I1"/>
    <mergeCell ref="H38:I38"/>
    <mergeCell ref="F14:I14"/>
    <mergeCell ref="C8:E8"/>
    <mergeCell ref="D9:E9"/>
    <mergeCell ref="F9:G9"/>
    <mergeCell ref="C32:D32"/>
    <mergeCell ref="C37:M37"/>
    <mergeCell ref="C35:M35"/>
    <mergeCell ref="J38:K38"/>
    <mergeCell ref="L38:M38"/>
    <mergeCell ref="G4:H4"/>
    <mergeCell ref="F3:H3"/>
    <mergeCell ref="D10:E10"/>
    <mergeCell ref="F10:G11"/>
    <mergeCell ref="H10:H11"/>
    <mergeCell ref="D11:E11"/>
    <mergeCell ref="D12:E12"/>
    <mergeCell ref="C13:D13"/>
    <mergeCell ref="C16:C18"/>
    <mergeCell ref="H145:I145"/>
    <mergeCell ref="C29:D29"/>
    <mergeCell ref="C14:D14"/>
    <mergeCell ref="C15:D15"/>
    <mergeCell ref="F39:G39"/>
    <mergeCell ref="F40:G40"/>
    <mergeCell ref="F41:G41"/>
    <mergeCell ref="F42:G42"/>
    <mergeCell ref="C73:D73"/>
    <mergeCell ref="C24:D24"/>
    <mergeCell ref="F139:G139"/>
    <mergeCell ref="F140:G140"/>
    <mergeCell ref="C153:F153"/>
    <mergeCell ref="C90:M90"/>
    <mergeCell ref="C92:M92"/>
    <mergeCell ref="H93:I93"/>
    <mergeCell ref="J93:K93"/>
    <mergeCell ref="L93:M93"/>
    <mergeCell ref="H138:I138"/>
    <mergeCell ref="F96:G96"/>
    <mergeCell ref="F97:G97"/>
    <mergeCell ref="L101:M101"/>
    <mergeCell ref="C120:I120"/>
    <mergeCell ref="C129:D129"/>
    <mergeCell ref="C130:D130"/>
    <mergeCell ref="C148:E148"/>
    <mergeCell ref="C149:C150"/>
    <mergeCell ref="F141:G141"/>
  </mergeCells>
  <conditionalFormatting sqref="C11:D11 C8:C10 C19:D21">
    <cfRule type="expression" dxfId="72" priority="41" stopIfTrue="1">
      <formula>#REF!="FACTURA FUERA DE FECHA"</formula>
    </cfRule>
  </conditionalFormatting>
  <conditionalFormatting sqref="C12:D13 D17 C16:D16 C14:C15">
    <cfRule type="expression" dxfId="71" priority="40" stopIfTrue="1">
      <formula>#REF!="FACTURA FUERA DE FECHA"</formula>
    </cfRule>
  </conditionalFormatting>
  <conditionalFormatting sqref="C5:C6 A1:E2">
    <cfRule type="expression" dxfId="70" priority="39">
      <formula>#REF!="FACTURA FUERA DE FECHA"</formula>
    </cfRule>
  </conditionalFormatting>
  <conditionalFormatting sqref="D9">
    <cfRule type="expression" dxfId="69" priority="38" stopIfTrue="1">
      <formula>#REF!="FACTURA FUERA DE FECHA"</formula>
    </cfRule>
  </conditionalFormatting>
  <conditionalFormatting sqref="D10">
    <cfRule type="expression" dxfId="68" priority="37" stopIfTrue="1">
      <formula>#REF!="FACTURA FUERA DE FECHA"</formula>
    </cfRule>
  </conditionalFormatting>
  <conditionalFormatting sqref="F1">
    <cfRule type="expression" dxfId="67" priority="36">
      <formula>#REF!="FACTURA FUERA DE FECHA"</formula>
    </cfRule>
  </conditionalFormatting>
  <conditionalFormatting sqref="D27">
    <cfRule type="expression" dxfId="66" priority="33" stopIfTrue="1">
      <formula>#REF!="FACTURA FUERA DE FECHA"</formula>
    </cfRule>
  </conditionalFormatting>
  <conditionalFormatting sqref="C26:C27">
    <cfRule type="expression" dxfId="65" priority="35" stopIfTrue="1">
      <formula>#REF!="FACTURA FUERA DE FECHA"</formula>
    </cfRule>
  </conditionalFormatting>
  <conditionalFormatting sqref="D26">
    <cfRule type="expression" dxfId="64" priority="34" stopIfTrue="1">
      <formula>#REF!="FACTURA FUERA DE FECHA"</formula>
    </cfRule>
  </conditionalFormatting>
  <conditionalFormatting sqref="C29:D29">
    <cfRule type="expression" dxfId="63" priority="31" stopIfTrue="1">
      <formula>#REF!="FACTURA FUERA DE FECHA"</formula>
    </cfRule>
  </conditionalFormatting>
  <conditionalFormatting sqref="C24:D24">
    <cfRule type="expression" dxfId="62" priority="32" stopIfTrue="1">
      <formula>#REF!="FACTURA FUERA DE FECHA"</formula>
    </cfRule>
  </conditionalFormatting>
  <conditionalFormatting sqref="C32:D32">
    <cfRule type="expression" dxfId="61" priority="30" stopIfTrue="1">
      <formula>#REF!="FACTURA FUERA DE FECHA"</formula>
    </cfRule>
  </conditionalFormatting>
  <conditionalFormatting sqref="C37:C38">
    <cfRule type="expression" dxfId="60" priority="29" stopIfTrue="1">
      <formula>#REF!="FACTURA FUERA DE FECHA"</formula>
    </cfRule>
  </conditionalFormatting>
  <conditionalFormatting sqref="C43">
    <cfRule type="expression" dxfId="59" priority="28" stopIfTrue="1">
      <formula>#REF!="FACTURA FUERA DE FECHA"</formula>
    </cfRule>
  </conditionalFormatting>
  <conditionalFormatting sqref="C63:C64">
    <cfRule type="expression" dxfId="58" priority="25" stopIfTrue="1">
      <formula>#REF!="FACTURA FUERA DE FECHA"</formula>
    </cfRule>
  </conditionalFormatting>
  <conditionalFormatting sqref="C80">
    <cfRule type="expression" dxfId="57" priority="24" stopIfTrue="1">
      <formula>#REF!="FACTURA FUERA DE FECHA"</formula>
    </cfRule>
  </conditionalFormatting>
  <conditionalFormatting sqref="C86">
    <cfRule type="expression" dxfId="56" priority="23" stopIfTrue="1">
      <formula>#REF!="FACTURA FUERA DE FECHA"</formula>
    </cfRule>
  </conditionalFormatting>
  <conditionalFormatting sqref="C92">
    <cfRule type="expression" dxfId="55" priority="22" stopIfTrue="1">
      <formula>#REF!="FACTURA FUERA DE FECHA"</formula>
    </cfRule>
  </conditionalFormatting>
  <conditionalFormatting sqref="C144">
    <cfRule type="expression" dxfId="54" priority="16" stopIfTrue="1">
      <formula>#REF!="FACTURA FUERA DE FECHA"</formula>
    </cfRule>
  </conditionalFormatting>
  <conditionalFormatting sqref="C153">
    <cfRule type="expression" dxfId="53" priority="15" stopIfTrue="1">
      <formula>#REF!="FACTURA FUERA DE FECHA"</formula>
    </cfRule>
  </conditionalFormatting>
  <conditionalFormatting sqref="C148">
    <cfRule type="expression" dxfId="52" priority="14" stopIfTrue="1">
      <formula>#REF!="FACTURA FUERA DE FECHA"</formula>
    </cfRule>
  </conditionalFormatting>
  <conditionalFormatting sqref="C25">
    <cfRule type="expression" dxfId="51" priority="13" stopIfTrue="1">
      <formula>#REF!="FACTURA FUERA DE FECHA"</formula>
    </cfRule>
  </conditionalFormatting>
  <conditionalFormatting sqref="D25">
    <cfRule type="expression" dxfId="50" priority="12" stopIfTrue="1">
      <formula>#REF!="FACTURA FUERA DE FECHA"</formula>
    </cfRule>
  </conditionalFormatting>
  <conditionalFormatting sqref="D18">
    <cfRule type="expression" dxfId="49" priority="11" stopIfTrue="1">
      <formula>#REF!="FACTURA FUERA DE FECHA"</formula>
    </cfRule>
  </conditionalFormatting>
  <conditionalFormatting sqref="C35">
    <cfRule type="expression" dxfId="48" priority="10" stopIfTrue="1">
      <formula>#REF!="FACTURA FUERA DE FECHA"</formula>
    </cfRule>
  </conditionalFormatting>
  <conditionalFormatting sqref="C90">
    <cfRule type="expression" dxfId="47" priority="9" stopIfTrue="1">
      <formula>#REF!="FACTURA FUERA DE FECHA"</formula>
    </cfRule>
  </conditionalFormatting>
  <conditionalFormatting sqref="C93">
    <cfRule type="expression" dxfId="46" priority="6" stopIfTrue="1">
      <formula>#REF!="FACTURA FUERA DE FECHA"</formula>
    </cfRule>
  </conditionalFormatting>
  <conditionalFormatting sqref="C98">
    <cfRule type="expression" dxfId="45" priority="5" stopIfTrue="1">
      <formula>#REF!="FACTURA FUERA DE FECHA"</formula>
    </cfRule>
  </conditionalFormatting>
  <conditionalFormatting sqref="C137">
    <cfRule type="expression" dxfId="44" priority="4" stopIfTrue="1">
      <formula>#REF!="FACTURA FUERA DE FECHA"</formula>
    </cfRule>
  </conditionalFormatting>
  <conditionalFormatting sqref="C139">
    <cfRule type="expression" dxfId="43" priority="3" stopIfTrue="1">
      <formula>#REF!="FACTURA FUERA DE FECHA"</formula>
    </cfRule>
  </conditionalFormatting>
  <conditionalFormatting sqref="C82">
    <cfRule type="expression" dxfId="42" priority="2" stopIfTrue="1">
      <formula>#REF!="FACTURA FUERA DE FECHA"</formula>
    </cfRule>
  </conditionalFormatting>
  <conditionalFormatting sqref="C120:C121">
    <cfRule type="expression" dxfId="41" priority="1" stopIfTrue="1">
      <formula>#REF!="FACTURA FUERA DE FECHA"</formula>
    </cfRule>
  </conditionalFormatting>
  <dataValidations count="3">
    <dataValidation type="list" allowBlank="1" showInputMessage="1" showErrorMessage="1" sqref="D25 D33">
      <formula1>"SI,NO"</formula1>
    </dataValidation>
    <dataValidation type="textLength" operator="equal" allowBlank="1" showInputMessage="1" showErrorMessage="1" sqref="D10">
      <formula1>12</formula1>
    </dataValidation>
    <dataValidation type="list" allowBlank="1" showInputMessage="1" showErrorMessage="1" sqref="D66 D123 D32 D29 D24">
      <formula1>$M$66:$M$67</formula1>
    </dataValidation>
  </dataValidations>
  <hyperlinks>
    <hyperlink ref="D163" location="'Venta de Bienes '!A1" display="Ver Cuadro Venta de Bienes - Anexo "/>
  </hyperlinks>
  <pageMargins left="0.74803149606299213" right="0.74803149606299213" top="0.98425196850393704" bottom="0.98425196850393704" header="0" footer="0"/>
  <pageSetup paperSize="9" scale="44" orientation="landscape" r:id="rId1"/>
  <headerFooter alignWithMargins="0"/>
  <rowBreaks count="2" manualBreakCount="2">
    <brk id="34" min="2" max="12" man="1"/>
    <brk id="89" min="2" max="12"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183"/>
  <sheetViews>
    <sheetView showGridLines="0" zoomScale="80" zoomScaleNormal="80" zoomScaleSheetLayoutView="80" workbookViewId="0">
      <selection activeCell="J71" sqref="J71"/>
    </sheetView>
  </sheetViews>
  <sheetFormatPr baseColWidth="10" defaultRowHeight="12.75" x14ac:dyDescent="0.2"/>
  <cols>
    <col min="1" max="2" width="1.42578125" style="84" customWidth="1"/>
    <col min="3" max="3" width="52.7109375" style="84" customWidth="1"/>
    <col min="4" max="4" width="15.140625" style="84" customWidth="1"/>
    <col min="5" max="5" width="16.5703125" style="84" customWidth="1"/>
    <col min="6" max="6" width="22.42578125" style="84" customWidth="1"/>
    <col min="7" max="7" width="2.28515625" style="84" customWidth="1"/>
    <col min="8" max="8" width="22.5703125" style="84" customWidth="1"/>
    <col min="9" max="9" width="23.85546875" style="84" customWidth="1"/>
    <col min="10" max="10" width="23.5703125" style="84" customWidth="1"/>
    <col min="11" max="11" width="22.5703125" style="84" customWidth="1"/>
    <col min="12" max="12" width="19.140625" style="84" bestFit="1" customWidth="1"/>
    <col min="13" max="13" width="17.85546875" style="84" customWidth="1"/>
    <col min="14" max="15" width="11.7109375" style="84" bestFit="1" customWidth="1"/>
    <col min="16" max="16" width="12.42578125" style="84" bestFit="1" customWidth="1"/>
    <col min="17" max="19" width="11.42578125" style="84"/>
    <col min="20" max="20" width="12.42578125" style="84" bestFit="1" customWidth="1"/>
    <col min="21" max="16384" width="11.42578125" style="84"/>
  </cols>
  <sheetData>
    <row r="1" spans="1:13" s="76" customFormat="1" ht="23.25" x14ac:dyDescent="0.35">
      <c r="A1" s="74"/>
      <c r="B1" s="291"/>
      <c r="C1" s="291"/>
      <c r="D1" s="291"/>
      <c r="E1" s="42"/>
      <c r="F1" s="293"/>
      <c r="G1" s="294"/>
      <c r="H1" s="294"/>
      <c r="I1" s="294"/>
      <c r="J1" s="294"/>
      <c r="K1" s="294"/>
      <c r="L1" s="509" t="s">
        <v>30</v>
      </c>
      <c r="M1" s="509"/>
    </row>
    <row r="2" spans="1:13" s="76" customFormat="1" ht="15.75" x14ac:dyDescent="0.25">
      <c r="A2" s="77"/>
      <c r="B2" s="291"/>
      <c r="C2" s="291"/>
      <c r="D2" s="291"/>
      <c r="E2" s="291"/>
      <c r="F2" s="79"/>
      <c r="G2" s="80"/>
      <c r="H2" s="80"/>
      <c r="I2" s="80"/>
      <c r="J2" s="80"/>
      <c r="K2" s="80"/>
      <c r="L2" s="79"/>
    </row>
    <row r="3" spans="1:13" s="76" customFormat="1" ht="15.75" customHeight="1" x14ac:dyDescent="0.25">
      <c r="A3" s="81"/>
      <c r="B3" s="82"/>
      <c r="C3" s="82"/>
      <c r="D3" s="82"/>
      <c r="E3" s="82"/>
      <c r="I3" s="53"/>
      <c r="J3" s="53"/>
      <c r="M3" s="53"/>
    </row>
    <row r="4" spans="1:13" s="76" customFormat="1" ht="24.75" customHeight="1" x14ac:dyDescent="0.25">
      <c r="A4" s="81"/>
      <c r="B4" s="82"/>
      <c r="C4" s="82"/>
      <c r="D4" s="82"/>
      <c r="E4" s="37"/>
      <c r="I4" s="116"/>
      <c r="J4" s="116"/>
      <c r="M4" s="116"/>
    </row>
    <row r="5" spans="1:13" s="76" customFormat="1" ht="18.75" x14ac:dyDescent="0.3">
      <c r="C5" s="29" t="s">
        <v>142</v>
      </c>
      <c r="D5" s="82"/>
      <c r="E5" s="285"/>
      <c r="F5" s="285"/>
      <c r="G5" s="80"/>
      <c r="H5" s="80"/>
      <c r="I5" s="80"/>
      <c r="J5" s="80"/>
      <c r="K5" s="80"/>
      <c r="L5" s="79"/>
    </row>
    <row r="6" spans="1:13" s="76" customFormat="1" ht="18.75" x14ac:dyDescent="0.3">
      <c r="C6" s="28" t="s">
        <v>32</v>
      </c>
      <c r="D6" s="82"/>
      <c r="E6" s="82"/>
      <c r="F6" s="79"/>
      <c r="G6" s="80"/>
      <c r="H6" s="80"/>
      <c r="I6" s="80"/>
      <c r="J6" s="80"/>
      <c r="K6" s="80"/>
      <c r="L6" s="79"/>
    </row>
    <row r="7" spans="1:13" ht="13.5" thickBot="1" x14ac:dyDescent="0.25"/>
    <row r="8" spans="1:13" ht="18.75" x14ac:dyDescent="0.2">
      <c r="C8" s="477" t="s">
        <v>33</v>
      </c>
      <c r="D8" s="478"/>
      <c r="E8" s="479"/>
      <c r="F8" s="71" t="s">
        <v>34</v>
      </c>
      <c r="G8" s="72"/>
      <c r="H8" s="73"/>
      <c r="J8" s="113"/>
      <c r="K8" s="468" t="s">
        <v>145</v>
      </c>
      <c r="L8" s="469"/>
    </row>
    <row r="9" spans="1:13" ht="19.5" thickBot="1" x14ac:dyDescent="0.25">
      <c r="C9" s="122" t="s">
        <v>35</v>
      </c>
      <c r="D9" s="480" t="s">
        <v>229</v>
      </c>
      <c r="E9" s="481"/>
      <c r="F9" s="482" t="s">
        <v>39</v>
      </c>
      <c r="G9" s="482"/>
      <c r="H9" s="123">
        <v>99999</v>
      </c>
      <c r="J9" s="114"/>
      <c r="K9" s="317" t="s">
        <v>117</v>
      </c>
      <c r="L9" s="318">
        <v>2019</v>
      </c>
    </row>
    <row r="10" spans="1:13" ht="15.75" customHeight="1" x14ac:dyDescent="0.2">
      <c r="C10" s="122" t="s">
        <v>36</v>
      </c>
      <c r="D10" s="426">
        <v>111111111111</v>
      </c>
      <c r="E10" s="427"/>
      <c r="F10" s="428" t="s">
        <v>38</v>
      </c>
      <c r="G10" s="428"/>
      <c r="H10" s="429">
        <v>43160</v>
      </c>
      <c r="J10" s="115"/>
      <c r="K10" s="115"/>
    </row>
    <row r="11" spans="1:13" ht="15.75" x14ac:dyDescent="0.2">
      <c r="C11" s="122" t="s">
        <v>37</v>
      </c>
      <c r="D11" s="430">
        <v>43830</v>
      </c>
      <c r="E11" s="430"/>
      <c r="F11" s="428"/>
      <c r="G11" s="428"/>
      <c r="H11" s="429"/>
      <c r="J11" s="115"/>
      <c r="K11" s="115"/>
    </row>
    <row r="12" spans="1:13" ht="15.75" x14ac:dyDescent="0.25">
      <c r="C12" s="85"/>
      <c r="D12" s="431"/>
      <c r="E12" s="431"/>
      <c r="F12" s="279"/>
      <c r="G12" s="87"/>
      <c r="H12" s="87"/>
      <c r="I12" s="87"/>
      <c r="J12" s="87"/>
      <c r="K12" s="87"/>
      <c r="L12" s="87"/>
      <c r="M12" s="87"/>
    </row>
    <row r="13" spans="1:13" ht="15.75" x14ac:dyDescent="0.25">
      <c r="C13" s="392" t="s">
        <v>40</v>
      </c>
      <c r="D13" s="393"/>
      <c r="E13" s="139">
        <f>+E14+E15</f>
        <v>2700000</v>
      </c>
      <c r="F13" s="279"/>
      <c r="G13" s="87"/>
      <c r="H13" s="87"/>
      <c r="I13" s="87"/>
      <c r="J13" s="87"/>
      <c r="K13" s="87"/>
      <c r="L13" s="87"/>
      <c r="M13" s="87"/>
    </row>
    <row r="14" spans="1:13" ht="15.75" x14ac:dyDescent="0.25">
      <c r="C14" s="475" t="s">
        <v>41</v>
      </c>
      <c r="D14" s="476"/>
      <c r="E14" s="140">
        <v>2700000</v>
      </c>
      <c r="F14" s="463" t="s">
        <v>182</v>
      </c>
      <c r="G14" s="463"/>
      <c r="H14" s="463"/>
      <c r="I14" s="463"/>
      <c r="J14" s="87"/>
      <c r="K14" s="87"/>
      <c r="L14" s="87"/>
      <c r="M14" s="87"/>
    </row>
    <row r="15" spans="1:13" ht="15.75" x14ac:dyDescent="0.25">
      <c r="C15" s="475" t="s">
        <v>42</v>
      </c>
      <c r="D15" s="476"/>
      <c r="E15" s="140"/>
      <c r="F15" s="279"/>
      <c r="G15" s="87"/>
      <c r="H15" s="87"/>
      <c r="I15" s="87"/>
      <c r="J15" s="87"/>
      <c r="K15" s="87"/>
      <c r="L15" s="87"/>
      <c r="M15" s="87"/>
    </row>
    <row r="16" spans="1:13" ht="15.75" x14ac:dyDescent="0.25">
      <c r="C16" s="470" t="s">
        <v>43</v>
      </c>
      <c r="D16" s="130"/>
      <c r="E16" s="88"/>
      <c r="F16" s="279"/>
      <c r="G16" s="87"/>
      <c r="H16" s="87"/>
      <c r="I16" s="87"/>
      <c r="J16" s="87"/>
      <c r="K16" s="87"/>
      <c r="L16" s="87"/>
      <c r="M16" s="87"/>
    </row>
    <row r="17" spans="3:13" ht="15.75" x14ac:dyDescent="0.25">
      <c r="C17" s="471"/>
      <c r="D17" s="130"/>
      <c r="E17" s="88"/>
      <c r="F17" s="279"/>
      <c r="G17" s="87"/>
      <c r="H17" s="87"/>
      <c r="I17" s="87"/>
      <c r="J17" s="87"/>
      <c r="K17" s="87"/>
      <c r="L17" s="87"/>
      <c r="M17" s="87"/>
    </row>
    <row r="18" spans="3:13" ht="15.75" x14ac:dyDescent="0.25">
      <c r="C18" s="472"/>
      <c r="D18" s="130"/>
      <c r="E18" s="88"/>
      <c r="F18" s="279"/>
      <c r="G18" s="87"/>
      <c r="H18" s="87"/>
      <c r="I18" s="87"/>
      <c r="J18" s="87"/>
      <c r="K18" s="87"/>
      <c r="L18" s="87"/>
      <c r="M18" s="87"/>
    </row>
    <row r="19" spans="3:13" ht="15.75" x14ac:dyDescent="0.25">
      <c r="C19" s="46"/>
      <c r="D19" s="46"/>
      <c r="E19" s="88"/>
      <c r="F19" s="279"/>
      <c r="G19" s="87"/>
      <c r="H19" s="87"/>
      <c r="I19" s="87"/>
      <c r="J19" s="87"/>
      <c r="K19" s="87"/>
      <c r="L19" s="87"/>
      <c r="M19" s="87"/>
    </row>
    <row r="20" spans="3:13" ht="31.5" x14ac:dyDescent="0.25">
      <c r="C20" s="46"/>
      <c r="D20" s="346" t="s">
        <v>212</v>
      </c>
      <c r="E20" s="348" t="s">
        <v>213</v>
      </c>
      <c r="F20" s="346" t="s">
        <v>214</v>
      </c>
      <c r="G20" s="87"/>
      <c r="H20" s="87"/>
      <c r="I20" s="87"/>
      <c r="J20" s="87"/>
      <c r="K20" s="87"/>
      <c r="L20" s="87"/>
      <c r="M20" s="87"/>
    </row>
    <row r="21" spans="3:13" ht="15.75" x14ac:dyDescent="0.25">
      <c r="C21" s="124" t="s">
        <v>45</v>
      </c>
      <c r="D21" s="131">
        <v>2470975</v>
      </c>
      <c r="E21" s="131"/>
      <c r="F21" s="129">
        <f>+D21+E21</f>
        <v>2470975</v>
      </c>
      <c r="G21" s="87"/>
      <c r="H21" s="87"/>
      <c r="I21" s="87"/>
      <c r="J21" s="87"/>
      <c r="K21" s="87"/>
      <c r="L21" s="87"/>
      <c r="M21" s="87"/>
    </row>
    <row r="22" spans="3:13" ht="15.75" x14ac:dyDescent="0.25">
      <c r="C22" s="124" t="s">
        <v>0</v>
      </c>
      <c r="D22" s="132">
        <v>0.40710000000000002</v>
      </c>
      <c r="E22" s="132"/>
      <c r="F22" s="135">
        <f>+D22</f>
        <v>0.40710000000000002</v>
      </c>
      <c r="G22" s="87"/>
      <c r="H22" s="87"/>
      <c r="I22" s="87"/>
      <c r="J22" s="87"/>
      <c r="K22" s="87"/>
      <c r="L22" s="87"/>
      <c r="M22" s="87"/>
    </row>
    <row r="23" spans="3:13" ht="15.75" x14ac:dyDescent="0.25">
      <c r="C23" s="124" t="s">
        <v>44</v>
      </c>
      <c r="D23" s="138">
        <f>+D21*D22</f>
        <v>1005933.9225</v>
      </c>
      <c r="E23" s="138">
        <f>+E21*E22</f>
        <v>0</v>
      </c>
      <c r="F23" s="129">
        <f>+D23+E23</f>
        <v>1005933.9225</v>
      </c>
      <c r="G23" s="319"/>
      <c r="H23" s="319" t="s">
        <v>184</v>
      </c>
    </row>
    <row r="24" spans="3:13" ht="13.5" thickBot="1" x14ac:dyDescent="0.25">
      <c r="C24" s="91"/>
      <c r="D24" s="92"/>
      <c r="E24" s="91"/>
      <c r="F24" s="91"/>
    </row>
    <row r="25" spans="3:13" ht="16.5" thickBot="1" x14ac:dyDescent="0.25">
      <c r="C25" s="414" t="s">
        <v>25</v>
      </c>
      <c r="D25" s="416"/>
      <c r="E25" s="91"/>
      <c r="F25" s="91"/>
      <c r="H25" s="106"/>
    </row>
    <row r="26" spans="3:13" ht="15.75" x14ac:dyDescent="0.25">
      <c r="C26" s="303" t="s">
        <v>130</v>
      </c>
      <c r="D26" s="304" t="str">
        <f>+IF(D28&gt;=75%,"SI","NO")</f>
        <v>SI</v>
      </c>
      <c r="E26" s="91"/>
      <c r="F26" s="91"/>
    </row>
    <row r="27" spans="3:13" ht="15.75" x14ac:dyDescent="0.25">
      <c r="C27" s="125" t="s">
        <v>47</v>
      </c>
      <c r="D27" s="128">
        <f>+D106+D107+D108</f>
        <v>1906501</v>
      </c>
      <c r="E27" s="105"/>
      <c r="F27" s="287"/>
      <c r="L27" s="106"/>
    </row>
    <row r="28" spans="3:13" ht="15.75" x14ac:dyDescent="0.25">
      <c r="C28" s="124" t="s">
        <v>46</v>
      </c>
      <c r="D28" s="135">
        <f>D27/D21</f>
        <v>0.77155819059278219</v>
      </c>
      <c r="E28" s="91"/>
      <c r="F28" s="91"/>
    </row>
    <row r="29" spans="3:13" ht="13.5" thickBot="1" x14ac:dyDescent="0.25">
      <c r="C29" s="93"/>
      <c r="D29" s="290"/>
      <c r="E29" s="91"/>
      <c r="F29" s="91"/>
    </row>
    <row r="30" spans="3:13" ht="16.5" thickBot="1" x14ac:dyDescent="0.25">
      <c r="C30" s="414" t="s">
        <v>23</v>
      </c>
      <c r="D30" s="416"/>
      <c r="E30" s="91"/>
      <c r="F30" s="91"/>
    </row>
    <row r="31" spans="3:13" ht="15.75" x14ac:dyDescent="0.25">
      <c r="C31" s="144" t="s">
        <v>24</v>
      </c>
      <c r="D31" s="305"/>
      <c r="E31" s="91"/>
      <c r="F31" s="91"/>
    </row>
    <row r="32" spans="3:13" ht="13.5" thickBot="1" x14ac:dyDescent="0.25">
      <c r="C32" s="93"/>
      <c r="D32" s="91"/>
      <c r="E32" s="91"/>
      <c r="F32" s="91"/>
    </row>
    <row r="33" spans="3:20" ht="16.5" thickBot="1" x14ac:dyDescent="0.25">
      <c r="C33" s="511" t="s">
        <v>78</v>
      </c>
      <c r="D33" s="512"/>
      <c r="E33" s="91"/>
      <c r="F33" s="91"/>
    </row>
    <row r="34" spans="3:20" ht="15.75" x14ac:dyDescent="0.25">
      <c r="C34" s="144" t="s">
        <v>79</v>
      </c>
      <c r="D34" s="306"/>
      <c r="E34" s="108"/>
      <c r="F34" s="91"/>
    </row>
    <row r="35" spans="3:20" ht="13.5" thickBot="1" x14ac:dyDescent="0.25">
      <c r="C35" s="91"/>
      <c r="D35" s="91"/>
      <c r="E35" s="91"/>
      <c r="F35" s="91"/>
    </row>
    <row r="36" spans="3:20" ht="30" customHeight="1" thickBot="1" x14ac:dyDescent="0.25">
      <c r="C36" s="420" t="s">
        <v>118</v>
      </c>
      <c r="D36" s="421"/>
      <c r="E36" s="421"/>
      <c r="F36" s="421"/>
      <c r="G36" s="421"/>
      <c r="H36" s="421"/>
      <c r="I36" s="421"/>
      <c r="J36" s="421"/>
      <c r="K36" s="421"/>
      <c r="L36" s="421"/>
      <c r="M36" s="422"/>
      <c r="N36" s="372"/>
      <c r="O36" s="372"/>
      <c r="P36" s="372"/>
      <c r="Q36" s="372"/>
      <c r="R36" s="372"/>
      <c r="S36" s="372"/>
    </row>
    <row r="37" spans="3:20" ht="13.5" thickBot="1" x14ac:dyDescent="0.25">
      <c r="C37" s="91"/>
      <c r="D37" s="91"/>
      <c r="E37" s="91"/>
      <c r="F37" s="91"/>
    </row>
    <row r="38" spans="3:20" ht="18.75" customHeight="1" thickBot="1" x14ac:dyDescent="0.25">
      <c r="C38" s="414" t="s">
        <v>49</v>
      </c>
      <c r="D38" s="415"/>
      <c r="E38" s="415"/>
      <c r="F38" s="415"/>
      <c r="G38" s="415"/>
      <c r="H38" s="415"/>
      <c r="I38" s="415"/>
      <c r="J38" s="440"/>
      <c r="K38" s="441"/>
      <c r="L38" s="53"/>
      <c r="M38" s="53"/>
    </row>
    <row r="39" spans="3:20" s="108" customFormat="1" ht="25.5" customHeight="1" x14ac:dyDescent="0.2">
      <c r="C39" s="37"/>
      <c r="D39" s="37"/>
      <c r="E39" s="37"/>
      <c r="F39" s="505"/>
      <c r="G39" s="506"/>
      <c r="H39" s="483" t="s">
        <v>76</v>
      </c>
      <c r="I39" s="483"/>
      <c r="J39" s="418" t="s">
        <v>221</v>
      </c>
      <c r="K39" s="418"/>
      <c r="L39" s="419"/>
      <c r="M39" s="419"/>
    </row>
    <row r="40" spans="3:20" s="111" customFormat="1" ht="15.75" x14ac:dyDescent="0.2">
      <c r="C40" s="142" t="s">
        <v>165</v>
      </c>
      <c r="D40" s="143" t="s">
        <v>1</v>
      </c>
      <c r="E40" s="143" t="s">
        <v>2</v>
      </c>
      <c r="F40" s="432" t="s">
        <v>3</v>
      </c>
      <c r="G40" s="432"/>
      <c r="H40" s="143" t="s">
        <v>1</v>
      </c>
      <c r="I40" s="143" t="s">
        <v>2</v>
      </c>
      <c r="J40" s="378" t="s">
        <v>1</v>
      </c>
      <c r="K40" s="378" t="s">
        <v>2</v>
      </c>
      <c r="L40" s="226"/>
      <c r="M40" s="226"/>
    </row>
    <row r="41" spans="3:20" x14ac:dyDescent="0.2">
      <c r="C41" s="277">
        <v>43132</v>
      </c>
      <c r="D41" s="126">
        <v>753296</v>
      </c>
      <c r="E41" s="126">
        <v>204962</v>
      </c>
      <c r="F41" s="411">
        <f>+D41/E41</f>
        <v>3.6752959085098702</v>
      </c>
      <c r="G41" s="412"/>
      <c r="H41" s="137"/>
      <c r="I41" s="137"/>
      <c r="J41" s="139">
        <f>+D41+H41</f>
        <v>753296</v>
      </c>
      <c r="K41" s="139">
        <f>+E41+I41</f>
        <v>204962</v>
      </c>
      <c r="L41" s="248"/>
      <c r="M41" s="248"/>
    </row>
    <row r="42" spans="3:20" x14ac:dyDescent="0.2">
      <c r="C42" s="277" t="s">
        <v>98</v>
      </c>
      <c r="D42" s="126">
        <v>2697982</v>
      </c>
      <c r="E42" s="126">
        <v>701339</v>
      </c>
      <c r="F42" s="411">
        <f>+D42/E42</f>
        <v>3.8469014271272521</v>
      </c>
      <c r="G42" s="412"/>
      <c r="H42" s="140">
        <f>+D42*0.2</f>
        <v>539596.4</v>
      </c>
      <c r="I42" s="140">
        <f>+E42*0.2</f>
        <v>140267.80000000002</v>
      </c>
      <c r="J42" s="139">
        <f>+D42+H42</f>
        <v>3237578.4</v>
      </c>
      <c r="K42" s="139">
        <f>+E42+I42</f>
        <v>841606.8</v>
      </c>
      <c r="L42" s="248"/>
      <c r="M42" s="248"/>
    </row>
    <row r="43" spans="3:20" s="87" customFormat="1" x14ac:dyDescent="0.2">
      <c r="C43" s="278"/>
      <c r="D43" s="126">
        <v>0</v>
      </c>
      <c r="E43" s="126">
        <v>0</v>
      </c>
      <c r="F43" s="411"/>
      <c r="G43" s="412"/>
      <c r="H43" s="134"/>
      <c r="I43" s="134"/>
      <c r="J43" s="139">
        <f t="shared" ref="J43:K43" si="0">+D43+H43</f>
        <v>0</v>
      </c>
      <c r="K43" s="139">
        <f t="shared" si="0"/>
        <v>0</v>
      </c>
      <c r="L43" s="248"/>
      <c r="M43" s="248"/>
    </row>
    <row r="44" spans="3:20" ht="15.75" x14ac:dyDescent="0.25">
      <c r="C44" s="144" t="s">
        <v>121</v>
      </c>
      <c r="D44" s="145">
        <f>SUM(D41:D43)</f>
        <v>3451278</v>
      </c>
      <c r="E44" s="145">
        <f>SUM(E41:E43)</f>
        <v>906301</v>
      </c>
      <c r="F44" s="507"/>
      <c r="G44" s="508"/>
      <c r="H44" s="145">
        <f t="shared" ref="H44:I44" si="1">SUM(H41:H43)</f>
        <v>539596.4</v>
      </c>
      <c r="I44" s="145">
        <f t="shared" si="1"/>
        <v>140267.80000000002</v>
      </c>
      <c r="J44" s="377">
        <f>SUM(J41:J43)</f>
        <v>3990874.4</v>
      </c>
      <c r="K44" s="377">
        <f>SUM(K41:K43)</f>
        <v>1046568.8</v>
      </c>
      <c r="L44" s="376"/>
      <c r="M44" s="376"/>
    </row>
    <row r="45" spans="3:20" ht="15.75" x14ac:dyDescent="0.25">
      <c r="C45" s="55"/>
      <c r="D45" s="55"/>
      <c r="E45" s="55"/>
      <c r="F45" s="55"/>
      <c r="L45" s="510"/>
      <c r="M45" s="510"/>
    </row>
    <row r="46" spans="3:20" ht="15.75" x14ac:dyDescent="0.25">
      <c r="C46" s="55"/>
      <c r="D46" s="55"/>
      <c r="E46" s="55"/>
      <c r="F46" s="55"/>
      <c r="J46" s="358" t="s">
        <v>218</v>
      </c>
      <c r="K46" s="199">
        <f>+K44*$F$22</f>
        <v>426058.15848000004</v>
      </c>
      <c r="N46" s="91"/>
      <c r="O46" s="91"/>
      <c r="P46" s="91"/>
      <c r="Q46" s="91"/>
      <c r="R46" s="91"/>
      <c r="S46" s="91"/>
      <c r="T46" s="91"/>
    </row>
    <row r="47" spans="3:20" ht="15.75" x14ac:dyDescent="0.25">
      <c r="C47" s="55"/>
      <c r="D47" s="55"/>
      <c r="E47" s="55"/>
      <c r="F47" s="55"/>
      <c r="L47" s="464"/>
      <c r="M47" s="464"/>
      <c r="N47" s="91"/>
      <c r="O47" s="91"/>
      <c r="P47" s="91"/>
      <c r="Q47" s="91"/>
      <c r="R47" s="91"/>
      <c r="S47" s="91"/>
      <c r="T47" s="91"/>
    </row>
    <row r="48" spans="3:20" ht="15.75" x14ac:dyDescent="0.25">
      <c r="C48" s="55"/>
      <c r="D48" s="55"/>
      <c r="E48" s="55"/>
      <c r="F48" s="55"/>
      <c r="N48" s="91"/>
      <c r="O48" s="91"/>
      <c r="P48" s="91"/>
      <c r="Q48" s="91"/>
      <c r="R48" s="91"/>
      <c r="S48" s="91"/>
      <c r="T48" s="91"/>
    </row>
    <row r="49" spans="3:23" ht="17.25" customHeight="1" x14ac:dyDescent="0.2">
      <c r="C49" s="388" t="s">
        <v>116</v>
      </c>
      <c r="D49" s="388"/>
      <c r="E49" s="388"/>
      <c r="F49" s="53"/>
      <c r="G49" s="53"/>
      <c r="H49" s="53"/>
      <c r="I49" s="53"/>
      <c r="J49" s="53"/>
      <c r="K49" s="53"/>
      <c r="L49" s="53"/>
      <c r="M49" s="108"/>
      <c r="N49" s="108"/>
      <c r="O49" s="108"/>
      <c r="P49" s="91"/>
      <c r="Q49" s="91"/>
      <c r="R49" s="91"/>
      <c r="S49" s="91"/>
      <c r="T49" s="91"/>
    </row>
    <row r="50" spans="3:23" x14ac:dyDescent="0.2">
      <c r="D50" s="280" t="s">
        <v>2</v>
      </c>
      <c r="G50" s="229"/>
    </row>
    <row r="51" spans="3:23" ht="12.75" customHeight="1" x14ac:dyDescent="0.2">
      <c r="C51" s="141" t="s">
        <v>133</v>
      </c>
      <c r="D51" s="138">
        <f>+$I$44</f>
        <v>140267.80000000002</v>
      </c>
      <c r="G51" s="226"/>
    </row>
    <row r="52" spans="3:23" x14ac:dyDescent="0.2">
      <c r="C52" s="141" t="s">
        <v>134</v>
      </c>
      <c r="D52" s="271">
        <f>+$D$22</f>
        <v>0.40710000000000002</v>
      </c>
      <c r="G52" s="231"/>
    </row>
    <row r="53" spans="3:23" x14ac:dyDescent="0.2">
      <c r="C53" s="447" t="s">
        <v>135</v>
      </c>
      <c r="D53" s="447"/>
      <c r="E53" s="139">
        <f>+D51*D52</f>
        <v>57103.021380000013</v>
      </c>
      <c r="G53" s="231"/>
    </row>
    <row r="54" spans="3:23" x14ac:dyDescent="0.2">
      <c r="C54" s="447" t="s">
        <v>132</v>
      </c>
      <c r="D54" s="447"/>
      <c r="E54" s="138">
        <f>+$F$23</f>
        <v>1005933.9225</v>
      </c>
      <c r="G54" s="231"/>
    </row>
    <row r="55" spans="3:23" x14ac:dyDescent="0.2">
      <c r="C55" s="448" t="s">
        <v>115</v>
      </c>
      <c r="D55" s="448"/>
      <c r="E55" s="270">
        <f>SUM(E53:E54)</f>
        <v>1063036.9438799999</v>
      </c>
      <c r="G55" s="231"/>
    </row>
    <row r="56" spans="3:23" ht="15.75" x14ac:dyDescent="0.25">
      <c r="E56" s="166" t="s">
        <v>86</v>
      </c>
      <c r="G56" s="230"/>
      <c r="K56" s="513" t="s">
        <v>235</v>
      </c>
      <c r="L56" s="513"/>
      <c r="M56" s="513"/>
      <c r="N56" s="513"/>
    </row>
    <row r="57" spans="3:23" ht="32.25" thickBot="1" x14ac:dyDescent="0.3">
      <c r="C57" s="55"/>
      <c r="D57" s="55"/>
      <c r="E57" s="55"/>
      <c r="F57" s="55"/>
      <c r="K57" s="380" t="s">
        <v>236</v>
      </c>
      <c r="L57" s="380" t="s">
        <v>237</v>
      </c>
      <c r="M57" s="380" t="s">
        <v>238</v>
      </c>
      <c r="N57" s="380" t="s">
        <v>239</v>
      </c>
    </row>
    <row r="58" spans="3:23" ht="16.5" thickBot="1" x14ac:dyDescent="0.25">
      <c r="C58" s="414" t="s">
        <v>123</v>
      </c>
      <c r="D58" s="415"/>
      <c r="E58" s="415"/>
      <c r="F58" s="415"/>
      <c r="G58" s="415"/>
      <c r="H58" s="415"/>
      <c r="I58" s="416"/>
      <c r="K58" s="381">
        <f>+C41</f>
        <v>43132</v>
      </c>
      <c r="L58" s="382">
        <f>+N58*M58</f>
        <v>753296</v>
      </c>
      <c r="M58" s="140">
        <f>+K41</f>
        <v>204962</v>
      </c>
      <c r="N58" s="383">
        <f>+F41</f>
        <v>3.6752959085098702</v>
      </c>
    </row>
    <row r="59" spans="3:23" s="87" customFormat="1" ht="25.5" x14ac:dyDescent="0.2">
      <c r="C59" s="171"/>
      <c r="D59" s="37"/>
      <c r="E59" s="37"/>
      <c r="F59" s="37"/>
      <c r="G59" s="37"/>
      <c r="H59" s="37"/>
      <c r="I59" s="172"/>
      <c r="K59" s="385" t="str">
        <f>+C42</f>
        <v>mar-18 corresponde Adicional</v>
      </c>
      <c r="L59" s="140">
        <f>+N59*M59</f>
        <v>850535.12758906523</v>
      </c>
      <c r="M59" s="140">
        <f>+M60-M58</f>
        <v>221096.15848000004</v>
      </c>
      <c r="N59" s="383">
        <f>+F42</f>
        <v>3.8469014271272521</v>
      </c>
      <c r="O59" s="84"/>
      <c r="P59" s="84"/>
      <c r="Q59" s="84"/>
      <c r="R59" s="84"/>
      <c r="S59" s="84"/>
      <c r="T59" s="84"/>
      <c r="U59" s="84"/>
      <c r="V59" s="84"/>
      <c r="W59" s="84"/>
    </row>
    <row r="60" spans="3:23" x14ac:dyDescent="0.2">
      <c r="C60" s="173" t="s">
        <v>87</v>
      </c>
      <c r="D60" s="128">
        <v>2750000</v>
      </c>
      <c r="E60" s="95"/>
      <c r="F60" s="91"/>
      <c r="G60" s="91"/>
      <c r="H60" s="91"/>
      <c r="I60" s="99"/>
      <c r="K60" s="384" t="s">
        <v>240</v>
      </c>
      <c r="L60" s="162">
        <f>+SUM(L58:L59)</f>
        <v>1603831.1275890651</v>
      </c>
      <c r="M60" s="162">
        <f>+K46</f>
        <v>426058.15848000004</v>
      </c>
      <c r="O60" s="238"/>
      <c r="P60" s="239"/>
      <c r="R60" s="240"/>
      <c r="T60" s="239"/>
      <c r="V60" s="241"/>
    </row>
    <row r="61" spans="3:23" x14ac:dyDescent="0.2">
      <c r="C61" s="173" t="s">
        <v>19</v>
      </c>
      <c r="D61" s="164" t="s">
        <v>22</v>
      </c>
      <c r="E61" s="95"/>
      <c r="F61" s="91"/>
      <c r="G61" s="91"/>
      <c r="H61" s="91"/>
      <c r="I61" s="99"/>
      <c r="M61" s="96" t="s">
        <v>21</v>
      </c>
      <c r="O61" s="106"/>
      <c r="P61" s="239"/>
      <c r="R61" s="240"/>
      <c r="T61" s="239"/>
      <c r="V61" s="241"/>
    </row>
    <row r="62" spans="3:23" ht="15.75" x14ac:dyDescent="0.25">
      <c r="C62" s="148"/>
      <c r="D62" s="169">
        <f>IF(D61="SI",0.8*D60,D60*0.6)</f>
        <v>1650000</v>
      </c>
      <c r="E62" s="95"/>
      <c r="F62" s="91"/>
      <c r="G62" s="91"/>
      <c r="H62" s="91"/>
      <c r="I62" s="99"/>
      <c r="M62" s="96" t="s">
        <v>22</v>
      </c>
      <c r="O62" s="106"/>
      <c r="P62" s="239"/>
      <c r="R62" s="240"/>
      <c r="T62" s="239"/>
      <c r="V62" s="241"/>
    </row>
    <row r="63" spans="3:23" ht="15.75" x14ac:dyDescent="0.25">
      <c r="C63" s="148"/>
      <c r="D63" s="90" t="s">
        <v>90</v>
      </c>
      <c r="E63" s="95"/>
      <c r="F63" s="91"/>
      <c r="G63" s="91"/>
      <c r="H63" s="91"/>
      <c r="I63" s="99"/>
      <c r="M63" s="96"/>
      <c r="P63" s="106"/>
      <c r="R63" s="242"/>
      <c r="V63" s="241"/>
    </row>
    <row r="64" spans="3:23" x14ac:dyDescent="0.2">
      <c r="C64" s="148"/>
      <c r="D64" s="95"/>
      <c r="E64" s="95"/>
      <c r="F64" s="91"/>
      <c r="G64" s="91"/>
      <c r="H64" s="91"/>
      <c r="I64" s="99"/>
      <c r="M64" s="96"/>
      <c r="R64" s="242"/>
      <c r="V64" s="241"/>
    </row>
    <row r="65" spans="3:23" ht="15.75" x14ac:dyDescent="0.25">
      <c r="C65" s="174" t="s">
        <v>89</v>
      </c>
      <c r="D65" s="55"/>
      <c r="E65" s="55"/>
      <c r="F65" s="55"/>
      <c r="G65" s="91"/>
      <c r="H65" s="91"/>
      <c r="I65" s="99"/>
      <c r="O65" s="106"/>
      <c r="R65" s="240"/>
      <c r="T65" s="243"/>
      <c r="V65" s="241"/>
    </row>
    <row r="66" spans="3:23" ht="13.5" customHeight="1" x14ac:dyDescent="0.25">
      <c r="C66" s="174"/>
      <c r="D66" s="55"/>
      <c r="E66" s="183" t="s">
        <v>1</v>
      </c>
      <c r="F66" s="183" t="s">
        <v>2</v>
      </c>
      <c r="G66" s="91"/>
      <c r="H66" s="91"/>
      <c r="I66" s="99"/>
      <c r="R66" s="242"/>
    </row>
    <row r="67" spans="3:23" ht="13.5" customHeight="1" x14ac:dyDescent="0.25">
      <c r="C67" s="465" t="s">
        <v>91</v>
      </c>
      <c r="D67" s="466"/>
      <c r="E67" s="180">
        <f>+D62</f>
        <v>1650000</v>
      </c>
      <c r="F67" s="194"/>
      <c r="G67" s="91"/>
      <c r="H67" s="91"/>
      <c r="I67" s="99"/>
      <c r="R67" s="242"/>
    </row>
    <row r="68" spans="3:23" ht="13.5" customHeight="1" x14ac:dyDescent="0.25">
      <c r="C68" s="465" t="s">
        <v>96</v>
      </c>
      <c r="D68" s="466"/>
      <c r="E68" s="180">
        <f>+L60</f>
        <v>1603831.1275890651</v>
      </c>
      <c r="F68" s="181">
        <f>+K46</f>
        <v>426058.15848000004</v>
      </c>
      <c r="G68" s="91"/>
      <c r="H68" s="91"/>
      <c r="I68" s="99"/>
      <c r="O68" s="106"/>
      <c r="R68" s="242"/>
    </row>
    <row r="69" spans="3:23" ht="13.5" customHeight="1" x14ac:dyDescent="0.25">
      <c r="C69" s="465" t="s">
        <v>93</v>
      </c>
      <c r="D69" s="466"/>
      <c r="E69" s="194"/>
      <c r="F69" s="180">
        <f>+E55</f>
        <v>1063036.9438799999</v>
      </c>
      <c r="G69" s="91"/>
      <c r="H69" s="91"/>
      <c r="I69" s="99"/>
      <c r="R69" s="242"/>
    </row>
    <row r="70" spans="3:23" ht="12.95" customHeight="1" x14ac:dyDescent="0.25">
      <c r="C70" s="175"/>
      <c r="D70" s="55"/>
      <c r="E70" s="90"/>
      <c r="F70" s="182"/>
      <c r="G70" s="91"/>
      <c r="H70" s="91"/>
      <c r="I70" s="99"/>
      <c r="R70" s="242"/>
    </row>
    <row r="71" spans="3:23" ht="12.95" customHeight="1" x14ac:dyDescent="0.25">
      <c r="C71" s="455" t="s">
        <v>126</v>
      </c>
      <c r="D71" s="456"/>
      <c r="E71" s="165">
        <f>+E68</f>
        <v>1603831.1275890651</v>
      </c>
      <c r="F71" s="165">
        <f>+F68</f>
        <v>426058.15848000004</v>
      </c>
      <c r="G71" s="91"/>
      <c r="H71" s="91"/>
      <c r="I71" s="99"/>
      <c r="O71" s="244"/>
      <c r="R71" s="242"/>
      <c r="T71" s="239"/>
      <c r="V71" s="245"/>
      <c r="W71" s="246"/>
    </row>
    <row r="72" spans="3:23" ht="13.5" thickBot="1" x14ac:dyDescent="0.25">
      <c r="C72" s="149"/>
      <c r="D72" s="150"/>
      <c r="E72" s="151"/>
      <c r="F72" s="152"/>
      <c r="G72" s="103"/>
      <c r="H72" s="103"/>
      <c r="I72" s="104"/>
    </row>
    <row r="73" spans="3:23" x14ac:dyDescent="0.2">
      <c r="T73" s="106"/>
    </row>
    <row r="74" spans="3:23" ht="13.5" thickBot="1" x14ac:dyDescent="0.25">
      <c r="K74" s="91"/>
      <c r="T74" s="106"/>
    </row>
    <row r="75" spans="3:23" ht="16.5" thickBot="1" x14ac:dyDescent="0.3">
      <c r="C75" s="458" t="s">
        <v>128</v>
      </c>
      <c r="D75" s="459"/>
      <c r="E75" s="459"/>
      <c r="F75" s="460"/>
      <c r="G75" s="198"/>
      <c r="H75" s="198"/>
      <c r="I75" s="198"/>
      <c r="J75" s="198"/>
      <c r="K75" s="198"/>
      <c r="L75" s="91"/>
      <c r="T75" s="106"/>
    </row>
    <row r="76" spans="3:23" ht="36" customHeight="1" x14ac:dyDescent="0.2">
      <c r="C76" s="93"/>
      <c r="D76" s="435" t="s">
        <v>222</v>
      </c>
      <c r="E76" s="435"/>
      <c r="F76" s="108"/>
      <c r="I76" s="418" t="s">
        <v>219</v>
      </c>
      <c r="J76" s="418"/>
      <c r="K76" s="418"/>
      <c r="L76" s="418"/>
      <c r="M76" s="418"/>
      <c r="N76" s="419"/>
      <c r="O76" s="419"/>
    </row>
    <row r="77" spans="3:23" ht="25.5" x14ac:dyDescent="0.2">
      <c r="C77" s="276" t="s">
        <v>138</v>
      </c>
      <c r="D77" s="217" t="s">
        <v>1</v>
      </c>
      <c r="E77" s="217" t="s">
        <v>2</v>
      </c>
      <c r="F77" s="436" t="s">
        <v>3</v>
      </c>
      <c r="G77" s="437"/>
      <c r="I77" s="462" t="s">
        <v>138</v>
      </c>
      <c r="J77" s="462"/>
      <c r="K77" s="365" t="s">
        <v>139</v>
      </c>
      <c r="L77" s="365" t="s">
        <v>140</v>
      </c>
      <c r="M77" s="360" t="s">
        <v>3</v>
      </c>
      <c r="N77" s="258"/>
      <c r="O77" s="361"/>
    </row>
    <row r="78" spans="3:23" x14ac:dyDescent="0.2">
      <c r="C78" s="277">
        <f>+C41</f>
        <v>43132</v>
      </c>
      <c r="D78" s="178">
        <f>+J41</f>
        <v>753296</v>
      </c>
      <c r="E78" s="178">
        <f>+K41</f>
        <v>204962</v>
      </c>
      <c r="F78" s="433">
        <f>+F41</f>
        <v>3.6752959085098702</v>
      </c>
      <c r="G78" s="434"/>
      <c r="I78" s="423">
        <f>+C41</f>
        <v>43132</v>
      </c>
      <c r="J78" s="424"/>
      <c r="K78" s="178">
        <f>+J41-D78</f>
        <v>0</v>
      </c>
      <c r="L78" s="140">
        <f>+K41-E78</f>
        <v>0</v>
      </c>
      <c r="M78" s="274">
        <f>+F78</f>
        <v>3.6752959085098702</v>
      </c>
      <c r="N78" s="232"/>
      <c r="O78" s="248"/>
    </row>
    <row r="79" spans="3:23" x14ac:dyDescent="0.2">
      <c r="C79" s="277" t="str">
        <f>+C42</f>
        <v>mar-18 corresponde Adicional</v>
      </c>
      <c r="D79" s="178">
        <f>+F79*E79</f>
        <v>850535.12758906523</v>
      </c>
      <c r="E79" s="178">
        <f>+E84-E78</f>
        <v>221096.15848000004</v>
      </c>
      <c r="F79" s="433">
        <f>+F42</f>
        <v>3.8469014271272521</v>
      </c>
      <c r="G79" s="434"/>
      <c r="I79" s="423" t="str">
        <f>+C42</f>
        <v>mar-18 corresponde Adicional</v>
      </c>
      <c r="J79" s="424"/>
      <c r="K79" s="178">
        <f>+J42-D79</f>
        <v>2387043.2724109348</v>
      </c>
      <c r="L79" s="140">
        <f>+K42-E79</f>
        <v>620510.64152000006</v>
      </c>
      <c r="M79" s="274">
        <f>+F79</f>
        <v>3.8469014271272521</v>
      </c>
      <c r="N79" s="232"/>
      <c r="O79" s="248"/>
      <c r="P79" s="353"/>
      <c r="Q79" s="352"/>
    </row>
    <row r="80" spans="3:23" x14ac:dyDescent="0.2">
      <c r="C80" s="277"/>
      <c r="D80" s="178"/>
      <c r="E80" s="178"/>
      <c r="F80" s="283"/>
      <c r="G80" s="284"/>
      <c r="I80" s="424"/>
      <c r="J80" s="424"/>
      <c r="K80" s="178"/>
      <c r="L80" s="140"/>
      <c r="M80" s="274"/>
      <c r="N80" s="362"/>
      <c r="O80" s="248"/>
      <c r="P80" s="353"/>
      <c r="Q80" s="352"/>
    </row>
    <row r="81" spans="3:20" x14ac:dyDescent="0.2">
      <c r="C81" s="277"/>
      <c r="D81" s="178"/>
      <c r="E81" s="178"/>
      <c r="F81" s="283"/>
      <c r="G81" s="284"/>
      <c r="I81" s="424"/>
      <c r="J81" s="424"/>
      <c r="K81" s="178"/>
      <c r="L81" s="140"/>
      <c r="M81" s="274"/>
      <c r="N81" s="362"/>
      <c r="O81" s="248"/>
      <c r="P81" s="353"/>
    </row>
    <row r="82" spans="3:20" x14ac:dyDescent="0.2">
      <c r="C82" s="277"/>
      <c r="D82" s="178"/>
      <c r="E82" s="178"/>
      <c r="F82" s="283"/>
      <c r="G82" s="284"/>
      <c r="I82" s="424"/>
      <c r="J82" s="424"/>
      <c r="K82" s="178"/>
      <c r="L82" s="140"/>
      <c r="M82" s="274"/>
      <c r="N82" s="362"/>
      <c r="O82" s="248"/>
      <c r="P82" s="353"/>
    </row>
    <row r="83" spans="3:20" x14ac:dyDescent="0.2">
      <c r="C83" s="278"/>
      <c r="D83" s="134"/>
      <c r="E83" s="134"/>
      <c r="F83" s="433"/>
      <c r="G83" s="434"/>
      <c r="I83" s="424"/>
      <c r="J83" s="424"/>
      <c r="K83" s="134"/>
      <c r="L83" s="140"/>
      <c r="M83" s="274"/>
      <c r="N83" s="232"/>
      <c r="O83" s="248"/>
    </row>
    <row r="84" spans="3:20" ht="15.75" x14ac:dyDescent="0.25">
      <c r="C84" s="185" t="s">
        <v>127</v>
      </c>
      <c r="D84" s="146">
        <f>+SUM(D78:D83)</f>
        <v>1603831.1275890651</v>
      </c>
      <c r="E84" s="146">
        <f>+F71</f>
        <v>426058.15848000004</v>
      </c>
      <c r="F84" s="91"/>
      <c r="I84" s="425" t="s">
        <v>141</v>
      </c>
      <c r="J84" s="425"/>
      <c r="K84" s="153">
        <f>SUM(K78:K83)</f>
        <v>2387043.2724109348</v>
      </c>
      <c r="L84" s="199">
        <f>SUM(L78:L83)</f>
        <v>620510.64152000006</v>
      </c>
      <c r="M84" s="275"/>
      <c r="N84" s="210"/>
      <c r="O84" s="210"/>
      <c r="P84" s="243"/>
      <c r="S84" s="353"/>
      <c r="T84" s="243"/>
    </row>
    <row r="85" spans="3:20" x14ac:dyDescent="0.2">
      <c r="C85" s="95"/>
      <c r="D85" s="91"/>
      <c r="E85" s="91"/>
      <c r="F85" s="91"/>
      <c r="J85" s="211"/>
      <c r="K85" s="413"/>
      <c r="L85" s="413"/>
      <c r="N85" s="413"/>
      <c r="O85" s="413"/>
      <c r="S85" s="353"/>
      <c r="T85" s="243"/>
    </row>
    <row r="86" spans="3:20" x14ac:dyDescent="0.2">
      <c r="C86" s="91"/>
      <c r="D86" s="91"/>
      <c r="E86" s="118"/>
      <c r="F86" s="195"/>
      <c r="K86" s="363"/>
      <c r="L86" s="210"/>
      <c r="T86" s="243"/>
    </row>
    <row r="87" spans="3:20" x14ac:dyDescent="0.2">
      <c r="C87" s="91"/>
      <c r="D87" s="91"/>
      <c r="E87" s="118"/>
      <c r="F87" s="195"/>
      <c r="J87" s="95"/>
      <c r="K87" s="239"/>
      <c r="L87" s="239"/>
      <c r="T87" s="243"/>
    </row>
    <row r="88" spans="3:20" ht="13.5" thickBot="1" x14ac:dyDescent="0.25">
      <c r="C88" s="91"/>
      <c r="D88" s="91"/>
      <c r="E88" s="91"/>
      <c r="F88" s="91"/>
    </row>
    <row r="89" spans="3:20" s="347" customFormat="1" ht="36" customHeight="1" thickBot="1" x14ac:dyDescent="0.35">
      <c r="C89" s="420" t="s">
        <v>119</v>
      </c>
      <c r="D89" s="421"/>
      <c r="E89" s="421"/>
      <c r="F89" s="421"/>
      <c r="G89" s="421"/>
      <c r="H89" s="421"/>
      <c r="I89" s="421"/>
      <c r="J89" s="421"/>
      <c r="K89" s="421"/>
      <c r="L89" s="421"/>
      <c r="M89" s="422"/>
      <c r="N89" s="372"/>
      <c r="O89" s="372"/>
    </row>
    <row r="90" spans="3:20" ht="13.5" thickBot="1" x14ac:dyDescent="0.25">
      <c r="C90" s="91"/>
      <c r="D90" s="91"/>
      <c r="E90" s="91"/>
      <c r="F90" s="91"/>
    </row>
    <row r="91" spans="3:20" ht="16.5" thickBot="1" x14ac:dyDescent="0.25">
      <c r="C91" s="414" t="s">
        <v>49</v>
      </c>
      <c r="D91" s="415"/>
      <c r="E91" s="415"/>
      <c r="F91" s="415"/>
      <c r="G91" s="415"/>
      <c r="H91" s="415"/>
      <c r="I91" s="415"/>
      <c r="J91" s="415"/>
      <c r="K91" s="416"/>
      <c r="L91" s="53"/>
      <c r="M91" s="53"/>
    </row>
    <row r="92" spans="3:20" s="108" customFormat="1" ht="26.25" customHeight="1" x14ac:dyDescent="0.2">
      <c r="C92" s="37"/>
      <c r="D92" s="37"/>
      <c r="E92" s="37"/>
      <c r="F92" s="37"/>
      <c r="G92" s="37"/>
      <c r="H92" s="483" t="s">
        <v>76</v>
      </c>
      <c r="I92" s="483"/>
      <c r="J92" s="484" t="s">
        <v>221</v>
      </c>
      <c r="K92" s="484"/>
      <c r="L92" s="419"/>
      <c r="M92" s="419"/>
    </row>
    <row r="93" spans="3:20" ht="15.75" customHeight="1" x14ac:dyDescent="0.2">
      <c r="C93" s="142" t="s">
        <v>166</v>
      </c>
      <c r="D93" s="143" t="s">
        <v>1</v>
      </c>
      <c r="E93" s="143" t="s">
        <v>2</v>
      </c>
      <c r="F93" s="432" t="s">
        <v>3</v>
      </c>
      <c r="G93" s="432"/>
      <c r="H93" s="360" t="s">
        <v>1</v>
      </c>
      <c r="I93" s="360" t="s">
        <v>2</v>
      </c>
      <c r="J93" s="360" t="s">
        <v>1</v>
      </c>
      <c r="K93" s="360" t="s">
        <v>2</v>
      </c>
      <c r="L93" s="226"/>
      <c r="M93" s="226"/>
    </row>
    <row r="94" spans="3:20" ht="13.5" customHeight="1" x14ac:dyDescent="0.2">
      <c r="C94" s="277" t="s">
        <v>103</v>
      </c>
      <c r="D94" s="126">
        <v>3865773</v>
      </c>
      <c r="E94" s="126">
        <v>1000200</v>
      </c>
      <c r="F94" s="411">
        <f>+D94/E94</f>
        <v>3.8650000000000002</v>
      </c>
      <c r="G94" s="412"/>
      <c r="H94" s="140">
        <f>+D94*0.2</f>
        <v>773154.60000000009</v>
      </c>
      <c r="I94" s="140">
        <f>+E94*0.2</f>
        <v>200040</v>
      </c>
      <c r="J94" s="139">
        <f>+D94+H94</f>
        <v>4638927.5999999996</v>
      </c>
      <c r="K94" s="139">
        <f>+E94+I94</f>
        <v>1200240</v>
      </c>
      <c r="L94" s="248"/>
      <c r="M94" s="248"/>
    </row>
    <row r="95" spans="3:20" x14ac:dyDescent="0.2">
      <c r="C95" s="277">
        <v>43831</v>
      </c>
      <c r="D95" s="126">
        <v>2055040</v>
      </c>
      <c r="E95" s="126">
        <v>520000</v>
      </c>
      <c r="F95" s="411">
        <v>3.952</v>
      </c>
      <c r="G95" s="412"/>
      <c r="H95" s="140"/>
      <c r="I95" s="140"/>
      <c r="J95" s="139">
        <f>+D95+H95</f>
        <v>2055040</v>
      </c>
      <c r="K95" s="139">
        <f>+E95+I95</f>
        <v>520000</v>
      </c>
      <c r="L95" s="248"/>
      <c r="M95" s="248"/>
    </row>
    <row r="96" spans="3:20" x14ac:dyDescent="0.2">
      <c r="C96" s="277"/>
      <c r="D96" s="126"/>
      <c r="E96" s="126"/>
      <c r="F96" s="411"/>
      <c r="G96" s="412"/>
      <c r="H96" s="140"/>
      <c r="I96" s="140"/>
      <c r="J96" s="139">
        <f t="shared" ref="J96:K96" si="2">+D96+H96</f>
        <v>0</v>
      </c>
      <c r="K96" s="139">
        <f t="shared" si="2"/>
        <v>0</v>
      </c>
      <c r="L96" s="248"/>
      <c r="M96" s="248"/>
    </row>
    <row r="97" spans="3:22" ht="15.75" x14ac:dyDescent="0.25">
      <c r="C97" s="144" t="s">
        <v>120</v>
      </c>
      <c r="D97" s="145">
        <f>SUM(D94:D96)</f>
        <v>5920813</v>
      </c>
      <c r="E97" s="145">
        <f>SUM(E94:E96)</f>
        <v>1520200</v>
      </c>
      <c r="F97" s="366"/>
      <c r="H97" s="145">
        <f t="shared" ref="H97:I97" si="3">SUM(H94:H96)</f>
        <v>773154.60000000009</v>
      </c>
      <c r="I97" s="145">
        <f t="shared" si="3"/>
        <v>200040</v>
      </c>
      <c r="J97" s="379">
        <f>SUM(J94:J96)</f>
        <v>6693967.5999999996</v>
      </c>
      <c r="K97" s="379">
        <f>SUM(K94:K96)</f>
        <v>1720240</v>
      </c>
      <c r="L97" s="210"/>
      <c r="M97" s="210"/>
    </row>
    <row r="98" spans="3:22" ht="15.75" x14ac:dyDescent="0.25">
      <c r="C98" s="144" t="s">
        <v>136</v>
      </c>
      <c r="D98" s="145">
        <f>+D97+D44</f>
        <v>9372091</v>
      </c>
      <c r="E98" s="145">
        <f>+E97+E44</f>
        <v>2426501</v>
      </c>
      <c r="F98" s="359"/>
      <c r="J98" s="247">
        <f>+J44+J97</f>
        <v>10684842</v>
      </c>
      <c r="K98" s="247">
        <f>+K97+K44</f>
        <v>2766808.8</v>
      </c>
      <c r="L98" s="108"/>
      <c r="M98" s="108"/>
    </row>
    <row r="99" spans="3:22" ht="15.75" x14ac:dyDescent="0.25">
      <c r="C99" s="55"/>
      <c r="D99" s="55"/>
      <c r="E99" s="55"/>
      <c r="F99" s="359"/>
      <c r="L99" s="262"/>
      <c r="M99" s="262"/>
      <c r="N99" s="106"/>
    </row>
    <row r="100" spans="3:22" ht="15.75" x14ac:dyDescent="0.25">
      <c r="C100" s="55"/>
      <c r="D100" s="55"/>
      <c r="E100" s="55"/>
      <c r="F100" s="55"/>
      <c r="J100" s="364" t="s">
        <v>218</v>
      </c>
      <c r="K100" s="199">
        <f>+(K98-E84)*$F$22</f>
        <v>952919.58616279182</v>
      </c>
      <c r="L100" s="413"/>
      <c r="M100" s="413"/>
      <c r="N100" s="106"/>
    </row>
    <row r="101" spans="3:22" ht="16.5" thickBot="1" x14ac:dyDescent="0.3">
      <c r="C101" s="55"/>
      <c r="D101" s="55"/>
      <c r="E101" s="55"/>
      <c r="F101" s="55"/>
      <c r="J101" s="106"/>
      <c r="K101" s="106"/>
      <c r="L101" s="95"/>
      <c r="M101" s="95"/>
      <c r="N101" s="87"/>
      <c r="O101" s="87"/>
      <c r="P101" s="87"/>
      <c r="Q101" s="87"/>
      <c r="R101" s="87"/>
      <c r="S101" s="87"/>
      <c r="T101" s="87"/>
      <c r="U101" s="87"/>
    </row>
    <row r="102" spans="3:22" ht="16.5" customHeight="1" thickBot="1" x14ac:dyDescent="0.25">
      <c r="C102" s="414" t="s">
        <v>116</v>
      </c>
      <c r="D102" s="415"/>
      <c r="E102" s="415"/>
      <c r="F102" s="416"/>
      <c r="G102" s="53"/>
      <c r="H102" s="53"/>
      <c r="I102" s="53"/>
      <c r="J102" s="367"/>
      <c r="K102" s="367"/>
      <c r="L102" s="272">
        <f>+L44-D84</f>
        <v>-1603831.1275890651</v>
      </c>
      <c r="M102" s="95"/>
      <c r="N102" s="108"/>
      <c r="O102" s="108"/>
      <c r="P102" s="108"/>
      <c r="Q102" s="108"/>
      <c r="R102" s="108"/>
      <c r="S102" s="108"/>
      <c r="T102" s="108"/>
      <c r="U102" s="108"/>
      <c r="V102" s="91"/>
    </row>
    <row r="103" spans="3:22" s="87" customFormat="1" ht="42.75" customHeight="1" x14ac:dyDescent="0.2">
      <c r="C103" s="37"/>
      <c r="F103" s="282" t="s">
        <v>124</v>
      </c>
      <c r="G103" s="263"/>
      <c r="H103" s="263" t="str">
        <f>+C28</f>
        <v>% SOBRE INV. ELEGIBLE PROMOVIDA</v>
      </c>
      <c r="I103" s="268"/>
      <c r="J103" s="286"/>
      <c r="K103" s="286"/>
      <c r="L103" s="368"/>
      <c r="M103" s="369"/>
      <c r="N103" s="444"/>
      <c r="O103" s="444"/>
      <c r="P103" s="444"/>
      <c r="Q103" s="286"/>
      <c r="R103" s="281"/>
      <c r="S103" s="419"/>
      <c r="T103" s="258"/>
      <c r="U103" s="108"/>
      <c r="V103" s="108"/>
    </row>
    <row r="104" spans="3:22" x14ac:dyDescent="0.2">
      <c r="C104" s="110"/>
      <c r="D104" s="196" t="s">
        <v>2</v>
      </c>
      <c r="E104" s="280" t="s">
        <v>75</v>
      </c>
      <c r="F104" s="250" t="s">
        <v>2</v>
      </c>
      <c r="G104" s="264"/>
      <c r="H104" s="264"/>
      <c r="I104" s="263"/>
      <c r="J104" s="260"/>
      <c r="K104" s="206"/>
      <c r="L104" s="108"/>
      <c r="N104" s="444"/>
      <c r="O104" s="444"/>
      <c r="P104" s="281"/>
      <c r="Q104" s="257"/>
      <c r="R104" s="226"/>
      <c r="S104" s="419"/>
      <c r="T104" s="258"/>
      <c r="U104" s="108"/>
      <c r="V104" s="91"/>
    </row>
    <row r="105" spans="3:22" x14ac:dyDescent="0.2">
      <c r="C105" s="289" t="s">
        <v>191</v>
      </c>
      <c r="D105" s="141"/>
      <c r="E105" s="141"/>
      <c r="F105" s="108"/>
      <c r="G105" s="231"/>
      <c r="H105" s="231"/>
      <c r="I105" s="206"/>
      <c r="J105" s="108"/>
      <c r="N105" s="438"/>
      <c r="O105" s="438"/>
      <c r="P105" s="108"/>
      <c r="Q105" s="231"/>
      <c r="R105" s="108"/>
      <c r="S105" s="108"/>
      <c r="T105" s="108"/>
      <c r="U105" s="108"/>
      <c r="V105" s="91"/>
    </row>
    <row r="106" spans="3:22" x14ac:dyDescent="0.2">
      <c r="C106" s="277">
        <f>+C41</f>
        <v>43132</v>
      </c>
      <c r="D106" s="159">
        <f>+E41</f>
        <v>204962</v>
      </c>
      <c r="E106" s="134"/>
      <c r="F106" s="206"/>
      <c r="G106" s="232"/>
      <c r="H106" s="232"/>
      <c r="I106" s="108"/>
      <c r="J106" s="108"/>
      <c r="N106" s="445"/>
      <c r="O106" s="445"/>
      <c r="P106" s="248"/>
      <c r="Q106" s="232"/>
      <c r="R106" s="248"/>
      <c r="S106" s="108"/>
      <c r="T106" s="108"/>
      <c r="U106" s="108"/>
      <c r="V106" s="91"/>
    </row>
    <row r="107" spans="3:22" x14ac:dyDescent="0.2">
      <c r="C107" s="277" t="str">
        <f>+C42</f>
        <v>mar-18 corresponde Adicional</v>
      </c>
      <c r="D107" s="159">
        <f>+E42</f>
        <v>701339</v>
      </c>
      <c r="E107" s="140">
        <f>+I42</f>
        <v>140267.80000000002</v>
      </c>
      <c r="F107" s="206"/>
      <c r="G107" s="232"/>
      <c r="H107" s="232"/>
      <c r="I107" s="267"/>
      <c r="J107" s="108"/>
      <c r="N107" s="445"/>
      <c r="O107" s="445"/>
      <c r="P107" s="248"/>
      <c r="Q107" s="232"/>
      <c r="R107" s="248"/>
      <c r="S107" s="108"/>
      <c r="T107" s="108"/>
      <c r="U107" s="108"/>
      <c r="V107" s="91"/>
    </row>
    <row r="108" spans="3:22" x14ac:dyDescent="0.2">
      <c r="C108" s="277" t="str">
        <f>+C94</f>
        <v>feb-19 corresponde Adicional</v>
      </c>
      <c r="D108" s="159">
        <f>+E94</f>
        <v>1000200</v>
      </c>
      <c r="E108" s="178">
        <f>+I94</f>
        <v>200040</v>
      </c>
      <c r="F108" s="206"/>
      <c r="G108" s="232"/>
      <c r="H108" s="232"/>
      <c r="I108" s="108"/>
      <c r="J108" s="108"/>
      <c r="N108" s="445"/>
      <c r="O108" s="445"/>
      <c r="P108" s="248"/>
      <c r="Q108" s="232"/>
      <c r="R108" s="248"/>
      <c r="S108" s="108"/>
      <c r="T108" s="108"/>
      <c r="U108" s="108"/>
      <c r="V108" s="91"/>
    </row>
    <row r="109" spans="3:22" ht="15" x14ac:dyDescent="0.25">
      <c r="C109" s="327" t="s">
        <v>192</v>
      </c>
      <c r="D109" s="156">
        <f>SUM(D106:D108)</f>
        <v>1906501</v>
      </c>
      <c r="E109" s="156">
        <f>SUM(E106:E108)</f>
        <v>340307.80000000005</v>
      </c>
      <c r="F109" s="247">
        <f>+(D109+E109)*$D$22*1.1</f>
        <v>1006143.448728</v>
      </c>
      <c r="G109" s="265"/>
      <c r="H109" s="197"/>
      <c r="I109" s="261"/>
      <c r="J109" s="210"/>
      <c r="N109" s="446"/>
      <c r="O109" s="446"/>
      <c r="P109" s="210"/>
      <c r="Q109" s="230"/>
      <c r="R109" s="210"/>
      <c r="S109" s="259"/>
      <c r="T109" s="210"/>
      <c r="U109" s="108"/>
      <c r="V109" s="91"/>
    </row>
    <row r="110" spans="3:22" x14ac:dyDescent="0.2">
      <c r="C110" s="292"/>
      <c r="D110" s="158"/>
      <c r="E110" s="141"/>
      <c r="F110" s="262"/>
      <c r="G110" s="265"/>
      <c r="H110" s="197"/>
      <c r="I110" s="261"/>
      <c r="J110" s="210"/>
      <c r="N110" s="288"/>
      <c r="O110" s="288"/>
      <c r="P110" s="210"/>
      <c r="Q110" s="230"/>
      <c r="R110" s="210"/>
      <c r="S110" s="259"/>
      <c r="T110" s="210"/>
      <c r="U110" s="108"/>
      <c r="V110" s="91"/>
    </row>
    <row r="111" spans="3:22" x14ac:dyDescent="0.2">
      <c r="C111" s="289" t="s">
        <v>193</v>
      </c>
      <c r="D111" s="158"/>
      <c r="E111" s="141"/>
      <c r="F111" s="108"/>
      <c r="G111" s="231"/>
      <c r="H111" s="231"/>
      <c r="I111" s="108"/>
      <c r="J111" s="248"/>
      <c r="N111" s="446"/>
      <c r="O111" s="446"/>
      <c r="P111" s="210"/>
      <c r="Q111" s="232"/>
      <c r="R111" s="248"/>
      <c r="S111" s="108"/>
      <c r="T111" s="108"/>
      <c r="U111" s="108"/>
      <c r="V111" s="91"/>
    </row>
    <row r="112" spans="3:22" x14ac:dyDescent="0.2">
      <c r="C112" s="277"/>
      <c r="D112" s="159"/>
      <c r="E112" s="134"/>
      <c r="F112" s="206"/>
      <c r="G112" s="232"/>
      <c r="H112" s="232"/>
      <c r="I112" s="108"/>
      <c r="J112" s="248"/>
      <c r="N112" s="445"/>
      <c r="O112" s="445"/>
      <c r="P112" s="248"/>
      <c r="Q112" s="232"/>
      <c r="R112" s="248"/>
      <c r="S112" s="108"/>
      <c r="T112" s="108"/>
      <c r="U112" s="108"/>
      <c r="V112" s="91"/>
    </row>
    <row r="113" spans="3:22" x14ac:dyDescent="0.2">
      <c r="C113" s="277">
        <f>+C95</f>
        <v>43831</v>
      </c>
      <c r="D113" s="159">
        <f>+E95</f>
        <v>520000</v>
      </c>
      <c r="E113" s="134"/>
      <c r="F113" s="206"/>
      <c r="G113" s="232"/>
      <c r="H113" s="232"/>
      <c r="I113" s="108"/>
      <c r="J113" s="248"/>
      <c r="K113" s="108"/>
      <c r="L113" s="108"/>
      <c r="N113" s="445"/>
      <c r="O113" s="445"/>
      <c r="P113" s="248"/>
      <c r="Q113" s="232"/>
      <c r="R113" s="248"/>
      <c r="S113" s="108"/>
      <c r="T113" s="108"/>
      <c r="U113" s="108"/>
      <c r="V113" s="91"/>
    </row>
    <row r="114" spans="3:22" x14ac:dyDescent="0.2">
      <c r="C114" s="278"/>
      <c r="D114" s="159"/>
      <c r="E114" s="134"/>
      <c r="F114" s="206"/>
      <c r="G114" s="232"/>
      <c r="H114" s="232"/>
      <c r="I114" s="108"/>
      <c r="J114" s="248"/>
      <c r="K114" s="108"/>
      <c r="L114" s="108"/>
      <c r="N114" s="445"/>
      <c r="O114" s="445"/>
      <c r="P114" s="248"/>
      <c r="Q114" s="232"/>
      <c r="R114" s="248"/>
      <c r="S114" s="108"/>
      <c r="T114" s="108"/>
      <c r="U114" s="108"/>
      <c r="V114" s="91"/>
    </row>
    <row r="115" spans="3:22" ht="15" x14ac:dyDescent="0.25">
      <c r="C115" s="327" t="s">
        <v>199</v>
      </c>
      <c r="D115" s="162">
        <f>SUM(D112:D113)</f>
        <v>520000</v>
      </c>
      <c r="E115" s="141"/>
      <c r="F115" s="247">
        <f>+(D115+E115)*$D$22</f>
        <v>211692</v>
      </c>
      <c r="G115" s="265"/>
      <c r="H115" s="197"/>
      <c r="I115" s="261"/>
      <c r="J115" s="210"/>
      <c r="K115" s="108"/>
      <c r="L115" s="108"/>
      <c r="N115" s="446"/>
      <c r="O115" s="446"/>
      <c r="P115" s="210"/>
      <c r="Q115" s="230"/>
      <c r="R115" s="210"/>
      <c r="S115" s="259"/>
      <c r="T115" s="248"/>
      <c r="U115" s="108"/>
      <c r="V115" s="91"/>
    </row>
    <row r="116" spans="3:22" ht="15.75" x14ac:dyDescent="0.25">
      <c r="C116" s="323" t="s">
        <v>188</v>
      </c>
      <c r="D116" s="333">
        <f>+D109+D115</f>
        <v>2426501</v>
      </c>
      <c r="E116" s="449" t="str">
        <f>+IF(D116=E98,"OK","Faltan Inversiones ejecutadas")</f>
        <v>OK</v>
      </c>
      <c r="F116" s="332">
        <f>+F115+F109</f>
        <v>1217835.448728</v>
      </c>
      <c r="G116" s="108"/>
      <c r="H116" s="108"/>
      <c r="I116" s="108"/>
      <c r="J116" s="210"/>
      <c r="K116" s="262"/>
      <c r="L116" s="262"/>
      <c r="N116" s="108"/>
      <c r="O116" s="108"/>
      <c r="P116" s="108"/>
      <c r="Q116" s="438"/>
      <c r="R116" s="438"/>
      <c r="S116" s="108"/>
      <c r="T116" s="262"/>
      <c r="U116" s="108"/>
      <c r="V116" s="91"/>
    </row>
    <row r="117" spans="3:22" ht="15.75" x14ac:dyDescent="0.25">
      <c r="C117" s="321"/>
      <c r="D117" s="322"/>
      <c r="E117" s="450"/>
      <c r="F117" s="247"/>
      <c r="G117" s="108"/>
      <c r="H117" s="108"/>
      <c r="I117" s="108"/>
      <c r="J117" s="210"/>
      <c r="K117" s="262"/>
      <c r="L117" s="262"/>
      <c r="N117" s="108"/>
      <c r="O117" s="108"/>
      <c r="P117" s="108"/>
      <c r="Q117" s="315"/>
      <c r="R117" s="315"/>
      <c r="S117" s="108"/>
      <c r="T117" s="262"/>
      <c r="U117" s="108"/>
      <c r="V117" s="91"/>
    </row>
    <row r="118" spans="3:22" ht="15.75" x14ac:dyDescent="0.25">
      <c r="C118" s="316" t="s">
        <v>194</v>
      </c>
      <c r="D118" s="158"/>
      <c r="E118" s="141"/>
      <c r="F118" s="141"/>
      <c r="H118" s="87"/>
      <c r="K118" s="108"/>
      <c r="L118" s="279"/>
      <c r="N118" s="108"/>
      <c r="O118" s="108"/>
      <c r="P118" s="108"/>
      <c r="Q118" s="108"/>
      <c r="R118" s="108"/>
      <c r="S118" s="108"/>
      <c r="T118" s="279"/>
      <c r="U118" s="108"/>
      <c r="V118" s="91"/>
    </row>
    <row r="119" spans="3:22" ht="15.75" x14ac:dyDescent="0.25">
      <c r="C119" s="324"/>
      <c r="D119" s="158"/>
      <c r="E119" s="141"/>
      <c r="F119" s="141"/>
      <c r="H119" s="87"/>
      <c r="K119" s="108"/>
      <c r="L119" s="314"/>
      <c r="N119" s="108"/>
      <c r="O119" s="108"/>
      <c r="P119" s="108"/>
      <c r="Q119" s="108"/>
      <c r="R119" s="108"/>
      <c r="S119" s="108"/>
      <c r="T119" s="314"/>
      <c r="U119" s="108"/>
      <c r="V119" s="91"/>
    </row>
    <row r="120" spans="3:22" ht="15.75" x14ac:dyDescent="0.25">
      <c r="C120" s="324" t="s">
        <v>189</v>
      </c>
      <c r="D120" s="159">
        <v>44474</v>
      </c>
      <c r="E120" s="134"/>
      <c r="F120" s="247"/>
      <c r="H120" s="87"/>
      <c r="K120" s="108"/>
      <c r="L120" s="314"/>
      <c r="N120" s="108"/>
      <c r="O120" s="108"/>
      <c r="P120" s="108"/>
      <c r="Q120" s="108"/>
      <c r="R120" s="108"/>
      <c r="S120" s="108"/>
      <c r="T120" s="314"/>
      <c r="U120" s="108"/>
      <c r="V120" s="91"/>
    </row>
    <row r="121" spans="3:22" ht="15.75" x14ac:dyDescent="0.25">
      <c r="C121" s="324"/>
      <c r="D121" s="158"/>
      <c r="E121" s="141"/>
      <c r="F121" s="247"/>
      <c r="H121" s="87"/>
      <c r="K121" s="108"/>
      <c r="L121" s="314"/>
      <c r="N121" s="108"/>
      <c r="O121" s="108"/>
      <c r="P121" s="108"/>
      <c r="Q121" s="108"/>
      <c r="R121" s="108"/>
      <c r="S121" s="108"/>
      <c r="T121" s="314"/>
      <c r="U121" s="108"/>
      <c r="V121" s="91"/>
    </row>
    <row r="122" spans="3:22" ht="15.75" x14ac:dyDescent="0.25">
      <c r="C122" s="334" t="s">
        <v>200</v>
      </c>
      <c r="D122" s="335">
        <f>+D120</f>
        <v>44474</v>
      </c>
      <c r="E122" s="331"/>
      <c r="F122" s="332">
        <f>SUM(D122:E122)*$D$22</f>
        <v>18105.365400000002</v>
      </c>
      <c r="H122" s="87"/>
      <c r="K122" s="108"/>
      <c r="L122" s="314"/>
      <c r="N122" s="108"/>
      <c r="O122" s="108"/>
      <c r="P122" s="108"/>
      <c r="Q122" s="108"/>
      <c r="R122" s="108"/>
      <c r="S122" s="108"/>
      <c r="T122" s="314"/>
      <c r="U122" s="108"/>
      <c r="V122" s="91"/>
    </row>
    <row r="123" spans="3:22" ht="15.75" x14ac:dyDescent="0.25">
      <c r="C123" s="273" t="s">
        <v>190</v>
      </c>
      <c r="D123" s="328">
        <f>+D116+D120</f>
        <v>2470975</v>
      </c>
      <c r="E123" s="326" t="str">
        <f>+IF(D123=D21,"OK","Faltan Inversiones")</f>
        <v>OK</v>
      </c>
      <c r="F123" s="330">
        <f>+F122+F116</f>
        <v>1235940.8141280001</v>
      </c>
      <c r="H123" s="87"/>
      <c r="K123" s="108"/>
      <c r="L123" s="314"/>
      <c r="N123" s="108"/>
      <c r="O123" s="108"/>
      <c r="P123" s="108"/>
      <c r="Q123" s="108"/>
      <c r="R123" s="108"/>
      <c r="S123" s="108"/>
      <c r="T123" s="314"/>
      <c r="U123" s="108"/>
      <c r="V123" s="91"/>
    </row>
    <row r="124" spans="3:22" ht="15.75" x14ac:dyDescent="0.25">
      <c r="C124" s="93"/>
      <c r="D124" s="109">
        <f>+D123-$D$21</f>
        <v>0</v>
      </c>
      <c r="E124" s="95"/>
      <c r="H124" s="87"/>
      <c r="K124" s="108"/>
      <c r="L124" s="314"/>
      <c r="N124" s="108"/>
      <c r="O124" s="108"/>
      <c r="P124" s="108"/>
      <c r="Q124" s="108"/>
      <c r="R124" s="108"/>
      <c r="S124" s="108"/>
      <c r="T124" s="314"/>
      <c r="U124" s="108"/>
      <c r="V124" s="91"/>
    </row>
    <row r="125" spans="3:22" ht="15.75" x14ac:dyDescent="0.25">
      <c r="C125" s="447" t="s">
        <v>125</v>
      </c>
      <c r="D125" s="447"/>
      <c r="E125" s="447"/>
      <c r="F125" s="178">
        <f>+E84</f>
        <v>426058.15848000004</v>
      </c>
      <c r="H125" s="87"/>
      <c r="K125" s="108"/>
      <c r="L125" s="279"/>
      <c r="N125" s="108"/>
      <c r="O125" s="108"/>
      <c r="P125" s="108"/>
      <c r="Q125" s="108"/>
      <c r="R125" s="108"/>
      <c r="S125" s="108"/>
      <c r="T125" s="279"/>
      <c r="U125" s="108"/>
      <c r="V125" s="91"/>
    </row>
    <row r="126" spans="3:22" ht="15.75" x14ac:dyDescent="0.25">
      <c r="C126" s="504" t="s">
        <v>115</v>
      </c>
      <c r="D126" s="504"/>
      <c r="E126" s="504"/>
      <c r="F126" s="329">
        <f>+F123-F125</f>
        <v>809882.65564800007</v>
      </c>
      <c r="H126" s="87"/>
      <c r="L126" s="166"/>
      <c r="N126" s="91"/>
      <c r="O126" s="91"/>
      <c r="P126" s="91"/>
      <c r="Q126" s="91"/>
      <c r="R126" s="91"/>
      <c r="S126" s="91"/>
      <c r="T126" s="90"/>
      <c r="U126" s="91"/>
      <c r="V126" s="91"/>
    </row>
    <row r="127" spans="3:22" ht="15.75" x14ac:dyDescent="0.25">
      <c r="C127" s="91"/>
      <c r="D127" s="109"/>
      <c r="E127" s="97"/>
      <c r="F127" s="166" t="s">
        <v>86</v>
      </c>
      <c r="L127" s="166"/>
      <c r="N127" s="91"/>
      <c r="O127" s="91"/>
      <c r="P127" s="91"/>
      <c r="Q127" s="91"/>
      <c r="R127" s="91"/>
      <c r="S127" s="91"/>
      <c r="T127" s="90"/>
      <c r="U127" s="91"/>
      <c r="V127" s="91"/>
    </row>
    <row r="128" spans="3:22" ht="15.75" x14ac:dyDescent="0.25">
      <c r="C128" s="91"/>
      <c r="D128" s="109"/>
      <c r="E128" s="97"/>
      <c r="F128" s="166"/>
      <c r="L128" s="166"/>
      <c r="N128" s="91"/>
      <c r="O128" s="91"/>
      <c r="P128" s="91"/>
      <c r="Q128" s="91"/>
      <c r="R128" s="91"/>
      <c r="S128" s="91"/>
      <c r="T128" s="90"/>
      <c r="U128" s="91"/>
      <c r="V128" s="91"/>
    </row>
    <row r="129" spans="3:14" ht="15.75" x14ac:dyDescent="0.25">
      <c r="C129" s="233" t="s">
        <v>111</v>
      </c>
      <c r="D129" s="55"/>
      <c r="E129" s="55"/>
      <c r="F129" s="55"/>
      <c r="K129" s="513" t="s">
        <v>235</v>
      </c>
      <c r="L129" s="513"/>
      <c r="M129" s="513"/>
      <c r="N129" s="513"/>
    </row>
    <row r="130" spans="3:14" ht="32.25" thickBot="1" x14ac:dyDescent="0.3">
      <c r="C130" s="55"/>
      <c r="D130" s="55"/>
      <c r="E130" s="55"/>
      <c r="F130" s="55"/>
      <c r="K130" s="380" t="s">
        <v>236</v>
      </c>
      <c r="L130" s="380" t="s">
        <v>237</v>
      </c>
      <c r="M130" s="380" t="s">
        <v>238</v>
      </c>
      <c r="N130" s="380" t="s">
        <v>239</v>
      </c>
    </row>
    <row r="131" spans="3:14" ht="25.5" customHeight="1" x14ac:dyDescent="0.2">
      <c r="C131" s="439" t="s">
        <v>122</v>
      </c>
      <c r="D131" s="440"/>
      <c r="E131" s="440"/>
      <c r="F131" s="440"/>
      <c r="G131" s="440"/>
      <c r="H131" s="440"/>
      <c r="I131" s="441"/>
      <c r="K131" s="385" t="str">
        <f>+I79</f>
        <v>mar-18 corresponde Adicional</v>
      </c>
      <c r="L131" s="382">
        <f>+N131*M131</f>
        <v>2387043.2724109348</v>
      </c>
      <c r="M131" s="140">
        <f>+L79</f>
        <v>620510.64152000006</v>
      </c>
      <c r="N131" s="383">
        <f>+M79</f>
        <v>3.8469014271272521</v>
      </c>
    </row>
    <row r="132" spans="3:14" ht="25.5" x14ac:dyDescent="0.2">
      <c r="C132" s="171"/>
      <c r="D132" s="37"/>
      <c r="E132" s="37"/>
      <c r="F132" s="37"/>
      <c r="G132" s="37"/>
      <c r="H132" s="37"/>
      <c r="I132" s="172"/>
      <c r="K132" s="385" t="str">
        <f>+C94</f>
        <v>feb-19 corresponde Adicional</v>
      </c>
      <c r="L132" s="140">
        <f>+N132*M132</f>
        <v>1284760.5710443903</v>
      </c>
      <c r="M132" s="140">
        <f>+M133-M131</f>
        <v>332408.94464279176</v>
      </c>
      <c r="N132" s="383">
        <f>+F94</f>
        <v>3.8650000000000002</v>
      </c>
    </row>
    <row r="133" spans="3:14" x14ac:dyDescent="0.2">
      <c r="C133" s="173" t="s">
        <v>87</v>
      </c>
      <c r="D133" s="128">
        <v>4500000</v>
      </c>
      <c r="E133" s="95"/>
      <c r="F133" s="91"/>
      <c r="G133" s="91"/>
      <c r="H133" s="91"/>
      <c r="I133" s="99"/>
      <c r="K133" s="384" t="s">
        <v>240</v>
      </c>
      <c r="L133" s="162">
        <f>+SUM(L131:L132)</f>
        <v>3671803.8434553249</v>
      </c>
      <c r="M133" s="162">
        <f>+K100</f>
        <v>952919.58616279182</v>
      </c>
    </row>
    <row r="134" spans="3:14" x14ac:dyDescent="0.2">
      <c r="C134" s="173" t="s">
        <v>19</v>
      </c>
      <c r="D134" s="164" t="s">
        <v>22</v>
      </c>
      <c r="E134" s="95"/>
      <c r="F134" s="91"/>
      <c r="G134" s="91"/>
      <c r="H134" s="91"/>
      <c r="I134" s="99"/>
    </row>
    <row r="135" spans="3:14" ht="15.75" x14ac:dyDescent="0.25">
      <c r="C135" s="148"/>
      <c r="D135" s="169">
        <f>IF(D134="SI",0.8*D133,D133*0.6)</f>
        <v>2700000</v>
      </c>
      <c r="E135" s="95"/>
      <c r="F135" s="91"/>
      <c r="G135" s="91"/>
      <c r="H135" s="91"/>
      <c r="I135" s="99"/>
    </row>
    <row r="136" spans="3:14" ht="15.75" x14ac:dyDescent="0.25">
      <c r="C136" s="148"/>
      <c r="D136" s="90" t="s">
        <v>90</v>
      </c>
      <c r="E136" s="95"/>
      <c r="F136" s="91"/>
      <c r="G136" s="91"/>
      <c r="H136" s="91"/>
      <c r="I136" s="99"/>
    </row>
    <row r="137" spans="3:14" x14ac:dyDescent="0.2">
      <c r="C137" s="148"/>
      <c r="D137" s="95"/>
      <c r="E137" s="95"/>
      <c r="F137" s="91"/>
      <c r="G137" s="91"/>
      <c r="H137" s="91"/>
      <c r="I137" s="99"/>
    </row>
    <row r="138" spans="3:14" ht="13.5" customHeight="1" x14ac:dyDescent="0.25">
      <c r="C138" s="174" t="s">
        <v>89</v>
      </c>
      <c r="D138" s="55"/>
      <c r="E138" s="55"/>
      <c r="F138" s="55"/>
      <c r="G138" s="91"/>
      <c r="H138" s="91"/>
      <c r="I138" s="99"/>
    </row>
    <row r="139" spans="3:14" ht="13.5" customHeight="1" x14ac:dyDescent="0.25">
      <c r="C139" s="174"/>
      <c r="D139" s="55"/>
      <c r="E139" s="170" t="s">
        <v>1</v>
      </c>
      <c r="F139" s="170" t="s">
        <v>2</v>
      </c>
      <c r="G139" s="91"/>
      <c r="H139" s="91"/>
      <c r="I139" s="99"/>
    </row>
    <row r="140" spans="3:14" ht="13.5" customHeight="1" x14ac:dyDescent="0.25">
      <c r="C140" s="442" t="s">
        <v>91</v>
      </c>
      <c r="D140" s="443"/>
      <c r="E140" s="180">
        <f>+D135</f>
        <v>2700000</v>
      </c>
      <c r="F140" s="194"/>
      <c r="G140" s="91"/>
      <c r="H140" s="91"/>
      <c r="I140" s="99"/>
    </row>
    <row r="141" spans="3:14" ht="13.5" customHeight="1" x14ac:dyDescent="0.25">
      <c r="C141" s="442" t="s">
        <v>92</v>
      </c>
      <c r="D141" s="443"/>
      <c r="E141" s="180">
        <f>+L133</f>
        <v>3671803.8434553249</v>
      </c>
      <c r="F141" s="181">
        <f>+K100</f>
        <v>952919.58616279182</v>
      </c>
      <c r="G141" s="91"/>
      <c r="H141" s="91"/>
      <c r="I141" s="99"/>
    </row>
    <row r="142" spans="3:14" ht="13.5" customHeight="1" x14ac:dyDescent="0.25">
      <c r="C142" s="442" t="s">
        <v>93</v>
      </c>
      <c r="D142" s="443"/>
      <c r="E142" s="194"/>
      <c r="F142" s="180">
        <f>+F126</f>
        <v>809882.65564800007</v>
      </c>
      <c r="G142" s="91"/>
      <c r="H142" s="91"/>
      <c r="I142" s="99"/>
    </row>
    <row r="143" spans="3:14" ht="13.5" customHeight="1" x14ac:dyDescent="0.25">
      <c r="C143" s="175"/>
      <c r="D143" s="55"/>
      <c r="E143" s="90"/>
      <c r="F143" s="182"/>
      <c r="G143" s="91"/>
      <c r="H143" s="91"/>
      <c r="I143" s="99"/>
    </row>
    <row r="144" spans="3:14" ht="13.5" customHeight="1" x14ac:dyDescent="0.25">
      <c r="C144" s="455" t="s">
        <v>204</v>
      </c>
      <c r="D144" s="456"/>
      <c r="E144" s="165">
        <f>+MIN(E140:E141)</f>
        <v>2700000</v>
      </c>
      <c r="F144" s="165">
        <v>0</v>
      </c>
      <c r="G144" s="91"/>
      <c r="H144" s="91"/>
      <c r="I144" s="99"/>
    </row>
    <row r="145" spans="3:17" ht="13.5" thickBot="1" x14ac:dyDescent="0.25">
      <c r="C145" s="149"/>
      <c r="D145" s="150"/>
      <c r="E145" s="151"/>
      <c r="F145" s="152"/>
      <c r="G145" s="103"/>
      <c r="H145" s="103"/>
      <c r="I145" s="104"/>
    </row>
    <row r="146" spans="3:17" x14ac:dyDescent="0.2">
      <c r="C146" s="93"/>
      <c r="D146" s="95"/>
      <c r="E146" s="95"/>
      <c r="F146" s="91"/>
    </row>
    <row r="147" spans="3:17" ht="13.5" thickBot="1" x14ac:dyDescent="0.25">
      <c r="C147" s="93"/>
      <c r="D147" s="95"/>
      <c r="E147" s="95"/>
      <c r="F147" s="91"/>
      <c r="P147" s="108"/>
      <c r="Q147" s="108"/>
    </row>
    <row r="148" spans="3:17" ht="16.5" thickBot="1" x14ac:dyDescent="0.3">
      <c r="C148" s="458" t="s">
        <v>129</v>
      </c>
      <c r="D148" s="459"/>
      <c r="E148" s="459"/>
      <c r="F148" s="459"/>
      <c r="G148" s="460"/>
      <c r="H148" s="198"/>
      <c r="I148" s="198"/>
      <c r="J148" s="198"/>
      <c r="P148" s="108"/>
      <c r="Q148" s="108"/>
    </row>
    <row r="149" spans="3:17" ht="28.5" customHeight="1" x14ac:dyDescent="0.2">
      <c r="C149" s="93"/>
      <c r="D149" s="435" t="s">
        <v>222</v>
      </c>
      <c r="E149" s="435"/>
      <c r="F149" s="108"/>
      <c r="I149" s="418" t="s">
        <v>220</v>
      </c>
      <c r="J149" s="418"/>
      <c r="K149" s="418"/>
      <c r="L149" s="418"/>
      <c r="M149" s="418"/>
      <c r="N149" s="419"/>
      <c r="O149" s="419"/>
      <c r="P149" s="419"/>
      <c r="Q149" s="419"/>
    </row>
    <row r="150" spans="3:17" ht="25.5" x14ac:dyDescent="0.25">
      <c r="C150" s="176" t="s">
        <v>80</v>
      </c>
      <c r="D150" s="289" t="s">
        <v>1</v>
      </c>
      <c r="E150" s="289" t="s">
        <v>2</v>
      </c>
      <c r="F150" s="457" t="s">
        <v>3</v>
      </c>
      <c r="G150" s="457"/>
      <c r="I150" s="462" t="s">
        <v>138</v>
      </c>
      <c r="J150" s="462"/>
      <c r="K150" s="365" t="s">
        <v>139</v>
      </c>
      <c r="L150" s="365" t="s">
        <v>140</v>
      </c>
      <c r="M150" s="360" t="s">
        <v>3</v>
      </c>
      <c r="N150" s="258"/>
      <c r="O150" s="361"/>
      <c r="P150" s="224"/>
      <c r="Q150" s="209"/>
    </row>
    <row r="151" spans="3:17" x14ac:dyDescent="0.2">
      <c r="C151" s="277" t="str">
        <f>+C79</f>
        <v>mar-18 corresponde Adicional</v>
      </c>
      <c r="D151" s="178">
        <f>+K79</f>
        <v>2387043.2724109348</v>
      </c>
      <c r="E151" s="178">
        <f>+L79</f>
        <v>620510.64152000006</v>
      </c>
      <c r="F151" s="452">
        <f>+D151/E151</f>
        <v>3.8469014271272517</v>
      </c>
      <c r="G151" s="452"/>
      <c r="I151" s="423" t="str">
        <f>+C151</f>
        <v>mar-18 corresponde Adicional</v>
      </c>
      <c r="J151" s="424"/>
      <c r="K151" s="140">
        <f>+K79-D151</f>
        <v>0</v>
      </c>
      <c r="L151" s="140">
        <f>+L79-E151</f>
        <v>0</v>
      </c>
      <c r="M151" s="274">
        <f>+F151</f>
        <v>3.8469014271272517</v>
      </c>
      <c r="N151" s="248"/>
      <c r="O151" s="370"/>
      <c r="P151" s="108"/>
      <c r="Q151" s="108"/>
    </row>
    <row r="152" spans="3:17" x14ac:dyDescent="0.2">
      <c r="C152" s="277" t="str">
        <f>+C94</f>
        <v>feb-19 corresponde Adicional</v>
      </c>
      <c r="D152" s="178">
        <f>+D155-D151</f>
        <v>312956.72758906521</v>
      </c>
      <c r="E152" s="178">
        <f>+D152/F152</f>
        <v>80971.986439602901</v>
      </c>
      <c r="F152" s="452">
        <f>+F94</f>
        <v>3.8650000000000002</v>
      </c>
      <c r="G152" s="452"/>
      <c r="I152" s="423" t="str">
        <f>+C152</f>
        <v>feb-19 corresponde Adicional</v>
      </c>
      <c r="J152" s="424"/>
      <c r="K152" s="140">
        <f>+J94-D152</f>
        <v>4325970.8724109344</v>
      </c>
      <c r="L152" s="140">
        <f>+K94-E152</f>
        <v>1119268.0135603971</v>
      </c>
      <c r="M152" s="274">
        <f>+F152</f>
        <v>3.8650000000000002</v>
      </c>
      <c r="N152" s="248"/>
      <c r="O152" s="371"/>
      <c r="P152" s="108"/>
      <c r="Q152" s="108"/>
    </row>
    <row r="153" spans="3:17" x14ac:dyDescent="0.2">
      <c r="C153" s="277"/>
      <c r="D153" s="178"/>
      <c r="E153" s="178"/>
      <c r="F153" s="452"/>
      <c r="G153" s="452"/>
      <c r="I153" s="423">
        <f>+C153</f>
        <v>0</v>
      </c>
      <c r="J153" s="424"/>
      <c r="K153" s="140">
        <f>+J95</f>
        <v>2055040</v>
      </c>
      <c r="L153" s="140">
        <f>+K95</f>
        <v>520000</v>
      </c>
      <c r="M153" s="274">
        <f>+F95</f>
        <v>3.952</v>
      </c>
      <c r="N153" s="248"/>
      <c r="O153" s="370"/>
      <c r="P153" s="108"/>
      <c r="Q153" s="108"/>
    </row>
    <row r="154" spans="3:17" x14ac:dyDescent="0.2">
      <c r="C154" s="219"/>
      <c r="D154" s="220"/>
      <c r="E154" s="220"/>
      <c r="F154" s="452"/>
      <c r="G154" s="452"/>
      <c r="I154" s="424"/>
      <c r="J154" s="424"/>
      <c r="K154" s="140"/>
      <c r="L154" s="140"/>
      <c r="M154" s="274"/>
      <c r="N154" s="248"/>
      <c r="O154" s="370"/>
      <c r="P154" s="206"/>
      <c r="Q154" s="206"/>
    </row>
    <row r="155" spans="3:17" ht="15.75" x14ac:dyDescent="0.25">
      <c r="C155" s="186" t="s">
        <v>131</v>
      </c>
      <c r="D155" s="146">
        <f>+E144</f>
        <v>2700000</v>
      </c>
      <c r="E155" s="146">
        <f>SUM(E151:E154)</f>
        <v>701482.62795960298</v>
      </c>
      <c r="F155" s="107"/>
      <c r="I155" s="425" t="s">
        <v>141</v>
      </c>
      <c r="J155" s="425"/>
      <c r="K155" s="199">
        <f>SUM(K151:K154)</f>
        <v>6381010.8724109344</v>
      </c>
      <c r="L155" s="199">
        <f>SUM(L151:L154)</f>
        <v>1639268.0135603971</v>
      </c>
      <c r="M155" s="275"/>
      <c r="N155" s="210"/>
      <c r="O155" s="210"/>
      <c r="P155" s="262"/>
      <c r="Q155" s="262"/>
    </row>
    <row r="156" spans="3:17" x14ac:dyDescent="0.2">
      <c r="C156" s="91"/>
      <c r="D156" s="91"/>
      <c r="E156" s="91"/>
      <c r="F156" s="91"/>
      <c r="J156" s="211"/>
      <c r="K156" s="461"/>
      <c r="L156" s="461"/>
      <c r="N156" s="453"/>
      <c r="O156" s="453"/>
      <c r="P156" s="453"/>
      <c r="Q156" s="453"/>
    </row>
    <row r="157" spans="3:17" x14ac:dyDescent="0.2">
      <c r="C157" s="91"/>
      <c r="D157" s="91"/>
      <c r="E157" s="91"/>
      <c r="F157" s="91"/>
      <c r="K157" s="363"/>
      <c r="L157" s="210"/>
      <c r="P157" s="108"/>
      <c r="Q157" s="108"/>
    </row>
    <row r="158" spans="3:17" x14ac:dyDescent="0.2">
      <c r="C158" s="91"/>
      <c r="D158" s="91"/>
      <c r="E158" s="91"/>
      <c r="F158" s="91"/>
      <c r="P158" s="108"/>
      <c r="Q158" s="108"/>
    </row>
    <row r="159" spans="3:17" ht="18.75" x14ac:dyDescent="0.2">
      <c r="C159" s="454" t="s">
        <v>8</v>
      </c>
      <c r="D159" s="454"/>
      <c r="E159" s="454"/>
      <c r="F159" s="91"/>
    </row>
    <row r="160" spans="3:17" ht="15.75" customHeight="1" x14ac:dyDescent="0.3">
      <c r="C160" s="451" t="s">
        <v>205</v>
      </c>
      <c r="D160" s="188" t="s">
        <v>1</v>
      </c>
      <c r="E160" s="188" t="s">
        <v>2</v>
      </c>
      <c r="F160" s="91"/>
    </row>
    <row r="161" spans="3:12" ht="18.75" x14ac:dyDescent="0.3">
      <c r="C161" s="451"/>
      <c r="D161" s="187">
        <f>+D84+D155</f>
        <v>4303831.1275890656</v>
      </c>
      <c r="E161" s="187">
        <f>+E84+E155</f>
        <v>1127540.786439603</v>
      </c>
      <c r="F161" s="91"/>
    </row>
    <row r="162" spans="3:12" x14ac:dyDescent="0.2">
      <c r="C162" s="91"/>
      <c r="D162" s="91"/>
      <c r="E162" s="91"/>
      <c r="F162" s="91"/>
    </row>
    <row r="163" spans="3:12" ht="13.5" thickBot="1" x14ac:dyDescent="0.25">
      <c r="C163" s="91"/>
      <c r="D163" s="91"/>
      <c r="E163" s="91"/>
      <c r="F163" s="91"/>
    </row>
    <row r="164" spans="3:12" ht="16.5" thickBot="1" x14ac:dyDescent="0.25">
      <c r="C164" s="414" t="s">
        <v>13</v>
      </c>
      <c r="D164" s="415"/>
      <c r="E164" s="415"/>
      <c r="F164" s="416"/>
    </row>
    <row r="165" spans="3:12" hidden="1" x14ac:dyDescent="0.2">
      <c r="C165" s="98" t="s">
        <v>17</v>
      </c>
      <c r="D165" s="91"/>
      <c r="E165" s="91"/>
      <c r="F165" s="99"/>
    </row>
    <row r="166" spans="3:12" hidden="1" x14ac:dyDescent="0.2">
      <c r="C166" s="100" t="s">
        <v>14</v>
      </c>
      <c r="D166" s="91"/>
      <c r="E166" s="91"/>
      <c r="F166" s="99"/>
    </row>
    <row r="167" spans="3:12" hidden="1" x14ac:dyDescent="0.2">
      <c r="C167" s="100" t="s">
        <v>15</v>
      </c>
      <c r="D167" s="91"/>
      <c r="E167" s="91"/>
      <c r="F167" s="99"/>
    </row>
    <row r="168" spans="3:12" hidden="1" x14ac:dyDescent="0.2">
      <c r="C168" s="101"/>
      <c r="D168" s="91"/>
      <c r="E168" s="91"/>
      <c r="F168" s="99"/>
      <c r="L168" s="84" t="s">
        <v>62</v>
      </c>
    </row>
    <row r="169" spans="3:12" hidden="1" x14ac:dyDescent="0.2">
      <c r="C169" s="101" t="s">
        <v>10</v>
      </c>
      <c r="D169" s="91"/>
      <c r="E169" s="91"/>
      <c r="F169" s="99"/>
    </row>
    <row r="170" spans="3:12" hidden="1" x14ac:dyDescent="0.2">
      <c r="C170" s="101" t="s">
        <v>11</v>
      </c>
      <c r="D170" s="91"/>
      <c r="E170" s="91"/>
      <c r="F170" s="99"/>
    </row>
    <row r="171" spans="3:12" hidden="1" x14ac:dyDescent="0.2">
      <c r="C171" s="101" t="s">
        <v>12</v>
      </c>
      <c r="D171" s="91"/>
      <c r="E171" s="91"/>
      <c r="F171" s="99"/>
    </row>
    <row r="172" spans="3:12" ht="13.5" hidden="1" thickBot="1" x14ac:dyDescent="0.25">
      <c r="C172" s="102" t="s">
        <v>16</v>
      </c>
      <c r="D172" s="103"/>
      <c r="E172" s="103"/>
      <c r="F172" s="104"/>
    </row>
    <row r="174" spans="3:12" x14ac:dyDescent="0.2">
      <c r="C174" s="119" t="s">
        <v>81</v>
      </c>
      <c r="D174" s="120"/>
    </row>
    <row r="176" spans="3:12" x14ac:dyDescent="0.2">
      <c r="C176" s="341" t="s">
        <v>17</v>
      </c>
    </row>
    <row r="177" spans="3:3" x14ac:dyDescent="0.2">
      <c r="C177" s="342" t="s">
        <v>14</v>
      </c>
    </row>
    <row r="178" spans="3:3" x14ac:dyDescent="0.2">
      <c r="C178" s="342" t="s">
        <v>15</v>
      </c>
    </row>
    <row r="179" spans="3:3" x14ac:dyDescent="0.2">
      <c r="C179" s="343"/>
    </row>
    <row r="180" spans="3:3" x14ac:dyDescent="0.2">
      <c r="C180" s="343" t="s">
        <v>10</v>
      </c>
    </row>
    <row r="181" spans="3:3" x14ac:dyDescent="0.2">
      <c r="C181" s="343" t="s">
        <v>11</v>
      </c>
    </row>
    <row r="182" spans="3:3" x14ac:dyDescent="0.2">
      <c r="C182" s="343" t="s">
        <v>12</v>
      </c>
    </row>
    <row r="183" spans="3:3" x14ac:dyDescent="0.2">
      <c r="C183" s="341" t="s">
        <v>16</v>
      </c>
    </row>
  </sheetData>
  <sheetProtection password="91C0" sheet="1" objects="1" scenarios="1"/>
  <mergeCells count="115">
    <mergeCell ref="C25:D25"/>
    <mergeCell ref="C30:D30"/>
    <mergeCell ref="C33:D33"/>
    <mergeCell ref="H39:I39"/>
    <mergeCell ref="J39:K39"/>
    <mergeCell ref="L39:M39"/>
    <mergeCell ref="D12:E12"/>
    <mergeCell ref="C13:D13"/>
    <mergeCell ref="C14:D14"/>
    <mergeCell ref="F14:I14"/>
    <mergeCell ref="C15:D15"/>
    <mergeCell ref="C16:C18"/>
    <mergeCell ref="L1:M1"/>
    <mergeCell ref="K8:L8"/>
    <mergeCell ref="C8:E8"/>
    <mergeCell ref="D9:E9"/>
    <mergeCell ref="F9:G9"/>
    <mergeCell ref="D10:E10"/>
    <mergeCell ref="F10:G11"/>
    <mergeCell ref="H10:H11"/>
    <mergeCell ref="D11:E11"/>
    <mergeCell ref="F39:G39"/>
    <mergeCell ref="F44:G44"/>
    <mergeCell ref="L47:M47"/>
    <mergeCell ref="C38:K38"/>
    <mergeCell ref="C36:M36"/>
    <mergeCell ref="F78:G78"/>
    <mergeCell ref="I78:J78"/>
    <mergeCell ref="F79:G79"/>
    <mergeCell ref="I79:J79"/>
    <mergeCell ref="L45:M45"/>
    <mergeCell ref="C49:E49"/>
    <mergeCell ref="I80:J80"/>
    <mergeCell ref="F40:G40"/>
    <mergeCell ref="F41:G41"/>
    <mergeCell ref="F42:G42"/>
    <mergeCell ref="F43:G43"/>
    <mergeCell ref="C69:D69"/>
    <mergeCell ref="C71:D71"/>
    <mergeCell ref="C75:F75"/>
    <mergeCell ref="D76:E76"/>
    <mergeCell ref="I76:M76"/>
    <mergeCell ref="F77:G77"/>
    <mergeCell ref="I77:J77"/>
    <mergeCell ref="C53:D53"/>
    <mergeCell ref="C54:D54"/>
    <mergeCell ref="C55:D55"/>
    <mergeCell ref="C58:I58"/>
    <mergeCell ref="C67:D67"/>
    <mergeCell ref="C68:D68"/>
    <mergeCell ref="K56:N56"/>
    <mergeCell ref="N76:O76"/>
    <mergeCell ref="I81:J81"/>
    <mergeCell ref="N103:P103"/>
    <mergeCell ref="S103:S104"/>
    <mergeCell ref="N104:O104"/>
    <mergeCell ref="H92:I92"/>
    <mergeCell ref="J92:K92"/>
    <mergeCell ref="L92:M92"/>
    <mergeCell ref="F93:G93"/>
    <mergeCell ref="F94:G94"/>
    <mergeCell ref="I82:J82"/>
    <mergeCell ref="F83:G83"/>
    <mergeCell ref="I83:J83"/>
    <mergeCell ref="I84:J84"/>
    <mergeCell ref="K85:L85"/>
    <mergeCell ref="C91:K91"/>
    <mergeCell ref="C89:M89"/>
    <mergeCell ref="N85:O85"/>
    <mergeCell ref="F95:G95"/>
    <mergeCell ref="F96:G96"/>
    <mergeCell ref="L100:M100"/>
    <mergeCell ref="C102:F102"/>
    <mergeCell ref="Q116:R116"/>
    <mergeCell ref="C125:E125"/>
    <mergeCell ref="N105:O105"/>
    <mergeCell ref="N106:O106"/>
    <mergeCell ref="N107:O107"/>
    <mergeCell ref="N108:O108"/>
    <mergeCell ref="N109:O109"/>
    <mergeCell ref="N111:O111"/>
    <mergeCell ref="E116:E117"/>
    <mergeCell ref="N112:O112"/>
    <mergeCell ref="N113:O113"/>
    <mergeCell ref="N114:O114"/>
    <mergeCell ref="N115:O115"/>
    <mergeCell ref="P156:Q156"/>
    <mergeCell ref="C159:E159"/>
    <mergeCell ref="F151:G151"/>
    <mergeCell ref="I151:J151"/>
    <mergeCell ref="F152:G152"/>
    <mergeCell ref="I152:J152"/>
    <mergeCell ref="F153:G153"/>
    <mergeCell ref="I153:J153"/>
    <mergeCell ref="C148:G148"/>
    <mergeCell ref="D149:E149"/>
    <mergeCell ref="I149:M149"/>
    <mergeCell ref="P149:Q149"/>
    <mergeCell ref="F150:G150"/>
    <mergeCell ref="I150:J150"/>
    <mergeCell ref="N149:O149"/>
    <mergeCell ref="N156:O156"/>
    <mergeCell ref="C160:C161"/>
    <mergeCell ref="C164:F164"/>
    <mergeCell ref="F154:G154"/>
    <mergeCell ref="I154:J154"/>
    <mergeCell ref="I155:J155"/>
    <mergeCell ref="K156:L156"/>
    <mergeCell ref="C126:E126"/>
    <mergeCell ref="C131:I131"/>
    <mergeCell ref="C140:D140"/>
    <mergeCell ref="C141:D141"/>
    <mergeCell ref="C142:D142"/>
    <mergeCell ref="C144:D144"/>
    <mergeCell ref="K129:N129"/>
  </mergeCells>
  <conditionalFormatting sqref="C11:D11 C8:C10 C19:D22">
    <cfRule type="expression" dxfId="40" priority="41" stopIfTrue="1">
      <formula>#REF!="FACTURA FUERA DE FECHA"</formula>
    </cfRule>
  </conditionalFormatting>
  <conditionalFormatting sqref="C12:D13 D17 C16:D16 C14:C15">
    <cfRule type="expression" dxfId="39" priority="40" stopIfTrue="1">
      <formula>#REF!="FACTURA FUERA DE FECHA"</formula>
    </cfRule>
  </conditionalFormatting>
  <conditionalFormatting sqref="C5:C6 A1:E2">
    <cfRule type="expression" dxfId="38" priority="39">
      <formula>#REF!="FACTURA FUERA DE FECHA"</formula>
    </cfRule>
  </conditionalFormatting>
  <conditionalFormatting sqref="D9">
    <cfRule type="expression" dxfId="37" priority="38" stopIfTrue="1">
      <formula>#REF!="FACTURA FUERA DE FECHA"</formula>
    </cfRule>
  </conditionalFormatting>
  <conditionalFormatting sqref="D10">
    <cfRule type="expression" dxfId="36" priority="37" stopIfTrue="1">
      <formula>#REF!="FACTURA FUERA DE FECHA"</formula>
    </cfRule>
  </conditionalFormatting>
  <conditionalFormatting sqref="L1">
    <cfRule type="expression" dxfId="35" priority="36">
      <formula>#REF!="FACTURA FUERA DE FECHA"</formula>
    </cfRule>
  </conditionalFormatting>
  <conditionalFormatting sqref="D28">
    <cfRule type="expression" dxfId="34" priority="33" stopIfTrue="1">
      <formula>#REF!="FACTURA FUERA DE FECHA"</formula>
    </cfRule>
  </conditionalFormatting>
  <conditionalFormatting sqref="C27:C28">
    <cfRule type="expression" dxfId="33" priority="35" stopIfTrue="1">
      <formula>#REF!="FACTURA FUERA DE FECHA"</formula>
    </cfRule>
  </conditionalFormatting>
  <conditionalFormatting sqref="D27">
    <cfRule type="expression" dxfId="32" priority="34" stopIfTrue="1">
      <formula>#REF!="FACTURA FUERA DE FECHA"</formula>
    </cfRule>
  </conditionalFormatting>
  <conditionalFormatting sqref="C30:D30">
    <cfRule type="expression" dxfId="31" priority="31" stopIfTrue="1">
      <formula>#REF!="FACTURA FUERA DE FECHA"</formula>
    </cfRule>
  </conditionalFormatting>
  <conditionalFormatting sqref="C25:D25">
    <cfRule type="expression" dxfId="30" priority="32" stopIfTrue="1">
      <formula>#REF!="FACTURA FUERA DE FECHA"</formula>
    </cfRule>
  </conditionalFormatting>
  <conditionalFormatting sqref="C33:D33">
    <cfRule type="expression" dxfId="29" priority="30" stopIfTrue="1">
      <formula>#REF!="FACTURA FUERA DE FECHA"</formula>
    </cfRule>
  </conditionalFormatting>
  <conditionalFormatting sqref="C38:C39">
    <cfRule type="expression" dxfId="28" priority="29" stopIfTrue="1">
      <formula>#REF!="FACTURA FUERA DE FECHA"</formula>
    </cfRule>
  </conditionalFormatting>
  <conditionalFormatting sqref="C44">
    <cfRule type="expression" dxfId="27" priority="28" stopIfTrue="1">
      <formula>#REF!="FACTURA FUERA DE FECHA"</formula>
    </cfRule>
  </conditionalFormatting>
  <conditionalFormatting sqref="C58:C59">
    <cfRule type="expression" dxfId="26" priority="27" stopIfTrue="1">
      <formula>#REF!="FACTURA FUERA DE FECHA"</formula>
    </cfRule>
  </conditionalFormatting>
  <conditionalFormatting sqref="C75">
    <cfRule type="expression" dxfId="25" priority="26" stopIfTrue="1">
      <formula>#REF!="FACTURA FUERA DE FECHA"</formula>
    </cfRule>
  </conditionalFormatting>
  <conditionalFormatting sqref="C84">
    <cfRule type="expression" dxfId="24" priority="25" stopIfTrue="1">
      <formula>#REF!="FACTURA FUERA DE FECHA"</formula>
    </cfRule>
  </conditionalFormatting>
  <conditionalFormatting sqref="C91">
    <cfRule type="expression" dxfId="23" priority="24" stopIfTrue="1">
      <formula>#REF!="FACTURA FUERA DE FECHA"</formula>
    </cfRule>
  </conditionalFormatting>
  <conditionalFormatting sqref="C155">
    <cfRule type="expression" dxfId="22" priority="23" stopIfTrue="1">
      <formula>#REF!="FACTURA FUERA DE FECHA"</formula>
    </cfRule>
  </conditionalFormatting>
  <conditionalFormatting sqref="C164">
    <cfRule type="expression" dxfId="21" priority="22" stopIfTrue="1">
      <formula>#REF!="FACTURA FUERA DE FECHA"</formula>
    </cfRule>
  </conditionalFormatting>
  <conditionalFormatting sqref="C159">
    <cfRule type="expression" dxfId="20" priority="21" stopIfTrue="1">
      <formula>#REF!="FACTURA FUERA DE FECHA"</formula>
    </cfRule>
  </conditionalFormatting>
  <conditionalFormatting sqref="C26">
    <cfRule type="expression" dxfId="19" priority="20" stopIfTrue="1">
      <formula>#REF!="FACTURA FUERA DE FECHA"</formula>
    </cfRule>
  </conditionalFormatting>
  <conditionalFormatting sqref="D26">
    <cfRule type="expression" dxfId="18" priority="19" stopIfTrue="1">
      <formula>#REF!="FACTURA FUERA DE FECHA"</formula>
    </cfRule>
  </conditionalFormatting>
  <conditionalFormatting sqref="D18">
    <cfRule type="expression" dxfId="17" priority="18" stopIfTrue="1">
      <formula>#REF!="FACTURA FUERA DE FECHA"</formula>
    </cfRule>
  </conditionalFormatting>
  <conditionalFormatting sqref="C36">
    <cfRule type="expression" dxfId="16" priority="17" stopIfTrue="1">
      <formula>#REF!="FACTURA FUERA DE FECHA"</formula>
    </cfRule>
  </conditionalFormatting>
  <conditionalFormatting sqref="C89">
    <cfRule type="expression" dxfId="15" priority="16" stopIfTrue="1">
      <formula>#REF!="FACTURA FUERA DE FECHA"</formula>
    </cfRule>
  </conditionalFormatting>
  <conditionalFormatting sqref="C92">
    <cfRule type="expression" dxfId="14" priority="15" stopIfTrue="1">
      <formula>#REF!="FACTURA FUERA DE FECHA"</formula>
    </cfRule>
  </conditionalFormatting>
  <conditionalFormatting sqref="C97">
    <cfRule type="expression" dxfId="13" priority="14" stopIfTrue="1">
      <formula>#REF!="FACTURA FUERA DE FECHA"</formula>
    </cfRule>
  </conditionalFormatting>
  <conditionalFormatting sqref="C148">
    <cfRule type="expression" dxfId="12" priority="13" stopIfTrue="1">
      <formula>#REF!="FACTURA FUERA DE FECHA"</formula>
    </cfRule>
  </conditionalFormatting>
  <conditionalFormatting sqref="C150">
    <cfRule type="expression" dxfId="11" priority="12" stopIfTrue="1">
      <formula>#REF!="FACTURA FUERA DE FECHA"</formula>
    </cfRule>
  </conditionalFormatting>
  <conditionalFormatting sqref="C77">
    <cfRule type="expression" dxfId="10" priority="11" stopIfTrue="1">
      <formula>#REF!="FACTURA FUERA DE FECHA"</formula>
    </cfRule>
  </conditionalFormatting>
  <conditionalFormatting sqref="C131:C132">
    <cfRule type="expression" dxfId="9" priority="10" stopIfTrue="1">
      <formula>#REF!="FACTURA FUERA DE FECHA"</formula>
    </cfRule>
  </conditionalFormatting>
  <conditionalFormatting sqref="F27">
    <cfRule type="expression" dxfId="8" priority="9" stopIfTrue="1">
      <formula>#REF!="FACTURA FUERA DE FECHA"</formula>
    </cfRule>
  </conditionalFormatting>
  <conditionalFormatting sqref="C109">
    <cfRule type="expression" dxfId="7" priority="7" stopIfTrue="1">
      <formula>#REF!="FACTURA FUERA DE FECHA"</formula>
    </cfRule>
  </conditionalFormatting>
  <conditionalFormatting sqref="C98">
    <cfRule type="expression" dxfId="6" priority="8" stopIfTrue="1">
      <formula>#REF!="FACTURA FUERA DE FECHA"</formula>
    </cfRule>
  </conditionalFormatting>
  <conditionalFormatting sqref="C115">
    <cfRule type="expression" dxfId="5" priority="6" stopIfTrue="1">
      <formula>#REF!="FACTURA FUERA DE FECHA"</formula>
    </cfRule>
  </conditionalFormatting>
  <conditionalFormatting sqref="I77">
    <cfRule type="expression" dxfId="4" priority="5" stopIfTrue="1">
      <formula>#REF!="FACTURA FUERA DE FECHA"</formula>
    </cfRule>
  </conditionalFormatting>
  <conditionalFormatting sqref="I150">
    <cfRule type="expression" dxfId="3" priority="4" stopIfTrue="1">
      <formula>#REF!="FACTURA FUERA DE FECHA"</formula>
    </cfRule>
  </conditionalFormatting>
  <conditionalFormatting sqref="F22">
    <cfRule type="expression" dxfId="2" priority="3" stopIfTrue="1">
      <formula>#REF!="FACTURA FUERA DE FECHA"</formula>
    </cfRule>
  </conditionalFormatting>
  <conditionalFormatting sqref="F21">
    <cfRule type="expression" dxfId="1" priority="2" stopIfTrue="1">
      <formula>#REF!="FACTURA FUERA DE FECHA"</formula>
    </cfRule>
  </conditionalFormatting>
  <conditionalFormatting sqref="E21:E22">
    <cfRule type="expression" dxfId="0" priority="1" stopIfTrue="1">
      <formula>#REF!="FACTURA FUERA DE FECHA"</formula>
    </cfRule>
  </conditionalFormatting>
  <dataValidations count="3">
    <dataValidation type="list" allowBlank="1" showInputMessage="1" showErrorMessage="1" sqref="D34">
      <formula1>"SI,NO"</formula1>
    </dataValidation>
    <dataValidation type="textLength" operator="equal" allowBlank="1" showInputMessage="1" showErrorMessage="1" sqref="D10">
      <formula1>12</formula1>
    </dataValidation>
    <dataValidation type="list" allowBlank="1" showInputMessage="1" showErrorMessage="1" sqref="D61 D25 D30 D33 D134">
      <formula1>$M$61:$M$62</formula1>
    </dataValidation>
  </dataValidations>
  <pageMargins left="0.25" right="0.25" top="0.75" bottom="0.75" header="0.3" footer="0.3"/>
  <pageSetup paperSize="9" scale="46" orientation="landscape" r:id="rId1"/>
  <headerFooter alignWithMargins="0"/>
  <rowBreaks count="3" manualBreakCount="3">
    <brk id="35" max="12" man="1"/>
    <brk id="88" max="12" man="1"/>
    <brk id="147" max="12" man="1"/>
  </rowBreaks>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Forumulario 9</vt:lpstr>
      <vt:lpstr>Instructivo</vt:lpstr>
      <vt:lpstr>F9 con Incentivos</vt:lpstr>
      <vt:lpstr>EJEMPLO Formulario 9 con Incen</vt:lpstr>
      <vt:lpstr>EJEMPLO F9 con Incentivos</vt:lpstr>
      <vt:lpstr>Hoja2</vt:lpstr>
      <vt:lpstr>'EJEMPLO F9 con Incentivos'!Área_de_impresión</vt:lpstr>
      <vt:lpstr>'EJEMPLO Formulario 9 con Incen'!Área_de_impresión</vt:lpstr>
      <vt:lpstr>'F9 con Incentivos'!Área_de_impresión</vt:lpstr>
      <vt:lpstr>'Forumulario 9'!Área_de_impresión</vt:lpstr>
      <vt:lpstr>Instructivo!Área_de_impresión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brodriguez</dc:creator>
  <cp:lastModifiedBy>ana.perdomo</cp:lastModifiedBy>
  <cp:lastPrinted>2020-01-22T12:35:08Z</cp:lastPrinted>
  <dcterms:created xsi:type="dcterms:W3CDTF">2010-07-13T19:22:20Z</dcterms:created>
  <dcterms:modified xsi:type="dcterms:W3CDTF">2020-02-19T11:16:23Z</dcterms:modified>
</cp:coreProperties>
</file>