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M:\ComisionNormasContables\BORRADORES DECRETOS\Moneda de presentacion y funcional Rubros Patrimoniales\Guias de Aplicación Dto 102 con ejemplos\"/>
    </mc:Choice>
  </mc:AlternateContent>
  <xr:revisionPtr revIDLastSave="0" documentId="13_ncr:1_{C564A35D-2BDC-4D4B-A3BF-17F229FEEA17}" xr6:coauthVersionLast="47" xr6:coauthVersionMax="47" xr10:uidLastSave="{00000000-0000-0000-0000-000000000000}"/>
  <bookViews>
    <workbookView xWindow="-120" yWindow="-120" windowWidth="20730" windowHeight="11040" tabRatio="922" xr2:uid="{04151731-D211-4D8D-B46B-D82CB3E29D24}"/>
  </bookViews>
  <sheets>
    <sheet name="Ej 1 Aum CI Bce Fecha MF USD" sheetId="4" r:id="rId1"/>
    <sheet name="Ej 2 Aum CI Bce Ant MF USD" sheetId="8" r:id="rId2"/>
    <sheet name="Ej 3 Nuevo Acc Bce Fecha MF USD" sheetId="3" r:id="rId3"/>
    <sheet name="Ej 4 Nuevo Acc Bce Ant MF USD" sheetId="9" r:id="rId4"/>
    <sheet name="Ej 5 Reduc 293 MF USD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4" l="1"/>
  <c r="F66" i="8"/>
  <c r="G64" i="8"/>
  <c r="G64" i="4"/>
  <c r="G62" i="4"/>
  <c r="K117" i="9"/>
  <c r="K116" i="9"/>
  <c r="K115" i="9"/>
  <c r="I138" i="9"/>
  <c r="I137" i="9"/>
  <c r="I136" i="9"/>
  <c r="I135" i="9"/>
  <c r="I134" i="9"/>
  <c r="H134" i="9"/>
  <c r="H117" i="9"/>
  <c r="G131" i="9"/>
  <c r="F123" i="9"/>
  <c r="F137" i="9" s="1"/>
  <c r="F130" i="9"/>
  <c r="F129" i="9"/>
  <c r="F128" i="9"/>
  <c r="F136" i="9"/>
  <c r="F126" i="9"/>
  <c r="F125" i="9"/>
  <c r="F135" i="9"/>
  <c r="F134" i="9"/>
  <c r="F82" i="9"/>
  <c r="F77" i="9"/>
  <c r="F76" i="9"/>
  <c r="F118" i="9"/>
  <c r="F116" i="9"/>
  <c r="F115" i="9"/>
  <c r="F66" i="9"/>
  <c r="F103" i="9"/>
  <c r="I121" i="9"/>
  <c r="I120" i="9"/>
  <c r="K81" i="5"/>
  <c r="K80" i="5"/>
  <c r="F83" i="9"/>
  <c r="F71" i="9"/>
  <c r="F78" i="9"/>
  <c r="F73" i="9"/>
  <c r="G73" i="9" s="1"/>
  <c r="I69" i="9"/>
  <c r="I68" i="9"/>
  <c r="H65" i="9"/>
  <c r="H79" i="9" s="1"/>
  <c r="F64" i="9"/>
  <c r="F63" i="9"/>
  <c r="G40" i="9"/>
  <c r="I40" i="9" s="1"/>
  <c r="G39" i="9"/>
  <c r="I39" i="9" s="1"/>
  <c r="G36" i="9"/>
  <c r="I32" i="9"/>
  <c r="I31" i="9"/>
  <c r="H28" i="9"/>
  <c r="I28" i="9" s="1"/>
  <c r="D8" i="9"/>
  <c r="E6" i="9" s="1"/>
  <c r="G7" i="9"/>
  <c r="F27" i="9" s="1"/>
  <c r="G6" i="9"/>
  <c r="F26" i="9" s="1"/>
  <c r="I86" i="8"/>
  <c r="I85" i="8"/>
  <c r="I84" i="8"/>
  <c r="I83" i="8"/>
  <c r="I82" i="8"/>
  <c r="F86" i="8"/>
  <c r="F85" i="8"/>
  <c r="F84" i="8"/>
  <c r="F83" i="8"/>
  <c r="F82" i="8"/>
  <c r="F78" i="8"/>
  <c r="F74" i="8"/>
  <c r="F71" i="8"/>
  <c r="F77" i="8"/>
  <c r="I77" i="8" s="1"/>
  <c r="F76" i="8"/>
  <c r="I78" i="8" s="1"/>
  <c r="F73" i="8"/>
  <c r="I69" i="8"/>
  <c r="I68" i="8"/>
  <c r="F65" i="8"/>
  <c r="F64" i="8"/>
  <c r="I45" i="8"/>
  <c r="I44" i="8"/>
  <c r="I41" i="8"/>
  <c r="I39" i="8"/>
  <c r="I37" i="8"/>
  <c r="I36" i="8"/>
  <c r="H33" i="8"/>
  <c r="H65" i="8" s="1"/>
  <c r="H32" i="8"/>
  <c r="D14" i="8"/>
  <c r="D8" i="8"/>
  <c r="E6" i="8" s="1"/>
  <c r="G7" i="8"/>
  <c r="G8" i="8" s="1"/>
  <c r="G6" i="8"/>
  <c r="F32" i="8" s="1"/>
  <c r="I61" i="3"/>
  <c r="I60" i="3"/>
  <c r="I102" i="5"/>
  <c r="I98" i="5"/>
  <c r="J81" i="5"/>
  <c r="J80" i="5"/>
  <c r="I95" i="5"/>
  <c r="I93" i="5"/>
  <c r="I94" i="5"/>
  <c r="I82" i="5"/>
  <c r="H82" i="5"/>
  <c r="H81" i="5"/>
  <c r="H80" i="5"/>
  <c r="H87" i="5"/>
  <c r="H93" i="5"/>
  <c r="H94" i="5"/>
  <c r="H92" i="5"/>
  <c r="H61" i="5"/>
  <c r="G95" i="5"/>
  <c r="G94" i="5"/>
  <c r="G92" i="5"/>
  <c r="G90" i="5"/>
  <c r="G89" i="5"/>
  <c r="F98" i="5"/>
  <c r="F62" i="5"/>
  <c r="F61" i="5"/>
  <c r="F53" i="5"/>
  <c r="F58" i="5"/>
  <c r="G58" i="5" s="1"/>
  <c r="I58" i="5" s="1"/>
  <c r="I20" i="5"/>
  <c r="H20" i="5"/>
  <c r="H22" i="5" s="1"/>
  <c r="F99" i="5"/>
  <c r="F93" i="5"/>
  <c r="F87" i="5" s="1"/>
  <c r="F92" i="5"/>
  <c r="I92" i="5" s="1"/>
  <c r="I85" i="5"/>
  <c r="I84" i="5"/>
  <c r="F81" i="5"/>
  <c r="F80" i="5"/>
  <c r="I54" i="5"/>
  <c r="I53" i="5"/>
  <c r="D8" i="5"/>
  <c r="E7" i="5" s="1"/>
  <c r="G7" i="5"/>
  <c r="G6" i="5"/>
  <c r="F23" i="5" s="1"/>
  <c r="F49" i="5" s="1"/>
  <c r="I38" i="4"/>
  <c r="I76" i="4"/>
  <c r="H32" i="4"/>
  <c r="H63" i="4" s="1"/>
  <c r="H31" i="4"/>
  <c r="H62" i="4" s="1"/>
  <c r="D14" i="4"/>
  <c r="F81" i="4"/>
  <c r="F75" i="4"/>
  <c r="I75" i="4" s="1"/>
  <c r="F74" i="4"/>
  <c r="F76" i="4" s="1"/>
  <c r="F71" i="4"/>
  <c r="I67" i="4"/>
  <c r="I66" i="4"/>
  <c r="F63" i="4"/>
  <c r="F62" i="4"/>
  <c r="I44" i="4"/>
  <c r="I43" i="4"/>
  <c r="I36" i="4"/>
  <c r="I35" i="4"/>
  <c r="D8" i="4"/>
  <c r="E7" i="4" s="1"/>
  <c r="G7" i="4"/>
  <c r="F32" i="4" s="1"/>
  <c r="G6" i="4"/>
  <c r="F31" i="4" s="1"/>
  <c r="G59" i="3"/>
  <c r="G58" i="3"/>
  <c r="G66" i="3"/>
  <c r="H60" i="3"/>
  <c r="I80" i="3"/>
  <c r="I79" i="3"/>
  <c r="I78" i="3"/>
  <c r="G61" i="3"/>
  <c r="G73" i="3"/>
  <c r="G69" i="3"/>
  <c r="F81" i="3"/>
  <c r="F80" i="3"/>
  <c r="F79" i="3"/>
  <c r="F78" i="3"/>
  <c r="F77" i="3"/>
  <c r="F66" i="3"/>
  <c r="F73" i="3"/>
  <c r="F72" i="3"/>
  <c r="G72" i="3"/>
  <c r="I72" i="3" s="1"/>
  <c r="F71" i="3"/>
  <c r="F69" i="3"/>
  <c r="F68" i="3"/>
  <c r="G68" i="3" s="1"/>
  <c r="I68" i="3" s="1"/>
  <c r="F61" i="3"/>
  <c r="F58" i="3"/>
  <c r="H28" i="3"/>
  <c r="I28" i="3" s="1"/>
  <c r="G7" i="3"/>
  <c r="F27" i="3" s="1"/>
  <c r="G6" i="3"/>
  <c r="G71" i="3"/>
  <c r="I71" i="3" s="1"/>
  <c r="I64" i="3"/>
  <c r="F59" i="3"/>
  <c r="G40" i="3"/>
  <c r="I40" i="3" s="1"/>
  <c r="G39" i="3"/>
  <c r="I39" i="3" s="1"/>
  <c r="G36" i="3"/>
  <c r="I36" i="3" s="1"/>
  <c r="I32" i="3"/>
  <c r="I31" i="3"/>
  <c r="D8" i="3"/>
  <c r="E6" i="3" s="1"/>
  <c r="G130" i="9" l="1"/>
  <c r="G123" i="9"/>
  <c r="G125" i="9"/>
  <c r="I125" i="9" s="1"/>
  <c r="G128" i="9"/>
  <c r="I128" i="9" s="1"/>
  <c r="I117" i="9"/>
  <c r="G129" i="9"/>
  <c r="I129" i="9" s="1"/>
  <c r="H131" i="9"/>
  <c r="I83" i="9"/>
  <c r="F74" i="9"/>
  <c r="F84" i="9" s="1"/>
  <c r="E7" i="9"/>
  <c r="F85" i="9"/>
  <c r="G78" i="9"/>
  <c r="I65" i="9"/>
  <c r="G76" i="9"/>
  <c r="I76" i="9" s="1"/>
  <c r="F42" i="9"/>
  <c r="G27" i="9"/>
  <c r="I27" i="9" s="1"/>
  <c r="G71" i="9"/>
  <c r="I36" i="9"/>
  <c r="I73" i="9"/>
  <c r="H82" i="9"/>
  <c r="G8" i="9"/>
  <c r="G26" i="9"/>
  <c r="G42" i="9" s="1"/>
  <c r="H42" i="9"/>
  <c r="G77" i="9"/>
  <c r="I77" i="9" s="1"/>
  <c r="H77" i="4"/>
  <c r="H80" i="4"/>
  <c r="I71" i="8"/>
  <c r="E7" i="8"/>
  <c r="H47" i="8"/>
  <c r="F33" i="8"/>
  <c r="G33" i="8" s="1"/>
  <c r="G66" i="8"/>
  <c r="I66" i="8"/>
  <c r="I73" i="8"/>
  <c r="I74" i="8"/>
  <c r="H64" i="8"/>
  <c r="H79" i="8" s="1"/>
  <c r="I76" i="8"/>
  <c r="H62" i="5"/>
  <c r="I62" i="5" s="1"/>
  <c r="F89" i="5"/>
  <c r="G61" i="5"/>
  <c r="F24" i="5"/>
  <c r="E6" i="5"/>
  <c r="G8" i="5"/>
  <c r="F82" i="5" s="1"/>
  <c r="I99" i="5"/>
  <c r="F94" i="5"/>
  <c r="F90" i="5"/>
  <c r="I61" i="5"/>
  <c r="H46" i="4"/>
  <c r="E6" i="4"/>
  <c r="F69" i="4"/>
  <c r="I69" i="4" s="1"/>
  <c r="G8" i="4"/>
  <c r="I81" i="4"/>
  <c r="H77" i="3"/>
  <c r="F46" i="4"/>
  <c r="G32" i="4"/>
  <c r="I32" i="4" s="1"/>
  <c r="I71" i="4"/>
  <c r="I40" i="4"/>
  <c r="F72" i="4"/>
  <c r="I72" i="4" s="1"/>
  <c r="G31" i="4"/>
  <c r="I31" i="4" s="1"/>
  <c r="I74" i="4"/>
  <c r="F74" i="3"/>
  <c r="G8" i="3"/>
  <c r="F26" i="3"/>
  <c r="G26" i="3" s="1"/>
  <c r="I26" i="3" s="1"/>
  <c r="E7" i="3"/>
  <c r="I59" i="3"/>
  <c r="H42" i="3"/>
  <c r="G74" i="3"/>
  <c r="G126" i="9" l="1"/>
  <c r="G74" i="9"/>
  <c r="I85" i="9"/>
  <c r="I84" i="9"/>
  <c r="H6" i="9"/>
  <c r="H7" i="9"/>
  <c r="F79" i="9"/>
  <c r="F86" i="9" s="1"/>
  <c r="I26" i="9"/>
  <c r="I64" i="4"/>
  <c r="I83" i="4"/>
  <c r="I82" i="4"/>
  <c r="F83" i="4"/>
  <c r="F80" i="4"/>
  <c r="I33" i="8"/>
  <c r="F47" i="8"/>
  <c r="G32" i="8"/>
  <c r="G47" i="8" s="1"/>
  <c r="H82" i="8"/>
  <c r="G65" i="8"/>
  <c r="I65" i="8" s="1"/>
  <c r="F79" i="8"/>
  <c r="J20" i="5"/>
  <c r="J22" i="5" s="1"/>
  <c r="F50" i="5"/>
  <c r="F38" i="5"/>
  <c r="F101" i="5"/>
  <c r="I80" i="5"/>
  <c r="I89" i="5"/>
  <c r="I100" i="5" s="1"/>
  <c r="F95" i="5"/>
  <c r="F64" i="5"/>
  <c r="G64" i="5"/>
  <c r="F100" i="5"/>
  <c r="I101" i="5"/>
  <c r="J31" i="4"/>
  <c r="J32" i="4"/>
  <c r="G63" i="4"/>
  <c r="I63" i="4" s="1"/>
  <c r="F82" i="4"/>
  <c r="F77" i="4"/>
  <c r="F84" i="4" s="1"/>
  <c r="I46" i="4"/>
  <c r="G46" i="4"/>
  <c r="F42" i="3"/>
  <c r="G27" i="3"/>
  <c r="I27" i="3" s="1"/>
  <c r="J28" i="3" s="1"/>
  <c r="G42" i="3"/>
  <c r="J26" i="3"/>
  <c r="I42" i="3"/>
  <c r="I58" i="3"/>
  <c r="G66" i="9" l="1"/>
  <c r="I66" i="9" s="1"/>
  <c r="I42" i="9"/>
  <c r="J26" i="9"/>
  <c r="J28" i="9"/>
  <c r="J27" i="9"/>
  <c r="I32" i="8"/>
  <c r="J33" i="8" s="1"/>
  <c r="G79" i="8"/>
  <c r="I64" i="8"/>
  <c r="J65" i="8" s="1"/>
  <c r="K65" i="8" s="1"/>
  <c r="J32" i="8"/>
  <c r="I47" i="8"/>
  <c r="H49" i="5"/>
  <c r="H50" i="5"/>
  <c r="I50" i="5" s="1"/>
  <c r="F102" i="5"/>
  <c r="I49" i="5"/>
  <c r="G77" i="4"/>
  <c r="I62" i="4"/>
  <c r="J27" i="3"/>
  <c r="G64" i="9" l="1"/>
  <c r="I64" i="9" s="1"/>
  <c r="G63" i="9"/>
  <c r="I63" i="9"/>
  <c r="I82" i="9" s="1"/>
  <c r="G79" i="9"/>
  <c r="J62" i="4"/>
  <c r="I77" i="4"/>
  <c r="J63" i="4"/>
  <c r="I80" i="4"/>
  <c r="J64" i="8"/>
  <c r="K64" i="8" s="1"/>
  <c r="I79" i="8"/>
  <c r="J50" i="5"/>
  <c r="J49" i="5"/>
  <c r="H64" i="5"/>
  <c r="I64" i="5"/>
  <c r="I84" i="4"/>
  <c r="K62" i="4"/>
  <c r="K63" i="4"/>
  <c r="G118" i="9" l="1"/>
  <c r="I118" i="9" s="1"/>
  <c r="F131" i="9"/>
  <c r="F138" i="9" s="1"/>
  <c r="J65" i="9"/>
  <c r="K65" i="9" s="1"/>
  <c r="I79" i="9"/>
  <c r="I86" i="9" s="1"/>
  <c r="J63" i="9"/>
  <c r="K63" i="9" s="1"/>
  <c r="J64" i="9"/>
  <c r="K64" i="9" s="1"/>
  <c r="G115" i="9" l="1"/>
  <c r="G116" i="9"/>
  <c r="I116" i="9" s="1"/>
  <c r="I63" i="3"/>
  <c r="I115" i="9" l="1"/>
  <c r="H74" i="3"/>
  <c r="I77" i="3"/>
  <c r="I131" i="9" l="1"/>
  <c r="J115" i="9"/>
  <c r="J117" i="9"/>
  <c r="J116" i="9"/>
  <c r="J60" i="3"/>
  <c r="K60" i="3" s="1"/>
  <c r="I74" i="3"/>
  <c r="I81" i="3" s="1"/>
  <c r="J58" i="3"/>
  <c r="K58" i="3" s="1"/>
  <c r="J59" i="3"/>
  <c r="K59" i="3" s="1"/>
  <c r="I81" i="5" l="1"/>
  <c r="H95" i="5"/>
</calcChain>
</file>

<file path=xl/sharedStrings.xml><?xml version="1.0" encoding="utf-8"?>
<sst xmlns="http://schemas.openxmlformats.org/spreadsheetml/2006/main" count="607" uniqueCount="107">
  <si>
    <t>Datos:</t>
  </si>
  <si>
    <t xml:space="preserve">Moneda Funcional: </t>
  </si>
  <si>
    <t>Capital y Accionistas:</t>
  </si>
  <si>
    <t>Total del Capital Integrado</t>
  </si>
  <si>
    <t>Acc. A</t>
  </si>
  <si>
    <t>Acc. B</t>
  </si>
  <si>
    <t>Nuevo Acc. C</t>
  </si>
  <si>
    <t>Proceso de Capitalización:</t>
  </si>
  <si>
    <t xml:space="preserve">Capital integrado    </t>
  </si>
  <si>
    <t xml:space="preserve">  Capital integrado    </t>
  </si>
  <si>
    <t xml:space="preserve">  Efectos de la conversión de capital integrado   </t>
  </si>
  <si>
    <t xml:space="preserve">Primas de Emisión   </t>
  </si>
  <si>
    <t xml:space="preserve">  Primas de emisión   </t>
  </si>
  <si>
    <t xml:space="preserve">  Efectos de la conversión de primas de emisión   </t>
  </si>
  <si>
    <t xml:space="preserve">Otras Reservas   </t>
  </si>
  <si>
    <t xml:space="preserve">  Efectos de la conversión de resultado del ejercicio   </t>
  </si>
  <si>
    <t xml:space="preserve">Reserva de Utilidades    </t>
  </si>
  <si>
    <t xml:space="preserve">  Reserva legal   </t>
  </si>
  <si>
    <t xml:space="preserve">  Efectos de la conversión de reserva legal   </t>
  </si>
  <si>
    <t xml:space="preserve">Resultados acumulados   </t>
  </si>
  <si>
    <t xml:space="preserve">  Resultados ejercicios anteriores   </t>
  </si>
  <si>
    <t xml:space="preserve">  Resultado del ejercicio   </t>
  </si>
  <si>
    <t xml:space="preserve">  Efectos de la conversión de resultados acumulados    </t>
  </si>
  <si>
    <t>Capítulo</t>
  </si>
  <si>
    <t>Saldos</t>
  </si>
  <si>
    <t>Capitalización  de</t>
  </si>
  <si>
    <t>Rubros Patrimoniales</t>
  </si>
  <si>
    <t>Art. 287 Ley 16.060</t>
  </si>
  <si>
    <t>Nuevo</t>
  </si>
  <si>
    <t>Aporte</t>
  </si>
  <si>
    <t>Finales</t>
  </si>
  <si>
    <t>Pesos Uruguayos</t>
  </si>
  <si>
    <t>Total del Patrimonio</t>
  </si>
  <si>
    <t>Tipo de Cambio a</t>
  </si>
  <si>
    <t>Fecha del Aporte</t>
  </si>
  <si>
    <t>Dólares</t>
  </si>
  <si>
    <t>Capital en USD</t>
  </si>
  <si>
    <t>Balance Especial</t>
  </si>
  <si>
    <t>según</t>
  </si>
  <si>
    <t>Saldos Iniciales</t>
  </si>
  <si>
    <t>Tipo de cambio a la fecha de creación de la Reserva Legal</t>
  </si>
  <si>
    <t>Tipo de cambio a la fecha de generación de los resultados de ej. anteriores</t>
  </si>
  <si>
    <t>Capital Integrado</t>
  </si>
  <si>
    <t>Reserva de Utilidades</t>
  </si>
  <si>
    <t>Total de Patrimonio</t>
  </si>
  <si>
    <r>
      <rPr>
        <b/>
        <u/>
        <sz val="10"/>
        <color rgb="FF00B050"/>
        <rFont val="Aptos Narrow"/>
        <family val="2"/>
        <scheme val="minor"/>
      </rPr>
      <t>Control TC Cierre</t>
    </r>
    <r>
      <rPr>
        <b/>
        <sz val="10"/>
        <color rgb="FF00B050"/>
        <rFont val="Aptos Narrow"/>
        <family val="2"/>
        <scheme val="minor"/>
      </rPr>
      <t>:</t>
    </r>
  </si>
  <si>
    <t>Otras Reservas (sin Ef. Conv. Res. Ej.)</t>
  </si>
  <si>
    <t>Resultados Acumulados (incluye Ef. Conv. Res. Ej.)</t>
  </si>
  <si>
    <t>Aumento de capital integado por nuevo accionista</t>
  </si>
  <si>
    <t>1) Resolución del aumento de capital integrado considerando los EEFF en moneda funcional USD (Dec. 108/22 Art. 3)</t>
  </si>
  <si>
    <t>2) Presentación de la resolución del reintegro (adoptadas sobre EEFF en moneda funcional USD) en moneda de presentación pesos uruguayos (Dec. 108/22 Art. 1, 2 y 3)</t>
  </si>
  <si>
    <t>Tipo de cambio aplicable a para la conversión del Resultado del Ejercicio</t>
  </si>
  <si>
    <t xml:space="preserve">Tipo de cambio a Fecha del Aumento de Capital </t>
  </si>
  <si>
    <t xml:space="preserve">Aumento de capital integado por actuales accionistas en iguales porcentajes a sus participaciones </t>
  </si>
  <si>
    <t>Nuevo Aporte en USD:</t>
  </si>
  <si>
    <t xml:space="preserve">Se aplica criterio admitido por AIN (Instructivo 2) de excluir de la capitalización obligatoria a la Reserva Legal y los Resultados Acumulados </t>
  </si>
  <si>
    <t>si los nuevos aportes son por los mismos accionistas en igual porcentaje a su participación.</t>
  </si>
  <si>
    <t>1) Verificación de la condición de reducción obligatoria considerando los EEFF en moneda funcional USD (Dec. 108/22 Art. 3)</t>
  </si>
  <si>
    <t>Pérdidas</t>
  </si>
  <si>
    <t>Reservas de Utilidades</t>
  </si>
  <si>
    <t>50% Capital Integrado</t>
  </si>
  <si>
    <t>mayores a</t>
  </si>
  <si>
    <t>2) Resolución de la reducción obligatoria por pérdidas considerando los EEFF en moneda funcional USD (Dec. 108/22 Art. 3)</t>
  </si>
  <si>
    <t>Absorción con</t>
  </si>
  <si>
    <t>Absorción con Otros</t>
  </si>
  <si>
    <t>Reducción Obligatoria por Pérdidas</t>
  </si>
  <si>
    <t>Rubros (proporcional)</t>
  </si>
  <si>
    <t>Reducción obligatoria de capital integrado por absorción de pérdidas (art. 293 Ley 16.060)</t>
  </si>
  <si>
    <t>Proceso de Reducción:</t>
  </si>
  <si>
    <t xml:space="preserve">Tipo de cambio a Fecha del Reducción de Capital </t>
  </si>
  <si>
    <t>Balance Especial:</t>
  </si>
  <si>
    <t>Se utiliza un balance especial a una fecha anterior a la de resolución del aumento</t>
  </si>
  <si>
    <t>Tipo de cambio a la fecha del balance especial</t>
  </si>
  <si>
    <t>Se utiliza un balance especial a la misma fecha de resolución del aumento</t>
  </si>
  <si>
    <t>2) Presentación de la resolución del aumento de capital (adoptadas sobre EEFF en moneda funcional USD) en moneda de presentación pesos uruguayos (Dec. 108/22 Art. 1, 2 y 3)</t>
  </si>
  <si>
    <t>2) Presentación de la resolución del aumento de capital integrado (adoptadas sobre EEFF en moneda funcional USD) en moneda de presentación pesos uruguayos (Dec. 108/22 Art. 1, 2 y 3)</t>
  </si>
  <si>
    <t>Nota 1:</t>
  </si>
  <si>
    <t>El no arbitraje del capital integrado en pesos al tipo de cambio de la fecha del aumento (capital en U$S x TC fecha aumento) se debe que resulta de la capitalización de</t>
  </si>
  <si>
    <t xml:space="preserve">rubros patrimoniales que se convierten al tipo de cambio de la fecha del balance ($ 7) y la capitalización de nuevos aportes al tipo de cambio de la fecha del aumento ($ 9). </t>
  </si>
  <si>
    <t xml:space="preserve">El hecho señalado anteriormente no tiene incidencia para este tipo de caso (aporte de todos los accionistas en sus porcentajes de participación), ya que las proporciones entre los </t>
  </si>
  <si>
    <t>accionistas se mantienen iguales luego de la resolución en moneda funcional y su presentacion en pesos  uruguayos.</t>
  </si>
  <si>
    <t xml:space="preserve">En la próxima instancia donde se aplique el método de conversión dispuesto por las normas contables, el capital integrado más su diferencia por conversión volverán a </t>
  </si>
  <si>
    <t>arbitrar al tipo de cambio de los estados contables que se estén presentando. Corresponde mencionar, que la apliación del método de la conversión no hace variar el valor nominal</t>
  </si>
  <si>
    <t>del capital en U$S ni el valor nominal del capital en pesos uruguayos, si las diferencias por conversión por la variación del tipo de cambio.</t>
  </si>
  <si>
    <t>Control de</t>
  </si>
  <si>
    <t>Participaciones</t>
  </si>
  <si>
    <t xml:space="preserve">    con balance especial a una fecha anterior a la de resolución del aumento.  </t>
  </si>
  <si>
    <t>Nota 2: criterio simplificador a efectos de este ejemplo.</t>
  </si>
  <si>
    <t>(Ver Nota 3)</t>
  </si>
  <si>
    <t>Nota 3:</t>
  </si>
  <si>
    <t>En este punto 2 se pretende mostrar los inconvenientes que plantea la utilización de un balance especial a una fecha anterior a la de resolución del aumento, cuando los aportes son por un nuevo accionista.</t>
  </si>
  <si>
    <t>Igual sitaución se plantearia si los aportes fueran por los mismos accionistas pero en porcentajes distintos a su participación actual.</t>
  </si>
  <si>
    <t xml:space="preserve">En este caso, esa situación si tiene incidencia en las participaciones que resultan en pesos uruguayos, ya que se llega a porcentajes de participación distintos a los que </t>
  </si>
  <si>
    <t>fueron resueltos considerando el balance especial en moneda funcional USD en cumplimiento del Art. 3 del Dec. 108/22 Art. 3.</t>
  </si>
  <si>
    <t>A fin de subsanar el problema presentado, se plantea en el punto siguiente como una posible aleternativa, a la utilización de un balance especial a la misma fecha de resolución del aumento.</t>
  </si>
  <si>
    <t xml:space="preserve">    con un balance especial a la misma fecha de resolución del aumento.</t>
  </si>
  <si>
    <t>3) Presentación de la resolución del aumento de capital integrado (adoptadas sobre EEFF en moneda funcional USD) en moneda de presentación pesos uruguayos (Dec. 108/22 Art. 1, 2 y 3)</t>
  </si>
  <si>
    <t>Nota 4:</t>
  </si>
  <si>
    <t xml:space="preserve">A efectos de simplificar el ejemplo, se supone que no hubo operaciones ni resultados en U$S entre la fecha del balance especial a una fecha anterior y </t>
  </si>
  <si>
    <t>la fecha de resolución del aumento (que coincide con la del nuevo balance especial).</t>
  </si>
  <si>
    <r>
      <rPr>
        <b/>
        <sz val="11"/>
        <color theme="1"/>
        <rFont val="Aptos Narrow"/>
        <family val="2"/>
        <scheme val="minor"/>
      </rPr>
      <t>Nota 2</t>
    </r>
    <r>
      <rPr>
        <sz val="11"/>
        <color theme="1"/>
        <rFont val="Aptos Narrow"/>
        <family val="2"/>
        <scheme val="minor"/>
      </rPr>
      <t>: criterio simplificador a efectos de este ejemplo.</t>
    </r>
  </si>
  <si>
    <r>
      <rPr>
        <b/>
        <sz val="11"/>
        <color theme="1"/>
        <rFont val="Aptos Narrow"/>
        <family val="2"/>
        <scheme val="minor"/>
      </rPr>
      <t>Nota 1</t>
    </r>
    <r>
      <rPr>
        <sz val="11"/>
        <color theme="1"/>
        <rFont val="Aptos Narrow"/>
        <family val="2"/>
        <scheme val="minor"/>
      </rPr>
      <t>: criterio simplificador a efectos de este ejemplo.</t>
    </r>
  </si>
  <si>
    <t xml:space="preserve">Ejemplo 1: </t>
  </si>
  <si>
    <t xml:space="preserve">Ejemplo 2: </t>
  </si>
  <si>
    <t xml:space="preserve">Ejemplo 4: </t>
  </si>
  <si>
    <t xml:space="preserve">Ejemplo 5: </t>
  </si>
  <si>
    <t xml:space="preserve">Ejemplo 3: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</si>
</sst>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U\ * #,##0_-;\-&quot;$&quot;\U\ * #,##0_-;_-&quot;$&quot;\U\ * &quot;-&quot;_-;_-@_-"/>
    <numFmt numFmtId="165" formatCode="#,##0.00_ ;[Red]\-#,##0.00\ "/>
    <numFmt numFmtId="166" formatCode="_-&quot;$&quot;\U\ * #,##0.00_-;\-&quot;$&quot;\U\ * #,##0.00_-;_-&quot;$&quot;\U\ * &quot;-&quot;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FF"/>
      <name val="Aptos Narrow"/>
      <family val="2"/>
      <scheme val="minor"/>
    </font>
    <font>
      <sz val="10"/>
      <color rgb="FF00B050"/>
      <name val="Aptos Narrow"/>
      <family val="2"/>
      <scheme val="minor"/>
    </font>
    <font>
      <b/>
      <sz val="10"/>
      <color rgb="FF00B050"/>
      <name val="Aptos Narrow"/>
      <family val="2"/>
      <scheme val="minor"/>
    </font>
    <font>
      <b/>
      <u/>
      <sz val="10"/>
      <color rgb="FF00B05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0"/>
      <color theme="9"/>
      <name val="Aptos Narrow"/>
      <family val="2"/>
      <scheme val="minor"/>
    </font>
    <font>
      <sz val="11"/>
      <color theme="9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0" fontId="0" fillId="0" borderId="0" xfId="2" applyNumberFormat="1" applyFont="1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3" xfId="0" applyBorder="1"/>
    <xf numFmtId="0" fontId="0" fillId="0" borderId="4" xfId="0" applyBorder="1"/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8" xfId="0" applyBorder="1"/>
    <xf numFmtId="0" fontId="3" fillId="0" borderId="9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0" fontId="0" fillId="0" borderId="0" xfId="2" applyNumberFormat="1" applyFont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2" borderId="8" xfId="0" applyFont="1" applyFill="1" applyBorder="1"/>
    <xf numFmtId="0" fontId="0" fillId="2" borderId="9" xfId="0" applyFill="1" applyBorder="1"/>
    <xf numFmtId="0" fontId="0" fillId="2" borderId="10" xfId="0" applyFill="1" applyBorder="1"/>
    <xf numFmtId="165" fontId="0" fillId="0" borderId="11" xfId="0" applyNumberFormat="1" applyBorder="1"/>
    <xf numFmtId="165" fontId="0" fillId="0" borderId="12" xfId="0" applyNumberFormat="1" applyBorder="1"/>
    <xf numFmtId="165" fontId="0" fillId="0" borderId="12" xfId="0" applyNumberFormat="1" applyBorder="1" applyAlignment="1">
      <alignment horizontal="right"/>
    </xf>
    <xf numFmtId="165" fontId="0" fillId="0" borderId="14" xfId="0" applyNumberFormat="1" applyBorder="1"/>
    <xf numFmtId="165" fontId="0" fillId="0" borderId="14" xfId="0" applyNumberFormat="1" applyBorder="1" applyAlignment="1">
      <alignment horizontal="right"/>
    </xf>
    <xf numFmtId="165" fontId="0" fillId="0" borderId="13" xfId="0" applyNumberFormat="1" applyBorder="1"/>
    <xf numFmtId="165" fontId="3" fillId="2" borderId="2" xfId="0" applyNumberFormat="1" applyFont="1" applyFill="1" applyBorder="1"/>
    <xf numFmtId="0" fontId="5" fillId="0" borderId="0" xfId="0" applyFont="1"/>
    <xf numFmtId="0" fontId="0" fillId="0" borderId="1" xfId="0" applyBorder="1"/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166" fontId="0" fillId="0" borderId="0" xfId="1" applyNumberFormat="1" applyFont="1"/>
    <xf numFmtId="0" fontId="5" fillId="0" borderId="0" xfId="0" applyFont="1" applyAlignment="1">
      <alignment horizontal="right"/>
    </xf>
    <xf numFmtId="166" fontId="0" fillId="0" borderId="0" xfId="1" applyNumberFormat="1" applyFont="1" applyFill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5" fontId="0" fillId="0" borderId="14" xfId="0" quotePrefix="1" applyNumberFormat="1" applyBorder="1" applyAlignment="1">
      <alignment horizontal="right"/>
    </xf>
    <xf numFmtId="165" fontId="0" fillId="0" borderId="13" xfId="0" quotePrefix="1" applyNumberFormat="1" applyBorder="1" applyAlignment="1">
      <alignment horizontal="right"/>
    </xf>
    <xf numFmtId="44" fontId="0" fillId="0" borderId="0" xfId="0" applyNumberFormat="1"/>
    <xf numFmtId="0" fontId="0" fillId="2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17" xfId="0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19" xfId="0" applyFont="1" applyFill="1" applyBorder="1" applyAlignment="1">
      <alignment horizontal="centerContinuous"/>
    </xf>
    <xf numFmtId="0" fontId="3" fillId="2" borderId="20" xfId="0" applyFont="1" applyFill="1" applyBorder="1" applyAlignment="1">
      <alignment horizontal="centerContinuous"/>
    </xf>
    <xf numFmtId="0" fontId="8" fillId="3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/>
    <xf numFmtId="0" fontId="2" fillId="0" borderId="0" xfId="0" applyFont="1"/>
    <xf numFmtId="10" fontId="13" fillId="0" borderId="0" xfId="0" applyNumberFormat="1" applyFont="1" applyAlignment="1">
      <alignment horizontal="center"/>
    </xf>
    <xf numFmtId="10" fontId="0" fillId="0" borderId="0" xfId="2" applyNumberFormat="1" applyFont="1" applyFill="1"/>
    <xf numFmtId="0" fontId="11" fillId="0" borderId="13" xfId="0" applyFont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165" fontId="11" fillId="0" borderId="14" xfId="0" applyNumberFormat="1" applyFont="1" applyBorder="1"/>
    <xf numFmtId="165" fontId="11" fillId="0" borderId="11" xfId="0" applyNumberFormat="1" applyFont="1" applyBorder="1"/>
    <xf numFmtId="166" fontId="11" fillId="0" borderId="0" xfId="1" applyNumberFormat="1" applyFont="1" applyFill="1"/>
    <xf numFmtId="0" fontId="11" fillId="0" borderId="0" xfId="0" applyFont="1" applyAlignment="1">
      <alignment horizontal="left"/>
    </xf>
    <xf numFmtId="0" fontId="11" fillId="0" borderId="3" xfId="0" applyFont="1" applyBorder="1"/>
    <xf numFmtId="0" fontId="11" fillId="0" borderId="4" xfId="0" applyFont="1" applyBorder="1"/>
    <xf numFmtId="0" fontId="5" fillId="0" borderId="11" xfId="0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1" fillId="0" borderId="8" xfId="0" applyFont="1" applyBorder="1"/>
    <xf numFmtId="0" fontId="5" fillId="0" borderId="9" xfId="0" applyFont="1" applyBorder="1"/>
    <xf numFmtId="0" fontId="5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165" fontId="11" fillId="0" borderId="12" xfId="0" applyNumberFormat="1" applyFont="1" applyBorder="1"/>
    <xf numFmtId="0" fontId="11" fillId="0" borderId="0" xfId="0" applyFont="1" applyAlignment="1">
      <alignment horizontal="right"/>
    </xf>
    <xf numFmtId="10" fontId="11" fillId="0" borderId="0" xfId="2" applyNumberFormat="1" applyFont="1" applyFill="1"/>
    <xf numFmtId="165" fontId="11" fillId="0" borderId="12" xfId="0" applyNumberFormat="1" applyFont="1" applyBorder="1" applyAlignment="1">
      <alignment horizontal="right"/>
    </xf>
    <xf numFmtId="165" fontId="11" fillId="0" borderId="14" xfId="0" quotePrefix="1" applyNumberFormat="1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165" fontId="11" fillId="0" borderId="14" xfId="0" applyNumberFormat="1" applyFont="1" applyBorder="1" applyAlignment="1">
      <alignment horizontal="right"/>
    </xf>
    <xf numFmtId="165" fontId="11" fillId="0" borderId="13" xfId="0" quotePrefix="1" applyNumberFormat="1" applyFont="1" applyBorder="1" applyAlignment="1">
      <alignment horizontal="right"/>
    </xf>
    <xf numFmtId="165" fontId="11" fillId="0" borderId="13" xfId="0" applyNumberFormat="1" applyFont="1" applyBorder="1"/>
    <xf numFmtId="0" fontId="5" fillId="2" borderId="8" xfId="0" applyFont="1" applyFill="1" applyBorder="1"/>
    <xf numFmtId="0" fontId="11" fillId="2" borderId="9" xfId="0" applyFont="1" applyFill="1" applyBorder="1"/>
    <xf numFmtId="0" fontId="11" fillId="2" borderId="10" xfId="0" applyFont="1" applyFill="1" applyBorder="1"/>
    <xf numFmtId="165" fontId="5" fillId="2" borderId="2" xfId="0" applyNumberFormat="1" applyFont="1" applyFill="1" applyBorder="1"/>
    <xf numFmtId="0" fontId="14" fillId="0" borderId="0" xfId="0" applyFont="1" applyAlignment="1">
      <alignment horizontal="center"/>
    </xf>
    <xf numFmtId="10" fontId="15" fillId="0" borderId="0" xfId="0" applyNumberFormat="1" applyFont="1" applyAlignment="1">
      <alignment horizontal="center"/>
    </xf>
    <xf numFmtId="10" fontId="15" fillId="0" borderId="0" xfId="0" applyNumberFormat="1" applyFont="1"/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0" xfId="0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A858B-C136-4053-B4AA-75E8DAE4B16B}">
  <sheetPr>
    <tabColor rgb="FF0000FF"/>
  </sheetPr>
  <dimension ref="B2:K84"/>
  <sheetViews>
    <sheetView tabSelected="1" zoomScale="85" zoomScaleNormal="85" workbookViewId="0">
      <selection activeCell="L10" sqref="L10"/>
    </sheetView>
  </sheetViews>
  <sheetFormatPr baseColWidth="10" defaultRowHeight="15" x14ac:dyDescent="0.25"/>
  <cols>
    <col min="2" max="2" width="19.140625" customWidth="1"/>
    <col min="3" max="3" width="12.28515625" customWidth="1"/>
    <col min="4" max="4" width="13.28515625" customWidth="1"/>
    <col min="5" max="5" width="22.28515625" customWidth="1"/>
    <col min="6" max="9" width="19.7109375" customWidth="1"/>
  </cols>
  <sheetData>
    <row r="2" spans="2:7" x14ac:dyDescent="0.25">
      <c r="B2" s="2" t="s">
        <v>102</v>
      </c>
      <c r="C2" s="1" t="s">
        <v>53</v>
      </c>
    </row>
    <row r="3" spans="2:7" x14ac:dyDescent="0.25">
      <c r="B3" s="2"/>
      <c r="C3" s="1"/>
    </row>
    <row r="4" spans="2:7" x14ac:dyDescent="0.25">
      <c r="F4" s="3" t="s">
        <v>33</v>
      </c>
    </row>
    <row r="5" spans="2:7" x14ac:dyDescent="0.25">
      <c r="B5" s="2" t="s">
        <v>0</v>
      </c>
      <c r="F5" s="3" t="s">
        <v>34</v>
      </c>
      <c r="G5" s="3" t="s">
        <v>36</v>
      </c>
    </row>
    <row r="6" spans="2:7" x14ac:dyDescent="0.25">
      <c r="B6" t="s">
        <v>2</v>
      </c>
      <c r="C6" s="3" t="s">
        <v>4</v>
      </c>
      <c r="D6" s="6">
        <v>1200</v>
      </c>
      <c r="E6" s="17">
        <f>+D6/D8</f>
        <v>0.8</v>
      </c>
      <c r="F6" s="41">
        <v>5</v>
      </c>
      <c r="G6">
        <f>+D6/F6</f>
        <v>240</v>
      </c>
    </row>
    <row r="7" spans="2:7" x14ac:dyDescent="0.25">
      <c r="C7" s="3" t="s">
        <v>5</v>
      </c>
      <c r="D7" s="7">
        <v>300</v>
      </c>
      <c r="E7" s="17">
        <f>+D7/D8</f>
        <v>0.2</v>
      </c>
      <c r="F7" s="41">
        <v>5</v>
      </c>
      <c r="G7" s="36">
        <f>+D7/F7</f>
        <v>60</v>
      </c>
    </row>
    <row r="8" spans="2:7" x14ac:dyDescent="0.25">
      <c r="C8" s="4" t="s">
        <v>3</v>
      </c>
      <c r="D8" s="6">
        <f>SUM(D6:D7)</f>
        <v>1500</v>
      </c>
      <c r="F8" s="41"/>
      <c r="G8">
        <f>SUM(G6:G7)</f>
        <v>300</v>
      </c>
    </row>
    <row r="9" spans="2:7" x14ac:dyDescent="0.25">
      <c r="C9" s="4"/>
      <c r="D9" s="6"/>
    </row>
    <row r="10" spans="2:7" x14ac:dyDescent="0.25">
      <c r="B10" t="s">
        <v>1</v>
      </c>
      <c r="C10" t="s">
        <v>35</v>
      </c>
      <c r="F10" s="3"/>
    </row>
    <row r="11" spans="2:7" x14ac:dyDescent="0.25">
      <c r="F11" s="3"/>
    </row>
    <row r="12" spans="2:7" x14ac:dyDescent="0.25">
      <c r="B12" s="4" t="s">
        <v>54</v>
      </c>
      <c r="C12" s="3" t="s">
        <v>4</v>
      </c>
      <c r="D12">
        <v>800</v>
      </c>
    </row>
    <row r="13" spans="2:7" x14ac:dyDescent="0.25">
      <c r="C13" s="3" t="s">
        <v>5</v>
      </c>
      <c r="D13" s="36">
        <v>200</v>
      </c>
    </row>
    <row r="14" spans="2:7" x14ac:dyDescent="0.25">
      <c r="D14">
        <f>SUM(D12:D13)</f>
        <v>1000</v>
      </c>
    </row>
    <row r="16" spans="2:7" x14ac:dyDescent="0.25">
      <c r="B16" s="2" t="s">
        <v>70</v>
      </c>
      <c r="C16" s="2" t="s">
        <v>73</v>
      </c>
      <c r="D16" s="2"/>
      <c r="E16" s="2"/>
      <c r="F16" s="2"/>
    </row>
    <row r="18" spans="2:10" x14ac:dyDescent="0.25">
      <c r="B18" s="2" t="s">
        <v>7</v>
      </c>
    </row>
    <row r="19" spans="2:10" x14ac:dyDescent="0.25">
      <c r="B19" s="2"/>
    </row>
    <row r="20" spans="2:10" x14ac:dyDescent="0.25">
      <c r="B20" s="35" t="s">
        <v>49</v>
      </c>
    </row>
    <row r="21" spans="2:10" x14ac:dyDescent="0.25">
      <c r="B21" s="35"/>
    </row>
    <row r="22" spans="2:10" x14ac:dyDescent="0.25">
      <c r="B22" s="42" t="s">
        <v>76</v>
      </c>
      <c r="C22" t="s">
        <v>55</v>
      </c>
    </row>
    <row r="23" spans="2:10" x14ac:dyDescent="0.25">
      <c r="B23" s="35"/>
      <c r="C23" t="s">
        <v>56</v>
      </c>
    </row>
    <row r="24" spans="2:10" ht="15.75" thickBot="1" x14ac:dyDescent="0.3">
      <c r="B24" s="35"/>
    </row>
    <row r="25" spans="2:10" x14ac:dyDescent="0.25">
      <c r="B25" s="2"/>
      <c r="C25" s="8"/>
      <c r="D25" s="9"/>
      <c r="E25" s="9"/>
      <c r="F25" s="14" t="s">
        <v>39</v>
      </c>
      <c r="G25" s="37" t="s">
        <v>25</v>
      </c>
      <c r="H25" s="37" t="s">
        <v>28</v>
      </c>
      <c r="I25" s="14" t="s">
        <v>24</v>
      </c>
    </row>
    <row r="26" spans="2:10" x14ac:dyDescent="0.25">
      <c r="B26" s="2"/>
      <c r="C26" s="105" t="s">
        <v>23</v>
      </c>
      <c r="D26" s="106"/>
      <c r="E26" s="106"/>
      <c r="F26" s="15" t="s">
        <v>38</v>
      </c>
      <c r="G26" s="38" t="s">
        <v>26</v>
      </c>
      <c r="H26" s="38" t="s">
        <v>29</v>
      </c>
      <c r="I26" s="15" t="s">
        <v>30</v>
      </c>
    </row>
    <row r="27" spans="2:10" x14ac:dyDescent="0.25">
      <c r="B27" s="2"/>
      <c r="C27" s="10"/>
      <c r="D27" s="11"/>
      <c r="E27" s="11"/>
      <c r="F27" s="15" t="s">
        <v>37</v>
      </c>
      <c r="G27" s="38" t="s">
        <v>27</v>
      </c>
      <c r="H27" s="38"/>
      <c r="I27" s="15"/>
    </row>
    <row r="28" spans="2:10" ht="15.75" thickBot="1" x14ac:dyDescent="0.3">
      <c r="C28" s="12"/>
      <c r="D28" s="13"/>
      <c r="E28" s="13"/>
      <c r="F28" s="40" t="s">
        <v>35</v>
      </c>
      <c r="G28" s="39" t="s">
        <v>35</v>
      </c>
      <c r="H28" s="39" t="s">
        <v>35</v>
      </c>
      <c r="I28" s="40" t="s">
        <v>35</v>
      </c>
    </row>
    <row r="29" spans="2:10" x14ac:dyDescent="0.25">
      <c r="C29" s="18" t="s">
        <v>8</v>
      </c>
      <c r="D29" s="19"/>
      <c r="E29" s="20"/>
      <c r="F29" s="29"/>
      <c r="G29" s="28"/>
      <c r="H29" s="28"/>
      <c r="I29" s="28"/>
    </row>
    <row r="30" spans="2:10" x14ac:dyDescent="0.25">
      <c r="C30" s="107" t="s">
        <v>9</v>
      </c>
      <c r="D30" s="108"/>
      <c r="E30" s="109"/>
      <c r="F30" s="29"/>
      <c r="G30" s="29"/>
      <c r="H30" s="29"/>
      <c r="I30" s="29"/>
    </row>
    <row r="31" spans="2:10" x14ac:dyDescent="0.25">
      <c r="C31" s="21"/>
      <c r="D31" s="4" t="s">
        <v>4</v>
      </c>
      <c r="E31" s="23"/>
      <c r="F31" s="29">
        <f>+G6</f>
        <v>240</v>
      </c>
      <c r="G31" s="29">
        <f>+(-G40-G43-G44)*(F31/(F31+F32))</f>
        <v>0</v>
      </c>
      <c r="H31" s="29">
        <f>+D12</f>
        <v>800</v>
      </c>
      <c r="I31" s="29">
        <f>SUM(F31:H31)</f>
        <v>1040</v>
      </c>
      <c r="J31" s="5">
        <f>+I31/(I31+I32)</f>
        <v>0.8</v>
      </c>
    </row>
    <row r="32" spans="2:10" x14ac:dyDescent="0.25">
      <c r="C32" s="21"/>
      <c r="D32" s="4" t="s">
        <v>5</v>
      </c>
      <c r="E32" s="23"/>
      <c r="F32" s="29">
        <f>+G7</f>
        <v>60</v>
      </c>
      <c r="G32" s="29">
        <f>+(-G40-G43-G44)*(F32/(F31+F32))</f>
        <v>0</v>
      </c>
      <c r="H32" s="29">
        <f>+D13</f>
        <v>200</v>
      </c>
      <c r="I32" s="29">
        <f t="shared" ref="I32" si="0">SUM(F32:H32)</f>
        <v>260</v>
      </c>
      <c r="J32" s="5">
        <f>+I32/(I31+I32)</f>
        <v>0.2</v>
      </c>
    </row>
    <row r="33" spans="3:9" x14ac:dyDescent="0.25">
      <c r="C33" s="110" t="s">
        <v>10</v>
      </c>
      <c r="D33" s="111"/>
      <c r="E33" s="112"/>
      <c r="F33" s="31"/>
      <c r="G33" s="31"/>
      <c r="H33" s="31"/>
      <c r="I33" s="31"/>
    </row>
    <row r="34" spans="3:9" x14ac:dyDescent="0.25">
      <c r="C34" s="24" t="s">
        <v>11</v>
      </c>
      <c r="D34" s="22"/>
      <c r="E34" s="23"/>
      <c r="F34" s="29"/>
      <c r="G34" s="29"/>
      <c r="H34" s="29"/>
      <c r="I34" s="29"/>
    </row>
    <row r="35" spans="3:9" x14ac:dyDescent="0.25">
      <c r="C35" s="107" t="s">
        <v>12</v>
      </c>
      <c r="D35" s="108"/>
      <c r="E35" s="109"/>
      <c r="F35" s="30">
        <v>0</v>
      </c>
      <c r="G35" s="29"/>
      <c r="H35" s="29"/>
      <c r="I35" s="29">
        <f t="shared" ref="I35:I40" si="1">SUM(F35:H35)</f>
        <v>0</v>
      </c>
    </row>
    <row r="36" spans="3:9" x14ac:dyDescent="0.25">
      <c r="C36" s="110" t="s">
        <v>13</v>
      </c>
      <c r="D36" s="111"/>
      <c r="E36" s="112"/>
      <c r="F36" s="32"/>
      <c r="G36" s="31"/>
      <c r="H36" s="31"/>
      <c r="I36" s="31">
        <f t="shared" si="1"/>
        <v>0</v>
      </c>
    </row>
    <row r="37" spans="3:9" x14ac:dyDescent="0.25">
      <c r="C37" s="24" t="s">
        <v>14</v>
      </c>
      <c r="D37" s="22"/>
      <c r="E37" s="23"/>
      <c r="F37" s="29"/>
      <c r="G37" s="29"/>
      <c r="H37" s="29"/>
      <c r="I37" s="29"/>
    </row>
    <row r="38" spans="3:9" x14ac:dyDescent="0.25">
      <c r="C38" s="110" t="s">
        <v>15</v>
      </c>
      <c r="D38" s="111"/>
      <c r="E38" s="112"/>
      <c r="F38" s="31"/>
      <c r="G38" s="31"/>
      <c r="H38" s="31"/>
      <c r="I38" s="31">
        <f t="shared" si="1"/>
        <v>0</v>
      </c>
    </row>
    <row r="39" spans="3:9" x14ac:dyDescent="0.25">
      <c r="C39" s="24" t="s">
        <v>16</v>
      </c>
      <c r="D39" s="22"/>
      <c r="E39" s="23"/>
      <c r="F39" s="29"/>
      <c r="G39" s="29"/>
      <c r="H39" s="29"/>
      <c r="I39" s="29"/>
    </row>
    <row r="40" spans="3:9" x14ac:dyDescent="0.25">
      <c r="C40" s="107" t="s">
        <v>17</v>
      </c>
      <c r="D40" s="108"/>
      <c r="E40" s="109"/>
      <c r="F40" s="29">
        <v>60</v>
      </c>
      <c r="G40" s="29">
        <v>0</v>
      </c>
      <c r="H40" s="29"/>
      <c r="I40" s="29">
        <f t="shared" si="1"/>
        <v>60</v>
      </c>
    </row>
    <row r="41" spans="3:9" x14ac:dyDescent="0.25">
      <c r="C41" s="110" t="s">
        <v>18</v>
      </c>
      <c r="D41" s="111"/>
      <c r="E41" s="112"/>
      <c r="F41" s="31"/>
      <c r="G41" s="31"/>
      <c r="H41" s="31"/>
      <c r="I41" s="31"/>
    </row>
    <row r="42" spans="3:9" x14ac:dyDescent="0.25">
      <c r="C42" s="24" t="s">
        <v>19</v>
      </c>
      <c r="D42" s="22"/>
      <c r="E42" s="23"/>
      <c r="F42" s="29"/>
      <c r="G42" s="29"/>
      <c r="H42" s="29"/>
      <c r="I42" s="29"/>
    </row>
    <row r="43" spans="3:9" x14ac:dyDescent="0.25">
      <c r="C43" s="107" t="s">
        <v>20</v>
      </c>
      <c r="D43" s="108"/>
      <c r="E43" s="109"/>
      <c r="F43" s="29">
        <v>640</v>
      </c>
      <c r="G43" s="29">
        <v>0</v>
      </c>
      <c r="H43" s="29"/>
      <c r="I43" s="29">
        <f t="shared" ref="I43:I44" si="2">SUM(F43:H43)</f>
        <v>640</v>
      </c>
    </row>
    <row r="44" spans="3:9" x14ac:dyDescent="0.25">
      <c r="C44" s="107" t="s">
        <v>21</v>
      </c>
      <c r="D44" s="108"/>
      <c r="E44" s="109"/>
      <c r="F44" s="29">
        <v>200</v>
      </c>
      <c r="G44" s="29">
        <v>0</v>
      </c>
      <c r="H44" s="29"/>
      <c r="I44" s="29">
        <f t="shared" si="2"/>
        <v>200</v>
      </c>
    </row>
    <row r="45" spans="3:9" ht="15.75" thickBot="1" x14ac:dyDescent="0.3">
      <c r="C45" s="113" t="s">
        <v>22</v>
      </c>
      <c r="D45" s="114"/>
      <c r="E45" s="115"/>
      <c r="F45" s="33"/>
      <c r="G45" s="33"/>
      <c r="H45" s="33"/>
      <c r="I45" s="33"/>
    </row>
    <row r="46" spans="3:9" ht="15.75" thickBot="1" x14ac:dyDescent="0.3">
      <c r="C46" s="25" t="s">
        <v>32</v>
      </c>
      <c r="D46" s="26"/>
      <c r="E46" s="27"/>
      <c r="F46" s="34">
        <f>SUM(F29:F45)</f>
        <v>1200</v>
      </c>
      <c r="G46" s="34">
        <f>SUM(G29:G45)</f>
        <v>0</v>
      </c>
      <c r="H46" s="34">
        <f>SUM(H29:H45)</f>
        <v>1000</v>
      </c>
      <c r="I46" s="34">
        <f>SUM(I29:I45)</f>
        <v>2200</v>
      </c>
    </row>
    <row r="47" spans="3:9" x14ac:dyDescent="0.25">
      <c r="F47" s="53"/>
    </row>
    <row r="49" spans="2:11" x14ac:dyDescent="0.25">
      <c r="B49" s="35" t="s">
        <v>50</v>
      </c>
    </row>
    <row r="50" spans="2:11" x14ac:dyDescent="0.25">
      <c r="B50" s="35"/>
    </row>
    <row r="51" spans="2:11" x14ac:dyDescent="0.25">
      <c r="B51" s="22" t="s">
        <v>52</v>
      </c>
      <c r="F51" s="43">
        <v>9</v>
      </c>
    </row>
    <row r="52" spans="2:11" x14ac:dyDescent="0.25">
      <c r="B52" s="22" t="s">
        <v>40</v>
      </c>
      <c r="F52" s="43">
        <v>6</v>
      </c>
    </row>
    <row r="53" spans="2:11" x14ac:dyDescent="0.25">
      <c r="B53" s="22" t="s">
        <v>41</v>
      </c>
      <c r="F53" s="43">
        <v>6</v>
      </c>
      <c r="G53" t="s">
        <v>100</v>
      </c>
    </row>
    <row r="54" spans="2:11" x14ac:dyDescent="0.25">
      <c r="B54" s="22" t="s">
        <v>51</v>
      </c>
      <c r="F54" s="43">
        <v>8</v>
      </c>
    </row>
    <row r="55" spans="2:11" ht="15.75" thickBot="1" x14ac:dyDescent="0.3">
      <c r="B55" s="35"/>
    </row>
    <row r="56" spans="2:11" x14ac:dyDescent="0.25">
      <c r="B56" s="2"/>
      <c r="C56" s="8"/>
      <c r="D56" s="9"/>
      <c r="E56" s="9"/>
      <c r="F56" s="14" t="s">
        <v>39</v>
      </c>
      <c r="G56" s="48" t="s">
        <v>25</v>
      </c>
      <c r="H56" s="48" t="s">
        <v>28</v>
      </c>
      <c r="I56" s="14" t="s">
        <v>24</v>
      </c>
    </row>
    <row r="57" spans="2:11" x14ac:dyDescent="0.25">
      <c r="B57" s="2"/>
      <c r="C57" s="105" t="s">
        <v>23</v>
      </c>
      <c r="D57" s="106"/>
      <c r="E57" s="106"/>
      <c r="F57" s="15" t="s">
        <v>38</v>
      </c>
      <c r="G57" s="49" t="s">
        <v>26</v>
      </c>
      <c r="H57" s="49" t="s">
        <v>29</v>
      </c>
      <c r="I57" s="15" t="s">
        <v>30</v>
      </c>
    </row>
    <row r="58" spans="2:11" x14ac:dyDescent="0.25">
      <c r="B58" s="2"/>
      <c r="C58" s="10"/>
      <c r="D58" s="11"/>
      <c r="E58" s="11"/>
      <c r="F58" s="15" t="s">
        <v>37</v>
      </c>
      <c r="G58" s="49" t="s">
        <v>27</v>
      </c>
      <c r="H58" s="49"/>
      <c r="I58" s="15"/>
    </row>
    <row r="59" spans="2:11" ht="15.75" thickBot="1" x14ac:dyDescent="0.3">
      <c r="C59" s="12"/>
      <c r="D59" s="13"/>
      <c r="E59" s="13"/>
      <c r="F59" s="68" t="s">
        <v>31</v>
      </c>
      <c r="G59" s="69" t="s">
        <v>31</v>
      </c>
      <c r="H59" s="69" t="s">
        <v>31</v>
      </c>
      <c r="I59" s="68" t="s">
        <v>31</v>
      </c>
    </row>
    <row r="60" spans="2:11" x14ac:dyDescent="0.25">
      <c r="C60" s="18" t="s">
        <v>8</v>
      </c>
      <c r="D60" s="19"/>
      <c r="E60" s="20"/>
      <c r="F60" s="28"/>
      <c r="G60" s="28"/>
      <c r="H60" s="28"/>
      <c r="I60" s="28"/>
      <c r="K60" s="45" t="s">
        <v>84</v>
      </c>
    </row>
    <row r="61" spans="2:11" x14ac:dyDescent="0.25">
      <c r="C61" s="107" t="s">
        <v>9</v>
      </c>
      <c r="D61" s="108"/>
      <c r="E61" s="109"/>
      <c r="F61" s="29"/>
      <c r="G61" s="29"/>
      <c r="H61" s="29"/>
      <c r="I61" s="29"/>
      <c r="K61" s="45" t="s">
        <v>85</v>
      </c>
    </row>
    <row r="62" spans="2:11" x14ac:dyDescent="0.25">
      <c r="C62" s="21"/>
      <c r="D62" s="4" t="s">
        <v>4</v>
      </c>
      <c r="E62" s="23"/>
      <c r="F62" s="29">
        <f>+D6</f>
        <v>1200</v>
      </c>
      <c r="G62" s="29">
        <f>+(-G64-G69-G71-G72-G74-G75-G76)*(F62/(F62+F63))</f>
        <v>960</v>
      </c>
      <c r="H62" s="29">
        <f>+H31*F51</f>
        <v>7200</v>
      </c>
      <c r="I62" s="29">
        <f>SUM(F62:H62)</f>
        <v>9360</v>
      </c>
      <c r="J62" s="5">
        <f>+I62/(I62+I63)</f>
        <v>0.8</v>
      </c>
      <c r="K62" s="66">
        <f>+J62-J31</f>
        <v>0</v>
      </c>
    </row>
    <row r="63" spans="2:11" x14ac:dyDescent="0.25">
      <c r="C63" s="21"/>
      <c r="D63" s="4" t="s">
        <v>5</v>
      </c>
      <c r="E63" s="23"/>
      <c r="F63" s="29">
        <f>+D7</f>
        <v>300</v>
      </c>
      <c r="G63" s="29">
        <f>+(-G64-G69-G71-G72-G74-G75-G76)*(F63/(F62+F63))</f>
        <v>240</v>
      </c>
      <c r="H63" s="29">
        <f>+H32*F51</f>
        <v>1800</v>
      </c>
      <c r="I63" s="29">
        <f t="shared" ref="I63:I64" si="3">SUM(F63:H63)</f>
        <v>2340</v>
      </c>
      <c r="J63" s="5">
        <f>+I63/(I62+I63)</f>
        <v>0.2</v>
      </c>
      <c r="K63" s="66">
        <f>+J63-J32</f>
        <v>0</v>
      </c>
    </row>
    <row r="64" spans="2:11" x14ac:dyDescent="0.25">
      <c r="C64" s="110" t="s">
        <v>10</v>
      </c>
      <c r="D64" s="111"/>
      <c r="E64" s="112"/>
      <c r="F64" s="51">
        <f>+(G8*F51)-D8</f>
        <v>1200</v>
      </c>
      <c r="G64" s="70">
        <f>-F64</f>
        <v>-1200</v>
      </c>
      <c r="H64" s="31"/>
      <c r="I64" s="31">
        <f t="shared" si="3"/>
        <v>0</v>
      </c>
    </row>
    <row r="65" spans="3:9" x14ac:dyDescent="0.25">
      <c r="C65" s="24" t="s">
        <v>11</v>
      </c>
      <c r="D65" s="22"/>
      <c r="E65" s="23"/>
      <c r="F65" s="29"/>
      <c r="G65" s="29"/>
      <c r="H65" s="29"/>
      <c r="I65" s="29"/>
    </row>
    <row r="66" spans="3:9" x14ac:dyDescent="0.25">
      <c r="C66" s="107" t="s">
        <v>12</v>
      </c>
      <c r="D66" s="108"/>
      <c r="E66" s="109"/>
      <c r="F66" s="30">
        <v>0</v>
      </c>
      <c r="G66" s="29"/>
      <c r="H66" s="29"/>
      <c r="I66" s="29">
        <f t="shared" ref="I66:I67" si="4">SUM(F66:H66)</f>
        <v>0</v>
      </c>
    </row>
    <row r="67" spans="3:9" x14ac:dyDescent="0.25">
      <c r="C67" s="110" t="s">
        <v>13</v>
      </c>
      <c r="D67" s="111"/>
      <c r="E67" s="112"/>
      <c r="F67" s="32">
        <v>0</v>
      </c>
      <c r="G67" s="31"/>
      <c r="H67" s="31"/>
      <c r="I67" s="31">
        <f t="shared" si="4"/>
        <v>0</v>
      </c>
    </row>
    <row r="68" spans="3:9" x14ac:dyDescent="0.25">
      <c r="C68" s="24" t="s">
        <v>14</v>
      </c>
      <c r="D68" s="22"/>
      <c r="E68" s="23"/>
      <c r="F68" s="29"/>
      <c r="G68" s="29"/>
      <c r="H68" s="29"/>
      <c r="I68" s="29"/>
    </row>
    <row r="69" spans="3:9" x14ac:dyDescent="0.25">
      <c r="C69" s="110" t="s">
        <v>15</v>
      </c>
      <c r="D69" s="111"/>
      <c r="E69" s="112"/>
      <c r="F69" s="51">
        <f>+(F44*F51)-F75</f>
        <v>200</v>
      </c>
      <c r="G69" s="31">
        <v>0</v>
      </c>
      <c r="H69" s="31"/>
      <c r="I69" s="31">
        <f t="shared" ref="I69" si="5">SUM(F69:H69)</f>
        <v>200</v>
      </c>
    </row>
    <row r="70" spans="3:9" x14ac:dyDescent="0.25">
      <c r="C70" s="24" t="s">
        <v>16</v>
      </c>
      <c r="D70" s="22"/>
      <c r="E70" s="23"/>
      <c r="F70" s="29"/>
      <c r="G70" s="29"/>
      <c r="H70" s="29"/>
      <c r="I70" s="29"/>
    </row>
    <row r="71" spans="3:9" x14ac:dyDescent="0.25">
      <c r="C71" s="107" t="s">
        <v>17</v>
      </c>
      <c r="D71" s="108"/>
      <c r="E71" s="109"/>
      <c r="F71" s="29">
        <f>+F40*F52</f>
        <v>360</v>
      </c>
      <c r="G71" s="29">
        <v>0</v>
      </c>
      <c r="H71" s="29"/>
      <c r="I71" s="29">
        <f t="shared" ref="I71:I72" si="6">SUM(F71:H71)</f>
        <v>360</v>
      </c>
    </row>
    <row r="72" spans="3:9" x14ac:dyDescent="0.25">
      <c r="C72" s="110" t="s">
        <v>18</v>
      </c>
      <c r="D72" s="111"/>
      <c r="E72" s="112"/>
      <c r="F72" s="51">
        <f>(+F40*F51)-F71</f>
        <v>180</v>
      </c>
      <c r="G72" s="31">
        <v>0</v>
      </c>
      <c r="H72" s="31"/>
      <c r="I72" s="31">
        <f t="shared" si="6"/>
        <v>180</v>
      </c>
    </row>
    <row r="73" spans="3:9" x14ac:dyDescent="0.25">
      <c r="C73" s="24" t="s">
        <v>19</v>
      </c>
      <c r="D73" s="22"/>
      <c r="E73" s="23"/>
      <c r="F73" s="29"/>
      <c r="G73" s="29"/>
      <c r="H73" s="29"/>
      <c r="I73" s="29"/>
    </row>
    <row r="74" spans="3:9" x14ac:dyDescent="0.25">
      <c r="C74" s="107" t="s">
        <v>20</v>
      </c>
      <c r="D74" s="108"/>
      <c r="E74" s="109"/>
      <c r="F74" s="29">
        <f>+F43*F53</f>
        <v>3840</v>
      </c>
      <c r="G74" s="29">
        <v>0</v>
      </c>
      <c r="H74" s="29"/>
      <c r="I74" s="29">
        <f t="shared" ref="I74:I76" si="7">SUM(F74:H74)</f>
        <v>3840</v>
      </c>
    </row>
    <row r="75" spans="3:9" x14ac:dyDescent="0.25">
      <c r="C75" s="107" t="s">
        <v>21</v>
      </c>
      <c r="D75" s="108"/>
      <c r="E75" s="109"/>
      <c r="F75" s="29">
        <f>+F44*F54</f>
        <v>1600</v>
      </c>
      <c r="G75" s="29">
        <v>0</v>
      </c>
      <c r="H75" s="29"/>
      <c r="I75" s="29">
        <f t="shared" si="7"/>
        <v>1600</v>
      </c>
    </row>
    <row r="76" spans="3:9" ht="15.75" thickBot="1" x14ac:dyDescent="0.3">
      <c r="C76" s="113" t="s">
        <v>22</v>
      </c>
      <c r="D76" s="114"/>
      <c r="E76" s="115"/>
      <c r="F76" s="52">
        <f>(+F43*F51)-F74</f>
        <v>1920</v>
      </c>
      <c r="G76" s="29">
        <v>0</v>
      </c>
      <c r="H76" s="33"/>
      <c r="I76" s="29">
        <f t="shared" si="7"/>
        <v>1920</v>
      </c>
    </row>
    <row r="77" spans="3:9" ht="15.75" thickBot="1" x14ac:dyDescent="0.3">
      <c r="C77" s="25" t="s">
        <v>32</v>
      </c>
      <c r="D77" s="26"/>
      <c r="E77" s="27"/>
      <c r="F77" s="34">
        <f>SUM(F60:F76)</f>
        <v>10800</v>
      </c>
      <c r="G77" s="34">
        <f t="shared" ref="G77:H77" si="8">SUM(G60:G76)</f>
        <v>0</v>
      </c>
      <c r="H77" s="34">
        <f t="shared" si="8"/>
        <v>9000</v>
      </c>
      <c r="I77" s="34">
        <f>SUM(I60:I76)</f>
        <v>19800</v>
      </c>
    </row>
    <row r="79" spans="3:9" x14ac:dyDescent="0.25">
      <c r="E79" s="46" t="s">
        <v>45</v>
      </c>
    </row>
    <row r="80" spans="3:9" x14ac:dyDescent="0.25">
      <c r="E80" s="44" t="s">
        <v>42</v>
      </c>
      <c r="F80" s="45">
        <f>+((F31+F32)*F51)-(F62+F63+F64)</f>
        <v>0</v>
      </c>
      <c r="H80" s="45">
        <f>+((H31+H32)*F51)-(H62+H63+H64)</f>
        <v>0</v>
      </c>
      <c r="I80" s="45">
        <f>+((I31+I32)*F51)-(I62+I63+I64)</f>
        <v>0</v>
      </c>
    </row>
    <row r="81" spans="5:9" x14ac:dyDescent="0.25">
      <c r="E81" s="44" t="s">
        <v>46</v>
      </c>
      <c r="F81" s="45">
        <f>+((F35)*F51)-(F66+F67)</f>
        <v>0</v>
      </c>
      <c r="I81" s="45">
        <f>+((I35)*F51)-(I66+I67)</f>
        <v>0</v>
      </c>
    </row>
    <row r="82" spans="5:9" x14ac:dyDescent="0.25">
      <c r="E82" s="44" t="s">
        <v>43</v>
      </c>
      <c r="F82" s="45">
        <f>+((F40)*F51)-(F71+F72)</f>
        <v>0</v>
      </c>
      <c r="I82" s="45">
        <f>+((I40)*F51)-(I71+I72)</f>
        <v>0</v>
      </c>
    </row>
    <row r="83" spans="5:9" x14ac:dyDescent="0.25">
      <c r="E83" s="44" t="s">
        <v>47</v>
      </c>
      <c r="F83" s="45">
        <f>+((F43+F44)*F51)-(F74+F75+F76+F69)</f>
        <v>0</v>
      </c>
      <c r="I83" s="45">
        <f>+((I43+I44)*F51)-(I74+I75+I76+I69)</f>
        <v>0</v>
      </c>
    </row>
    <row r="84" spans="5:9" x14ac:dyDescent="0.25">
      <c r="E84" s="44" t="s">
        <v>44</v>
      </c>
      <c r="F84" s="45">
        <f>+(F46*F51)-F77</f>
        <v>0</v>
      </c>
      <c r="I84" s="45">
        <f>+(I46*F51)-I77</f>
        <v>0</v>
      </c>
    </row>
  </sheetData>
  <mergeCells count="22">
    <mergeCell ref="C57:E57"/>
    <mergeCell ref="C26:E26"/>
    <mergeCell ref="C30:E30"/>
    <mergeCell ref="C33:E33"/>
    <mergeCell ref="C35:E35"/>
    <mergeCell ref="C36:E36"/>
    <mergeCell ref="C38:E38"/>
    <mergeCell ref="C40:E40"/>
    <mergeCell ref="C41:E41"/>
    <mergeCell ref="C43:E43"/>
    <mergeCell ref="C44:E44"/>
    <mergeCell ref="C45:E45"/>
    <mergeCell ref="C72:E72"/>
    <mergeCell ref="C74:E74"/>
    <mergeCell ref="C75:E75"/>
    <mergeCell ref="C76:E76"/>
    <mergeCell ref="C61:E61"/>
    <mergeCell ref="C64:E64"/>
    <mergeCell ref="C66:E66"/>
    <mergeCell ref="C67:E67"/>
    <mergeCell ref="C69:E69"/>
    <mergeCell ref="C71:E7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C55E3-A106-4502-9A7B-0B2A76348F4D}">
  <sheetPr>
    <tabColor rgb="FFFFFF00"/>
  </sheetPr>
  <dimension ref="B2:L103"/>
  <sheetViews>
    <sheetView zoomScale="85" zoomScaleNormal="85" workbookViewId="0">
      <selection activeCell="G65" sqref="G65"/>
    </sheetView>
  </sheetViews>
  <sheetFormatPr baseColWidth="10" defaultRowHeight="15" x14ac:dyDescent="0.25"/>
  <cols>
    <col min="2" max="2" width="19.140625" customWidth="1"/>
    <col min="3" max="3" width="12.28515625" customWidth="1"/>
    <col min="4" max="4" width="13.28515625" customWidth="1"/>
    <col min="5" max="5" width="22.28515625" customWidth="1"/>
    <col min="6" max="9" width="19.7109375" customWidth="1"/>
  </cols>
  <sheetData>
    <row r="2" spans="2:7" x14ac:dyDescent="0.25">
      <c r="B2" s="2" t="s">
        <v>103</v>
      </c>
      <c r="C2" s="1" t="s">
        <v>53</v>
      </c>
    </row>
    <row r="3" spans="2:7" x14ac:dyDescent="0.25">
      <c r="B3" s="2"/>
      <c r="C3" s="1"/>
    </row>
    <row r="4" spans="2:7" x14ac:dyDescent="0.25">
      <c r="F4" s="3" t="s">
        <v>33</v>
      </c>
    </row>
    <row r="5" spans="2:7" x14ac:dyDescent="0.25">
      <c r="B5" s="2" t="s">
        <v>0</v>
      </c>
      <c r="F5" s="3" t="s">
        <v>34</v>
      </c>
      <c r="G5" s="3" t="s">
        <v>36</v>
      </c>
    </row>
    <row r="6" spans="2:7" x14ac:dyDescent="0.25">
      <c r="B6" t="s">
        <v>2</v>
      </c>
      <c r="C6" s="3" t="s">
        <v>4</v>
      </c>
      <c r="D6" s="6">
        <v>1200</v>
      </c>
      <c r="E6" s="17">
        <f>+D6/D8</f>
        <v>0.8</v>
      </c>
      <c r="F6" s="41">
        <v>5</v>
      </c>
      <c r="G6">
        <f>+D6/F6</f>
        <v>240</v>
      </c>
    </row>
    <row r="7" spans="2:7" x14ac:dyDescent="0.25">
      <c r="C7" s="3" t="s">
        <v>5</v>
      </c>
      <c r="D7" s="7">
        <v>300</v>
      </c>
      <c r="E7" s="17">
        <f>+D7/D8</f>
        <v>0.2</v>
      </c>
      <c r="F7" s="41">
        <v>5</v>
      </c>
      <c r="G7" s="36">
        <f>+D7/F7</f>
        <v>60</v>
      </c>
    </row>
    <row r="8" spans="2:7" x14ac:dyDescent="0.25">
      <c r="C8" s="4" t="s">
        <v>3</v>
      </c>
      <c r="D8" s="6">
        <f>SUM(D6:D7)</f>
        <v>1500</v>
      </c>
      <c r="F8" s="41"/>
      <c r="G8">
        <f>SUM(G6:G7)</f>
        <v>300</v>
      </c>
    </row>
    <row r="9" spans="2:7" x14ac:dyDescent="0.25">
      <c r="C9" s="4"/>
      <c r="D9" s="6"/>
    </row>
    <row r="10" spans="2:7" x14ac:dyDescent="0.25">
      <c r="B10" t="s">
        <v>1</v>
      </c>
      <c r="C10" t="s">
        <v>35</v>
      </c>
      <c r="F10" s="3"/>
    </row>
    <row r="11" spans="2:7" x14ac:dyDescent="0.25">
      <c r="F11" s="3"/>
    </row>
    <row r="12" spans="2:7" x14ac:dyDescent="0.25">
      <c r="B12" s="4" t="s">
        <v>54</v>
      </c>
      <c r="C12" s="3" t="s">
        <v>4</v>
      </c>
      <c r="D12">
        <v>800</v>
      </c>
    </row>
    <row r="13" spans="2:7" x14ac:dyDescent="0.25">
      <c r="C13" s="3" t="s">
        <v>5</v>
      </c>
      <c r="D13" s="36">
        <v>200</v>
      </c>
    </row>
    <row r="14" spans="2:7" x14ac:dyDescent="0.25">
      <c r="D14">
        <f>SUM(D12:D13)</f>
        <v>1000</v>
      </c>
    </row>
    <row r="16" spans="2:7" x14ac:dyDescent="0.25">
      <c r="B16" s="2" t="s">
        <v>70</v>
      </c>
      <c r="C16" s="2" t="s">
        <v>71</v>
      </c>
      <c r="D16" s="2"/>
      <c r="E16" s="2"/>
      <c r="F16" s="2"/>
    </row>
    <row r="19" spans="2:10" x14ac:dyDescent="0.25">
      <c r="B19" s="2" t="s">
        <v>7</v>
      </c>
    </row>
    <row r="20" spans="2:10" x14ac:dyDescent="0.25">
      <c r="B20" s="2"/>
    </row>
    <row r="21" spans="2:10" x14ac:dyDescent="0.25">
      <c r="B21" s="35" t="s">
        <v>49</v>
      </c>
    </row>
    <row r="22" spans="2:10" x14ac:dyDescent="0.25">
      <c r="B22" s="35"/>
    </row>
    <row r="23" spans="2:10" x14ac:dyDescent="0.25">
      <c r="B23" s="42" t="s">
        <v>76</v>
      </c>
      <c r="C23" t="s">
        <v>55</v>
      </c>
    </row>
    <row r="24" spans="2:10" x14ac:dyDescent="0.25">
      <c r="B24" s="35"/>
      <c r="C24" t="s">
        <v>56</v>
      </c>
    </row>
    <row r="25" spans="2:10" ht="15.75" thickBot="1" x14ac:dyDescent="0.3">
      <c r="B25" s="35"/>
    </row>
    <row r="26" spans="2:10" x14ac:dyDescent="0.25">
      <c r="B26" s="2"/>
      <c r="C26" s="8"/>
      <c r="D26" s="9"/>
      <c r="E26" s="9"/>
      <c r="F26" s="14" t="s">
        <v>39</v>
      </c>
      <c r="G26" s="37" t="s">
        <v>25</v>
      </c>
      <c r="H26" s="37" t="s">
        <v>28</v>
      </c>
      <c r="I26" s="14" t="s">
        <v>24</v>
      </c>
    </row>
    <row r="27" spans="2:10" x14ac:dyDescent="0.25">
      <c r="B27" s="2"/>
      <c r="C27" s="105" t="s">
        <v>23</v>
      </c>
      <c r="D27" s="106"/>
      <c r="E27" s="106"/>
      <c r="F27" s="15" t="s">
        <v>38</v>
      </c>
      <c r="G27" s="38" t="s">
        <v>26</v>
      </c>
      <c r="H27" s="38" t="s">
        <v>29</v>
      </c>
      <c r="I27" s="15" t="s">
        <v>30</v>
      </c>
    </row>
    <row r="28" spans="2:10" x14ac:dyDescent="0.25">
      <c r="B28" s="2"/>
      <c r="C28" s="10"/>
      <c r="D28" s="11"/>
      <c r="E28" s="11"/>
      <c r="F28" s="15" t="s">
        <v>37</v>
      </c>
      <c r="G28" s="38" t="s">
        <v>27</v>
      </c>
      <c r="H28" s="38"/>
      <c r="I28" s="15"/>
    </row>
    <row r="29" spans="2:10" ht="15.75" thickBot="1" x14ac:dyDescent="0.3">
      <c r="C29" s="12"/>
      <c r="D29" s="13"/>
      <c r="E29" s="13"/>
      <c r="F29" s="40" t="s">
        <v>35</v>
      </c>
      <c r="G29" s="39" t="s">
        <v>35</v>
      </c>
      <c r="H29" s="39" t="s">
        <v>35</v>
      </c>
      <c r="I29" s="40" t="s">
        <v>35</v>
      </c>
    </row>
    <row r="30" spans="2:10" x14ac:dyDescent="0.25">
      <c r="C30" s="18" t="s">
        <v>8</v>
      </c>
      <c r="D30" s="19"/>
      <c r="E30" s="20"/>
      <c r="F30" s="29"/>
      <c r="G30" s="28"/>
      <c r="H30" s="28"/>
      <c r="I30" s="28"/>
    </row>
    <row r="31" spans="2:10" x14ac:dyDescent="0.25">
      <c r="C31" s="107" t="s">
        <v>9</v>
      </c>
      <c r="D31" s="108"/>
      <c r="E31" s="109"/>
      <c r="F31" s="29"/>
      <c r="G31" s="29"/>
      <c r="H31" s="29"/>
      <c r="I31" s="29"/>
    </row>
    <row r="32" spans="2:10" x14ac:dyDescent="0.25">
      <c r="C32" s="21"/>
      <c r="D32" s="4" t="s">
        <v>4</v>
      </c>
      <c r="E32" s="23"/>
      <c r="F32" s="29">
        <f>+G6</f>
        <v>240</v>
      </c>
      <c r="G32" s="29">
        <f>+(-G41-G44-G45)*(F32/(F32+F33))</f>
        <v>0</v>
      </c>
      <c r="H32" s="29">
        <f>+D12</f>
        <v>800</v>
      </c>
      <c r="I32" s="29">
        <f>SUM(F32:H32)</f>
        <v>1040</v>
      </c>
      <c r="J32" s="5">
        <f>+I32/(I32+I33)</f>
        <v>0.8</v>
      </c>
    </row>
    <row r="33" spans="3:10" x14ac:dyDescent="0.25">
      <c r="C33" s="21"/>
      <c r="D33" s="4" t="s">
        <v>5</v>
      </c>
      <c r="E33" s="23"/>
      <c r="F33" s="29">
        <f>+G7</f>
        <v>60</v>
      </c>
      <c r="G33" s="29">
        <f>+(-G41-G44-G45)*(F33/(F32+F33))</f>
        <v>0</v>
      </c>
      <c r="H33" s="29">
        <f>+D13</f>
        <v>200</v>
      </c>
      <c r="I33" s="29">
        <f t="shared" ref="I33" si="0">SUM(F33:H33)</f>
        <v>260</v>
      </c>
      <c r="J33" s="5">
        <f>+I33/(I32+I33)</f>
        <v>0.2</v>
      </c>
    </row>
    <row r="34" spans="3:10" x14ac:dyDescent="0.25">
      <c r="C34" s="110" t="s">
        <v>10</v>
      </c>
      <c r="D34" s="111"/>
      <c r="E34" s="112"/>
      <c r="F34" s="31"/>
      <c r="G34" s="31"/>
      <c r="H34" s="31"/>
      <c r="I34" s="31"/>
    </row>
    <row r="35" spans="3:10" x14ac:dyDescent="0.25">
      <c r="C35" s="24" t="s">
        <v>11</v>
      </c>
      <c r="D35" s="22"/>
      <c r="E35" s="23"/>
      <c r="F35" s="29"/>
      <c r="G35" s="29"/>
      <c r="H35" s="29"/>
      <c r="I35" s="29"/>
    </row>
    <row r="36" spans="3:10" x14ac:dyDescent="0.25">
      <c r="C36" s="107" t="s">
        <v>12</v>
      </c>
      <c r="D36" s="108"/>
      <c r="E36" s="109"/>
      <c r="F36" s="30">
        <v>0</v>
      </c>
      <c r="G36" s="29"/>
      <c r="H36" s="29"/>
      <c r="I36" s="29">
        <f t="shared" ref="I36:I41" si="1">SUM(F36:H36)</f>
        <v>0</v>
      </c>
    </row>
    <row r="37" spans="3:10" x14ac:dyDescent="0.25">
      <c r="C37" s="110" t="s">
        <v>13</v>
      </c>
      <c r="D37" s="111"/>
      <c r="E37" s="112"/>
      <c r="F37" s="32"/>
      <c r="G37" s="31"/>
      <c r="H37" s="31"/>
      <c r="I37" s="31">
        <f t="shared" si="1"/>
        <v>0</v>
      </c>
    </row>
    <row r="38" spans="3:10" x14ac:dyDescent="0.25">
      <c r="C38" s="24" t="s">
        <v>14</v>
      </c>
      <c r="D38" s="22"/>
      <c r="E38" s="23"/>
      <c r="F38" s="29"/>
      <c r="G38" s="29"/>
      <c r="H38" s="29"/>
      <c r="I38" s="29"/>
    </row>
    <row r="39" spans="3:10" x14ac:dyDescent="0.25">
      <c r="C39" s="110" t="s">
        <v>15</v>
      </c>
      <c r="D39" s="111"/>
      <c r="E39" s="112"/>
      <c r="F39" s="31"/>
      <c r="G39" s="31"/>
      <c r="H39" s="31"/>
      <c r="I39" s="31">
        <f t="shared" si="1"/>
        <v>0</v>
      </c>
    </row>
    <row r="40" spans="3:10" x14ac:dyDescent="0.25">
      <c r="C40" s="24" t="s">
        <v>16</v>
      </c>
      <c r="D40" s="22"/>
      <c r="E40" s="23"/>
      <c r="F40" s="29"/>
      <c r="G40" s="29"/>
      <c r="H40" s="29"/>
      <c r="I40" s="29"/>
    </row>
    <row r="41" spans="3:10" x14ac:dyDescent="0.25">
      <c r="C41" s="107" t="s">
        <v>17</v>
      </c>
      <c r="D41" s="108"/>
      <c r="E41" s="109"/>
      <c r="F41" s="29">
        <v>60</v>
      </c>
      <c r="G41" s="29">
        <v>0</v>
      </c>
      <c r="H41" s="29"/>
      <c r="I41" s="29">
        <f t="shared" si="1"/>
        <v>60</v>
      </c>
    </row>
    <row r="42" spans="3:10" x14ac:dyDescent="0.25">
      <c r="C42" s="110" t="s">
        <v>18</v>
      </c>
      <c r="D42" s="111"/>
      <c r="E42" s="112"/>
      <c r="F42" s="31"/>
      <c r="G42" s="31"/>
      <c r="H42" s="31"/>
      <c r="I42" s="31"/>
    </row>
    <row r="43" spans="3:10" x14ac:dyDescent="0.25">
      <c r="C43" s="24" t="s">
        <v>19</v>
      </c>
      <c r="D43" s="22"/>
      <c r="E43" s="23"/>
      <c r="F43" s="29"/>
      <c r="G43" s="29"/>
      <c r="H43" s="29"/>
      <c r="I43" s="29"/>
    </row>
    <row r="44" spans="3:10" x14ac:dyDescent="0.25">
      <c r="C44" s="107" t="s">
        <v>20</v>
      </c>
      <c r="D44" s="108"/>
      <c r="E44" s="109"/>
      <c r="F44" s="29">
        <v>640</v>
      </c>
      <c r="G44" s="29">
        <v>0</v>
      </c>
      <c r="H44" s="29"/>
      <c r="I44" s="29">
        <f t="shared" ref="I44:I45" si="2">SUM(F44:H44)</f>
        <v>640</v>
      </c>
    </row>
    <row r="45" spans="3:10" x14ac:dyDescent="0.25">
      <c r="C45" s="107" t="s">
        <v>21</v>
      </c>
      <c r="D45" s="108"/>
      <c r="E45" s="109"/>
      <c r="F45" s="29">
        <v>200</v>
      </c>
      <c r="G45" s="29">
        <v>0</v>
      </c>
      <c r="H45" s="29"/>
      <c r="I45" s="29">
        <f t="shared" si="2"/>
        <v>200</v>
      </c>
    </row>
    <row r="46" spans="3:10" ht="15.75" thickBot="1" x14ac:dyDescent="0.3">
      <c r="C46" s="113" t="s">
        <v>22</v>
      </c>
      <c r="D46" s="114"/>
      <c r="E46" s="115"/>
      <c r="F46" s="33"/>
      <c r="G46" s="33"/>
      <c r="H46" s="33"/>
      <c r="I46" s="33"/>
    </row>
    <row r="47" spans="3:10" ht="15.75" thickBot="1" x14ac:dyDescent="0.3">
      <c r="C47" s="25" t="s">
        <v>32</v>
      </c>
      <c r="D47" s="26"/>
      <c r="E47" s="27"/>
      <c r="F47" s="34">
        <f>SUM(F30:F46)</f>
        <v>1200</v>
      </c>
      <c r="G47" s="34">
        <f>SUM(G30:G46)</f>
        <v>0</v>
      </c>
      <c r="H47" s="34">
        <f>SUM(H30:H46)</f>
        <v>1000</v>
      </c>
      <c r="I47" s="34">
        <f>SUM(I30:I46)</f>
        <v>2200</v>
      </c>
    </row>
    <row r="48" spans="3:10" x14ac:dyDescent="0.25">
      <c r="F48" s="53"/>
    </row>
    <row r="50" spans="2:11" x14ac:dyDescent="0.25">
      <c r="B50" s="35" t="s">
        <v>74</v>
      </c>
    </row>
    <row r="51" spans="2:11" x14ac:dyDescent="0.25">
      <c r="B51" s="35"/>
    </row>
    <row r="52" spans="2:11" x14ac:dyDescent="0.25">
      <c r="B52" s="63" t="s">
        <v>72</v>
      </c>
      <c r="F52" s="43">
        <v>7</v>
      </c>
    </row>
    <row r="53" spans="2:11" x14ac:dyDescent="0.25">
      <c r="B53" s="22" t="s">
        <v>52</v>
      </c>
      <c r="F53" s="43">
        <v>9</v>
      </c>
    </row>
    <row r="54" spans="2:11" x14ac:dyDescent="0.25">
      <c r="B54" s="22" t="s">
        <v>40</v>
      </c>
      <c r="F54" s="43">
        <v>6</v>
      </c>
    </row>
    <row r="55" spans="2:11" x14ac:dyDescent="0.25">
      <c r="B55" s="22" t="s">
        <v>41</v>
      </c>
      <c r="F55" s="43">
        <v>6</v>
      </c>
      <c r="G55" t="s">
        <v>100</v>
      </c>
    </row>
    <row r="56" spans="2:11" x14ac:dyDescent="0.25">
      <c r="B56" s="22" t="s">
        <v>51</v>
      </c>
      <c r="F56" s="43">
        <v>8</v>
      </c>
    </row>
    <row r="57" spans="2:11" ht="15.75" thickBot="1" x14ac:dyDescent="0.3">
      <c r="B57" s="35"/>
    </row>
    <row r="58" spans="2:11" x14ac:dyDescent="0.25">
      <c r="B58" s="2"/>
      <c r="C58" s="8"/>
      <c r="D58" s="9"/>
      <c r="E58" s="9"/>
      <c r="F58" s="14" t="s">
        <v>39</v>
      </c>
      <c r="G58" s="48" t="s">
        <v>25</v>
      </c>
      <c r="H58" s="48" t="s">
        <v>28</v>
      </c>
      <c r="I58" s="14" t="s">
        <v>24</v>
      </c>
    </row>
    <row r="59" spans="2:11" x14ac:dyDescent="0.25">
      <c r="B59" s="2"/>
      <c r="C59" s="105" t="s">
        <v>23</v>
      </c>
      <c r="D59" s="106"/>
      <c r="E59" s="106"/>
      <c r="F59" s="15" t="s">
        <v>38</v>
      </c>
      <c r="G59" s="49" t="s">
        <v>26</v>
      </c>
      <c r="H59" s="49" t="s">
        <v>29</v>
      </c>
      <c r="I59" s="15" t="s">
        <v>30</v>
      </c>
    </row>
    <row r="60" spans="2:11" x14ac:dyDescent="0.25">
      <c r="B60" s="2"/>
      <c r="C60" s="10"/>
      <c r="D60" s="11"/>
      <c r="E60" s="11"/>
      <c r="F60" s="15" t="s">
        <v>37</v>
      </c>
      <c r="G60" s="49" t="s">
        <v>27</v>
      </c>
      <c r="H60" s="49"/>
      <c r="I60" s="15"/>
    </row>
    <row r="61" spans="2:11" ht="15.75" thickBot="1" x14ac:dyDescent="0.3">
      <c r="C61" s="12"/>
      <c r="D61" s="13"/>
      <c r="E61" s="13"/>
      <c r="F61" s="68" t="s">
        <v>31</v>
      </c>
      <c r="G61" s="69" t="s">
        <v>31</v>
      </c>
      <c r="H61" s="69" t="s">
        <v>31</v>
      </c>
      <c r="I61" s="68" t="s">
        <v>31</v>
      </c>
    </row>
    <row r="62" spans="2:11" x14ac:dyDescent="0.25">
      <c r="C62" s="18" t="s">
        <v>8</v>
      </c>
      <c r="D62" s="19"/>
      <c r="E62" s="20"/>
      <c r="F62" s="28"/>
      <c r="G62" s="28"/>
      <c r="H62" s="28"/>
      <c r="I62" s="28"/>
      <c r="K62" s="102" t="s">
        <v>84</v>
      </c>
    </row>
    <row r="63" spans="2:11" x14ac:dyDescent="0.25">
      <c r="C63" s="107" t="s">
        <v>9</v>
      </c>
      <c r="D63" s="108"/>
      <c r="E63" s="109"/>
      <c r="F63" s="29"/>
      <c r="G63" s="29"/>
      <c r="H63" s="29"/>
      <c r="I63" s="29"/>
      <c r="K63" s="102" t="s">
        <v>85</v>
      </c>
    </row>
    <row r="64" spans="2:11" x14ac:dyDescent="0.25">
      <c r="C64" s="21"/>
      <c r="D64" s="4" t="s">
        <v>4</v>
      </c>
      <c r="E64" s="23"/>
      <c r="F64" s="29">
        <f>+D6</f>
        <v>1200</v>
      </c>
      <c r="G64" s="29">
        <f>+(-G66-G71-G73-G74-G76-G77-G78)*(F64/(F64+F65))</f>
        <v>480</v>
      </c>
      <c r="H64" s="29">
        <f>+H32*F53</f>
        <v>7200</v>
      </c>
      <c r="I64" s="29">
        <f>SUM(F64:H64)</f>
        <v>8880</v>
      </c>
      <c r="J64" s="5">
        <f>+I64/(I64+I65)</f>
        <v>0.8</v>
      </c>
      <c r="K64" s="103">
        <f>+J64-J32</f>
        <v>0</v>
      </c>
    </row>
    <row r="65" spans="3:11" x14ac:dyDescent="0.25">
      <c r="C65" s="21"/>
      <c r="D65" s="4" t="s">
        <v>5</v>
      </c>
      <c r="E65" s="23"/>
      <c r="F65" s="29">
        <f>+D7</f>
        <v>300</v>
      </c>
      <c r="G65" s="29">
        <f>+(-G66-G71-G73-G74-G76-G77-G78)*(F65/(F64+F65))</f>
        <v>120</v>
      </c>
      <c r="H65" s="29">
        <f>+H33*F53</f>
        <v>1800</v>
      </c>
      <c r="I65" s="29">
        <f t="shared" ref="I65:I66" si="3">SUM(F65:H65)</f>
        <v>2220</v>
      </c>
      <c r="J65" s="5">
        <f>+I65/(I64+I65)</f>
        <v>0.2</v>
      </c>
      <c r="K65" s="103">
        <f>+J65-J33</f>
        <v>0</v>
      </c>
    </row>
    <row r="66" spans="3:11" x14ac:dyDescent="0.25">
      <c r="C66" s="110" t="s">
        <v>10</v>
      </c>
      <c r="D66" s="111"/>
      <c r="E66" s="112"/>
      <c r="F66" s="51">
        <f>+(G8*F52)-D8</f>
        <v>600</v>
      </c>
      <c r="G66" s="31">
        <f>-F66</f>
        <v>-600</v>
      </c>
      <c r="H66" s="31"/>
      <c r="I66" s="31">
        <f t="shared" si="3"/>
        <v>0</v>
      </c>
    </row>
    <row r="67" spans="3:11" x14ac:dyDescent="0.25">
      <c r="C67" s="24" t="s">
        <v>11</v>
      </c>
      <c r="D67" s="22"/>
      <c r="E67" s="23"/>
      <c r="F67" s="29"/>
      <c r="G67" s="29"/>
      <c r="H67" s="29"/>
      <c r="I67" s="29"/>
    </row>
    <row r="68" spans="3:11" x14ac:dyDescent="0.25">
      <c r="C68" s="107" t="s">
        <v>12</v>
      </c>
      <c r="D68" s="108"/>
      <c r="E68" s="109"/>
      <c r="F68" s="30">
        <v>0</v>
      </c>
      <c r="G68" s="29"/>
      <c r="H68" s="29"/>
      <c r="I68" s="29">
        <f t="shared" ref="I68:I69" si="4">SUM(F68:H68)</f>
        <v>0</v>
      </c>
    </row>
    <row r="69" spans="3:11" x14ac:dyDescent="0.25">
      <c r="C69" s="110" t="s">
        <v>13</v>
      </c>
      <c r="D69" s="111"/>
      <c r="E69" s="112"/>
      <c r="F69" s="32">
        <v>0</v>
      </c>
      <c r="G69" s="31"/>
      <c r="H69" s="31"/>
      <c r="I69" s="31">
        <f t="shared" si="4"/>
        <v>0</v>
      </c>
    </row>
    <row r="70" spans="3:11" x14ac:dyDescent="0.25">
      <c r="C70" s="24" t="s">
        <v>14</v>
      </c>
      <c r="D70" s="22"/>
      <c r="E70" s="23"/>
      <c r="F70" s="29"/>
      <c r="G70" s="29"/>
      <c r="H70" s="29"/>
      <c r="I70" s="29"/>
    </row>
    <row r="71" spans="3:11" x14ac:dyDescent="0.25">
      <c r="C71" s="110" t="s">
        <v>15</v>
      </c>
      <c r="D71" s="111"/>
      <c r="E71" s="112"/>
      <c r="F71" s="51">
        <f>+(F45*F52)-F77</f>
        <v>-200</v>
      </c>
      <c r="G71" s="31">
        <v>0</v>
      </c>
      <c r="H71" s="31"/>
      <c r="I71" s="31">
        <f t="shared" ref="I71" si="5">SUM(F71:H71)</f>
        <v>-200</v>
      </c>
    </row>
    <row r="72" spans="3:11" x14ac:dyDescent="0.25">
      <c r="C72" s="24" t="s">
        <v>16</v>
      </c>
      <c r="D72" s="22"/>
      <c r="E72" s="23"/>
      <c r="F72" s="29"/>
      <c r="G72" s="29"/>
      <c r="H72" s="29"/>
      <c r="I72" s="29"/>
    </row>
    <row r="73" spans="3:11" x14ac:dyDescent="0.25">
      <c r="C73" s="107" t="s">
        <v>17</v>
      </c>
      <c r="D73" s="108"/>
      <c r="E73" s="109"/>
      <c r="F73" s="29">
        <f>+F41*F54</f>
        <v>360</v>
      </c>
      <c r="G73" s="29">
        <v>0</v>
      </c>
      <c r="H73" s="29"/>
      <c r="I73" s="29">
        <f t="shared" ref="I73:I74" si="6">SUM(F73:H73)</f>
        <v>360</v>
      </c>
    </row>
    <row r="74" spans="3:11" x14ac:dyDescent="0.25">
      <c r="C74" s="110" t="s">
        <v>18</v>
      </c>
      <c r="D74" s="111"/>
      <c r="E74" s="112"/>
      <c r="F74" s="51">
        <f>(+F41*F52)-F73</f>
        <v>60</v>
      </c>
      <c r="G74" s="31">
        <v>0</v>
      </c>
      <c r="H74" s="31"/>
      <c r="I74" s="31">
        <f t="shared" si="6"/>
        <v>60</v>
      </c>
    </row>
    <row r="75" spans="3:11" x14ac:dyDescent="0.25">
      <c r="C75" s="24" t="s">
        <v>19</v>
      </c>
      <c r="D75" s="22"/>
      <c r="E75" s="23"/>
      <c r="F75" s="29"/>
      <c r="G75" s="29"/>
      <c r="H75" s="29"/>
      <c r="I75" s="29"/>
    </row>
    <row r="76" spans="3:11" x14ac:dyDescent="0.25">
      <c r="C76" s="107" t="s">
        <v>20</v>
      </c>
      <c r="D76" s="108"/>
      <c r="E76" s="109"/>
      <c r="F76" s="29">
        <f>+F44*F55</f>
        <v>3840</v>
      </c>
      <c r="G76" s="29">
        <v>0</v>
      </c>
      <c r="H76" s="29"/>
      <c r="I76" s="29">
        <f t="shared" ref="I76:I78" si="7">SUM(F76:H76)</f>
        <v>3840</v>
      </c>
    </row>
    <row r="77" spans="3:11" x14ac:dyDescent="0.25">
      <c r="C77" s="107" t="s">
        <v>21</v>
      </c>
      <c r="D77" s="108"/>
      <c r="E77" s="109"/>
      <c r="F77" s="29">
        <f>+F45*F56</f>
        <v>1600</v>
      </c>
      <c r="G77" s="29">
        <v>0</v>
      </c>
      <c r="H77" s="29"/>
      <c r="I77" s="29">
        <f t="shared" si="7"/>
        <v>1600</v>
      </c>
    </row>
    <row r="78" spans="3:11" ht="15.75" thickBot="1" x14ac:dyDescent="0.3">
      <c r="C78" s="113" t="s">
        <v>22</v>
      </c>
      <c r="D78" s="114"/>
      <c r="E78" s="115"/>
      <c r="F78" s="52">
        <f>(+F44*F52)-F76</f>
        <v>640</v>
      </c>
      <c r="G78" s="29">
        <v>0</v>
      </c>
      <c r="H78" s="33"/>
      <c r="I78" s="29">
        <f t="shared" si="7"/>
        <v>640</v>
      </c>
    </row>
    <row r="79" spans="3:11" ht="15.75" thickBot="1" x14ac:dyDescent="0.3">
      <c r="C79" s="25" t="s">
        <v>32</v>
      </c>
      <c r="D79" s="26"/>
      <c r="E79" s="27"/>
      <c r="F79" s="34">
        <f>SUM(F62:F78)</f>
        <v>8400</v>
      </c>
      <c r="G79" s="34">
        <f t="shared" ref="G79:H79" si="8">SUM(G62:G78)</f>
        <v>0</v>
      </c>
      <c r="H79" s="34">
        <f t="shared" si="8"/>
        <v>9000</v>
      </c>
      <c r="I79" s="34">
        <f>SUM(I62:I78)</f>
        <v>17400</v>
      </c>
    </row>
    <row r="81" spans="2:12" x14ac:dyDescent="0.25">
      <c r="E81" s="46" t="s">
        <v>45</v>
      </c>
    </row>
    <row r="82" spans="2:12" x14ac:dyDescent="0.25">
      <c r="E82" s="44" t="s">
        <v>42</v>
      </c>
      <c r="F82" s="45">
        <f>+((F32+F33)*F52)-(F64+F65+F66)</f>
        <v>0</v>
      </c>
      <c r="H82" s="45">
        <f>+((H32+H33)*F53)-(H64+H65+H66)</f>
        <v>0</v>
      </c>
      <c r="I82" s="62">
        <f>+((I32+I33)*F52)-(I64+I65+I66)</f>
        <v>-2000</v>
      </c>
      <c r="J82" s="35" t="s">
        <v>88</v>
      </c>
    </row>
    <row r="83" spans="2:12" x14ac:dyDescent="0.25">
      <c r="E83" s="44" t="s">
        <v>46</v>
      </c>
      <c r="F83" s="45">
        <f>+((F36)*F52)-(F68+F69)</f>
        <v>0</v>
      </c>
      <c r="I83" s="45">
        <f>+((I36)*F52)-(I68+I69)</f>
        <v>0</v>
      </c>
    </row>
    <row r="84" spans="2:12" x14ac:dyDescent="0.25">
      <c r="E84" s="44" t="s">
        <v>43</v>
      </c>
      <c r="F84" s="45">
        <f>+((F41)*F52)-(F73+F74)</f>
        <v>0</v>
      </c>
      <c r="I84" s="45">
        <f>+((I41)*F52)-(I73+I74)</f>
        <v>0</v>
      </c>
    </row>
    <row r="85" spans="2:12" x14ac:dyDescent="0.25">
      <c r="E85" s="44" t="s">
        <v>47</v>
      </c>
      <c r="F85" s="45">
        <f>+((F44+F45)*F52)-(F76+F77+F78+F71)</f>
        <v>0</v>
      </c>
      <c r="I85" s="45">
        <f>+((I44+I45)*F52)-(I76+I77+I78+I71)</f>
        <v>0</v>
      </c>
    </row>
    <row r="86" spans="2:12" x14ac:dyDescent="0.25">
      <c r="E86" s="44" t="s">
        <v>44</v>
      </c>
      <c r="F86" s="45">
        <f>+(F47*F52)-F79</f>
        <v>0</v>
      </c>
      <c r="I86" s="62">
        <f>+(I47*F52)-I79</f>
        <v>-2000</v>
      </c>
    </row>
    <row r="89" spans="2:12" x14ac:dyDescent="0.25">
      <c r="B89" s="42" t="s">
        <v>89</v>
      </c>
      <c r="C89" s="63" t="s">
        <v>77</v>
      </c>
      <c r="D89" s="63"/>
      <c r="E89" s="63"/>
      <c r="F89" s="63"/>
      <c r="G89" s="63"/>
      <c r="H89" s="63"/>
      <c r="I89" s="63"/>
      <c r="J89" s="63"/>
      <c r="K89" s="63"/>
      <c r="L89" s="65"/>
    </row>
    <row r="90" spans="2:12" x14ac:dyDescent="0.25">
      <c r="B90" s="63"/>
      <c r="C90" s="63" t="s">
        <v>78</v>
      </c>
      <c r="D90" s="63"/>
      <c r="E90" s="63"/>
      <c r="F90" s="63"/>
      <c r="G90" s="63"/>
      <c r="H90" s="63"/>
      <c r="I90" s="63"/>
      <c r="J90" s="63"/>
      <c r="K90" s="63"/>
      <c r="L90" s="65"/>
    </row>
    <row r="91" spans="2:12" x14ac:dyDescent="0.25"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5"/>
    </row>
    <row r="92" spans="2:12" x14ac:dyDescent="0.25">
      <c r="B92" s="63"/>
      <c r="C92" s="63" t="s">
        <v>79</v>
      </c>
      <c r="D92" s="63"/>
      <c r="E92" s="63"/>
      <c r="F92" s="63"/>
      <c r="G92" s="63"/>
      <c r="H92" s="63"/>
      <c r="I92" s="63"/>
      <c r="J92" s="63"/>
      <c r="K92" s="63"/>
      <c r="L92" s="65"/>
    </row>
    <row r="93" spans="2:12" x14ac:dyDescent="0.25">
      <c r="B93" s="63"/>
      <c r="C93" s="63" t="s">
        <v>80</v>
      </c>
      <c r="D93" s="63"/>
      <c r="E93" s="63"/>
      <c r="F93" s="63"/>
      <c r="G93" s="63"/>
      <c r="H93" s="63"/>
      <c r="I93" s="63"/>
      <c r="J93" s="63"/>
      <c r="K93" s="63"/>
      <c r="L93" s="65"/>
    </row>
    <row r="94" spans="2:12" x14ac:dyDescent="0.25"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5"/>
    </row>
    <row r="95" spans="2:12" x14ac:dyDescent="0.25">
      <c r="B95" s="63"/>
      <c r="C95" s="63" t="s">
        <v>81</v>
      </c>
      <c r="D95" s="63"/>
      <c r="E95" s="63"/>
      <c r="F95" s="63"/>
      <c r="G95" s="63"/>
      <c r="H95" s="63"/>
      <c r="I95" s="63"/>
      <c r="J95" s="63"/>
      <c r="K95" s="63"/>
      <c r="L95" s="65"/>
    </row>
    <row r="96" spans="2:12" x14ac:dyDescent="0.25">
      <c r="B96" s="63"/>
      <c r="C96" s="63" t="s">
        <v>82</v>
      </c>
      <c r="D96" s="63"/>
      <c r="E96" s="63"/>
      <c r="F96" s="63"/>
      <c r="G96" s="63"/>
      <c r="H96" s="63"/>
      <c r="I96" s="63"/>
      <c r="J96" s="63"/>
      <c r="K96" s="63"/>
      <c r="L96" s="65"/>
    </row>
    <row r="97" spans="2:12" x14ac:dyDescent="0.25">
      <c r="B97" s="63"/>
      <c r="C97" s="63" t="s">
        <v>83</v>
      </c>
      <c r="D97" s="63"/>
      <c r="E97" s="63"/>
      <c r="F97" s="63"/>
      <c r="G97" s="63"/>
      <c r="H97" s="63"/>
      <c r="I97" s="63"/>
      <c r="J97" s="63"/>
      <c r="K97" s="63"/>
      <c r="L97" s="65"/>
    </row>
    <row r="98" spans="2:12" x14ac:dyDescent="0.25">
      <c r="B98" s="63"/>
      <c r="C98" s="63"/>
      <c r="D98" s="63"/>
      <c r="E98" s="63"/>
      <c r="F98" s="63"/>
      <c r="G98" s="63"/>
      <c r="H98" s="63"/>
      <c r="I98" s="63"/>
      <c r="J98" s="63"/>
      <c r="K98" s="63"/>
    </row>
    <row r="99" spans="2:12" x14ac:dyDescent="0.25">
      <c r="B99" s="63"/>
      <c r="C99" s="63"/>
      <c r="D99" s="63"/>
      <c r="E99" s="63"/>
      <c r="F99" s="63"/>
      <c r="G99" s="63"/>
      <c r="H99" s="63"/>
      <c r="I99" s="63"/>
      <c r="J99" s="63"/>
      <c r="K99" s="63"/>
    </row>
    <row r="100" spans="2:12" x14ac:dyDescent="0.25">
      <c r="B100" s="63"/>
      <c r="C100" s="63"/>
      <c r="D100" s="63"/>
      <c r="E100" s="63"/>
      <c r="F100" s="63"/>
      <c r="G100" s="63"/>
      <c r="H100" s="63"/>
      <c r="I100" s="63"/>
      <c r="J100" s="63"/>
      <c r="K100" s="63"/>
    </row>
    <row r="101" spans="2:12" x14ac:dyDescent="0.25">
      <c r="B101" s="63"/>
      <c r="C101" s="63"/>
      <c r="D101" s="63"/>
      <c r="E101" s="63"/>
      <c r="F101" s="63"/>
      <c r="G101" s="63"/>
      <c r="H101" s="63"/>
      <c r="I101" s="63"/>
      <c r="J101" s="63"/>
      <c r="K101" s="63"/>
    </row>
    <row r="102" spans="2:12" x14ac:dyDescent="0.25">
      <c r="B102" s="63"/>
      <c r="C102" s="63"/>
      <c r="D102" s="63"/>
      <c r="E102" s="63"/>
      <c r="F102" s="63"/>
      <c r="G102" s="63"/>
      <c r="H102" s="63"/>
      <c r="I102" s="63"/>
      <c r="J102" s="63"/>
      <c r="K102" s="63"/>
    </row>
    <row r="103" spans="2:12" x14ac:dyDescent="0.25">
      <c r="B103" s="63"/>
      <c r="C103" s="63"/>
      <c r="D103" s="63"/>
      <c r="E103" s="63"/>
      <c r="F103" s="63"/>
      <c r="G103" s="63"/>
      <c r="H103" s="63"/>
      <c r="I103" s="63"/>
      <c r="J103" s="63"/>
      <c r="K103" s="63"/>
    </row>
  </sheetData>
  <mergeCells count="22">
    <mergeCell ref="C74:E74"/>
    <mergeCell ref="C76:E76"/>
    <mergeCell ref="C77:E77"/>
    <mergeCell ref="C78:E78"/>
    <mergeCell ref="C63:E63"/>
    <mergeCell ref="C66:E66"/>
    <mergeCell ref="C68:E68"/>
    <mergeCell ref="C69:E69"/>
    <mergeCell ref="C71:E71"/>
    <mergeCell ref="C73:E73"/>
    <mergeCell ref="C59:E59"/>
    <mergeCell ref="C27:E27"/>
    <mergeCell ref="C31:E31"/>
    <mergeCell ref="C34:E34"/>
    <mergeCell ref="C36:E36"/>
    <mergeCell ref="C37:E37"/>
    <mergeCell ref="C39:E39"/>
    <mergeCell ref="C41:E41"/>
    <mergeCell ref="C42:E42"/>
    <mergeCell ref="C44:E44"/>
    <mergeCell ref="C45:E45"/>
    <mergeCell ref="C46:E4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C31B7-8AF1-484A-A845-F61477BD6A1E}">
  <sheetPr>
    <tabColor rgb="FF0000FF"/>
  </sheetPr>
  <dimension ref="B2:K81"/>
  <sheetViews>
    <sheetView zoomScale="85" zoomScaleNormal="85" workbookViewId="0">
      <selection activeCell="B3" sqref="B3"/>
    </sheetView>
  </sheetViews>
  <sheetFormatPr baseColWidth="10" defaultRowHeight="15" x14ac:dyDescent="0.25"/>
  <cols>
    <col min="2" max="2" width="19.140625" customWidth="1"/>
    <col min="3" max="3" width="13.7109375" customWidth="1"/>
    <col min="4" max="4" width="13.28515625" customWidth="1"/>
    <col min="5" max="5" width="22.28515625" customWidth="1"/>
    <col min="6" max="9" width="19.7109375" customWidth="1"/>
  </cols>
  <sheetData>
    <row r="2" spans="2:7" x14ac:dyDescent="0.25">
      <c r="B2" s="2" t="s">
        <v>106</v>
      </c>
      <c r="C2" s="1" t="s">
        <v>48</v>
      </c>
    </row>
    <row r="3" spans="2:7" x14ac:dyDescent="0.25">
      <c r="B3" s="2"/>
      <c r="C3" s="1"/>
    </row>
    <row r="4" spans="2:7" x14ac:dyDescent="0.25">
      <c r="F4" s="3" t="s">
        <v>33</v>
      </c>
    </row>
    <row r="5" spans="2:7" x14ac:dyDescent="0.25">
      <c r="B5" s="2" t="s">
        <v>0</v>
      </c>
      <c r="F5" s="3" t="s">
        <v>34</v>
      </c>
      <c r="G5" s="3" t="s">
        <v>36</v>
      </c>
    </row>
    <row r="6" spans="2:7" x14ac:dyDescent="0.25">
      <c r="B6" t="s">
        <v>2</v>
      </c>
      <c r="C6" s="3" t="s">
        <v>4</v>
      </c>
      <c r="D6" s="6">
        <v>1200</v>
      </c>
      <c r="E6" s="17">
        <f>+D6/D8</f>
        <v>0.8</v>
      </c>
      <c r="F6" s="41">
        <v>5</v>
      </c>
      <c r="G6">
        <f>+D6/F6</f>
        <v>240</v>
      </c>
    </row>
    <row r="7" spans="2:7" x14ac:dyDescent="0.25">
      <c r="C7" s="3" t="s">
        <v>5</v>
      </c>
      <c r="D7" s="7">
        <v>300</v>
      </c>
      <c r="E7" s="17">
        <f>+D7/D8</f>
        <v>0.2</v>
      </c>
      <c r="F7" s="41">
        <v>5</v>
      </c>
      <c r="G7" s="36">
        <f>+D7/F7</f>
        <v>60</v>
      </c>
    </row>
    <row r="8" spans="2:7" x14ac:dyDescent="0.25">
      <c r="C8" s="4" t="s">
        <v>3</v>
      </c>
      <c r="D8" s="6">
        <f>SUM(D6:D7)</f>
        <v>1500</v>
      </c>
      <c r="F8" s="41"/>
      <c r="G8">
        <f>SUM(G6:G7)</f>
        <v>300</v>
      </c>
    </row>
    <row r="9" spans="2:7" x14ac:dyDescent="0.25">
      <c r="C9" s="4"/>
      <c r="D9" s="6"/>
    </row>
    <row r="10" spans="2:7" x14ac:dyDescent="0.25">
      <c r="B10" t="s">
        <v>1</v>
      </c>
      <c r="C10" t="s">
        <v>35</v>
      </c>
      <c r="F10" s="3"/>
    </row>
    <row r="11" spans="2:7" x14ac:dyDescent="0.25">
      <c r="F11" s="3"/>
    </row>
    <row r="12" spans="2:7" x14ac:dyDescent="0.25">
      <c r="B12" s="4" t="s">
        <v>54</v>
      </c>
      <c r="C12" s="3" t="s">
        <v>6</v>
      </c>
      <c r="D12" s="3">
        <v>400</v>
      </c>
    </row>
    <row r="13" spans="2:7" x14ac:dyDescent="0.25">
      <c r="C13" s="4"/>
    </row>
    <row r="14" spans="2:7" x14ac:dyDescent="0.25">
      <c r="B14" s="2" t="s">
        <v>70</v>
      </c>
      <c r="C14" s="2" t="s">
        <v>73</v>
      </c>
      <c r="D14" s="2"/>
      <c r="E14" s="2"/>
      <c r="F14" s="2"/>
    </row>
    <row r="16" spans="2:7" x14ac:dyDescent="0.25">
      <c r="B16" s="2" t="s">
        <v>7</v>
      </c>
    </row>
    <row r="17" spans="2:10" x14ac:dyDescent="0.25">
      <c r="B17" s="2"/>
    </row>
    <row r="18" spans="2:10" x14ac:dyDescent="0.25">
      <c r="B18" s="35" t="s">
        <v>49</v>
      </c>
    </row>
    <row r="19" spans="2:10" ht="15.75" thickBot="1" x14ac:dyDescent="0.3">
      <c r="B19" s="35"/>
    </row>
    <row r="20" spans="2:10" x14ac:dyDescent="0.25">
      <c r="B20" s="2"/>
      <c r="C20" s="8"/>
      <c r="D20" s="9"/>
      <c r="E20" s="9"/>
      <c r="F20" s="14" t="s">
        <v>39</v>
      </c>
      <c r="G20" s="37" t="s">
        <v>25</v>
      </c>
      <c r="H20" s="37" t="s">
        <v>28</v>
      </c>
      <c r="I20" s="14" t="s">
        <v>24</v>
      </c>
    </row>
    <row r="21" spans="2:10" x14ac:dyDescent="0.25">
      <c r="B21" s="2"/>
      <c r="C21" s="105" t="s">
        <v>23</v>
      </c>
      <c r="D21" s="106"/>
      <c r="E21" s="106"/>
      <c r="F21" s="15" t="s">
        <v>38</v>
      </c>
      <c r="G21" s="38" t="s">
        <v>26</v>
      </c>
      <c r="H21" s="38" t="s">
        <v>29</v>
      </c>
      <c r="I21" s="15" t="s">
        <v>30</v>
      </c>
    </row>
    <row r="22" spans="2:10" x14ac:dyDescent="0.25">
      <c r="B22" s="2"/>
      <c r="C22" s="10"/>
      <c r="D22" s="11"/>
      <c r="E22" s="11"/>
      <c r="F22" s="15" t="s">
        <v>37</v>
      </c>
      <c r="G22" s="38" t="s">
        <v>27</v>
      </c>
      <c r="H22" s="38"/>
      <c r="I22" s="15"/>
    </row>
    <row r="23" spans="2:10" ht="15.75" thickBot="1" x14ac:dyDescent="0.3">
      <c r="C23" s="12"/>
      <c r="D23" s="13"/>
      <c r="E23" s="13"/>
      <c r="F23" s="40" t="s">
        <v>35</v>
      </c>
      <c r="G23" s="39" t="s">
        <v>35</v>
      </c>
      <c r="H23" s="39" t="s">
        <v>35</v>
      </c>
      <c r="I23" s="40" t="s">
        <v>35</v>
      </c>
    </row>
    <row r="24" spans="2:10" x14ac:dyDescent="0.25">
      <c r="C24" s="18" t="s">
        <v>8</v>
      </c>
      <c r="D24" s="19"/>
      <c r="E24" s="20"/>
      <c r="F24" s="29"/>
      <c r="G24" s="28"/>
      <c r="H24" s="28"/>
      <c r="I24" s="28"/>
    </row>
    <row r="25" spans="2:10" x14ac:dyDescent="0.25">
      <c r="C25" s="107" t="s">
        <v>9</v>
      </c>
      <c r="D25" s="108"/>
      <c r="E25" s="109"/>
      <c r="F25" s="29"/>
      <c r="G25" s="29"/>
      <c r="H25" s="29"/>
      <c r="I25" s="29"/>
    </row>
    <row r="26" spans="2:10" x14ac:dyDescent="0.25">
      <c r="C26" s="21"/>
      <c r="D26" s="4" t="s">
        <v>4</v>
      </c>
      <c r="E26" s="23"/>
      <c r="F26" s="29">
        <f>+G6</f>
        <v>240</v>
      </c>
      <c r="G26" s="29">
        <f>+(-G36-G39-G40)*(F26/(F26+F27))</f>
        <v>720</v>
      </c>
      <c r="H26" s="29"/>
      <c r="I26" s="29">
        <f>SUM(F26:H26)</f>
        <v>960</v>
      </c>
      <c r="J26" s="5">
        <f>+I26/(I26+I27+I28)</f>
        <v>0.6</v>
      </c>
    </row>
    <row r="27" spans="2:10" x14ac:dyDescent="0.25">
      <c r="C27" s="21"/>
      <c r="D27" s="4" t="s">
        <v>5</v>
      </c>
      <c r="E27" s="23"/>
      <c r="F27" s="29">
        <f>+G7</f>
        <v>60</v>
      </c>
      <c r="G27" s="29">
        <f>+(-G36-G39-G40)*(F27/(F26+F27))</f>
        <v>180</v>
      </c>
      <c r="H27" s="29"/>
      <c r="I27" s="29">
        <f t="shared" ref="I27:I28" si="0">SUM(F27:H27)</f>
        <v>240</v>
      </c>
      <c r="J27" s="5">
        <f>+I27/(I26+I27+I28)</f>
        <v>0.15</v>
      </c>
    </row>
    <row r="28" spans="2:10" x14ac:dyDescent="0.25">
      <c r="C28" s="21"/>
      <c r="D28" s="4" t="s">
        <v>6</v>
      </c>
      <c r="E28" s="23"/>
      <c r="F28" s="30">
        <v>0</v>
      </c>
      <c r="G28" s="29"/>
      <c r="H28" s="29">
        <f>+D12</f>
        <v>400</v>
      </c>
      <c r="I28" s="29">
        <f t="shared" si="0"/>
        <v>400</v>
      </c>
      <c r="J28" s="5">
        <f>+I28/(I26+I27+I28)</f>
        <v>0.25</v>
      </c>
    </row>
    <row r="29" spans="2:10" x14ac:dyDescent="0.25">
      <c r="C29" s="110" t="s">
        <v>10</v>
      </c>
      <c r="D29" s="111"/>
      <c r="E29" s="112"/>
      <c r="F29" s="31"/>
      <c r="G29" s="31"/>
      <c r="H29" s="31"/>
      <c r="I29" s="31"/>
    </row>
    <row r="30" spans="2:10" x14ac:dyDescent="0.25">
      <c r="C30" s="24" t="s">
        <v>11</v>
      </c>
      <c r="D30" s="22"/>
      <c r="E30" s="23"/>
      <c r="F30" s="29"/>
      <c r="G30" s="29"/>
      <c r="H30" s="29"/>
      <c r="I30" s="29"/>
    </row>
    <row r="31" spans="2:10" x14ac:dyDescent="0.25">
      <c r="C31" s="107" t="s">
        <v>12</v>
      </c>
      <c r="D31" s="108"/>
      <c r="E31" s="109"/>
      <c r="F31" s="30">
        <v>0</v>
      </c>
      <c r="G31" s="29"/>
      <c r="H31" s="29"/>
      <c r="I31" s="29">
        <f t="shared" ref="I31:I36" si="1">SUM(F31:H31)</f>
        <v>0</v>
      </c>
    </row>
    <row r="32" spans="2:10" x14ac:dyDescent="0.25">
      <c r="C32" s="110" t="s">
        <v>13</v>
      </c>
      <c r="D32" s="111"/>
      <c r="E32" s="112"/>
      <c r="F32" s="32"/>
      <c r="G32" s="31"/>
      <c r="H32" s="31"/>
      <c r="I32" s="31">
        <f t="shared" si="1"/>
        <v>0</v>
      </c>
    </row>
    <row r="33" spans="2:9" x14ac:dyDescent="0.25">
      <c r="C33" s="24" t="s">
        <v>14</v>
      </c>
      <c r="D33" s="22"/>
      <c r="E33" s="23"/>
      <c r="F33" s="29"/>
      <c r="G33" s="29"/>
      <c r="H33" s="29"/>
      <c r="I33" s="29"/>
    </row>
    <row r="34" spans="2:9" x14ac:dyDescent="0.25">
      <c r="C34" s="110" t="s">
        <v>15</v>
      </c>
      <c r="D34" s="111"/>
      <c r="E34" s="112"/>
      <c r="F34" s="31"/>
      <c r="G34" s="31"/>
      <c r="H34" s="31"/>
      <c r="I34" s="31"/>
    </row>
    <row r="35" spans="2:9" x14ac:dyDescent="0.25">
      <c r="C35" s="24" t="s">
        <v>16</v>
      </c>
      <c r="D35" s="22"/>
      <c r="E35" s="23"/>
      <c r="F35" s="29"/>
      <c r="G35" s="29"/>
      <c r="H35" s="29"/>
      <c r="I35" s="29"/>
    </row>
    <row r="36" spans="2:9" x14ac:dyDescent="0.25">
      <c r="C36" s="107" t="s">
        <v>17</v>
      </c>
      <c r="D36" s="108"/>
      <c r="E36" s="109"/>
      <c r="F36" s="29">
        <v>60</v>
      </c>
      <c r="G36" s="29">
        <f>-F36</f>
        <v>-60</v>
      </c>
      <c r="H36" s="29"/>
      <c r="I36" s="29">
        <f t="shared" si="1"/>
        <v>0</v>
      </c>
    </row>
    <row r="37" spans="2:9" x14ac:dyDescent="0.25">
      <c r="C37" s="110" t="s">
        <v>18</v>
      </c>
      <c r="D37" s="111"/>
      <c r="E37" s="112"/>
      <c r="F37" s="31"/>
      <c r="G37" s="31"/>
      <c r="H37" s="31"/>
      <c r="I37" s="31"/>
    </row>
    <row r="38" spans="2:9" x14ac:dyDescent="0.25">
      <c r="C38" s="24" t="s">
        <v>19</v>
      </c>
      <c r="D38" s="22"/>
      <c r="E38" s="23"/>
      <c r="F38" s="29"/>
      <c r="G38" s="29"/>
      <c r="H38" s="29"/>
      <c r="I38" s="29"/>
    </row>
    <row r="39" spans="2:9" x14ac:dyDescent="0.25">
      <c r="C39" s="107" t="s">
        <v>20</v>
      </c>
      <c r="D39" s="108"/>
      <c r="E39" s="109"/>
      <c r="F39" s="29">
        <v>640</v>
      </c>
      <c r="G39" s="29">
        <f>-F39</f>
        <v>-640</v>
      </c>
      <c r="H39" s="29"/>
      <c r="I39" s="29">
        <f t="shared" ref="I39:I40" si="2">SUM(F39:H39)</f>
        <v>0</v>
      </c>
    </row>
    <row r="40" spans="2:9" x14ac:dyDescent="0.25">
      <c r="C40" s="107" t="s">
        <v>21</v>
      </c>
      <c r="D40" s="108"/>
      <c r="E40" s="109"/>
      <c r="F40" s="29">
        <v>200</v>
      </c>
      <c r="G40" s="29">
        <f>-F40</f>
        <v>-200</v>
      </c>
      <c r="H40" s="29"/>
      <c r="I40" s="29">
        <f t="shared" si="2"/>
        <v>0</v>
      </c>
    </row>
    <row r="41" spans="2:9" ht="15.75" thickBot="1" x14ac:dyDescent="0.3">
      <c r="C41" s="113" t="s">
        <v>22</v>
      </c>
      <c r="D41" s="114"/>
      <c r="E41" s="115"/>
      <c r="F41" s="33"/>
      <c r="G41" s="33"/>
      <c r="H41" s="33"/>
      <c r="I41" s="33"/>
    </row>
    <row r="42" spans="2:9" ht="15.75" thickBot="1" x14ac:dyDescent="0.3">
      <c r="C42" s="25" t="s">
        <v>32</v>
      </c>
      <c r="D42" s="26"/>
      <c r="E42" s="27"/>
      <c r="F42" s="34">
        <f>SUM(F24:F41)</f>
        <v>1200</v>
      </c>
      <c r="G42" s="34">
        <f>SUM(G24:G41)</f>
        <v>0</v>
      </c>
      <c r="H42" s="34">
        <f>SUM(H24:H41)</f>
        <v>400</v>
      </c>
      <c r="I42" s="34">
        <f>SUM(I24:I41)</f>
        <v>1600</v>
      </c>
    </row>
    <row r="43" spans="2:9" x14ac:dyDescent="0.25">
      <c r="F43" s="53"/>
    </row>
    <row r="45" spans="2:9" x14ac:dyDescent="0.25">
      <c r="B45" s="35" t="s">
        <v>50</v>
      </c>
    </row>
    <row r="46" spans="2:9" x14ac:dyDescent="0.25">
      <c r="B46" s="35"/>
    </row>
    <row r="47" spans="2:9" x14ac:dyDescent="0.25">
      <c r="B47" s="22" t="s">
        <v>52</v>
      </c>
      <c r="F47" s="43">
        <v>9</v>
      </c>
    </row>
    <row r="48" spans="2:9" x14ac:dyDescent="0.25">
      <c r="B48" s="22" t="s">
        <v>40</v>
      </c>
      <c r="F48" s="43">
        <v>6</v>
      </c>
    </row>
    <row r="49" spans="2:11" x14ac:dyDescent="0.25">
      <c r="B49" s="22" t="s">
        <v>41</v>
      </c>
      <c r="F49" s="43">
        <v>6</v>
      </c>
      <c r="G49" t="s">
        <v>101</v>
      </c>
    </row>
    <row r="50" spans="2:11" x14ac:dyDescent="0.25">
      <c r="B50" s="22" t="s">
        <v>51</v>
      </c>
      <c r="F50" s="43">
        <v>8</v>
      </c>
    </row>
    <row r="51" spans="2:11" ht="15.75" thickBot="1" x14ac:dyDescent="0.3">
      <c r="B51" s="35"/>
    </row>
    <row r="52" spans="2:11" x14ac:dyDescent="0.25">
      <c r="B52" s="2"/>
      <c r="C52" s="8"/>
      <c r="D52" s="9"/>
      <c r="E52" s="9"/>
      <c r="F52" s="14" t="s">
        <v>39</v>
      </c>
      <c r="G52" s="48" t="s">
        <v>25</v>
      </c>
      <c r="H52" s="48" t="s">
        <v>28</v>
      </c>
      <c r="I52" s="14" t="s">
        <v>24</v>
      </c>
    </row>
    <row r="53" spans="2:11" x14ac:dyDescent="0.25">
      <c r="B53" s="2"/>
      <c r="C53" s="105" t="s">
        <v>23</v>
      </c>
      <c r="D53" s="106"/>
      <c r="E53" s="106"/>
      <c r="F53" s="15" t="s">
        <v>38</v>
      </c>
      <c r="G53" s="49" t="s">
        <v>26</v>
      </c>
      <c r="H53" s="49" t="s">
        <v>29</v>
      </c>
      <c r="I53" s="15" t="s">
        <v>30</v>
      </c>
    </row>
    <row r="54" spans="2:11" x14ac:dyDescent="0.25">
      <c r="B54" s="2"/>
      <c r="C54" s="10"/>
      <c r="D54" s="11"/>
      <c r="E54" s="11"/>
      <c r="F54" s="15" t="s">
        <v>37</v>
      </c>
      <c r="G54" s="49" t="s">
        <v>27</v>
      </c>
      <c r="H54" s="49"/>
      <c r="I54" s="15"/>
    </row>
    <row r="55" spans="2:11" ht="15.75" thickBot="1" x14ac:dyDescent="0.3">
      <c r="C55" s="12"/>
      <c r="D55" s="13"/>
      <c r="E55" s="13"/>
      <c r="F55" s="68" t="s">
        <v>31</v>
      </c>
      <c r="G55" s="69" t="s">
        <v>31</v>
      </c>
      <c r="H55" s="69" t="s">
        <v>31</v>
      </c>
      <c r="I55" s="68" t="s">
        <v>31</v>
      </c>
    </row>
    <row r="56" spans="2:11" x14ac:dyDescent="0.25">
      <c r="C56" s="18" t="s">
        <v>8</v>
      </c>
      <c r="D56" s="19"/>
      <c r="E56" s="20"/>
      <c r="F56" s="71"/>
      <c r="G56" s="71"/>
      <c r="H56" s="71"/>
      <c r="I56" s="71"/>
      <c r="K56" s="102" t="s">
        <v>84</v>
      </c>
    </row>
    <row r="57" spans="2:11" x14ac:dyDescent="0.25">
      <c r="C57" s="107" t="s">
        <v>9</v>
      </c>
      <c r="D57" s="108"/>
      <c r="E57" s="109"/>
      <c r="F57" s="29"/>
      <c r="G57" s="29"/>
      <c r="H57" s="29"/>
      <c r="I57" s="29"/>
      <c r="K57" s="102" t="s">
        <v>85</v>
      </c>
    </row>
    <row r="58" spans="2:11" x14ac:dyDescent="0.25">
      <c r="C58" s="21"/>
      <c r="D58" s="4" t="s">
        <v>4</v>
      </c>
      <c r="E58" s="23"/>
      <c r="F58" s="29">
        <f>+D6</f>
        <v>1200</v>
      </c>
      <c r="G58" s="29">
        <f>+(-G61-G66-G68-G69-G71-G72-G73)*(F58/(F58+F59))</f>
        <v>7440</v>
      </c>
      <c r="H58" s="29"/>
      <c r="I58" s="29">
        <f>SUM(F58:H58)</f>
        <v>8640</v>
      </c>
      <c r="J58" s="5">
        <f>+I58/(I58+I59+I60)</f>
        <v>0.6</v>
      </c>
      <c r="K58" s="103">
        <f>+J58-J26</f>
        <v>0</v>
      </c>
    </row>
    <row r="59" spans="2:11" x14ac:dyDescent="0.25">
      <c r="C59" s="21"/>
      <c r="D59" s="4" t="s">
        <v>5</v>
      </c>
      <c r="E59" s="23"/>
      <c r="F59" s="29">
        <f>+D7</f>
        <v>300</v>
      </c>
      <c r="G59" s="29">
        <f>+(-G61-G66-G68-G69-G71-G72-G73)*(F59/(F58+F59))</f>
        <v>1860</v>
      </c>
      <c r="H59" s="29"/>
      <c r="I59" s="29">
        <f t="shared" ref="I59" si="3">SUM(F59:H59)</f>
        <v>2160</v>
      </c>
      <c r="J59" s="5">
        <f>+I59/(I58+I59+I60)</f>
        <v>0.15</v>
      </c>
      <c r="K59" s="103">
        <f>+J59-J27</f>
        <v>0</v>
      </c>
    </row>
    <row r="60" spans="2:11" x14ac:dyDescent="0.25">
      <c r="C60" s="21"/>
      <c r="D60" s="4" t="s">
        <v>6</v>
      </c>
      <c r="E60" s="23"/>
      <c r="F60" s="30">
        <v>0</v>
      </c>
      <c r="G60" s="29"/>
      <c r="H60" s="29">
        <f>+D12*F47</f>
        <v>3600</v>
      </c>
      <c r="I60" s="29">
        <f>SUM(F60:H60)</f>
        <v>3600</v>
      </c>
      <c r="J60" s="5">
        <f>+I60/(I58+I59+I60)</f>
        <v>0.25</v>
      </c>
      <c r="K60" s="103">
        <f>+J60-J28</f>
        <v>0</v>
      </c>
    </row>
    <row r="61" spans="2:11" x14ac:dyDescent="0.25">
      <c r="C61" s="110" t="s">
        <v>10</v>
      </c>
      <c r="D61" s="111"/>
      <c r="E61" s="112"/>
      <c r="F61" s="51">
        <f>+(G8*F47)-D8</f>
        <v>1200</v>
      </c>
      <c r="G61" s="31">
        <f>-F61</f>
        <v>-1200</v>
      </c>
      <c r="H61" s="31"/>
      <c r="I61" s="31">
        <f>SUM(F61:H61)</f>
        <v>0</v>
      </c>
    </row>
    <row r="62" spans="2:11" x14ac:dyDescent="0.25">
      <c r="C62" s="24" t="s">
        <v>11</v>
      </c>
      <c r="D62" s="22"/>
      <c r="E62" s="23"/>
      <c r="F62" s="29"/>
      <c r="G62" s="29"/>
      <c r="H62" s="29"/>
      <c r="I62" s="29"/>
    </row>
    <row r="63" spans="2:11" x14ac:dyDescent="0.25">
      <c r="C63" s="107" t="s">
        <v>12</v>
      </c>
      <c r="D63" s="108"/>
      <c r="E63" s="109"/>
      <c r="F63" s="30">
        <v>0</v>
      </c>
      <c r="G63" s="29"/>
      <c r="H63" s="29"/>
      <c r="I63" s="29">
        <f t="shared" ref="I63:I64" si="4">SUM(F63:H63)</f>
        <v>0</v>
      </c>
    </row>
    <row r="64" spans="2:11" x14ac:dyDescent="0.25">
      <c r="C64" s="110" t="s">
        <v>13</v>
      </c>
      <c r="D64" s="111"/>
      <c r="E64" s="112"/>
      <c r="F64" s="32">
        <v>0</v>
      </c>
      <c r="G64" s="31"/>
      <c r="H64" s="31"/>
      <c r="I64" s="31">
        <f t="shared" si="4"/>
        <v>0</v>
      </c>
    </row>
    <row r="65" spans="3:9" x14ac:dyDescent="0.25">
      <c r="C65" s="24" t="s">
        <v>14</v>
      </c>
      <c r="D65" s="22"/>
      <c r="E65" s="23"/>
      <c r="F65" s="29"/>
      <c r="G65" s="29"/>
      <c r="H65" s="29"/>
      <c r="I65" s="29"/>
    </row>
    <row r="66" spans="3:9" x14ac:dyDescent="0.25">
      <c r="C66" s="110" t="s">
        <v>15</v>
      </c>
      <c r="D66" s="111"/>
      <c r="E66" s="112"/>
      <c r="F66" s="51">
        <f>+(F40*F47)-F72</f>
        <v>200</v>
      </c>
      <c r="G66" s="31">
        <f>-F66</f>
        <v>-200</v>
      </c>
      <c r="H66" s="31"/>
      <c r="I66" s="31"/>
    </row>
    <row r="67" spans="3:9" x14ac:dyDescent="0.25">
      <c r="C67" s="24" t="s">
        <v>16</v>
      </c>
      <c r="D67" s="22"/>
      <c r="E67" s="23"/>
      <c r="F67" s="29"/>
      <c r="G67" s="29"/>
      <c r="H67" s="29"/>
      <c r="I67" s="29"/>
    </row>
    <row r="68" spans="3:9" x14ac:dyDescent="0.25">
      <c r="C68" s="107" t="s">
        <v>17</v>
      </c>
      <c r="D68" s="108"/>
      <c r="E68" s="109"/>
      <c r="F68" s="29">
        <f>+F36*F48</f>
        <v>360</v>
      </c>
      <c r="G68" s="29">
        <f>-F68</f>
        <v>-360</v>
      </c>
      <c r="H68" s="29"/>
      <c r="I68" s="29">
        <f t="shared" ref="I68" si="5">SUM(F68:H68)</f>
        <v>0</v>
      </c>
    </row>
    <row r="69" spans="3:9" x14ac:dyDescent="0.25">
      <c r="C69" s="110" t="s">
        <v>18</v>
      </c>
      <c r="D69" s="111"/>
      <c r="E69" s="112"/>
      <c r="F69" s="51">
        <f>(+F36*F47)-F68</f>
        <v>180</v>
      </c>
      <c r="G69" s="31">
        <f>-F69</f>
        <v>-180</v>
      </c>
      <c r="H69" s="31"/>
      <c r="I69" s="31"/>
    </row>
    <row r="70" spans="3:9" x14ac:dyDescent="0.25">
      <c r="C70" s="24" t="s">
        <v>19</v>
      </c>
      <c r="D70" s="22"/>
      <c r="E70" s="23"/>
      <c r="F70" s="29"/>
      <c r="G70" s="29"/>
      <c r="H70" s="29"/>
      <c r="I70" s="29"/>
    </row>
    <row r="71" spans="3:9" x14ac:dyDescent="0.25">
      <c r="C71" s="107" t="s">
        <v>20</v>
      </c>
      <c r="D71" s="108"/>
      <c r="E71" s="109"/>
      <c r="F71" s="29">
        <f>+F39*F49</f>
        <v>3840</v>
      </c>
      <c r="G71" s="29">
        <f>-F71</f>
        <v>-3840</v>
      </c>
      <c r="H71" s="29"/>
      <c r="I71" s="29">
        <f t="shared" ref="I71:I72" si="6">SUM(F71:H71)</f>
        <v>0</v>
      </c>
    </row>
    <row r="72" spans="3:9" x14ac:dyDescent="0.25">
      <c r="C72" s="107" t="s">
        <v>21</v>
      </c>
      <c r="D72" s="108"/>
      <c r="E72" s="109"/>
      <c r="F72" s="29">
        <f>+F40*F50</f>
        <v>1600</v>
      </c>
      <c r="G72" s="29">
        <f>-F72</f>
        <v>-1600</v>
      </c>
      <c r="H72" s="29"/>
      <c r="I72" s="29">
        <f t="shared" si="6"/>
        <v>0</v>
      </c>
    </row>
    <row r="73" spans="3:9" ht="15.75" thickBot="1" x14ac:dyDescent="0.3">
      <c r="C73" s="113" t="s">
        <v>22</v>
      </c>
      <c r="D73" s="114"/>
      <c r="E73" s="115"/>
      <c r="F73" s="52">
        <f>(+F39*F47)-F71</f>
        <v>1920</v>
      </c>
      <c r="G73" s="29">
        <f>-F73</f>
        <v>-1920</v>
      </c>
      <c r="H73" s="33"/>
      <c r="I73" s="33"/>
    </row>
    <row r="74" spans="3:9" ht="15.75" thickBot="1" x14ac:dyDescent="0.3">
      <c r="C74" s="25" t="s">
        <v>32</v>
      </c>
      <c r="D74" s="26"/>
      <c r="E74" s="27"/>
      <c r="F74" s="34">
        <f>SUM(F56:F73)</f>
        <v>10800</v>
      </c>
      <c r="G74" s="34">
        <f t="shared" ref="G74:I74" si="7">SUM(G56:G73)</f>
        <v>0</v>
      </c>
      <c r="H74" s="34">
        <f t="shared" si="7"/>
        <v>3600</v>
      </c>
      <c r="I74" s="34">
        <f t="shared" si="7"/>
        <v>14400</v>
      </c>
    </row>
    <row r="76" spans="3:9" x14ac:dyDescent="0.25">
      <c r="E76" s="46" t="s">
        <v>45</v>
      </c>
    </row>
    <row r="77" spans="3:9" x14ac:dyDescent="0.25">
      <c r="E77" s="44" t="s">
        <v>42</v>
      </c>
      <c r="F77" s="45">
        <f>+((F26+F27+F28)*F47)-(F58+F59+F60+F61)</f>
        <v>0</v>
      </c>
      <c r="H77" s="45">
        <f>+((H26+H27+H28)*F47)-(H58+H59+H60+H61)</f>
        <v>0</v>
      </c>
      <c r="I77" s="45">
        <f>+((I26+I27+I28)*F47)-(I58+I59+I60+I61)</f>
        <v>0</v>
      </c>
    </row>
    <row r="78" spans="3:9" x14ac:dyDescent="0.25">
      <c r="E78" s="44" t="s">
        <v>46</v>
      </c>
      <c r="F78" s="45">
        <f>+((F31)*F47)-(F63+F64)</f>
        <v>0</v>
      </c>
      <c r="I78" s="45">
        <f>+((I31)*F47)-(I63+I64)</f>
        <v>0</v>
      </c>
    </row>
    <row r="79" spans="3:9" x14ac:dyDescent="0.25">
      <c r="E79" s="44" t="s">
        <v>43</v>
      </c>
      <c r="F79" s="45">
        <f>+((F36)*F47)-(F68+F69)</f>
        <v>0</v>
      </c>
      <c r="I79" s="45">
        <f>+((I36)*F47)-(I68+I69)</f>
        <v>0</v>
      </c>
    </row>
    <row r="80" spans="3:9" x14ac:dyDescent="0.25">
      <c r="E80" s="44" t="s">
        <v>47</v>
      </c>
      <c r="F80" s="45">
        <f>+((F39+F40)*F47)-(F71+F72+F73+F66)</f>
        <v>0</v>
      </c>
      <c r="I80" s="45">
        <f>+((I39+I40)*F47)-(I71+I72+I73+I66)</f>
        <v>0</v>
      </c>
    </row>
    <row r="81" spans="5:9" x14ac:dyDescent="0.25">
      <c r="E81" s="44" t="s">
        <v>44</v>
      </c>
      <c r="F81" s="45">
        <f>+(F42*F47)-F74</f>
        <v>0</v>
      </c>
      <c r="I81" s="45">
        <f>+(I42*F47)-I74</f>
        <v>0</v>
      </c>
    </row>
  </sheetData>
  <mergeCells count="22">
    <mergeCell ref="C21:E21"/>
    <mergeCell ref="C25:E25"/>
    <mergeCell ref="C29:E29"/>
    <mergeCell ref="C31:E31"/>
    <mergeCell ref="C32:E32"/>
    <mergeCell ref="C64:E64"/>
    <mergeCell ref="C34:E34"/>
    <mergeCell ref="C36:E36"/>
    <mergeCell ref="C37:E37"/>
    <mergeCell ref="C39:E39"/>
    <mergeCell ref="C40:E40"/>
    <mergeCell ref="C41:E41"/>
    <mergeCell ref="C53:E53"/>
    <mergeCell ref="C57:E57"/>
    <mergeCell ref="C61:E61"/>
    <mergeCell ref="C63:E63"/>
    <mergeCell ref="C72:E72"/>
    <mergeCell ref="C73:E73"/>
    <mergeCell ref="C66:E66"/>
    <mergeCell ref="C68:E68"/>
    <mergeCell ref="C69:E69"/>
    <mergeCell ref="C71:E7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550C2-2FCE-4FFF-B175-DDA8B475A177}">
  <sheetPr>
    <tabColor rgb="FFFFFF00"/>
  </sheetPr>
  <dimension ref="B2:M138"/>
  <sheetViews>
    <sheetView zoomScale="85" zoomScaleNormal="85" workbookViewId="0">
      <selection activeCell="K16" sqref="K16"/>
    </sheetView>
  </sheetViews>
  <sheetFormatPr baseColWidth="10" defaultRowHeight="15" x14ac:dyDescent="0.25"/>
  <cols>
    <col min="2" max="2" width="19.140625" customWidth="1"/>
    <col min="3" max="3" width="13.7109375" customWidth="1"/>
    <col min="4" max="4" width="13.28515625" customWidth="1"/>
    <col min="5" max="5" width="22.28515625" customWidth="1"/>
    <col min="6" max="9" width="19.7109375" customWidth="1"/>
  </cols>
  <sheetData>
    <row r="2" spans="2:8" x14ac:dyDescent="0.25">
      <c r="B2" s="2" t="s">
        <v>104</v>
      </c>
      <c r="C2" s="1" t="s">
        <v>48</v>
      </c>
    </row>
    <row r="3" spans="2:8" x14ac:dyDescent="0.25">
      <c r="B3" s="2"/>
      <c r="C3" s="1"/>
    </row>
    <row r="4" spans="2:8" x14ac:dyDescent="0.25">
      <c r="F4" s="3" t="s">
        <v>33</v>
      </c>
    </row>
    <row r="5" spans="2:8" x14ac:dyDescent="0.25">
      <c r="B5" s="2" t="s">
        <v>0</v>
      </c>
      <c r="F5" s="3" t="s">
        <v>34</v>
      </c>
      <c r="G5" s="3" t="s">
        <v>36</v>
      </c>
    </row>
    <row r="6" spans="2:8" x14ac:dyDescent="0.25">
      <c r="B6" t="s">
        <v>2</v>
      </c>
      <c r="C6" s="3" t="s">
        <v>4</v>
      </c>
      <c r="D6" s="6">
        <v>1200</v>
      </c>
      <c r="E6" s="17">
        <f>+D6/D8</f>
        <v>0.8</v>
      </c>
      <c r="F6" s="41">
        <v>5</v>
      </c>
      <c r="G6">
        <f>+D6/F6</f>
        <v>240</v>
      </c>
      <c r="H6" s="17">
        <f>+G6/G8</f>
        <v>0.8</v>
      </c>
    </row>
    <row r="7" spans="2:8" x14ac:dyDescent="0.25">
      <c r="C7" s="3" t="s">
        <v>5</v>
      </c>
      <c r="D7" s="7">
        <v>300</v>
      </c>
      <c r="E7" s="17">
        <f>+D7/D8</f>
        <v>0.2</v>
      </c>
      <c r="F7" s="41">
        <v>5</v>
      </c>
      <c r="G7" s="36">
        <f>+D7/F7</f>
        <v>60</v>
      </c>
      <c r="H7" s="17">
        <f>+G7/G8</f>
        <v>0.2</v>
      </c>
    </row>
    <row r="8" spans="2:8" x14ac:dyDescent="0.25">
      <c r="C8" s="4" t="s">
        <v>3</v>
      </c>
      <c r="D8" s="6">
        <f>SUM(D6:D7)</f>
        <v>1500</v>
      </c>
      <c r="F8" s="41"/>
      <c r="G8">
        <f>SUM(G6:G7)</f>
        <v>300</v>
      </c>
    </row>
    <row r="9" spans="2:8" x14ac:dyDescent="0.25">
      <c r="C9" s="4"/>
      <c r="D9" s="6"/>
    </row>
    <row r="10" spans="2:8" x14ac:dyDescent="0.25">
      <c r="B10" t="s">
        <v>1</v>
      </c>
      <c r="C10" t="s">
        <v>35</v>
      </c>
      <c r="F10" s="3"/>
    </row>
    <row r="11" spans="2:8" x14ac:dyDescent="0.25">
      <c r="F11" s="3"/>
    </row>
    <row r="12" spans="2:8" x14ac:dyDescent="0.25">
      <c r="B12" s="4" t="s">
        <v>54</v>
      </c>
      <c r="C12" s="3" t="s">
        <v>6</v>
      </c>
      <c r="D12" s="3">
        <v>400</v>
      </c>
    </row>
    <row r="13" spans="2:8" x14ac:dyDescent="0.25">
      <c r="C13" s="4"/>
    </row>
    <row r="14" spans="2:8" x14ac:dyDescent="0.25">
      <c r="B14" s="2" t="s">
        <v>70</v>
      </c>
      <c r="C14" s="2" t="s">
        <v>71</v>
      </c>
      <c r="D14" s="2"/>
      <c r="E14" s="2"/>
      <c r="F14" s="2"/>
    </row>
    <row r="16" spans="2:8" x14ac:dyDescent="0.25">
      <c r="B16" s="2" t="s">
        <v>7</v>
      </c>
    </row>
    <row r="17" spans="2:10" x14ac:dyDescent="0.25">
      <c r="B17" s="2"/>
    </row>
    <row r="18" spans="2:10" x14ac:dyDescent="0.25">
      <c r="B18" s="35" t="s">
        <v>49</v>
      </c>
    </row>
    <row r="19" spans="2:10" ht="15.75" thickBot="1" x14ac:dyDescent="0.3">
      <c r="B19" s="35"/>
    </row>
    <row r="20" spans="2:10" x14ac:dyDescent="0.25">
      <c r="B20" s="2"/>
      <c r="C20" s="8"/>
      <c r="D20" s="9"/>
      <c r="E20" s="9"/>
      <c r="F20" s="14" t="s">
        <v>39</v>
      </c>
      <c r="G20" s="37" t="s">
        <v>25</v>
      </c>
      <c r="H20" s="37" t="s">
        <v>28</v>
      </c>
      <c r="I20" s="14" t="s">
        <v>24</v>
      </c>
    </row>
    <row r="21" spans="2:10" x14ac:dyDescent="0.25">
      <c r="B21" s="2"/>
      <c r="C21" s="105" t="s">
        <v>23</v>
      </c>
      <c r="D21" s="106"/>
      <c r="E21" s="106"/>
      <c r="F21" s="15" t="s">
        <v>38</v>
      </c>
      <c r="G21" s="38" t="s">
        <v>26</v>
      </c>
      <c r="H21" s="38" t="s">
        <v>29</v>
      </c>
      <c r="I21" s="15" t="s">
        <v>30</v>
      </c>
    </row>
    <row r="22" spans="2:10" x14ac:dyDescent="0.25">
      <c r="B22" s="2"/>
      <c r="C22" s="10"/>
      <c r="D22" s="11"/>
      <c r="E22" s="11"/>
      <c r="F22" s="15" t="s">
        <v>37</v>
      </c>
      <c r="G22" s="38" t="s">
        <v>27</v>
      </c>
      <c r="H22" s="38"/>
      <c r="I22" s="15"/>
    </row>
    <row r="23" spans="2:10" ht="15.75" thickBot="1" x14ac:dyDescent="0.3">
      <c r="C23" s="12"/>
      <c r="D23" s="13"/>
      <c r="E23" s="13"/>
      <c r="F23" s="40" t="s">
        <v>35</v>
      </c>
      <c r="G23" s="39" t="s">
        <v>35</v>
      </c>
      <c r="H23" s="39" t="s">
        <v>35</v>
      </c>
      <c r="I23" s="40" t="s">
        <v>35</v>
      </c>
    </row>
    <row r="24" spans="2:10" x14ac:dyDescent="0.25">
      <c r="C24" s="18" t="s">
        <v>8</v>
      </c>
      <c r="D24" s="19"/>
      <c r="E24" s="20"/>
      <c r="F24" s="29"/>
      <c r="G24" s="28"/>
      <c r="H24" s="28"/>
      <c r="I24" s="28"/>
    </row>
    <row r="25" spans="2:10" x14ac:dyDescent="0.25">
      <c r="C25" s="107" t="s">
        <v>9</v>
      </c>
      <c r="D25" s="108"/>
      <c r="E25" s="109"/>
      <c r="F25" s="29"/>
      <c r="G25" s="29"/>
      <c r="H25" s="29"/>
      <c r="I25" s="29"/>
    </row>
    <row r="26" spans="2:10" x14ac:dyDescent="0.25">
      <c r="C26" s="21"/>
      <c r="D26" s="4" t="s">
        <v>4</v>
      </c>
      <c r="E26" s="23"/>
      <c r="F26" s="29">
        <f>+G6</f>
        <v>240</v>
      </c>
      <c r="G26" s="29">
        <f>+(-G36-G39-G40)*(F26/(F26+F27))</f>
        <v>720</v>
      </c>
      <c r="H26" s="29"/>
      <c r="I26" s="29">
        <f>SUM(F26:H26)</f>
        <v>960</v>
      </c>
      <c r="J26" s="67">
        <f>+I26/(I26+I27+I28)</f>
        <v>0.6</v>
      </c>
    </row>
    <row r="27" spans="2:10" x14ac:dyDescent="0.25">
      <c r="C27" s="21"/>
      <c r="D27" s="4" t="s">
        <v>5</v>
      </c>
      <c r="E27" s="23"/>
      <c r="F27" s="29">
        <f>+G7</f>
        <v>60</v>
      </c>
      <c r="G27" s="29">
        <f>+(-G36-G39-G40)*(F27/(F26+F27))</f>
        <v>180</v>
      </c>
      <c r="H27" s="29"/>
      <c r="I27" s="29">
        <f t="shared" ref="I27:I28" si="0">SUM(F27:H27)</f>
        <v>240</v>
      </c>
      <c r="J27" s="67">
        <f>+I27/(I26+I27+I28)</f>
        <v>0.15</v>
      </c>
    </row>
    <row r="28" spans="2:10" x14ac:dyDescent="0.25">
      <c r="C28" s="21"/>
      <c r="D28" s="4" t="s">
        <v>6</v>
      </c>
      <c r="E28" s="23"/>
      <c r="F28" s="30">
        <v>0</v>
      </c>
      <c r="G28" s="29"/>
      <c r="H28" s="29">
        <f>+D12</f>
        <v>400</v>
      </c>
      <c r="I28" s="29">
        <f t="shared" si="0"/>
        <v>400</v>
      </c>
      <c r="J28" s="67">
        <f>+I28/(I26+I27+I28)</f>
        <v>0.25</v>
      </c>
    </row>
    <row r="29" spans="2:10" x14ac:dyDescent="0.25">
      <c r="C29" s="110" t="s">
        <v>10</v>
      </c>
      <c r="D29" s="111"/>
      <c r="E29" s="112"/>
      <c r="F29" s="31"/>
      <c r="G29" s="31"/>
      <c r="H29" s="31"/>
      <c r="I29" s="31"/>
    </row>
    <row r="30" spans="2:10" x14ac:dyDescent="0.25">
      <c r="C30" s="24" t="s">
        <v>11</v>
      </c>
      <c r="D30" s="22"/>
      <c r="E30" s="23"/>
      <c r="F30" s="29"/>
      <c r="G30" s="29"/>
      <c r="H30" s="29"/>
      <c r="I30" s="29"/>
    </row>
    <row r="31" spans="2:10" x14ac:dyDescent="0.25">
      <c r="C31" s="107" t="s">
        <v>12</v>
      </c>
      <c r="D31" s="108"/>
      <c r="E31" s="109"/>
      <c r="F31" s="30">
        <v>0</v>
      </c>
      <c r="G31" s="29"/>
      <c r="H31" s="29"/>
      <c r="I31" s="29">
        <f t="shared" ref="I31:I36" si="1">SUM(F31:H31)</f>
        <v>0</v>
      </c>
    </row>
    <row r="32" spans="2:10" x14ac:dyDescent="0.25">
      <c r="C32" s="110" t="s">
        <v>13</v>
      </c>
      <c r="D32" s="111"/>
      <c r="E32" s="112"/>
      <c r="F32" s="32"/>
      <c r="G32" s="31"/>
      <c r="H32" s="31"/>
      <c r="I32" s="31">
        <f t="shared" si="1"/>
        <v>0</v>
      </c>
    </row>
    <row r="33" spans="2:13" x14ac:dyDescent="0.25">
      <c r="C33" s="24" t="s">
        <v>14</v>
      </c>
      <c r="D33" s="22"/>
      <c r="E33" s="23"/>
      <c r="F33" s="29"/>
      <c r="G33" s="29"/>
      <c r="H33" s="29"/>
      <c r="I33" s="29"/>
    </row>
    <row r="34" spans="2:13" x14ac:dyDescent="0.25">
      <c r="C34" s="110" t="s">
        <v>15</v>
      </c>
      <c r="D34" s="111"/>
      <c r="E34" s="112"/>
      <c r="F34" s="31"/>
      <c r="G34" s="31"/>
      <c r="H34" s="31"/>
      <c r="I34" s="31"/>
    </row>
    <row r="35" spans="2:13" x14ac:dyDescent="0.25">
      <c r="C35" s="24" t="s">
        <v>16</v>
      </c>
      <c r="D35" s="22"/>
      <c r="E35" s="23"/>
      <c r="F35" s="29"/>
      <c r="G35" s="29"/>
      <c r="H35" s="29"/>
      <c r="I35" s="29"/>
    </row>
    <row r="36" spans="2:13" x14ac:dyDescent="0.25">
      <c r="C36" s="107" t="s">
        <v>17</v>
      </c>
      <c r="D36" s="108"/>
      <c r="E36" s="109"/>
      <c r="F36" s="29">
        <v>60</v>
      </c>
      <c r="G36" s="29">
        <f>-F36</f>
        <v>-60</v>
      </c>
      <c r="H36" s="29"/>
      <c r="I36" s="29">
        <f t="shared" si="1"/>
        <v>0</v>
      </c>
    </row>
    <row r="37" spans="2:13" x14ac:dyDescent="0.25">
      <c r="C37" s="110" t="s">
        <v>18</v>
      </c>
      <c r="D37" s="111"/>
      <c r="E37" s="112"/>
      <c r="F37" s="31"/>
      <c r="G37" s="31"/>
      <c r="H37" s="31"/>
      <c r="I37" s="31"/>
    </row>
    <row r="38" spans="2:13" x14ac:dyDescent="0.25">
      <c r="C38" s="24" t="s">
        <v>19</v>
      </c>
      <c r="D38" s="22"/>
      <c r="E38" s="23"/>
      <c r="F38" s="29"/>
      <c r="G38" s="29"/>
      <c r="H38" s="29"/>
      <c r="I38" s="29"/>
    </row>
    <row r="39" spans="2:13" x14ac:dyDescent="0.25">
      <c r="C39" s="107" t="s">
        <v>20</v>
      </c>
      <c r="D39" s="108"/>
      <c r="E39" s="109"/>
      <c r="F39" s="29">
        <v>640</v>
      </c>
      <c r="G39" s="29">
        <f>-F39</f>
        <v>-640</v>
      </c>
      <c r="H39" s="29"/>
      <c r="I39" s="29">
        <f t="shared" ref="I39:I40" si="2">SUM(F39:H39)</f>
        <v>0</v>
      </c>
    </row>
    <row r="40" spans="2:13" x14ac:dyDescent="0.25">
      <c r="C40" s="107" t="s">
        <v>21</v>
      </c>
      <c r="D40" s="108"/>
      <c r="E40" s="109"/>
      <c r="F40" s="29">
        <v>200</v>
      </c>
      <c r="G40" s="29">
        <f>-F40</f>
        <v>-200</v>
      </c>
      <c r="H40" s="29"/>
      <c r="I40" s="29">
        <f t="shared" si="2"/>
        <v>0</v>
      </c>
    </row>
    <row r="41" spans="2:13" ht="15.75" thickBot="1" x14ac:dyDescent="0.3">
      <c r="C41" s="113" t="s">
        <v>22</v>
      </c>
      <c r="D41" s="114"/>
      <c r="E41" s="115"/>
      <c r="F41" s="33"/>
      <c r="G41" s="33"/>
      <c r="H41" s="33"/>
      <c r="I41" s="33"/>
    </row>
    <row r="42" spans="2:13" ht="15.75" thickBot="1" x14ac:dyDescent="0.3">
      <c r="C42" s="25" t="s">
        <v>32</v>
      </c>
      <c r="D42" s="26"/>
      <c r="E42" s="27"/>
      <c r="F42" s="34">
        <f>SUM(F24:F41)</f>
        <v>1200</v>
      </c>
      <c r="G42" s="34">
        <f>SUM(G24:G41)</f>
        <v>0</v>
      </c>
      <c r="H42" s="34">
        <f>SUM(H24:H41)</f>
        <v>400</v>
      </c>
      <c r="I42" s="34">
        <f>SUM(I24:I41)</f>
        <v>1600</v>
      </c>
    </row>
    <row r="43" spans="2:13" x14ac:dyDescent="0.25">
      <c r="F43" s="53"/>
    </row>
    <row r="45" spans="2:13" x14ac:dyDescent="0.25">
      <c r="B45" s="35" t="s">
        <v>75</v>
      </c>
    </row>
    <row r="46" spans="2:13" x14ac:dyDescent="0.25">
      <c r="B46" s="35" t="s">
        <v>86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</row>
    <row r="47" spans="2:13" x14ac:dyDescent="0.25">
      <c r="B47" s="35"/>
      <c r="C47" s="63"/>
      <c r="D47" s="63"/>
      <c r="E47" s="63"/>
      <c r="F47" s="63"/>
      <c r="G47" s="63"/>
      <c r="H47" s="63"/>
      <c r="I47" s="63"/>
      <c r="J47" s="63"/>
      <c r="K47" s="63"/>
      <c r="L47" s="63"/>
    </row>
    <row r="48" spans="2:13" x14ac:dyDescent="0.25">
      <c r="B48" s="42" t="s">
        <v>76</v>
      </c>
      <c r="C48" s="63" t="s">
        <v>90</v>
      </c>
      <c r="D48" s="63"/>
      <c r="E48" s="63"/>
      <c r="F48" s="63"/>
      <c r="G48" s="63"/>
      <c r="H48" s="63"/>
      <c r="I48" s="63"/>
      <c r="J48" s="63"/>
      <c r="K48" s="63"/>
      <c r="L48" s="63"/>
      <c r="M48" s="65"/>
    </row>
    <row r="49" spans="2:13" x14ac:dyDescent="0.25">
      <c r="B49" s="42"/>
      <c r="C49" s="63" t="s">
        <v>91</v>
      </c>
      <c r="D49" s="63"/>
      <c r="E49" s="63"/>
      <c r="F49" s="63"/>
      <c r="G49" s="63"/>
      <c r="H49" s="63"/>
      <c r="I49" s="63"/>
      <c r="J49" s="63"/>
      <c r="K49" s="63"/>
      <c r="L49" s="63"/>
      <c r="M49" s="65"/>
    </row>
    <row r="50" spans="2:13" x14ac:dyDescent="0.25">
      <c r="B50" s="35"/>
    </row>
    <row r="51" spans="2:13" x14ac:dyDescent="0.25">
      <c r="B51" s="63" t="s">
        <v>72</v>
      </c>
      <c r="F51" s="43">
        <v>7</v>
      </c>
    </row>
    <row r="52" spans="2:13" x14ac:dyDescent="0.25">
      <c r="B52" s="22" t="s">
        <v>52</v>
      </c>
      <c r="F52" s="43">
        <v>9</v>
      </c>
    </row>
    <row r="53" spans="2:13" x14ac:dyDescent="0.25">
      <c r="B53" s="22" t="s">
        <v>40</v>
      </c>
      <c r="F53" s="43">
        <v>6</v>
      </c>
    </row>
    <row r="54" spans="2:13" x14ac:dyDescent="0.25">
      <c r="B54" s="22" t="s">
        <v>41</v>
      </c>
      <c r="F54" s="43">
        <v>6</v>
      </c>
      <c r="G54" t="s">
        <v>100</v>
      </c>
    </row>
    <row r="55" spans="2:13" x14ac:dyDescent="0.25">
      <c r="B55" s="22" t="s">
        <v>51</v>
      </c>
      <c r="F55" s="43">
        <v>8</v>
      </c>
    </row>
    <row r="56" spans="2:13" ht="15.75" thickBot="1" x14ac:dyDescent="0.3">
      <c r="B56" s="35"/>
    </row>
    <row r="57" spans="2:13" x14ac:dyDescent="0.25">
      <c r="B57" s="2"/>
      <c r="C57" s="8"/>
      <c r="D57" s="9"/>
      <c r="E57" s="9"/>
      <c r="F57" s="14" t="s">
        <v>39</v>
      </c>
      <c r="G57" s="48" t="s">
        <v>25</v>
      </c>
      <c r="H57" s="48" t="s">
        <v>28</v>
      </c>
      <c r="I57" s="14" t="s">
        <v>24</v>
      </c>
    </row>
    <row r="58" spans="2:13" x14ac:dyDescent="0.25">
      <c r="B58" s="2"/>
      <c r="C58" s="105" t="s">
        <v>23</v>
      </c>
      <c r="D58" s="106"/>
      <c r="E58" s="106"/>
      <c r="F58" s="15" t="s">
        <v>38</v>
      </c>
      <c r="G58" s="49" t="s">
        <v>26</v>
      </c>
      <c r="H58" s="49" t="s">
        <v>29</v>
      </c>
      <c r="I58" s="15" t="s">
        <v>30</v>
      </c>
    </row>
    <row r="59" spans="2:13" x14ac:dyDescent="0.25">
      <c r="B59" s="2"/>
      <c r="C59" s="10"/>
      <c r="D59" s="11"/>
      <c r="E59" s="11"/>
      <c r="F59" s="15" t="s">
        <v>37</v>
      </c>
      <c r="G59" s="49" t="s">
        <v>27</v>
      </c>
      <c r="H59" s="49"/>
      <c r="I59" s="15"/>
    </row>
    <row r="60" spans="2:13" ht="15.75" thickBot="1" x14ac:dyDescent="0.3">
      <c r="C60" s="12"/>
      <c r="D60" s="13"/>
      <c r="E60" s="13"/>
      <c r="F60" s="68" t="s">
        <v>31</v>
      </c>
      <c r="G60" s="69" t="s">
        <v>31</v>
      </c>
      <c r="H60" s="69" t="s">
        <v>31</v>
      </c>
      <c r="I60" s="68" t="s">
        <v>31</v>
      </c>
    </row>
    <row r="61" spans="2:13" x14ac:dyDescent="0.25">
      <c r="C61" s="18" t="s">
        <v>8</v>
      </c>
      <c r="D61" s="19"/>
      <c r="E61" s="20"/>
      <c r="F61" s="28"/>
      <c r="G61" s="28"/>
      <c r="H61" s="28"/>
      <c r="I61" s="28"/>
      <c r="K61" s="102" t="s">
        <v>84</v>
      </c>
    </row>
    <row r="62" spans="2:13" x14ac:dyDescent="0.25">
      <c r="C62" s="107" t="s">
        <v>9</v>
      </c>
      <c r="D62" s="108"/>
      <c r="E62" s="109"/>
      <c r="F62" s="29"/>
      <c r="G62" s="29"/>
      <c r="H62" s="29"/>
      <c r="I62" s="29"/>
      <c r="K62" s="102" t="s">
        <v>85</v>
      </c>
    </row>
    <row r="63" spans="2:13" x14ac:dyDescent="0.25">
      <c r="C63" s="21"/>
      <c r="D63" s="4" t="s">
        <v>4</v>
      </c>
      <c r="E63" s="23"/>
      <c r="F63" s="29">
        <f>+D6</f>
        <v>1200</v>
      </c>
      <c r="G63" s="29">
        <f>+(-G66-G71-G73-G74-G76-G77-G78)*(F63/(F63+F64))</f>
        <v>5520</v>
      </c>
      <c r="H63" s="29"/>
      <c r="I63" s="29">
        <f>SUM(F63:H63)</f>
        <v>6720</v>
      </c>
      <c r="J63" s="67">
        <f>+I63/(I63+I64+I65)</f>
        <v>0.56000000000000005</v>
      </c>
      <c r="K63" s="104">
        <f>+J63-J26</f>
        <v>-3.9999999999999925E-2</v>
      </c>
      <c r="L63" s="35" t="s">
        <v>88</v>
      </c>
    </row>
    <row r="64" spans="2:13" x14ac:dyDescent="0.25">
      <c r="C64" s="21"/>
      <c r="D64" s="4" t="s">
        <v>5</v>
      </c>
      <c r="E64" s="23"/>
      <c r="F64" s="29">
        <f>+D7</f>
        <v>300</v>
      </c>
      <c r="G64" s="29">
        <f>+(-G66-G71-G73-G74-G76-G77-G78)*(F64/(F63+F64))</f>
        <v>1380</v>
      </c>
      <c r="H64" s="29"/>
      <c r="I64" s="29">
        <f t="shared" ref="I64" si="3">SUM(F64:H64)</f>
        <v>1680</v>
      </c>
      <c r="J64" s="67">
        <f>+I64/(I63+I64+I65)</f>
        <v>0.14000000000000001</v>
      </c>
      <c r="K64" s="104">
        <f>+J64-J27</f>
        <v>-9.9999999999999811E-3</v>
      </c>
      <c r="L64" s="35" t="s">
        <v>88</v>
      </c>
    </row>
    <row r="65" spans="3:12" x14ac:dyDescent="0.25">
      <c r="C65" s="21"/>
      <c r="D65" s="4" t="s">
        <v>6</v>
      </c>
      <c r="E65" s="23"/>
      <c r="F65" s="30">
        <v>0</v>
      </c>
      <c r="G65" s="29"/>
      <c r="H65" s="29">
        <f>+D12*F52</f>
        <v>3600</v>
      </c>
      <c r="I65" s="29">
        <f>SUM(F65:H65)</f>
        <v>3600</v>
      </c>
      <c r="J65" s="67">
        <f>+I65/(I63+I64+I65)</f>
        <v>0.3</v>
      </c>
      <c r="K65" s="104">
        <f>+J65-J28</f>
        <v>4.9999999999999989E-2</v>
      </c>
      <c r="L65" s="35" t="s">
        <v>88</v>
      </c>
    </row>
    <row r="66" spans="3:12" x14ac:dyDescent="0.25">
      <c r="C66" s="110" t="s">
        <v>10</v>
      </c>
      <c r="D66" s="111"/>
      <c r="E66" s="112"/>
      <c r="F66" s="51">
        <f>+(G8*F51)-D8</f>
        <v>600</v>
      </c>
      <c r="G66" s="31">
        <f>-F66</f>
        <v>-600</v>
      </c>
      <c r="H66" s="31"/>
      <c r="I66" s="31">
        <f>SUM(F66:H66)</f>
        <v>0</v>
      </c>
    </row>
    <row r="67" spans="3:12" x14ac:dyDescent="0.25">
      <c r="C67" s="24" t="s">
        <v>11</v>
      </c>
      <c r="D67" s="22"/>
      <c r="E67" s="23"/>
      <c r="F67" s="29"/>
      <c r="G67" s="29"/>
      <c r="H67" s="29"/>
      <c r="I67" s="29"/>
    </row>
    <row r="68" spans="3:12" x14ac:dyDescent="0.25">
      <c r="C68" s="107" t="s">
        <v>12</v>
      </c>
      <c r="D68" s="108"/>
      <c r="E68" s="109"/>
      <c r="F68" s="30">
        <v>0</v>
      </c>
      <c r="G68" s="29"/>
      <c r="H68" s="29"/>
      <c r="I68" s="29">
        <f t="shared" ref="I68:I69" si="4">SUM(F68:H68)</f>
        <v>0</v>
      </c>
    </row>
    <row r="69" spans="3:12" x14ac:dyDescent="0.25">
      <c r="C69" s="110" t="s">
        <v>13</v>
      </c>
      <c r="D69" s="111"/>
      <c r="E69" s="112"/>
      <c r="F69" s="32">
        <v>0</v>
      </c>
      <c r="G69" s="31"/>
      <c r="H69" s="31"/>
      <c r="I69" s="31">
        <f t="shared" si="4"/>
        <v>0</v>
      </c>
    </row>
    <row r="70" spans="3:12" x14ac:dyDescent="0.25">
      <c r="C70" s="24" t="s">
        <v>14</v>
      </c>
      <c r="D70" s="22"/>
      <c r="E70" s="23"/>
      <c r="F70" s="29"/>
      <c r="G70" s="29"/>
      <c r="H70" s="29"/>
      <c r="I70" s="29"/>
    </row>
    <row r="71" spans="3:12" x14ac:dyDescent="0.25">
      <c r="C71" s="110" t="s">
        <v>15</v>
      </c>
      <c r="D71" s="111"/>
      <c r="E71" s="112"/>
      <c r="F71" s="51">
        <f>+(F40*F51)-F77</f>
        <v>-200</v>
      </c>
      <c r="G71" s="31">
        <f>-F71</f>
        <v>200</v>
      </c>
      <c r="H71" s="31"/>
      <c r="I71" s="31"/>
    </row>
    <row r="72" spans="3:12" x14ac:dyDescent="0.25">
      <c r="C72" s="24" t="s">
        <v>16</v>
      </c>
      <c r="D72" s="22"/>
      <c r="E72" s="23"/>
      <c r="F72" s="29"/>
      <c r="G72" s="29"/>
      <c r="H72" s="29"/>
      <c r="I72" s="29"/>
    </row>
    <row r="73" spans="3:12" x14ac:dyDescent="0.25">
      <c r="C73" s="107" t="s">
        <v>17</v>
      </c>
      <c r="D73" s="108"/>
      <c r="E73" s="109"/>
      <c r="F73" s="29">
        <f>+F36*F53</f>
        <v>360</v>
      </c>
      <c r="G73" s="29">
        <f>-F73</f>
        <v>-360</v>
      </c>
      <c r="H73" s="29"/>
      <c r="I73" s="29">
        <f t="shared" ref="I73" si="5">SUM(F73:H73)</f>
        <v>0</v>
      </c>
    </row>
    <row r="74" spans="3:12" x14ac:dyDescent="0.25">
      <c r="C74" s="110" t="s">
        <v>18</v>
      </c>
      <c r="D74" s="111"/>
      <c r="E74" s="112"/>
      <c r="F74" s="51">
        <f>(+F36*F51)-F73</f>
        <v>60</v>
      </c>
      <c r="G74" s="31">
        <f>-F74</f>
        <v>-60</v>
      </c>
      <c r="H74" s="31"/>
      <c r="I74" s="31"/>
    </row>
    <row r="75" spans="3:12" x14ac:dyDescent="0.25">
      <c r="C75" s="24" t="s">
        <v>19</v>
      </c>
      <c r="D75" s="22"/>
      <c r="E75" s="23"/>
      <c r="F75" s="29"/>
      <c r="G75" s="29"/>
      <c r="H75" s="29"/>
      <c r="I75" s="29"/>
    </row>
    <row r="76" spans="3:12" x14ac:dyDescent="0.25">
      <c r="C76" s="107" t="s">
        <v>20</v>
      </c>
      <c r="D76" s="108"/>
      <c r="E76" s="109"/>
      <c r="F76" s="29">
        <f>+F39*F54</f>
        <v>3840</v>
      </c>
      <c r="G76" s="29">
        <f>-F76</f>
        <v>-3840</v>
      </c>
      <c r="H76" s="29"/>
      <c r="I76" s="29">
        <f t="shared" ref="I76:I77" si="6">SUM(F76:H76)</f>
        <v>0</v>
      </c>
    </row>
    <row r="77" spans="3:12" x14ac:dyDescent="0.25">
      <c r="C77" s="107" t="s">
        <v>21</v>
      </c>
      <c r="D77" s="108"/>
      <c r="E77" s="109"/>
      <c r="F77" s="29">
        <f>+F40*F55</f>
        <v>1600</v>
      </c>
      <c r="G77" s="29">
        <f>-F77</f>
        <v>-1600</v>
      </c>
      <c r="H77" s="29"/>
      <c r="I77" s="29">
        <f t="shared" si="6"/>
        <v>0</v>
      </c>
    </row>
    <row r="78" spans="3:12" ht="15.75" thickBot="1" x14ac:dyDescent="0.3">
      <c r="C78" s="113" t="s">
        <v>22</v>
      </c>
      <c r="D78" s="114"/>
      <c r="E78" s="115"/>
      <c r="F78" s="52">
        <f>(+F39*F51)-F76</f>
        <v>640</v>
      </c>
      <c r="G78" s="29">
        <f>-F78</f>
        <v>-640</v>
      </c>
      <c r="H78" s="33"/>
      <c r="I78" s="33"/>
    </row>
    <row r="79" spans="3:12" ht="15.75" thickBot="1" x14ac:dyDescent="0.3">
      <c r="C79" s="25" t="s">
        <v>32</v>
      </c>
      <c r="D79" s="26"/>
      <c r="E79" s="27"/>
      <c r="F79" s="34">
        <f>SUM(F61:F78)</f>
        <v>8400</v>
      </c>
      <c r="G79" s="34">
        <f t="shared" ref="G79:I79" si="7">SUM(G61:G78)</f>
        <v>0</v>
      </c>
      <c r="H79" s="34">
        <f t="shared" si="7"/>
        <v>3600</v>
      </c>
      <c r="I79" s="34">
        <f t="shared" si="7"/>
        <v>12000</v>
      </c>
    </row>
    <row r="81" spans="3:10" x14ac:dyDescent="0.25">
      <c r="E81" s="46" t="s">
        <v>45</v>
      </c>
    </row>
    <row r="82" spans="3:10" x14ac:dyDescent="0.25">
      <c r="E82" s="44" t="s">
        <v>42</v>
      </c>
      <c r="F82" s="45">
        <f>+((F26+F27+F28)*F51)-(F63+F64+F65+F66)</f>
        <v>0</v>
      </c>
      <c r="H82" s="45">
        <f>+((H26+H27+H28)*F52)-(H63+H64+H65+H66)</f>
        <v>0</v>
      </c>
      <c r="I82" s="45">
        <f>+((I26+I27+I28)*F51)-(I63+I64+I65+I66)</f>
        <v>-800</v>
      </c>
      <c r="J82" s="35" t="s">
        <v>88</v>
      </c>
    </row>
    <row r="83" spans="3:10" x14ac:dyDescent="0.25">
      <c r="E83" s="44" t="s">
        <v>46</v>
      </c>
      <c r="F83" s="45">
        <f>+((F31)*F51)-(F68+F69)</f>
        <v>0</v>
      </c>
      <c r="I83" s="45">
        <f>+((I31)*F51)-(I68+I69)</f>
        <v>0</v>
      </c>
    </row>
    <row r="84" spans="3:10" x14ac:dyDescent="0.25">
      <c r="E84" s="44" t="s">
        <v>43</v>
      </c>
      <c r="F84" s="45">
        <f>+((F36)*F51)-(F73+F74)</f>
        <v>0</v>
      </c>
      <c r="I84" s="45">
        <f>+((I36)*F51)-(I73+I74)</f>
        <v>0</v>
      </c>
    </row>
    <row r="85" spans="3:10" x14ac:dyDescent="0.25">
      <c r="E85" s="44" t="s">
        <v>47</v>
      </c>
      <c r="F85" s="45">
        <f>+((F39+F40)*F51)-(F76+F77+F78+F71)</f>
        <v>0</v>
      </c>
      <c r="I85" s="45">
        <f>+((I39+I40)*F51)-(I76+I77+I78+I71)</f>
        <v>0</v>
      </c>
    </row>
    <row r="86" spans="3:10" x14ac:dyDescent="0.25">
      <c r="E86" s="44" t="s">
        <v>44</v>
      </c>
      <c r="F86" s="45">
        <f>+(F42*F51)-F79</f>
        <v>0</v>
      </c>
      <c r="I86" s="45">
        <f>+(I42*F51)-I79</f>
        <v>-800</v>
      </c>
    </row>
    <row r="88" spans="3:10" s="63" customFormat="1" x14ac:dyDescent="0.25">
      <c r="C88" s="42" t="s">
        <v>89</v>
      </c>
      <c r="D88" s="63" t="s">
        <v>77</v>
      </c>
    </row>
    <row r="89" spans="3:10" s="63" customFormat="1" x14ac:dyDescent="0.25">
      <c r="D89" s="63" t="s">
        <v>78</v>
      </c>
    </row>
    <row r="90" spans="3:10" s="63" customFormat="1" x14ac:dyDescent="0.25"/>
    <row r="91" spans="3:10" s="63" customFormat="1" x14ac:dyDescent="0.25">
      <c r="D91" s="63" t="s">
        <v>92</v>
      </c>
    </row>
    <row r="92" spans="3:10" s="63" customFormat="1" x14ac:dyDescent="0.25">
      <c r="D92" s="63" t="s">
        <v>93</v>
      </c>
    </row>
    <row r="93" spans="3:10" s="63" customFormat="1" x14ac:dyDescent="0.25"/>
    <row r="94" spans="3:10" s="63" customFormat="1" x14ac:dyDescent="0.25">
      <c r="D94" s="63" t="s">
        <v>94</v>
      </c>
    </row>
    <row r="95" spans="3:10" s="63" customFormat="1" x14ac:dyDescent="0.25"/>
    <row r="96" spans="3:10" s="63" customFormat="1" x14ac:dyDescent="0.25"/>
    <row r="97" spans="2:9" s="63" customFormat="1" x14ac:dyDescent="0.25">
      <c r="B97" s="35" t="s">
        <v>96</v>
      </c>
    </row>
    <row r="98" spans="2:9" s="63" customFormat="1" x14ac:dyDescent="0.25">
      <c r="B98" s="35" t="s">
        <v>95</v>
      </c>
    </row>
    <row r="99" spans="2:9" s="63" customFormat="1" x14ac:dyDescent="0.25"/>
    <row r="100" spans="2:9" s="63" customFormat="1" x14ac:dyDescent="0.25">
      <c r="C100" s="42" t="s">
        <v>97</v>
      </c>
      <c r="D100" s="63" t="s">
        <v>98</v>
      </c>
    </row>
    <row r="101" spans="2:9" s="63" customFormat="1" x14ac:dyDescent="0.25">
      <c r="D101" s="63" t="s">
        <v>99</v>
      </c>
    </row>
    <row r="102" spans="2:9" s="63" customFormat="1" x14ac:dyDescent="0.25"/>
    <row r="103" spans="2:9" s="63" customFormat="1" x14ac:dyDescent="0.25">
      <c r="B103" s="63" t="s">
        <v>72</v>
      </c>
      <c r="F103" s="72">
        <f>+F104</f>
        <v>9</v>
      </c>
    </row>
    <row r="104" spans="2:9" s="63" customFormat="1" x14ac:dyDescent="0.25">
      <c r="B104" s="73" t="s">
        <v>52</v>
      </c>
      <c r="F104" s="72">
        <v>9</v>
      </c>
    </row>
    <row r="105" spans="2:9" s="63" customFormat="1" x14ac:dyDescent="0.25">
      <c r="B105" s="73" t="s">
        <v>40</v>
      </c>
      <c r="F105" s="72">
        <v>6</v>
      </c>
    </row>
    <row r="106" spans="2:9" s="63" customFormat="1" x14ac:dyDescent="0.25">
      <c r="B106" s="73" t="s">
        <v>41</v>
      </c>
      <c r="F106" s="72">
        <v>6</v>
      </c>
      <c r="G106" s="63" t="s">
        <v>87</v>
      </c>
    </row>
    <row r="107" spans="2:9" s="63" customFormat="1" x14ac:dyDescent="0.25">
      <c r="B107" s="73" t="s">
        <v>51</v>
      </c>
      <c r="F107" s="72">
        <v>8</v>
      </c>
    </row>
    <row r="108" spans="2:9" s="63" customFormat="1" ht="15.75" thickBot="1" x14ac:dyDescent="0.3">
      <c r="B108" s="35"/>
    </row>
    <row r="109" spans="2:9" s="63" customFormat="1" x14ac:dyDescent="0.25">
      <c r="B109" s="35"/>
      <c r="C109" s="74"/>
      <c r="D109" s="75"/>
      <c r="E109" s="75"/>
      <c r="F109" s="76" t="s">
        <v>39</v>
      </c>
      <c r="G109" s="77" t="s">
        <v>25</v>
      </c>
      <c r="H109" s="77" t="s">
        <v>28</v>
      </c>
      <c r="I109" s="76" t="s">
        <v>24</v>
      </c>
    </row>
    <row r="110" spans="2:9" s="63" customFormat="1" x14ac:dyDescent="0.25">
      <c r="B110" s="35"/>
      <c r="C110" s="116" t="s">
        <v>23</v>
      </c>
      <c r="D110" s="117"/>
      <c r="E110" s="117"/>
      <c r="F110" s="80" t="s">
        <v>38</v>
      </c>
      <c r="G110" s="81" t="s">
        <v>26</v>
      </c>
      <c r="H110" s="81" t="s">
        <v>29</v>
      </c>
      <c r="I110" s="80" t="s">
        <v>30</v>
      </c>
    </row>
    <row r="111" spans="2:9" s="63" customFormat="1" x14ac:dyDescent="0.25">
      <c r="B111" s="35"/>
      <c r="C111" s="78"/>
      <c r="D111" s="79"/>
      <c r="E111" s="79"/>
      <c r="F111" s="80" t="s">
        <v>37</v>
      </c>
      <c r="G111" s="81" t="s">
        <v>27</v>
      </c>
      <c r="H111" s="81"/>
      <c r="I111" s="80"/>
    </row>
    <row r="112" spans="2:9" s="63" customFormat="1" ht="15.75" thickBot="1" x14ac:dyDescent="0.3">
      <c r="C112" s="82"/>
      <c r="D112" s="83"/>
      <c r="E112" s="83"/>
      <c r="F112" s="68" t="s">
        <v>31</v>
      </c>
      <c r="G112" s="69" t="s">
        <v>31</v>
      </c>
      <c r="H112" s="69" t="s">
        <v>31</v>
      </c>
      <c r="I112" s="68" t="s">
        <v>31</v>
      </c>
    </row>
    <row r="113" spans="3:12" s="63" customFormat="1" x14ac:dyDescent="0.25">
      <c r="C113" s="84" t="s">
        <v>8</v>
      </c>
      <c r="D113" s="85"/>
      <c r="E113" s="86"/>
      <c r="F113" s="71"/>
      <c r="G113" s="71"/>
      <c r="H113" s="71"/>
      <c r="I113" s="71"/>
      <c r="K113" s="102" t="s">
        <v>84</v>
      </c>
    </row>
    <row r="114" spans="3:12" s="63" customFormat="1" x14ac:dyDescent="0.25">
      <c r="C114" s="118" t="s">
        <v>9</v>
      </c>
      <c r="D114" s="119"/>
      <c r="E114" s="120"/>
      <c r="F114" s="89"/>
      <c r="G114" s="89"/>
      <c r="H114" s="89"/>
      <c r="I114" s="89"/>
      <c r="K114" s="102" t="s">
        <v>85</v>
      </c>
    </row>
    <row r="115" spans="3:12" s="63" customFormat="1" x14ac:dyDescent="0.25">
      <c r="C115" s="87"/>
      <c r="D115" s="90" t="s">
        <v>4</v>
      </c>
      <c r="E115" s="88"/>
      <c r="F115" s="89">
        <f>+D6</f>
        <v>1200</v>
      </c>
      <c r="G115" s="89">
        <f>+(-G118-G123-G125-G126-G128-G129-G130)*(F115/(F115+F116))</f>
        <v>7440</v>
      </c>
      <c r="H115" s="89"/>
      <c r="I115" s="89">
        <f>SUM(F115:H115)</f>
        <v>8640</v>
      </c>
      <c r="J115" s="91">
        <f>+I115/(I115+I116+I117)</f>
        <v>0.6</v>
      </c>
      <c r="K115" s="103">
        <f>+J115-J26</f>
        <v>0</v>
      </c>
      <c r="L115" s="35"/>
    </row>
    <row r="116" spans="3:12" s="63" customFormat="1" x14ac:dyDescent="0.25">
      <c r="C116" s="87"/>
      <c r="D116" s="90" t="s">
        <v>5</v>
      </c>
      <c r="E116" s="88"/>
      <c r="F116" s="89">
        <f>+D7</f>
        <v>300</v>
      </c>
      <c r="G116" s="89">
        <f>+(-G118-G123-G125-G126-G128-G129-G130)*(F116/(F115+F116))</f>
        <v>1860</v>
      </c>
      <c r="H116" s="89"/>
      <c r="I116" s="89">
        <f t="shared" ref="I116" si="8">SUM(F116:H116)</f>
        <v>2160</v>
      </c>
      <c r="J116" s="91">
        <f>+I116/(I115+I116+I117)</f>
        <v>0.15</v>
      </c>
      <c r="K116" s="103">
        <f>+J116-J27</f>
        <v>0</v>
      </c>
      <c r="L116" s="35"/>
    </row>
    <row r="117" spans="3:12" s="63" customFormat="1" x14ac:dyDescent="0.25">
      <c r="C117" s="87"/>
      <c r="D117" s="90" t="s">
        <v>6</v>
      </c>
      <c r="E117" s="88"/>
      <c r="F117" s="92">
        <v>0</v>
      </c>
      <c r="G117" s="89"/>
      <c r="H117" s="89">
        <f>+D12*F52</f>
        <v>3600</v>
      </c>
      <c r="I117" s="89">
        <f>SUM(F117:H117)</f>
        <v>3600</v>
      </c>
      <c r="J117" s="91">
        <f>+I117/(I115+I116+I117)</f>
        <v>0.25</v>
      </c>
      <c r="K117" s="103">
        <f>+J117-J28</f>
        <v>0</v>
      </c>
      <c r="L117" s="35"/>
    </row>
    <row r="118" spans="3:12" s="63" customFormat="1" x14ac:dyDescent="0.25">
      <c r="C118" s="121" t="s">
        <v>10</v>
      </c>
      <c r="D118" s="122"/>
      <c r="E118" s="123"/>
      <c r="F118" s="93">
        <f>+(G8*F103)-D8</f>
        <v>1200</v>
      </c>
      <c r="G118" s="70">
        <f>-F118</f>
        <v>-1200</v>
      </c>
      <c r="H118" s="70"/>
      <c r="I118" s="70">
        <f>SUM(F118:H118)</f>
        <v>0</v>
      </c>
    </row>
    <row r="119" spans="3:12" s="63" customFormat="1" x14ac:dyDescent="0.25">
      <c r="C119" s="94" t="s">
        <v>11</v>
      </c>
      <c r="D119" s="73"/>
      <c r="E119" s="88"/>
      <c r="F119" s="89"/>
      <c r="G119" s="89"/>
      <c r="H119" s="89"/>
      <c r="I119" s="89"/>
    </row>
    <row r="120" spans="3:12" s="63" customFormat="1" x14ac:dyDescent="0.25">
      <c r="C120" s="118" t="s">
        <v>12</v>
      </c>
      <c r="D120" s="119"/>
      <c r="E120" s="120"/>
      <c r="F120" s="92">
        <v>0</v>
      </c>
      <c r="G120" s="89"/>
      <c r="H120" s="89"/>
      <c r="I120" s="89">
        <f t="shared" ref="I120:I121" si="9">SUM(F120:H120)</f>
        <v>0</v>
      </c>
    </row>
    <row r="121" spans="3:12" s="63" customFormat="1" x14ac:dyDescent="0.25">
      <c r="C121" s="121" t="s">
        <v>13</v>
      </c>
      <c r="D121" s="122"/>
      <c r="E121" s="123"/>
      <c r="F121" s="95">
        <v>0</v>
      </c>
      <c r="G121" s="70"/>
      <c r="H121" s="70"/>
      <c r="I121" s="70">
        <f t="shared" si="9"/>
        <v>0</v>
      </c>
    </row>
    <row r="122" spans="3:12" s="63" customFormat="1" x14ac:dyDescent="0.25">
      <c r="C122" s="94" t="s">
        <v>14</v>
      </c>
      <c r="D122" s="73"/>
      <c r="E122" s="88"/>
      <c r="F122" s="89"/>
      <c r="G122" s="89"/>
      <c r="H122" s="89"/>
      <c r="I122" s="89"/>
    </row>
    <row r="123" spans="3:12" s="63" customFormat="1" x14ac:dyDescent="0.25">
      <c r="C123" s="121" t="s">
        <v>15</v>
      </c>
      <c r="D123" s="122"/>
      <c r="E123" s="123"/>
      <c r="F123" s="93">
        <f>+(F40*F103)-F129</f>
        <v>200</v>
      </c>
      <c r="G123" s="70">
        <f>-F123</f>
        <v>-200</v>
      </c>
      <c r="H123" s="70"/>
      <c r="I123" s="70"/>
    </row>
    <row r="124" spans="3:12" s="63" customFormat="1" x14ac:dyDescent="0.25">
      <c r="C124" s="94" t="s">
        <v>16</v>
      </c>
      <c r="D124" s="73"/>
      <c r="E124" s="88"/>
      <c r="F124" s="89"/>
      <c r="G124" s="89"/>
      <c r="H124" s="89"/>
      <c r="I124" s="89"/>
    </row>
    <row r="125" spans="3:12" s="63" customFormat="1" x14ac:dyDescent="0.25">
      <c r="C125" s="118" t="s">
        <v>17</v>
      </c>
      <c r="D125" s="119"/>
      <c r="E125" s="120"/>
      <c r="F125" s="89">
        <f>+F36*F105</f>
        <v>360</v>
      </c>
      <c r="G125" s="89">
        <f>-F125</f>
        <v>-360</v>
      </c>
      <c r="H125" s="89"/>
      <c r="I125" s="89">
        <f t="shared" ref="I125" si="10">SUM(F125:H125)</f>
        <v>0</v>
      </c>
    </row>
    <row r="126" spans="3:12" s="63" customFormat="1" x14ac:dyDescent="0.25">
      <c r="C126" s="121" t="s">
        <v>18</v>
      </c>
      <c r="D126" s="122"/>
      <c r="E126" s="123"/>
      <c r="F126" s="93">
        <f>(+F36*F103)-F125</f>
        <v>180</v>
      </c>
      <c r="G126" s="70">
        <f>-F126</f>
        <v>-180</v>
      </c>
      <c r="H126" s="70"/>
      <c r="I126" s="70"/>
    </row>
    <row r="127" spans="3:12" s="63" customFormat="1" x14ac:dyDescent="0.25">
      <c r="C127" s="94" t="s">
        <v>19</v>
      </c>
      <c r="D127" s="73"/>
      <c r="E127" s="88"/>
      <c r="F127" s="89"/>
      <c r="G127" s="89"/>
      <c r="H127" s="89"/>
      <c r="I127" s="89"/>
    </row>
    <row r="128" spans="3:12" s="63" customFormat="1" x14ac:dyDescent="0.25">
      <c r="C128" s="118" t="s">
        <v>20</v>
      </c>
      <c r="D128" s="119"/>
      <c r="E128" s="120"/>
      <c r="F128" s="89">
        <f>+F39*F106</f>
        <v>3840</v>
      </c>
      <c r="G128" s="89">
        <f>-F128</f>
        <v>-3840</v>
      </c>
      <c r="H128" s="89"/>
      <c r="I128" s="89">
        <f t="shared" ref="I128:I129" si="11">SUM(F128:H128)</f>
        <v>0</v>
      </c>
    </row>
    <row r="129" spans="3:10" s="63" customFormat="1" x14ac:dyDescent="0.25">
      <c r="C129" s="118" t="s">
        <v>21</v>
      </c>
      <c r="D129" s="119"/>
      <c r="E129" s="120"/>
      <c r="F129" s="89">
        <f>+F40*F107</f>
        <v>1600</v>
      </c>
      <c r="G129" s="89">
        <f>-F129</f>
        <v>-1600</v>
      </c>
      <c r="H129" s="89"/>
      <c r="I129" s="89">
        <f t="shared" si="11"/>
        <v>0</v>
      </c>
    </row>
    <row r="130" spans="3:10" s="63" customFormat="1" ht="15.75" thickBot="1" x14ac:dyDescent="0.3">
      <c r="C130" s="124" t="s">
        <v>22</v>
      </c>
      <c r="D130" s="125"/>
      <c r="E130" s="126"/>
      <c r="F130" s="96">
        <f>(+F39*F103)-F128</f>
        <v>1920</v>
      </c>
      <c r="G130" s="89">
        <f>-F130</f>
        <v>-1920</v>
      </c>
      <c r="H130" s="97"/>
      <c r="I130" s="97"/>
    </row>
    <row r="131" spans="3:10" s="63" customFormat="1" ht="15.75" thickBot="1" x14ac:dyDescent="0.3">
      <c r="C131" s="98" t="s">
        <v>32</v>
      </c>
      <c r="D131" s="99"/>
      <c r="E131" s="100"/>
      <c r="F131" s="101">
        <f>SUM(F113:F130)</f>
        <v>10800</v>
      </c>
      <c r="G131" s="101">
        <f>SUM(G113:G130)</f>
        <v>0</v>
      </c>
      <c r="H131" s="101">
        <f t="shared" ref="H131:I131" si="12">SUM(H113:H130)</f>
        <v>3600</v>
      </c>
      <c r="I131" s="101">
        <f t="shared" si="12"/>
        <v>14400</v>
      </c>
    </row>
    <row r="132" spans="3:10" s="63" customFormat="1" x14ac:dyDescent="0.25"/>
    <row r="133" spans="3:10" x14ac:dyDescent="0.25">
      <c r="E133" s="46" t="s">
        <v>45</v>
      </c>
    </row>
    <row r="134" spans="3:10" x14ac:dyDescent="0.25">
      <c r="E134" s="44" t="s">
        <v>42</v>
      </c>
      <c r="F134" s="45">
        <f>+((F26+F27+F28)*F103)-(F115+F116+F117+F118)</f>
        <v>0</v>
      </c>
      <c r="H134" s="45">
        <f>+((H26+H27+H28)*F104)-(H115+H116+H117+H118)</f>
        <v>0</v>
      </c>
      <c r="I134" s="45">
        <f>+((I26+I27+I28)*F103)-(I115+I116+I117+I118)</f>
        <v>0</v>
      </c>
      <c r="J134" s="64"/>
    </row>
    <row r="135" spans="3:10" x14ac:dyDescent="0.25">
      <c r="E135" s="44" t="s">
        <v>46</v>
      </c>
      <c r="F135" s="45">
        <f>+((F68)*F103)-(F120+F121)</f>
        <v>0</v>
      </c>
      <c r="I135" s="45">
        <f>+((I68)*F103)-(I120+I121)</f>
        <v>0</v>
      </c>
    </row>
    <row r="136" spans="3:10" x14ac:dyDescent="0.25">
      <c r="E136" s="44" t="s">
        <v>43</v>
      </c>
      <c r="F136" s="45">
        <f>+((F36)*F103)-(F125+F126)</f>
        <v>0</v>
      </c>
      <c r="I136" s="45">
        <f>+((I36)*F103)-(I125+I126)</f>
        <v>0</v>
      </c>
    </row>
    <row r="137" spans="3:10" x14ac:dyDescent="0.25">
      <c r="E137" s="44" t="s">
        <v>47</v>
      </c>
      <c r="F137" s="45">
        <f>+((F39+F40)*F103)-(F128+F129+F130+F123)</f>
        <v>0</v>
      </c>
      <c r="I137" s="45">
        <f>+((I39+I40)*F103)-(I128+I129+I130+I123)</f>
        <v>0</v>
      </c>
    </row>
    <row r="138" spans="3:10" x14ac:dyDescent="0.25">
      <c r="E138" s="44" t="s">
        <v>44</v>
      </c>
      <c r="F138" s="45">
        <f>+(F42*F103)-F131</f>
        <v>0</v>
      </c>
      <c r="I138" s="45">
        <f>+(I42*F103)-I131</f>
        <v>0</v>
      </c>
    </row>
  </sheetData>
  <mergeCells count="33">
    <mergeCell ref="C130:E130"/>
    <mergeCell ref="C123:E123"/>
    <mergeCell ref="C125:E125"/>
    <mergeCell ref="C126:E126"/>
    <mergeCell ref="C128:E128"/>
    <mergeCell ref="C129:E129"/>
    <mergeCell ref="C110:E110"/>
    <mergeCell ref="C114:E114"/>
    <mergeCell ref="C118:E118"/>
    <mergeCell ref="C120:E120"/>
    <mergeCell ref="C121:E121"/>
    <mergeCell ref="C74:E74"/>
    <mergeCell ref="C76:E76"/>
    <mergeCell ref="C77:E77"/>
    <mergeCell ref="C78:E78"/>
    <mergeCell ref="C62:E62"/>
    <mergeCell ref="C66:E66"/>
    <mergeCell ref="C68:E68"/>
    <mergeCell ref="C69:E69"/>
    <mergeCell ref="C71:E71"/>
    <mergeCell ref="C73:E73"/>
    <mergeCell ref="C58:E58"/>
    <mergeCell ref="C21:E21"/>
    <mergeCell ref="C25:E25"/>
    <mergeCell ref="C29:E29"/>
    <mergeCell ref="C31:E31"/>
    <mergeCell ref="C32:E32"/>
    <mergeCell ref="C34:E34"/>
    <mergeCell ref="C36:E36"/>
    <mergeCell ref="C37:E37"/>
    <mergeCell ref="C39:E39"/>
    <mergeCell ref="C40:E40"/>
    <mergeCell ref="C41:E4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B06A1-CF1D-419C-8629-8D7441AE319A}">
  <sheetPr>
    <tabColor rgb="FF0000FF"/>
  </sheetPr>
  <dimension ref="B2:K102"/>
  <sheetViews>
    <sheetView zoomScale="85" zoomScaleNormal="85" workbookViewId="0">
      <selection activeCell="I81" sqref="I81"/>
    </sheetView>
  </sheetViews>
  <sheetFormatPr baseColWidth="10" defaultRowHeight="15" x14ac:dyDescent="0.25"/>
  <cols>
    <col min="2" max="2" width="19.140625" customWidth="1"/>
    <col min="3" max="3" width="13.7109375" customWidth="1"/>
    <col min="4" max="4" width="13.28515625" customWidth="1"/>
    <col min="5" max="5" width="22.28515625" customWidth="1"/>
    <col min="6" max="6" width="19.7109375" customWidth="1"/>
    <col min="7" max="7" width="20.28515625" customWidth="1"/>
    <col min="8" max="8" width="20.85546875" customWidth="1"/>
    <col min="9" max="9" width="21" customWidth="1"/>
    <col min="10" max="10" width="20.7109375" customWidth="1"/>
  </cols>
  <sheetData>
    <row r="2" spans="2:7" x14ac:dyDescent="0.25">
      <c r="B2" s="2" t="s">
        <v>105</v>
      </c>
      <c r="C2" s="1" t="s">
        <v>67</v>
      </c>
    </row>
    <row r="3" spans="2:7" x14ac:dyDescent="0.25">
      <c r="B3" s="2"/>
      <c r="C3" s="1"/>
    </row>
    <row r="4" spans="2:7" x14ac:dyDescent="0.25">
      <c r="F4" s="3" t="s">
        <v>33</v>
      </c>
    </row>
    <row r="5" spans="2:7" x14ac:dyDescent="0.25">
      <c r="B5" s="2" t="s">
        <v>0</v>
      </c>
      <c r="F5" s="3" t="s">
        <v>34</v>
      </c>
      <c r="G5" s="3" t="s">
        <v>36</v>
      </c>
    </row>
    <row r="6" spans="2:7" x14ac:dyDescent="0.25">
      <c r="B6" t="s">
        <v>2</v>
      </c>
      <c r="C6" s="3" t="s">
        <v>4</v>
      </c>
      <c r="D6" s="6">
        <v>1200</v>
      </c>
      <c r="E6" s="17">
        <f>+D6/D8</f>
        <v>0.8</v>
      </c>
      <c r="F6" s="41">
        <v>5</v>
      </c>
      <c r="G6">
        <f>+D6/F6</f>
        <v>240</v>
      </c>
    </row>
    <row r="7" spans="2:7" x14ac:dyDescent="0.25">
      <c r="C7" s="3" t="s">
        <v>5</v>
      </c>
      <c r="D7" s="7">
        <v>300</v>
      </c>
      <c r="E7" s="17">
        <f>+D7/D8</f>
        <v>0.2</v>
      </c>
      <c r="F7" s="41">
        <v>5</v>
      </c>
      <c r="G7" s="36">
        <f>+D7/F7</f>
        <v>60</v>
      </c>
    </row>
    <row r="8" spans="2:7" x14ac:dyDescent="0.25">
      <c r="C8" s="4" t="s">
        <v>3</v>
      </c>
      <c r="D8" s="6">
        <f>SUM(D6:D7)</f>
        <v>1500</v>
      </c>
      <c r="F8" s="41"/>
      <c r="G8">
        <f>SUM(G6:G7)</f>
        <v>300</v>
      </c>
    </row>
    <row r="9" spans="2:7" x14ac:dyDescent="0.25">
      <c r="C9" s="4"/>
      <c r="D9" s="6"/>
    </row>
    <row r="10" spans="2:7" x14ac:dyDescent="0.25">
      <c r="B10" t="s">
        <v>1</v>
      </c>
      <c r="C10" t="s">
        <v>35</v>
      </c>
      <c r="F10" s="3"/>
    </row>
    <row r="11" spans="2:7" x14ac:dyDescent="0.25">
      <c r="F11" s="3"/>
    </row>
    <row r="13" spans="2:7" x14ac:dyDescent="0.25">
      <c r="B13" s="2" t="s">
        <v>68</v>
      </c>
    </row>
    <row r="14" spans="2:7" x14ac:dyDescent="0.25">
      <c r="B14" s="2"/>
    </row>
    <row r="15" spans="2:7" x14ac:dyDescent="0.25">
      <c r="B15" s="35" t="s">
        <v>57</v>
      </c>
    </row>
    <row r="16" spans="2:7" ht="15.75" thickBot="1" x14ac:dyDescent="0.3">
      <c r="B16" s="2"/>
    </row>
    <row r="17" spans="2:10" x14ac:dyDescent="0.25">
      <c r="B17" s="2"/>
      <c r="C17" s="8"/>
      <c r="D17" s="9"/>
      <c r="E17" s="9"/>
      <c r="F17" s="14" t="s">
        <v>39</v>
      </c>
    </row>
    <row r="18" spans="2:10" x14ac:dyDescent="0.25">
      <c r="B18" s="2"/>
      <c r="C18" s="105" t="s">
        <v>23</v>
      </c>
      <c r="D18" s="106"/>
      <c r="E18" s="106"/>
      <c r="F18" s="15" t="s">
        <v>38</v>
      </c>
      <c r="H18" s="57" t="s">
        <v>58</v>
      </c>
      <c r="I18" s="57" t="s">
        <v>59</v>
      </c>
      <c r="J18" s="57" t="s">
        <v>60</v>
      </c>
    </row>
    <row r="19" spans="2:10" x14ac:dyDescent="0.25">
      <c r="B19" s="2"/>
      <c r="C19" s="10"/>
      <c r="D19" s="11"/>
      <c r="E19" s="11"/>
      <c r="F19" s="15" t="s">
        <v>37</v>
      </c>
      <c r="H19" s="58" t="s">
        <v>35</v>
      </c>
      <c r="I19" s="58" t="s">
        <v>35</v>
      </c>
      <c r="J19" s="58" t="s">
        <v>35</v>
      </c>
    </row>
    <row r="20" spans="2:10" ht="15.75" thickBot="1" x14ac:dyDescent="0.3">
      <c r="B20" s="2"/>
      <c r="C20" s="12"/>
      <c r="D20" s="13"/>
      <c r="E20" s="13"/>
      <c r="F20" s="40" t="s">
        <v>35</v>
      </c>
      <c r="H20" s="55">
        <f>+F35+F36</f>
        <v>-250</v>
      </c>
      <c r="I20" s="55">
        <f>+F32</f>
        <v>60</v>
      </c>
      <c r="J20" s="55">
        <f>(+F23+F24)*0.5</f>
        <v>150</v>
      </c>
    </row>
    <row r="21" spans="2:10" x14ac:dyDescent="0.25">
      <c r="B21" s="2"/>
      <c r="C21" s="18" t="s">
        <v>8</v>
      </c>
      <c r="D21" s="19"/>
      <c r="E21" s="20"/>
      <c r="F21" s="29"/>
      <c r="H21" s="56"/>
      <c r="I21" s="56"/>
      <c r="J21" s="56"/>
    </row>
    <row r="22" spans="2:10" x14ac:dyDescent="0.25">
      <c r="B22" s="2"/>
      <c r="C22" s="107" t="s">
        <v>9</v>
      </c>
      <c r="D22" s="108"/>
      <c r="E22" s="109"/>
      <c r="F22" s="29"/>
      <c r="H22" s="55">
        <f>+H20</f>
        <v>-250</v>
      </c>
      <c r="I22" s="54" t="s">
        <v>61</v>
      </c>
      <c r="J22" s="55">
        <f>+I20+J20</f>
        <v>210</v>
      </c>
    </row>
    <row r="23" spans="2:10" x14ac:dyDescent="0.25">
      <c r="B23" s="2"/>
      <c r="C23" s="21"/>
      <c r="D23" s="4" t="s">
        <v>4</v>
      </c>
      <c r="E23" s="23"/>
      <c r="F23" s="29">
        <f>+G6</f>
        <v>240</v>
      </c>
    </row>
    <row r="24" spans="2:10" x14ac:dyDescent="0.25">
      <c r="B24" s="2"/>
      <c r="C24" s="21"/>
      <c r="D24" s="4" t="s">
        <v>5</v>
      </c>
      <c r="E24" s="23"/>
      <c r="F24" s="29">
        <f>+G7</f>
        <v>60</v>
      </c>
    </row>
    <row r="25" spans="2:10" x14ac:dyDescent="0.25">
      <c r="B25" s="2"/>
      <c r="C25" s="110" t="s">
        <v>10</v>
      </c>
      <c r="D25" s="111"/>
      <c r="E25" s="112"/>
      <c r="F25" s="31"/>
    </row>
    <row r="26" spans="2:10" x14ac:dyDescent="0.25">
      <c r="B26" s="2"/>
      <c r="C26" s="24" t="s">
        <v>11</v>
      </c>
      <c r="D26" s="22"/>
      <c r="E26" s="23"/>
      <c r="F26" s="29"/>
    </row>
    <row r="27" spans="2:10" x14ac:dyDescent="0.25">
      <c r="B27" s="2"/>
      <c r="C27" s="107" t="s">
        <v>12</v>
      </c>
      <c r="D27" s="108"/>
      <c r="E27" s="109"/>
      <c r="F27" s="30">
        <v>0</v>
      </c>
    </row>
    <row r="28" spans="2:10" x14ac:dyDescent="0.25">
      <c r="B28" s="2"/>
      <c r="C28" s="110" t="s">
        <v>13</v>
      </c>
      <c r="D28" s="111"/>
      <c r="E28" s="112"/>
      <c r="F28" s="32"/>
    </row>
    <row r="29" spans="2:10" x14ac:dyDescent="0.25">
      <c r="B29" s="2"/>
      <c r="C29" s="24" t="s">
        <v>14</v>
      </c>
      <c r="D29" s="22"/>
      <c r="E29" s="23"/>
      <c r="F29" s="29"/>
    </row>
    <row r="30" spans="2:10" x14ac:dyDescent="0.25">
      <c r="B30" s="2"/>
      <c r="C30" s="110" t="s">
        <v>15</v>
      </c>
      <c r="D30" s="111"/>
      <c r="E30" s="112"/>
      <c r="F30" s="31"/>
    </row>
    <row r="31" spans="2:10" x14ac:dyDescent="0.25">
      <c r="B31" s="2"/>
      <c r="C31" s="24" t="s">
        <v>16</v>
      </c>
      <c r="D31" s="22"/>
      <c r="E31" s="23"/>
      <c r="F31" s="29"/>
    </row>
    <row r="32" spans="2:10" x14ac:dyDescent="0.25">
      <c r="B32" s="2"/>
      <c r="C32" s="107" t="s">
        <v>17</v>
      </c>
      <c r="D32" s="108"/>
      <c r="E32" s="109"/>
      <c r="F32" s="29">
        <v>60</v>
      </c>
    </row>
    <row r="33" spans="2:9" x14ac:dyDescent="0.25">
      <c r="B33" s="2"/>
      <c r="C33" s="110" t="s">
        <v>18</v>
      </c>
      <c r="D33" s="111"/>
      <c r="E33" s="112"/>
      <c r="F33" s="31"/>
    </row>
    <row r="34" spans="2:9" x14ac:dyDescent="0.25">
      <c r="B34" s="2"/>
      <c r="C34" s="24" t="s">
        <v>19</v>
      </c>
      <c r="D34" s="22"/>
      <c r="E34" s="23"/>
      <c r="F34" s="29"/>
    </row>
    <row r="35" spans="2:9" x14ac:dyDescent="0.25">
      <c r="B35" s="2"/>
      <c r="C35" s="107" t="s">
        <v>20</v>
      </c>
      <c r="D35" s="108"/>
      <c r="E35" s="109"/>
      <c r="F35" s="29">
        <v>-450</v>
      </c>
    </row>
    <row r="36" spans="2:9" x14ac:dyDescent="0.25">
      <c r="B36" s="2"/>
      <c r="C36" s="107" t="s">
        <v>21</v>
      </c>
      <c r="D36" s="108"/>
      <c r="E36" s="109"/>
      <c r="F36" s="29">
        <v>200</v>
      </c>
    </row>
    <row r="37" spans="2:9" ht="15.75" thickBot="1" x14ac:dyDescent="0.3">
      <c r="B37" s="2"/>
      <c r="C37" s="113" t="s">
        <v>22</v>
      </c>
      <c r="D37" s="114"/>
      <c r="E37" s="115"/>
      <c r="F37" s="33"/>
    </row>
    <row r="38" spans="2:9" ht="15.75" thickBot="1" x14ac:dyDescent="0.3">
      <c r="B38" s="2"/>
      <c r="C38" s="25" t="s">
        <v>32</v>
      </c>
      <c r="D38" s="26"/>
      <c r="E38" s="27"/>
      <c r="F38" s="34">
        <f>SUM(F21:F37)</f>
        <v>110</v>
      </c>
    </row>
    <row r="39" spans="2:9" x14ac:dyDescent="0.25">
      <c r="B39" s="2"/>
    </row>
    <row r="40" spans="2:9" x14ac:dyDescent="0.25">
      <c r="B40" s="2"/>
    </row>
    <row r="41" spans="2:9" x14ac:dyDescent="0.25">
      <c r="B41" s="35" t="s">
        <v>62</v>
      </c>
    </row>
    <row r="42" spans="2:9" ht="15.75" thickBot="1" x14ac:dyDescent="0.3">
      <c r="B42" s="35"/>
    </row>
    <row r="43" spans="2:9" ht="15.75" thickBot="1" x14ac:dyDescent="0.3">
      <c r="B43" s="2"/>
      <c r="C43" s="8"/>
      <c r="D43" s="9"/>
      <c r="E43" s="9"/>
      <c r="F43" s="59" t="s">
        <v>39</v>
      </c>
      <c r="G43" s="60" t="s">
        <v>65</v>
      </c>
      <c r="H43" s="61"/>
      <c r="I43" s="47" t="s">
        <v>24</v>
      </c>
    </row>
    <row r="44" spans="2:9" x14ac:dyDescent="0.25">
      <c r="B44" s="2"/>
      <c r="C44" s="105" t="s">
        <v>23</v>
      </c>
      <c r="D44" s="106"/>
      <c r="E44" s="106"/>
      <c r="F44" s="15" t="s">
        <v>38</v>
      </c>
      <c r="G44" s="49" t="s">
        <v>63</v>
      </c>
      <c r="H44" s="49" t="s">
        <v>64</v>
      </c>
      <c r="I44" s="15" t="s">
        <v>30</v>
      </c>
    </row>
    <row r="45" spans="2:9" x14ac:dyDescent="0.25">
      <c r="B45" s="2"/>
      <c r="C45" s="10"/>
      <c r="D45" s="11"/>
      <c r="E45" s="11"/>
      <c r="F45" s="15" t="s">
        <v>37</v>
      </c>
      <c r="G45" s="49" t="s">
        <v>59</v>
      </c>
      <c r="H45" s="49" t="s">
        <v>66</v>
      </c>
      <c r="I45" s="15"/>
    </row>
    <row r="46" spans="2:9" ht="15.75" thickBot="1" x14ac:dyDescent="0.3">
      <c r="C46" s="12"/>
      <c r="D46" s="13"/>
      <c r="E46" s="13"/>
      <c r="F46" s="40" t="s">
        <v>35</v>
      </c>
      <c r="G46" s="39" t="s">
        <v>35</v>
      </c>
      <c r="H46" s="39" t="s">
        <v>35</v>
      </c>
      <c r="I46" s="40" t="s">
        <v>35</v>
      </c>
    </row>
    <row r="47" spans="2:9" x14ac:dyDescent="0.25">
      <c r="C47" s="18" t="s">
        <v>8</v>
      </c>
      <c r="D47" s="19"/>
      <c r="E47" s="20"/>
      <c r="F47" s="29"/>
      <c r="G47" s="28"/>
      <c r="H47" s="28"/>
      <c r="I47" s="28"/>
    </row>
    <row r="48" spans="2:9" x14ac:dyDescent="0.25">
      <c r="C48" s="107" t="s">
        <v>9</v>
      </c>
      <c r="D48" s="108"/>
      <c r="E48" s="109"/>
      <c r="F48" s="29"/>
      <c r="G48" s="29"/>
      <c r="H48" s="29"/>
      <c r="I48" s="29"/>
    </row>
    <row r="49" spans="3:10" x14ac:dyDescent="0.25">
      <c r="C49" s="21"/>
      <c r="D49" s="4" t="s">
        <v>4</v>
      </c>
      <c r="E49" s="23"/>
      <c r="F49" s="29">
        <f>+F23</f>
        <v>240</v>
      </c>
      <c r="G49" s="29"/>
      <c r="H49" s="29">
        <f>-((H61+H62)*(F49/(F49+F50)))</f>
        <v>-152</v>
      </c>
      <c r="I49" s="29">
        <f>SUM(F49:H49)</f>
        <v>88</v>
      </c>
      <c r="J49" s="5">
        <f>+I49/(I49+I50)</f>
        <v>0.8</v>
      </c>
    </row>
    <row r="50" spans="3:10" x14ac:dyDescent="0.25">
      <c r="C50" s="21"/>
      <c r="D50" s="4" t="s">
        <v>5</v>
      </c>
      <c r="E50" s="23"/>
      <c r="F50" s="29">
        <f>+F24</f>
        <v>60</v>
      </c>
      <c r="G50" s="29"/>
      <c r="H50" s="29">
        <f>-((H61+H62)*(F50/(F49+F50)))</f>
        <v>-38</v>
      </c>
      <c r="I50" s="29">
        <f>SUM(F50:H50)</f>
        <v>22</v>
      </c>
      <c r="J50" s="5">
        <f>+I50/(I49+I50)</f>
        <v>0.2</v>
      </c>
    </row>
    <row r="51" spans="3:10" x14ac:dyDescent="0.25">
      <c r="C51" s="110" t="s">
        <v>10</v>
      </c>
      <c r="D51" s="111"/>
      <c r="E51" s="112"/>
      <c r="F51" s="31"/>
      <c r="G51" s="31"/>
      <c r="H51" s="31"/>
      <c r="I51" s="31"/>
    </row>
    <row r="52" spans="3:10" x14ac:dyDescent="0.25">
      <c r="C52" s="24" t="s">
        <v>11</v>
      </c>
      <c r="D52" s="22"/>
      <c r="E52" s="23"/>
      <c r="F52" s="29"/>
      <c r="G52" s="29"/>
      <c r="H52" s="29"/>
      <c r="I52" s="29"/>
    </row>
    <row r="53" spans="3:10" x14ac:dyDescent="0.25">
      <c r="C53" s="107" t="s">
        <v>12</v>
      </c>
      <c r="D53" s="108"/>
      <c r="E53" s="109"/>
      <c r="F53" s="30">
        <f>+F27</f>
        <v>0</v>
      </c>
      <c r="G53" s="29"/>
      <c r="H53" s="29"/>
      <c r="I53" s="29">
        <f>SUM(F53:H53)</f>
        <v>0</v>
      </c>
    </row>
    <row r="54" spans="3:10" x14ac:dyDescent="0.25">
      <c r="C54" s="110" t="s">
        <v>13</v>
      </c>
      <c r="D54" s="111"/>
      <c r="E54" s="112"/>
      <c r="F54" s="32"/>
      <c r="G54" s="31"/>
      <c r="H54" s="31"/>
      <c r="I54" s="31">
        <f>SUM(F54:H54)</f>
        <v>0</v>
      </c>
    </row>
    <row r="55" spans="3:10" x14ac:dyDescent="0.25">
      <c r="C55" s="24" t="s">
        <v>14</v>
      </c>
      <c r="D55" s="22"/>
      <c r="E55" s="23"/>
      <c r="F55" s="29"/>
      <c r="G55" s="29"/>
      <c r="H55" s="29"/>
      <c r="I55" s="29"/>
    </row>
    <row r="56" spans="3:10" x14ac:dyDescent="0.25">
      <c r="C56" s="110" t="s">
        <v>15</v>
      </c>
      <c r="D56" s="111"/>
      <c r="E56" s="112"/>
      <c r="F56" s="31"/>
      <c r="G56" s="31"/>
      <c r="H56" s="31"/>
      <c r="I56" s="31"/>
    </row>
    <row r="57" spans="3:10" x14ac:dyDescent="0.25">
      <c r="C57" s="24" t="s">
        <v>16</v>
      </c>
      <c r="D57" s="22"/>
      <c r="E57" s="23"/>
      <c r="F57" s="29"/>
      <c r="G57" s="29"/>
      <c r="H57" s="29"/>
      <c r="I57" s="29"/>
    </row>
    <row r="58" spans="3:10" x14ac:dyDescent="0.25">
      <c r="C58" s="107" t="s">
        <v>17</v>
      </c>
      <c r="D58" s="108"/>
      <c r="E58" s="109"/>
      <c r="F58" s="29">
        <f>+F32</f>
        <v>60</v>
      </c>
      <c r="G58" s="29">
        <f>-F58</f>
        <v>-60</v>
      </c>
      <c r="H58" s="29"/>
      <c r="I58" s="29">
        <f>SUM(F58:H58)</f>
        <v>0</v>
      </c>
    </row>
    <row r="59" spans="3:10" x14ac:dyDescent="0.25">
      <c r="C59" s="110" t="s">
        <v>18</v>
      </c>
      <c r="D59" s="111"/>
      <c r="E59" s="112"/>
      <c r="F59" s="31"/>
      <c r="G59" s="31"/>
      <c r="H59" s="31"/>
      <c r="I59" s="31"/>
    </row>
    <row r="60" spans="3:10" x14ac:dyDescent="0.25">
      <c r="C60" s="24" t="s">
        <v>19</v>
      </c>
      <c r="D60" s="22"/>
      <c r="E60" s="23"/>
      <c r="F60" s="29"/>
      <c r="G60" s="29"/>
      <c r="H60" s="29"/>
      <c r="I60" s="29"/>
    </row>
    <row r="61" spans="3:10" x14ac:dyDescent="0.25">
      <c r="C61" s="107" t="s">
        <v>20</v>
      </c>
      <c r="D61" s="108"/>
      <c r="E61" s="109"/>
      <c r="F61" s="29">
        <f>+F35</f>
        <v>-450</v>
      </c>
      <c r="G61" s="29">
        <f>-G58</f>
        <v>60</v>
      </c>
      <c r="H61" s="29">
        <f>-F61-G61</f>
        <v>390</v>
      </c>
      <c r="I61" s="29">
        <f>SUM(F61:H61)</f>
        <v>0</v>
      </c>
    </row>
    <row r="62" spans="3:10" x14ac:dyDescent="0.25">
      <c r="C62" s="107" t="s">
        <v>21</v>
      </c>
      <c r="D62" s="108"/>
      <c r="E62" s="109"/>
      <c r="F62" s="29">
        <f>+F36</f>
        <v>200</v>
      </c>
      <c r="G62" s="29"/>
      <c r="H62" s="29">
        <f>-F62-G62</f>
        <v>-200</v>
      </c>
      <c r="I62" s="29">
        <f>SUM(F62:H62)</f>
        <v>0</v>
      </c>
    </row>
    <row r="63" spans="3:10" ht="15.75" thickBot="1" x14ac:dyDescent="0.3">
      <c r="C63" s="113" t="s">
        <v>22</v>
      </c>
      <c r="D63" s="114"/>
      <c r="E63" s="115"/>
      <c r="F63" s="33"/>
      <c r="G63" s="33"/>
      <c r="H63" s="33"/>
      <c r="I63" s="33"/>
    </row>
    <row r="64" spans="3:10" ht="15.75" thickBot="1" x14ac:dyDescent="0.3">
      <c r="C64" s="25" t="s">
        <v>32</v>
      </c>
      <c r="D64" s="26"/>
      <c r="E64" s="27"/>
      <c r="F64" s="34">
        <f>SUM(F47:F63)</f>
        <v>110</v>
      </c>
      <c r="G64" s="34">
        <f>SUM(G47:G63)</f>
        <v>0</v>
      </c>
      <c r="H64" s="34">
        <f>SUM(H47:H63)</f>
        <v>0</v>
      </c>
      <c r="I64" s="34">
        <f>SUM(I47:I63)</f>
        <v>110</v>
      </c>
    </row>
    <row r="65" spans="2:11" x14ac:dyDescent="0.25">
      <c r="F65" s="53"/>
    </row>
    <row r="67" spans="2:11" x14ac:dyDescent="0.25">
      <c r="B67" s="35" t="s">
        <v>50</v>
      </c>
    </row>
    <row r="68" spans="2:11" x14ac:dyDescent="0.25">
      <c r="B68" s="35"/>
    </row>
    <row r="69" spans="2:11" x14ac:dyDescent="0.25">
      <c r="B69" s="22" t="s">
        <v>69</v>
      </c>
      <c r="F69" s="43">
        <v>9</v>
      </c>
    </row>
    <row r="70" spans="2:11" x14ac:dyDescent="0.25">
      <c r="B70" s="22" t="s">
        <v>40</v>
      </c>
      <c r="F70" s="43">
        <v>6</v>
      </c>
    </row>
    <row r="71" spans="2:11" x14ac:dyDescent="0.25">
      <c r="B71" s="22" t="s">
        <v>41</v>
      </c>
      <c r="F71" s="43">
        <v>6</v>
      </c>
      <c r="G71" t="s">
        <v>101</v>
      </c>
    </row>
    <row r="72" spans="2:11" x14ac:dyDescent="0.25">
      <c r="B72" s="22" t="s">
        <v>51</v>
      </c>
      <c r="F72" s="43">
        <v>8</v>
      </c>
    </row>
    <row r="73" spans="2:11" ht="15.75" thickBot="1" x14ac:dyDescent="0.3">
      <c r="B73" s="35"/>
    </row>
    <row r="74" spans="2:11" ht="15.75" thickBot="1" x14ac:dyDescent="0.3">
      <c r="B74" s="2"/>
      <c r="C74" s="8"/>
      <c r="D74" s="9"/>
      <c r="E74" s="9"/>
      <c r="F74" s="14" t="s">
        <v>39</v>
      </c>
      <c r="G74" s="60" t="s">
        <v>65</v>
      </c>
      <c r="H74" s="61"/>
      <c r="I74" s="14" t="s">
        <v>24</v>
      </c>
    </row>
    <row r="75" spans="2:11" x14ac:dyDescent="0.25">
      <c r="B75" s="2"/>
      <c r="C75" s="105" t="s">
        <v>23</v>
      </c>
      <c r="D75" s="106"/>
      <c r="E75" s="106"/>
      <c r="F75" s="15" t="s">
        <v>38</v>
      </c>
      <c r="G75" s="49" t="s">
        <v>63</v>
      </c>
      <c r="H75" s="49" t="s">
        <v>64</v>
      </c>
      <c r="I75" s="15" t="s">
        <v>30</v>
      </c>
    </row>
    <row r="76" spans="2:11" x14ac:dyDescent="0.25">
      <c r="B76" s="2"/>
      <c r="C76" s="10"/>
      <c r="D76" s="11"/>
      <c r="E76" s="11"/>
      <c r="F76" s="15" t="s">
        <v>37</v>
      </c>
      <c r="G76" s="49" t="s">
        <v>59</v>
      </c>
      <c r="H76" s="49" t="s">
        <v>66</v>
      </c>
      <c r="I76" s="15"/>
    </row>
    <row r="77" spans="2:11" ht="15.75" thickBot="1" x14ac:dyDescent="0.3">
      <c r="C77" s="12"/>
      <c r="D77" s="13"/>
      <c r="E77" s="13"/>
      <c r="F77" s="16" t="s">
        <v>31</v>
      </c>
      <c r="G77" s="50" t="s">
        <v>31</v>
      </c>
      <c r="H77" s="50" t="s">
        <v>31</v>
      </c>
      <c r="I77" s="16" t="s">
        <v>31</v>
      </c>
    </row>
    <row r="78" spans="2:11" x14ac:dyDescent="0.25">
      <c r="C78" s="18" t="s">
        <v>8</v>
      </c>
      <c r="D78" s="19"/>
      <c r="E78" s="20"/>
      <c r="F78" s="28"/>
      <c r="G78" s="28"/>
      <c r="H78" s="28"/>
      <c r="I78" s="28"/>
      <c r="K78" s="102" t="s">
        <v>84</v>
      </c>
    </row>
    <row r="79" spans="2:11" x14ac:dyDescent="0.25">
      <c r="C79" s="107" t="s">
        <v>9</v>
      </c>
      <c r="D79" s="108"/>
      <c r="E79" s="109"/>
      <c r="F79" s="29"/>
      <c r="G79" s="29"/>
      <c r="H79" s="29"/>
      <c r="I79" s="29"/>
      <c r="K79" s="102" t="s">
        <v>85</v>
      </c>
    </row>
    <row r="80" spans="2:11" x14ac:dyDescent="0.25">
      <c r="C80" s="21"/>
      <c r="D80" s="4" t="s">
        <v>4</v>
      </c>
      <c r="E80" s="23"/>
      <c r="F80" s="29">
        <f>+D6</f>
        <v>1200</v>
      </c>
      <c r="G80" s="29"/>
      <c r="H80" s="29">
        <f>-((H87+H92+H93+H94)*(F80/(F80+F81+F82)))</f>
        <v>-760</v>
      </c>
      <c r="I80" s="29">
        <f>SUM(F80:H80)</f>
        <v>440</v>
      </c>
      <c r="J80" s="5">
        <f>+I80/(I80+I81)</f>
        <v>0.8</v>
      </c>
      <c r="K80" s="103">
        <f>+J49-J80</f>
        <v>0</v>
      </c>
    </row>
    <row r="81" spans="3:11" x14ac:dyDescent="0.25">
      <c r="C81" s="21"/>
      <c r="D81" s="4" t="s">
        <v>5</v>
      </c>
      <c r="E81" s="23"/>
      <c r="F81" s="29">
        <f>+D7</f>
        <v>300</v>
      </c>
      <c r="G81" s="29"/>
      <c r="H81" s="29">
        <f>-((H87+H92+H93+H94)*(F81/(F80+F81+F82)))</f>
        <v>-190</v>
      </c>
      <c r="I81" s="29">
        <f t="shared" ref="I81:I82" si="0">SUM(F81:H81)</f>
        <v>110</v>
      </c>
      <c r="J81" s="5">
        <f>+I81/(I80+I81)</f>
        <v>0.2</v>
      </c>
      <c r="K81" s="103">
        <f>+J50-J81</f>
        <v>0</v>
      </c>
    </row>
    <row r="82" spans="3:11" x14ac:dyDescent="0.25">
      <c r="C82" s="110" t="s">
        <v>10</v>
      </c>
      <c r="D82" s="111"/>
      <c r="E82" s="112"/>
      <c r="F82" s="51">
        <f>+(G8*F69)-D8</f>
        <v>1200</v>
      </c>
      <c r="G82" s="31"/>
      <c r="H82" s="31">
        <f>-((H87+H92+H93+H94)*(F82/(F80+F81+F82)))</f>
        <v>-760</v>
      </c>
      <c r="I82" s="31">
        <f t="shared" si="0"/>
        <v>440</v>
      </c>
      <c r="K82" s="63"/>
    </row>
    <row r="83" spans="3:11" x14ac:dyDescent="0.25">
      <c r="C83" s="24" t="s">
        <v>11</v>
      </c>
      <c r="D83" s="22"/>
      <c r="E83" s="23"/>
      <c r="F83" s="29"/>
      <c r="G83" s="29"/>
      <c r="H83" s="29"/>
      <c r="I83" s="29"/>
    </row>
    <row r="84" spans="3:11" x14ac:dyDescent="0.25">
      <c r="C84" s="107" t="s">
        <v>12</v>
      </c>
      <c r="D84" s="108"/>
      <c r="E84" s="109"/>
      <c r="F84" s="30">
        <v>0</v>
      </c>
      <c r="G84" s="29"/>
      <c r="H84" s="29"/>
      <c r="I84" s="29">
        <f t="shared" ref="I84:I85" si="1">SUM(F84:H84)</f>
        <v>0</v>
      </c>
    </row>
    <row r="85" spans="3:11" x14ac:dyDescent="0.25">
      <c r="C85" s="110" t="s">
        <v>13</v>
      </c>
      <c r="D85" s="111"/>
      <c r="E85" s="112"/>
      <c r="F85" s="32">
        <v>0</v>
      </c>
      <c r="G85" s="31"/>
      <c r="H85" s="31"/>
      <c r="I85" s="31">
        <f t="shared" si="1"/>
        <v>0</v>
      </c>
    </row>
    <row r="86" spans="3:11" x14ac:dyDescent="0.25">
      <c r="C86" s="24" t="s">
        <v>14</v>
      </c>
      <c r="D86" s="22"/>
      <c r="E86" s="23"/>
      <c r="F86" s="29"/>
      <c r="G86" s="29"/>
      <c r="H86" s="29"/>
      <c r="I86" s="29"/>
    </row>
    <row r="87" spans="3:11" x14ac:dyDescent="0.25">
      <c r="C87" s="110" t="s">
        <v>15</v>
      </c>
      <c r="D87" s="111"/>
      <c r="E87" s="112"/>
      <c r="F87" s="51">
        <f>+(F62*F69)-F93</f>
        <v>200</v>
      </c>
      <c r="G87" s="31"/>
      <c r="H87" s="31">
        <f>-F87-G87</f>
        <v>-200</v>
      </c>
      <c r="I87" s="31"/>
    </row>
    <row r="88" spans="3:11" x14ac:dyDescent="0.25">
      <c r="C88" s="24" t="s">
        <v>16</v>
      </c>
      <c r="D88" s="22"/>
      <c r="E88" s="23"/>
      <c r="F88" s="29"/>
      <c r="G88" s="29"/>
      <c r="H88" s="29"/>
      <c r="I88" s="29"/>
    </row>
    <row r="89" spans="3:11" x14ac:dyDescent="0.25">
      <c r="C89" s="107" t="s">
        <v>17</v>
      </c>
      <c r="D89" s="108"/>
      <c r="E89" s="109"/>
      <c r="F89" s="29">
        <f>+F58*F70</f>
        <v>360</v>
      </c>
      <c r="G89" s="29">
        <f>-F89</f>
        <v>-360</v>
      </c>
      <c r="H89" s="29"/>
      <c r="I89" s="29">
        <f t="shared" ref="I89" si="2">SUM(F89:H89)</f>
        <v>0</v>
      </c>
    </row>
    <row r="90" spans="3:11" x14ac:dyDescent="0.25">
      <c r="C90" s="110" t="s">
        <v>18</v>
      </c>
      <c r="D90" s="111"/>
      <c r="E90" s="112"/>
      <c r="F90" s="51">
        <f>(+F58*F69)-F89</f>
        <v>180</v>
      </c>
      <c r="G90" s="31">
        <f>-F90</f>
        <v>-180</v>
      </c>
      <c r="H90" s="31"/>
      <c r="I90" s="31"/>
    </row>
    <row r="91" spans="3:11" x14ac:dyDescent="0.25">
      <c r="C91" s="24" t="s">
        <v>19</v>
      </c>
      <c r="D91" s="22"/>
      <c r="E91" s="23"/>
      <c r="F91" s="29"/>
      <c r="G91" s="29"/>
      <c r="H91" s="29"/>
      <c r="I91" s="29"/>
    </row>
    <row r="92" spans="3:11" x14ac:dyDescent="0.25">
      <c r="C92" s="107" t="s">
        <v>20</v>
      </c>
      <c r="D92" s="108"/>
      <c r="E92" s="109"/>
      <c r="F92" s="29">
        <f>+F61*F71</f>
        <v>-2700</v>
      </c>
      <c r="G92" s="29">
        <f>-G89</f>
        <v>360</v>
      </c>
      <c r="H92" s="29">
        <f>-F92-G92</f>
        <v>2340</v>
      </c>
      <c r="I92" s="29">
        <f t="shared" ref="I92:I94" si="3">SUM(F92:H92)</f>
        <v>0</v>
      </c>
    </row>
    <row r="93" spans="3:11" x14ac:dyDescent="0.25">
      <c r="C93" s="107" t="s">
        <v>21</v>
      </c>
      <c r="D93" s="108"/>
      <c r="E93" s="109"/>
      <c r="F93" s="29">
        <f>+F62*F72</f>
        <v>1600</v>
      </c>
      <c r="G93" s="29"/>
      <c r="H93" s="29">
        <f t="shared" ref="H93:H94" si="4">-F93-G93</f>
        <v>-1600</v>
      </c>
      <c r="I93" s="29">
        <f t="shared" si="3"/>
        <v>0</v>
      </c>
    </row>
    <row r="94" spans="3:11" ht="15.75" thickBot="1" x14ac:dyDescent="0.3">
      <c r="C94" s="113" t="s">
        <v>22</v>
      </c>
      <c r="D94" s="114"/>
      <c r="E94" s="115"/>
      <c r="F94" s="52">
        <f>(+F61*F69)-F92</f>
        <v>-1350</v>
      </c>
      <c r="G94" s="29">
        <f>-G90</f>
        <v>180</v>
      </c>
      <c r="H94" s="29">
        <f t="shared" si="4"/>
        <v>1170</v>
      </c>
      <c r="I94" s="29">
        <f t="shared" si="3"/>
        <v>0</v>
      </c>
    </row>
    <row r="95" spans="3:11" ht="15.75" thickBot="1" x14ac:dyDescent="0.3">
      <c r="C95" s="25" t="s">
        <v>32</v>
      </c>
      <c r="D95" s="26"/>
      <c r="E95" s="27"/>
      <c r="F95" s="34">
        <f>SUM(F78:F94)</f>
        <v>990</v>
      </c>
      <c r="G95" s="34">
        <f>SUM(G78:G94)</f>
        <v>0</v>
      </c>
      <c r="H95" s="34">
        <f t="shared" ref="H95" si="5">SUM(H78:H94)</f>
        <v>0</v>
      </c>
      <c r="I95" s="34">
        <f>SUM(I78:I94)</f>
        <v>990</v>
      </c>
    </row>
    <row r="97" spans="5:9" x14ac:dyDescent="0.25">
      <c r="E97" s="46" t="s">
        <v>45</v>
      </c>
    </row>
    <row r="98" spans="5:9" x14ac:dyDescent="0.25">
      <c r="E98" s="44" t="s">
        <v>42</v>
      </c>
      <c r="F98" s="45">
        <f>+((F49+F50)*F69)-(F80+F81+F82)</f>
        <v>0</v>
      </c>
      <c r="H98" s="45"/>
      <c r="I98" s="45">
        <f>+((I49+I50)*F69)-(I80+I81+I82)</f>
        <v>0</v>
      </c>
    </row>
    <row r="99" spans="5:9" x14ac:dyDescent="0.25">
      <c r="E99" s="44" t="s">
        <v>46</v>
      </c>
      <c r="F99" s="45">
        <f>+((F53)*F69)-(F84+F85)</f>
        <v>0</v>
      </c>
      <c r="I99" s="45">
        <f>+((I53)*F69)-(I84+I85)</f>
        <v>0</v>
      </c>
    </row>
    <row r="100" spans="5:9" x14ac:dyDescent="0.25">
      <c r="E100" s="44" t="s">
        <v>43</v>
      </c>
      <c r="F100" s="45">
        <f>+((F58)*F69)-(F89+F90)</f>
        <v>0</v>
      </c>
      <c r="I100" s="45">
        <f>+((I58)*F69)-(I89+I90)</f>
        <v>0</v>
      </c>
    </row>
    <row r="101" spans="5:9" x14ac:dyDescent="0.25">
      <c r="E101" s="44" t="s">
        <v>47</v>
      </c>
      <c r="F101" s="45">
        <f>+((F61+F62)*F69)-(F92+F93+F94+F87)</f>
        <v>0</v>
      </c>
      <c r="I101" s="45">
        <f>+((I61+I62)*F69)-(I92+I93+I94+I87)</f>
        <v>0</v>
      </c>
    </row>
    <row r="102" spans="5:9" x14ac:dyDescent="0.25">
      <c r="E102" s="44" t="s">
        <v>44</v>
      </c>
      <c r="F102" s="45">
        <f>+(F64*F69)-F95</f>
        <v>0</v>
      </c>
      <c r="I102" s="45">
        <f>+(I64*F69)-I95</f>
        <v>0</v>
      </c>
    </row>
  </sheetData>
  <mergeCells count="33">
    <mergeCell ref="C75:E75"/>
    <mergeCell ref="C44:E44"/>
    <mergeCell ref="C48:E48"/>
    <mergeCell ref="C51:E51"/>
    <mergeCell ref="C53:E53"/>
    <mergeCell ref="C54:E54"/>
    <mergeCell ref="C56:E56"/>
    <mergeCell ref="C58:E58"/>
    <mergeCell ref="C59:E59"/>
    <mergeCell ref="C61:E61"/>
    <mergeCell ref="C62:E62"/>
    <mergeCell ref="C63:E63"/>
    <mergeCell ref="C90:E90"/>
    <mergeCell ref="C92:E92"/>
    <mergeCell ref="C93:E93"/>
    <mergeCell ref="C94:E94"/>
    <mergeCell ref="C18:E18"/>
    <mergeCell ref="C22:E22"/>
    <mergeCell ref="C25:E25"/>
    <mergeCell ref="C27:E27"/>
    <mergeCell ref="C28:E28"/>
    <mergeCell ref="C30:E30"/>
    <mergeCell ref="C79:E79"/>
    <mergeCell ref="C82:E82"/>
    <mergeCell ref="C84:E84"/>
    <mergeCell ref="C85:E85"/>
    <mergeCell ref="C87:E87"/>
    <mergeCell ref="C89:E89"/>
    <mergeCell ref="C32:E32"/>
    <mergeCell ref="C33:E33"/>
    <mergeCell ref="C35:E35"/>
    <mergeCell ref="C36:E36"/>
    <mergeCell ref="C37:E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Ej 1 Aum CI Bce Fecha MF USD</vt:lpstr>
      <vt:lpstr>Ej 2 Aum CI Bce Ant MF USD</vt:lpstr>
      <vt:lpstr>Ej 3 Nuevo Acc Bce Fecha MF USD</vt:lpstr>
      <vt:lpstr>Ej 4 Nuevo Acc Bce Ant MF USD</vt:lpstr>
      <vt:lpstr>Ej 5 Reduc 293 MF 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Gonzalez Yaravide</dc:creator>
  <cp:lastModifiedBy>Patricia Garcia</cp:lastModifiedBy>
  <dcterms:created xsi:type="dcterms:W3CDTF">2025-07-23T22:07:21Z</dcterms:created>
  <dcterms:modified xsi:type="dcterms:W3CDTF">2026-04-14T15:01:05Z</dcterms:modified>
</cp:coreProperties>
</file>