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19410" windowHeight="9855" activeTab="6"/>
  </bookViews>
  <sheets>
    <sheet name="Bovine" sheetId="1" r:id="rId1"/>
    <sheet name="Ovine" sheetId="2" r:id="rId2"/>
    <sheet name="Equine" sheetId="3" r:id="rId3"/>
    <sheet name="Bovine Milk" sheetId="4" r:id="rId4"/>
    <sheet name="Wild Game" sheetId="5" r:id="rId5"/>
    <sheet name="Aquaculture - finfish" sheetId="6" r:id="rId6"/>
    <sheet name="Honey" sheetId="7" r:id="rId7"/>
  </sheets>
  <calcPr calcId="145621"/>
</workbook>
</file>

<file path=xl/calcChain.xml><?xml version="1.0" encoding="utf-8"?>
<calcChain xmlns="http://schemas.openxmlformats.org/spreadsheetml/2006/main">
  <c r="I3" i="6" l="1"/>
  <c r="C86" i="6" s="1"/>
  <c r="C33" i="6" l="1"/>
  <c r="C47" i="6"/>
  <c r="C14" i="6"/>
  <c r="C9" i="6" s="1"/>
  <c r="C71" i="6"/>
  <c r="C18" i="6"/>
  <c r="C77" i="4"/>
  <c r="D14" i="4"/>
  <c r="D59" i="4"/>
  <c r="D47" i="4"/>
  <c r="C14" i="4"/>
  <c r="C15" i="5" l="1"/>
  <c r="C30" i="5" s="1"/>
  <c r="C9" i="4"/>
  <c r="M4" i="4" s="1"/>
  <c r="M5" i="4" l="1"/>
  <c r="D77" i="4"/>
  <c r="M2" i="4"/>
  <c r="M3" i="4"/>
  <c r="C77" i="2"/>
  <c r="C57" i="2"/>
  <c r="C126" i="2"/>
  <c r="C48" i="2"/>
  <c r="C40" i="2"/>
  <c r="C36" i="2"/>
  <c r="C25" i="2"/>
  <c r="C18" i="2"/>
  <c r="C14" i="2"/>
  <c r="C9" i="2"/>
  <c r="C15" i="1"/>
  <c r="C9" i="1"/>
  <c r="C20" i="1"/>
  <c r="C172" i="1"/>
  <c r="C97" i="1"/>
  <c r="C77" i="1"/>
  <c r="C62" i="1"/>
  <c r="C49" i="1"/>
  <c r="D49" i="1" s="1"/>
  <c r="C42" i="1"/>
  <c r="D42" i="1" s="1"/>
  <c r="C27" i="1"/>
  <c r="D27" i="1" s="1"/>
  <c r="E27" i="1" l="1"/>
  <c r="E42" i="1"/>
  <c r="N5" i="4"/>
  <c r="C179" i="2"/>
  <c r="E49" i="1"/>
  <c r="D20" i="1"/>
  <c r="C226" i="1" s="1"/>
  <c r="D62" i="1"/>
  <c r="E62" i="1" s="1"/>
  <c r="D15" i="1"/>
  <c r="E15" i="1" s="1"/>
  <c r="E20" i="1" l="1"/>
  <c r="C135" i="4"/>
  <c r="D25" i="4"/>
  <c r="C136" i="4" l="1"/>
</calcChain>
</file>

<file path=xl/sharedStrings.xml><?xml version="1.0" encoding="utf-8"?>
<sst xmlns="http://schemas.openxmlformats.org/spreadsheetml/2006/main" count="2012" uniqueCount="478">
  <si>
    <t>REGULATORY PROGRAMME FOR CONTROL OF RESIDUES IN FOOD</t>
  </si>
  <si>
    <t>COUNTRY</t>
  </si>
  <si>
    <t>URUGUAY</t>
  </si>
  <si>
    <t>DATE</t>
  </si>
  <si>
    <t xml:space="preserve">YEAR OF PLAN IMPLEMENTATION </t>
  </si>
  <si>
    <t>01/01/2016 - 31/12/2016</t>
  </si>
  <si>
    <t>ANIMAL SPECIES / PRODUCT</t>
  </si>
  <si>
    <t>BOVINE</t>
  </si>
  <si>
    <t xml:space="preserve">National PRODUCTION DATA  - number of animals (referring to the previous year) </t>
  </si>
  <si>
    <t>NUMBER OF SAMPLES</t>
  </si>
  <si>
    <t>ACCORDING TO EU REQUIREMENTS</t>
  </si>
  <si>
    <t>ACCORDING TO CODEX ALIMENTARIUS</t>
  </si>
  <si>
    <t>OTHER</t>
  </si>
  <si>
    <t>MINIMUM</t>
  </si>
  <si>
    <t>PLAN</t>
  </si>
  <si>
    <t>GROUP OF SUBSTANCES TO BE MONITORED</t>
  </si>
  <si>
    <t>COMPOUND or MARKER RESIDUE</t>
  </si>
  <si>
    <t>MATRIX ANALYSED</t>
  </si>
  <si>
    <t>SCREENING METHOD</t>
  </si>
  <si>
    <t>CONFIRMATORY METHOD</t>
  </si>
  <si>
    <t>SCREEN.METH. DETECTION LIMIT [μg/Kg]</t>
  </si>
  <si>
    <t>CONFIR.METH. DETECTION LIMIT [μg/Kg]</t>
  </si>
  <si>
    <t>LEVEL OF ACTION (i.e. conceentration above which a result is deemed non-compliant)  [μg/Kg]</t>
  </si>
  <si>
    <t>LABORATORY NAME</t>
  </si>
  <si>
    <t>FARM</t>
  </si>
  <si>
    <t>SLAUGHTER</t>
  </si>
  <si>
    <t>TOTAL</t>
  </si>
  <si>
    <t>MIN</t>
  </si>
  <si>
    <t>STILBENES</t>
  </si>
  <si>
    <t>DES</t>
  </si>
  <si>
    <t>URINE</t>
  </si>
  <si>
    <t>HEXOESTROL</t>
  </si>
  <si>
    <t>GC/ MS</t>
  </si>
  <si>
    <t>DILAVE</t>
  </si>
  <si>
    <t>DIENOESTROL</t>
  </si>
  <si>
    <t>(COMENT:detection limit= CCalfa)</t>
  </si>
  <si>
    <t>THYROSTATS</t>
  </si>
  <si>
    <t>METILTIURACIL</t>
  </si>
  <si>
    <t>THYROID</t>
  </si>
  <si>
    <t>PROPILTIURACIL</t>
  </si>
  <si>
    <t>DILAVE-LAB EXTERNO</t>
  </si>
  <si>
    <t>TIOURACIL</t>
  </si>
  <si>
    <t>FENILTURACIL</t>
  </si>
  <si>
    <t>TAPAZOL</t>
  </si>
  <si>
    <t>STEROIDS (WITH ANDROGENIC, ESTROGENIC OR PROGESTAGENIC ACTIVITY)</t>
  </si>
  <si>
    <t>NORTESTOSTERONA</t>
  </si>
  <si>
    <t xml:space="preserve">                        GC/MS</t>
  </si>
  <si>
    <t xml:space="preserve">   GC/MS - HPLC/MSMS</t>
  </si>
  <si>
    <t>TREMBOLONA</t>
  </si>
  <si>
    <t>ELISA</t>
  </si>
  <si>
    <t>BOLDENONA</t>
  </si>
  <si>
    <t>RESORCYLIC ACID LACTONES</t>
  </si>
  <si>
    <t>ZERANOL</t>
  </si>
  <si>
    <t>BETA AGONISTS</t>
  </si>
  <si>
    <t>ZILPATEROL</t>
  </si>
  <si>
    <t>CLEMBUTEROL</t>
  </si>
  <si>
    <t>SALBUTAMOL</t>
  </si>
  <si>
    <t>HPLC/MS-MS</t>
  </si>
  <si>
    <t>BROMBUTEROL</t>
  </si>
  <si>
    <t>MABUTEROL</t>
  </si>
  <si>
    <t>CLENPENTEROL</t>
  </si>
  <si>
    <t xml:space="preserve">RACTOPAMINE </t>
  </si>
  <si>
    <t>A6</t>
  </si>
  <si>
    <t>e.g. Chloramphenicol + Nitrofurans+ Nitroimidazoles</t>
  </si>
  <si>
    <t>Chloramphenicol</t>
  </si>
  <si>
    <t>MUSCLE</t>
  </si>
  <si>
    <t>HPLC/ MS/MS</t>
  </si>
  <si>
    <t>Other A6 substances</t>
  </si>
  <si>
    <t>Nitrofuranos Metabolitos</t>
  </si>
  <si>
    <t xml:space="preserve">HPLC/MS-MS   </t>
  </si>
  <si>
    <t xml:space="preserve">SEM  </t>
  </si>
  <si>
    <t xml:space="preserve">AOZ </t>
  </si>
  <si>
    <t>AMOZ</t>
  </si>
  <si>
    <t xml:space="preserve">AHD </t>
  </si>
  <si>
    <t xml:space="preserve">Nitroimidazoles  </t>
  </si>
  <si>
    <t xml:space="preserve">HPLC/MS-MS </t>
  </si>
  <si>
    <t>MICROBIOTICOS</t>
  </si>
  <si>
    <t>B1</t>
  </si>
  <si>
    <t>ANTIBACTERIAL SUBSTANCES</t>
  </si>
  <si>
    <t>K. L. M.</t>
  </si>
  <si>
    <t>SWAB/TEST</t>
  </si>
  <si>
    <t>50 (H)</t>
  </si>
  <si>
    <t>200 (H)</t>
  </si>
  <si>
    <t>500 (H)</t>
  </si>
  <si>
    <t>600 (H)</t>
  </si>
  <si>
    <t>750 ( R )</t>
  </si>
  <si>
    <t>1000 ( R )</t>
  </si>
  <si>
    <t>Ciprofloxacina-Enrofloxacina</t>
  </si>
  <si>
    <t>Norfloxacina-Flumekina</t>
  </si>
  <si>
    <t>Danofloxacina-Marbofloxacina</t>
  </si>
  <si>
    <t>(COMENT:level of action= CCalfa)</t>
  </si>
  <si>
    <t>LIVER</t>
  </si>
  <si>
    <t>HPLC-DAD</t>
  </si>
  <si>
    <t>LC- MS/ MS</t>
  </si>
  <si>
    <t>B2a</t>
  </si>
  <si>
    <t>ANTHELMINTICS</t>
  </si>
  <si>
    <t>HPLC/MSMS</t>
  </si>
  <si>
    <t>LC/MSMS</t>
  </si>
  <si>
    <t>HPLC/FLD</t>
  </si>
  <si>
    <t>HPLC/DAD</t>
  </si>
  <si>
    <t>ANTICOCCIDIALS</t>
  </si>
  <si>
    <t xml:space="preserve">             HPLC/DAD</t>
  </si>
  <si>
    <t>XENOBIOTICOS</t>
  </si>
  <si>
    <t>CARBAMATES</t>
  </si>
  <si>
    <t>ALDICARB SULFOXIDE</t>
  </si>
  <si>
    <t>ALDICARB SULFONA</t>
  </si>
  <si>
    <t>ALDICARB 3 OH CARBOFURAN</t>
  </si>
  <si>
    <t>CARBOFURAN</t>
  </si>
  <si>
    <t>3 OH CARBOFURAN</t>
  </si>
  <si>
    <t>CARBARIL</t>
  </si>
  <si>
    <t>PYRETHROIDS</t>
  </si>
  <si>
    <t>GC/ECD</t>
  </si>
  <si>
    <t>SEDATIVES</t>
  </si>
  <si>
    <t>B2e</t>
  </si>
  <si>
    <t>NON STEROIDAL ANTI-INFLAMMATORY DRUGS</t>
  </si>
  <si>
    <t>A determinar</t>
  </si>
  <si>
    <t>Other pharmacologically active subs</t>
  </si>
  <si>
    <t>CORTICOIDES</t>
  </si>
  <si>
    <t>HPLC-MS/MS</t>
  </si>
  <si>
    <t xml:space="preserve">  GC/ECD</t>
  </si>
  <si>
    <t>ORGANOCHLORINE COMPOUNDS INCLUDING PCBS</t>
  </si>
  <si>
    <t>HCB</t>
  </si>
  <si>
    <t>HCH isom.</t>
  </si>
  <si>
    <t>LINDANO</t>
  </si>
  <si>
    <t>ALDRIN</t>
  </si>
  <si>
    <t>DDT y metab.</t>
  </si>
  <si>
    <t>DIELDRIN</t>
  </si>
  <si>
    <t>ENDRIN</t>
  </si>
  <si>
    <t>HEPTACLOR</t>
  </si>
  <si>
    <t>HEPTACLOR epox.</t>
  </si>
  <si>
    <t>ENDOSULFAN</t>
  </si>
  <si>
    <t>ENDOSULFAN SO4</t>
  </si>
  <si>
    <t>CLORDANO cis-trans</t>
  </si>
  <si>
    <t>PCB 28</t>
  </si>
  <si>
    <t>PCB 52</t>
  </si>
  <si>
    <t>PCB 101</t>
  </si>
  <si>
    <t>PCB 118</t>
  </si>
  <si>
    <t>PCB 138</t>
  </si>
  <si>
    <t>PCB 153</t>
  </si>
  <si>
    <t>PCB 180</t>
  </si>
  <si>
    <t>ORGANOPHOSPHORUS COMPOUNDS</t>
  </si>
  <si>
    <t>DIAZINON</t>
  </si>
  <si>
    <t>FAT</t>
  </si>
  <si>
    <t>ETION</t>
  </si>
  <si>
    <t>CHEMICAL ELEMENTS</t>
  </si>
  <si>
    <t>Plomo</t>
  </si>
  <si>
    <t>AAS</t>
  </si>
  <si>
    <t>500(K)</t>
  </si>
  <si>
    <t>Cadmio</t>
  </si>
  <si>
    <t>1050(K)</t>
  </si>
  <si>
    <t>Arsenico</t>
  </si>
  <si>
    <t>2012 (L)</t>
  </si>
  <si>
    <t>Mercurio</t>
  </si>
  <si>
    <t>580 (L)</t>
  </si>
  <si>
    <t>MYCOTOXINS</t>
  </si>
  <si>
    <t>Check calculation of total of minimums</t>
  </si>
  <si>
    <r>
      <t>PRODUCTION DATA for calculation of SAMPLE NUMBERS.  (</t>
    </r>
    <r>
      <rPr>
        <b/>
        <u/>
        <sz val="8"/>
        <rFont val="Arial"/>
        <family val="2"/>
      </rPr>
      <t>Number of animals</t>
    </r>
    <r>
      <rPr>
        <b/>
        <sz val="8"/>
        <rFont val="Arial"/>
        <family val="2"/>
      </rPr>
      <t xml:space="preserve"> (referring to previous year's production)</t>
    </r>
  </si>
  <si>
    <r>
      <t>NUMBER OF SAMPLES</t>
    </r>
    <r>
      <rPr>
        <sz val="9"/>
        <rFont val="Arial"/>
        <family val="2"/>
      </rPr>
      <t xml:space="preserve">  </t>
    </r>
  </si>
  <si>
    <t>OVINE</t>
  </si>
  <si>
    <t xml:space="preserve">National production data - number of animals (referring to the previous year) </t>
  </si>
  <si>
    <r>
      <t>NUMBER OF SAMPLES</t>
    </r>
    <r>
      <rPr>
        <sz val="7"/>
        <rFont val="Arial"/>
        <family val="2"/>
      </rPr>
      <t xml:space="preserve">  </t>
    </r>
  </si>
  <si>
    <r>
      <t xml:space="preserve">SCREEN.METH. DETECTION LIMIT </t>
    </r>
    <r>
      <rPr>
        <b/>
        <sz val="6"/>
        <rFont val="Arial"/>
      </rPr>
      <t>[</t>
    </r>
    <r>
      <rPr>
        <b/>
        <sz val="6"/>
        <rFont val="Times New Roman"/>
        <family val="1"/>
      </rPr>
      <t>μg/Kg</t>
    </r>
    <r>
      <rPr>
        <b/>
        <sz val="6"/>
        <rFont val="Arial"/>
      </rPr>
      <t>]</t>
    </r>
  </si>
  <si>
    <t xml:space="preserve"> MUSCLE</t>
  </si>
  <si>
    <t>FENILTIURACIL</t>
  </si>
  <si>
    <t xml:space="preserve">                      GC/MS</t>
  </si>
  <si>
    <t>Nitrofuranos metabolitos</t>
  </si>
  <si>
    <t>(SEM, AOZ, AMOZ, AHD)</t>
  </si>
  <si>
    <t>HPLC / DAD</t>
  </si>
  <si>
    <t>PYRETROIDS</t>
  </si>
  <si>
    <t>CIPERMETRINA</t>
  </si>
  <si>
    <t>GC/ ECD</t>
  </si>
  <si>
    <t>PERMETRINA</t>
  </si>
  <si>
    <t>DELTAMETRINA</t>
  </si>
  <si>
    <t>XILASIN</t>
  </si>
  <si>
    <t>CLORPROMACIN</t>
  </si>
  <si>
    <t>AZAPERONE</t>
  </si>
  <si>
    <t>ACETOPROMACIN</t>
  </si>
  <si>
    <t>AZAPEROL</t>
  </si>
  <si>
    <t xml:space="preserve">HEPTACLOR epox.                                                </t>
  </si>
  <si>
    <t>PLOMO</t>
  </si>
  <si>
    <t>K. .L. M.</t>
  </si>
  <si>
    <t>CADMIO</t>
  </si>
  <si>
    <t>ARSENICO</t>
  </si>
  <si>
    <t>MERCURIO</t>
  </si>
  <si>
    <t>KIDNEY</t>
  </si>
  <si>
    <t>GC/MS</t>
  </si>
  <si>
    <t>Dimetridazol</t>
  </si>
  <si>
    <t xml:space="preserve"> Ronidazol</t>
  </si>
  <si>
    <t>Metronidazol y met.</t>
  </si>
  <si>
    <t>CLORPIRIFOS</t>
  </si>
  <si>
    <t xml:space="preserve">FENITROTION </t>
  </si>
  <si>
    <t>FENTION</t>
  </si>
  <si>
    <t>BROMOFOS</t>
  </si>
  <si>
    <t>CLORFENVINFOS</t>
  </si>
  <si>
    <t>ELTIL BROMOFOS</t>
  </si>
  <si>
    <t>COUMAFOS</t>
  </si>
  <si>
    <t>GC/FD</t>
  </si>
  <si>
    <t xml:space="preserve">Naracina </t>
  </si>
  <si>
    <t xml:space="preserve">Monensina </t>
  </si>
  <si>
    <t xml:space="preserve">Salinomicina </t>
  </si>
  <si>
    <t>Fipronil-Fipronil sulfona</t>
  </si>
  <si>
    <t>EQUINE</t>
  </si>
  <si>
    <t>Not specified</t>
  </si>
  <si>
    <t>LABORATORY</t>
  </si>
  <si>
    <t xml:space="preserve">                 GC/ MS</t>
  </si>
  <si>
    <t xml:space="preserve">  URINE</t>
  </si>
  <si>
    <t xml:space="preserve">       HPLC/MS-MS</t>
  </si>
  <si>
    <t>FINILTIURACIL</t>
  </si>
  <si>
    <t>TIURACIL</t>
  </si>
  <si>
    <t xml:space="preserve">                URINE</t>
  </si>
  <si>
    <t xml:space="preserve">            GC-MS</t>
  </si>
  <si>
    <t xml:space="preserve">    GC/MS - HPLC/MSMS</t>
  </si>
  <si>
    <t xml:space="preserve">                  GC/MS</t>
  </si>
  <si>
    <t>MABUTEROL  -  CLENPENTEROL</t>
  </si>
  <si>
    <t>CHLORAMPHENICOL</t>
  </si>
  <si>
    <t>NITROIMIDAZOLES</t>
  </si>
  <si>
    <t>0,09-0,34</t>
  </si>
  <si>
    <t>SWAB/ TEST</t>
  </si>
  <si>
    <t>Doramectina</t>
  </si>
  <si>
    <t>ALDICARB SULFOXIDO Y SULFONA</t>
  </si>
  <si>
    <t xml:space="preserve">CARBOFURAN </t>
  </si>
  <si>
    <t xml:space="preserve">CARBOFURAN 3 OH  </t>
  </si>
  <si>
    <t>CIPERMETRIN</t>
  </si>
  <si>
    <t>DELTAMETRIN</t>
  </si>
  <si>
    <t>HPLC/RIA</t>
  </si>
  <si>
    <t xml:space="preserve">ENDOSULFAN SO4                                                 </t>
  </si>
  <si>
    <t>DURSBAN</t>
  </si>
  <si>
    <t>E. PARATION</t>
  </si>
  <si>
    <t>100 (M)</t>
  </si>
  <si>
    <t>200(M)</t>
  </si>
  <si>
    <r>
      <t xml:space="preserve">EU EXPORT DATA in </t>
    </r>
    <r>
      <rPr>
        <b/>
        <u/>
        <sz val="8"/>
        <rFont val="Arial"/>
        <family val="2"/>
      </rPr>
      <t>number of animals</t>
    </r>
    <r>
      <rPr>
        <b/>
        <sz val="8"/>
        <rFont val="Arial"/>
        <family val="2"/>
      </rPr>
      <t xml:space="preserve"> (referring to the previous year) [See Instruction sheet]  </t>
    </r>
  </si>
  <si>
    <t>For official use</t>
  </si>
  <si>
    <t xml:space="preserve">URUGUAY </t>
  </si>
  <si>
    <t>BOVINE MILK</t>
  </si>
  <si>
    <t xml:space="preserve">National PRODUCTION DATA  - in TONNES (referring to the previous year) </t>
  </si>
  <si>
    <t>EU EXPORT DATA in TONNES (referring to the previous year)</t>
  </si>
  <si>
    <r>
      <t xml:space="preserve">PRODUCTION DATA in </t>
    </r>
    <r>
      <rPr>
        <b/>
        <u/>
        <sz val="8"/>
        <rFont val="Arial"/>
        <family val="2"/>
      </rPr>
      <t>TONNES</t>
    </r>
    <r>
      <rPr>
        <b/>
        <sz val="8"/>
        <rFont val="Arial"/>
        <family val="2"/>
      </rPr>
      <t xml:space="preserve"> for calculation of SAMPLE NUMBERS.  (referring to previous year's production)</t>
    </r>
  </si>
  <si>
    <r>
      <t xml:space="preserve">See Instruction sheet, note 4.  If a </t>
    </r>
    <r>
      <rPr>
        <b/>
        <sz val="8"/>
        <rFont val="Arial"/>
        <family val="2"/>
      </rPr>
      <t>split system</t>
    </r>
    <r>
      <rPr>
        <sz val="8"/>
        <rFont val="Arial"/>
        <family val="2"/>
      </rPr>
      <t xml:space="preserve"> is in place for exports to the EU, </t>
    </r>
    <r>
      <rPr>
        <b/>
        <sz val="8"/>
        <rFont val="Arial"/>
        <family val="2"/>
      </rPr>
      <t>actual export data</t>
    </r>
    <r>
      <rPr>
        <sz val="8"/>
        <rFont val="Arial"/>
        <family val="2"/>
      </rPr>
      <t xml:space="preserve"> may be entered in this cell.  If there is no split system, and milk/dairy products from </t>
    </r>
    <r>
      <rPr>
        <b/>
        <sz val="8"/>
        <rFont val="Arial"/>
        <family val="2"/>
      </rPr>
      <t>all animals (and ALL FARMS) are eligible for export to the EU,</t>
    </r>
    <r>
      <rPr>
        <sz val="8"/>
        <rFont val="Arial"/>
        <family val="2"/>
      </rPr>
      <t xml:space="preserve"> </t>
    </r>
    <r>
      <rPr>
        <b/>
        <sz val="8"/>
        <rFont val="Arial"/>
        <family val="2"/>
      </rPr>
      <t>national</t>
    </r>
    <r>
      <rPr>
        <sz val="8"/>
        <rFont val="Arial"/>
        <family val="2"/>
      </rPr>
      <t xml:space="preserve"> </t>
    </r>
    <r>
      <rPr>
        <b/>
        <sz val="8"/>
        <rFont val="Arial"/>
        <family val="2"/>
      </rPr>
      <t>production data</t>
    </r>
    <r>
      <rPr>
        <sz val="8"/>
        <rFont val="Arial"/>
        <family val="2"/>
      </rPr>
      <t xml:space="preserve"> must be entered in this cell.  </t>
    </r>
  </si>
  <si>
    <t>MINIMUM number is 300</t>
  </si>
  <si>
    <r>
      <t xml:space="preserve">NUMBER OF </t>
    </r>
    <r>
      <rPr>
        <b/>
        <u/>
        <sz val="6"/>
        <rFont val="Arial"/>
        <family val="2"/>
      </rPr>
      <t>SAMPLES</t>
    </r>
    <r>
      <rPr>
        <sz val="7"/>
        <rFont val="Arial"/>
        <family val="2"/>
      </rPr>
      <t xml:space="preserve">  </t>
    </r>
  </si>
  <si>
    <r>
      <t xml:space="preserve">NUMBER OF </t>
    </r>
    <r>
      <rPr>
        <b/>
        <u/>
        <sz val="6"/>
        <rFont val="Arial"/>
        <family val="2"/>
      </rPr>
      <t>TESTS</t>
    </r>
  </si>
  <si>
    <t>Chloramphenicol + Nitrofurans+ Nitroimidazoles</t>
  </si>
  <si>
    <t xml:space="preserve">Chloramphenicol </t>
  </si>
  <si>
    <t>MILK</t>
  </si>
  <si>
    <t xml:space="preserve">   HPLC/MS-MS</t>
  </si>
  <si>
    <t>NITROFURANOS</t>
  </si>
  <si>
    <t>HPLC-MSMS</t>
  </si>
  <si>
    <t xml:space="preserve">                   MILK</t>
  </si>
  <si>
    <t>10 (Cipro/Nor) 100  (Enroflox)</t>
  </si>
  <si>
    <r>
      <t xml:space="preserve">NUMBER OF </t>
    </r>
    <r>
      <rPr>
        <b/>
        <u/>
        <sz val="6"/>
        <rFont val="Arial"/>
        <family val="2"/>
      </rPr>
      <t>SAMPLES</t>
    </r>
  </si>
  <si>
    <t>BUTTER</t>
  </si>
  <si>
    <t xml:space="preserve">HEPTACLOR epox.                                             </t>
  </si>
  <si>
    <t xml:space="preserve">M. PARATION                                            </t>
  </si>
  <si>
    <t>AFLATOXIN M1</t>
  </si>
  <si>
    <t>HPLC-FLD</t>
  </si>
  <si>
    <t>DILAVE / LATU</t>
  </si>
  <si>
    <t xml:space="preserve">Samples:  </t>
  </si>
  <si>
    <t>Tests:</t>
  </si>
  <si>
    <t>ANIMAL SPECIES</t>
  </si>
  <si>
    <t>PRODUCT</t>
  </si>
  <si>
    <t>WILD GAME</t>
  </si>
  <si>
    <t xml:space="preserve">National PRODUCTION DATA in TONNES (referring to the previous year) </t>
  </si>
  <si>
    <t>EU EXPORT DATA in TONNES (referring to the previous year) [See Instruction sheet]</t>
  </si>
  <si>
    <t xml:space="preserve">Cadmio </t>
  </si>
  <si>
    <t>A.A.S.</t>
  </si>
  <si>
    <t>50 (M)</t>
  </si>
  <si>
    <t>Arsénico</t>
  </si>
  <si>
    <t>500(M)</t>
  </si>
  <si>
    <t>OTHER SUBSTANCES</t>
  </si>
  <si>
    <t xml:space="preserve"> URINE</t>
  </si>
  <si>
    <t>CLORANFENICOL</t>
  </si>
  <si>
    <t>Tilmicosin</t>
  </si>
  <si>
    <t xml:space="preserve">Penicilinas </t>
  </si>
  <si>
    <t xml:space="preserve">Eritromicina </t>
  </si>
  <si>
    <t>Neomicina</t>
  </si>
  <si>
    <t>Tetraciclinas</t>
  </si>
  <si>
    <t>Gentamicina</t>
  </si>
  <si>
    <t>Estreptomicina</t>
  </si>
  <si>
    <t>Sulfatiazol -Sulfadiacina</t>
  </si>
  <si>
    <t>Sulfametoxipiridazina-Sulfacetamida</t>
  </si>
  <si>
    <t>Sulfameracina -Sulfametacina</t>
  </si>
  <si>
    <t xml:space="preserve">Sulfadimetoxina  -Sulfaquinoxalina </t>
  </si>
  <si>
    <t>Sulfametoxazol  - Sulfaclorpiridazina</t>
  </si>
  <si>
    <t>Carbadox - Olaquindox</t>
  </si>
  <si>
    <t xml:space="preserve">Closantel </t>
  </si>
  <si>
    <t>Nitroxinil</t>
  </si>
  <si>
    <t>Levamisol</t>
  </si>
  <si>
    <t>Ivermectina</t>
  </si>
  <si>
    <t>Moxidectin</t>
  </si>
  <si>
    <t>Abamectina</t>
  </si>
  <si>
    <t>Albendazol Sulfox.</t>
  </si>
  <si>
    <t>Oxfendazol</t>
  </si>
  <si>
    <t>Mebendazol</t>
  </si>
  <si>
    <t>Fenbendazol</t>
  </si>
  <si>
    <t>Triclabendazol</t>
  </si>
  <si>
    <t>Monensina</t>
  </si>
  <si>
    <t>Salinomicina</t>
  </si>
  <si>
    <t>Naracina</t>
  </si>
  <si>
    <t>Cipermetrina</t>
  </si>
  <si>
    <t>Permetrina</t>
  </si>
  <si>
    <t>Deltametrina</t>
  </si>
  <si>
    <t>Xilacina</t>
  </si>
  <si>
    <t>Clorpromacina</t>
  </si>
  <si>
    <t>Azaperona</t>
  </si>
  <si>
    <t>Acetilpromacina</t>
  </si>
  <si>
    <t>Azaperol</t>
  </si>
  <si>
    <t>Fenilbutazona, Oxyphenbutazon Hydrat</t>
  </si>
  <si>
    <t xml:space="preserve">Flunixin, 5-Hydroxyflunixin </t>
  </si>
  <si>
    <t>Diclofenac</t>
  </si>
  <si>
    <t>Dexamethasone</t>
  </si>
  <si>
    <t>Betamehtasone</t>
  </si>
  <si>
    <t>Prednisolone</t>
  </si>
  <si>
    <t>Metiprednisolone</t>
  </si>
  <si>
    <t xml:space="preserve"> Fipronil y Fipronil-sulfona </t>
  </si>
  <si>
    <t xml:space="preserve">Sulfaclorpiridazina </t>
  </si>
  <si>
    <t>Sulfametoxipiridazina</t>
  </si>
  <si>
    <t>Sulfacetamida</t>
  </si>
  <si>
    <t>Sulfametoxazol</t>
  </si>
  <si>
    <t xml:space="preserve">Sulfatiazol </t>
  </si>
  <si>
    <t xml:space="preserve">Sulfadiacina </t>
  </si>
  <si>
    <t>Sulfameracina</t>
  </si>
  <si>
    <t>Sulfametacina</t>
  </si>
  <si>
    <t>Sulfadimetoxina</t>
  </si>
  <si>
    <t>Sulfaquinoxalina</t>
  </si>
  <si>
    <t>PENICILIN</t>
  </si>
  <si>
    <t>ERITROMINCIN</t>
  </si>
  <si>
    <t>NEOMICIN</t>
  </si>
  <si>
    <t>TETRACYCLIN</t>
  </si>
  <si>
    <t>GENTAMICIN</t>
  </si>
  <si>
    <t>ESTREPTOMICINA</t>
  </si>
  <si>
    <t>TETRACICLINES</t>
  </si>
  <si>
    <t>Quinolonas (Cipro, Enro y Norfloxacina)</t>
  </si>
  <si>
    <t>MONENSINA</t>
  </si>
  <si>
    <t xml:space="preserve">PLOMO                                                 </t>
  </si>
  <si>
    <t xml:space="preserve">CADMIO                                                 </t>
  </si>
  <si>
    <t>Sulfatiazol</t>
  </si>
  <si>
    <t>Sulfadiacina</t>
  </si>
  <si>
    <t xml:space="preserve">Penicilina </t>
  </si>
  <si>
    <t>Eritromicina</t>
  </si>
  <si>
    <t>Tetraciclina</t>
  </si>
  <si>
    <t>DEXAMETAZONA</t>
  </si>
  <si>
    <t xml:space="preserve">CLOSANTEL </t>
  </si>
  <si>
    <t>Penicilinas</t>
  </si>
  <si>
    <t>Sulfadimetoxina  -Sulfaquinoxalina</t>
  </si>
  <si>
    <t>Closantel</t>
  </si>
  <si>
    <t>Rafoxanida</t>
  </si>
  <si>
    <t xml:space="preserve">HPLC/DAD </t>
  </si>
  <si>
    <t>AQUACULTURE     FIN FISH</t>
  </si>
  <si>
    <t>NUMBER OF SAMPLES †</t>
  </si>
  <si>
    <t>MINIMUM #</t>
  </si>
  <si>
    <t xml:space="preserve">CLORAMPHENICOL        </t>
  </si>
  <si>
    <t xml:space="preserve">       MUSCLE -SKIN</t>
  </si>
  <si>
    <t xml:space="preserve">             HPLC/MS/MS</t>
  </si>
  <si>
    <t xml:space="preserve">                              DILAVE</t>
  </si>
  <si>
    <t>NITROFURANS</t>
  </si>
  <si>
    <t>MUSCLE -SKIN</t>
  </si>
  <si>
    <t>HPLC/MS/MS</t>
  </si>
  <si>
    <t>0.5</t>
  </si>
  <si>
    <t>Nitrofurantoin metabolite</t>
  </si>
  <si>
    <t>SEM</t>
  </si>
  <si>
    <t>Furaltadone metabolite</t>
  </si>
  <si>
    <t>AHD</t>
  </si>
  <si>
    <t>Furazolidone metabolite</t>
  </si>
  <si>
    <t>AOZ</t>
  </si>
  <si>
    <t>Nitrofurazone metabolite</t>
  </si>
  <si>
    <t>Metronidazole</t>
  </si>
  <si>
    <t>MICROBIOTICOS (BRA)</t>
  </si>
  <si>
    <t>Ronidazole</t>
  </si>
  <si>
    <t>U OTHER</t>
  </si>
  <si>
    <t>Dimetridazole</t>
  </si>
  <si>
    <t>HMMNI</t>
  </si>
  <si>
    <t>Metronidazole-OH</t>
  </si>
  <si>
    <t>TETRACYCLINE</t>
  </si>
  <si>
    <t>OXITETRACYCLINE</t>
  </si>
  <si>
    <t>´5</t>
  </si>
  <si>
    <t>CLORTETRACYCLINE</t>
  </si>
  <si>
    <t>PENICILLIN V</t>
  </si>
  <si>
    <t>´5-10</t>
  </si>
  <si>
    <t>PENICILLIN G</t>
  </si>
  <si>
    <t>CLOXACILLIN</t>
  </si>
  <si>
    <t>AMOXICILLIN</t>
  </si>
  <si>
    <t>AMPICILLIN</t>
  </si>
  <si>
    <t>ENROFLOXACIN-CIPROFLOXACIN</t>
  </si>
  <si>
    <t>FLUMEQUINE</t>
  </si>
  <si>
    <t>MARBOFLOXACIN</t>
  </si>
  <si>
    <t>CEFALEXIN</t>
  </si>
  <si>
    <t>SULFONAMIDES</t>
  </si>
  <si>
    <t>ERYTHROMYCIN</t>
  </si>
  <si>
    <t>AVERMECTINS</t>
  </si>
  <si>
    <t>HPLC - FLD</t>
  </si>
  <si>
    <t>ORGANOCHLORINE PESTICIDES</t>
  </si>
  <si>
    <t>GC- ECD</t>
  </si>
  <si>
    <t>5    10</t>
  </si>
  <si>
    <t>PCBs</t>
  </si>
  <si>
    <t>GC - ECD</t>
  </si>
  <si>
    <t>Hg</t>
  </si>
  <si>
    <t>DINARA</t>
  </si>
  <si>
    <t>Pb</t>
  </si>
  <si>
    <t>Cd</t>
  </si>
  <si>
    <t>DYES e.g. Malachite Green (+ leucomalachite green), crystal violet etc</t>
  </si>
  <si>
    <t>Malachite green</t>
  </si>
  <si>
    <t>LC - MS MS</t>
  </si>
  <si>
    <t>PACIFIC RIM LAB. /MAXXAM</t>
  </si>
  <si>
    <t>Leukomalachite green</t>
  </si>
  <si>
    <t>(CANADA)</t>
  </si>
  <si>
    <t>Gentian violet</t>
  </si>
  <si>
    <t>Leucogentian Violet</t>
  </si>
  <si>
    <t>PROGRAMA NACIONAL DE RESIDUOS BIOLOGICOS</t>
  </si>
  <si>
    <t>PRG-RES-01</t>
  </si>
  <si>
    <t>PERÍODO</t>
  </si>
  <si>
    <t>FECHA APROBACIÓN</t>
  </si>
  <si>
    <t>ESPECIE</t>
  </si>
  <si>
    <t>MIEL</t>
  </si>
  <si>
    <t>Nº DE MUESTRAS</t>
  </si>
  <si>
    <t>ANALITO</t>
  </si>
  <si>
    <t>MATRIZ</t>
  </si>
  <si>
    <t>MÉTODO SCREENING</t>
  </si>
  <si>
    <t>MÉTODO CONFIRMATORIO</t>
  </si>
  <si>
    <t>LÍMITE DE DETECCIÓN DEL SCREENING [μg/Kg]</t>
  </si>
  <si>
    <t>LÍMITE DE DETECCIÓN DEL MÉTODO CONFIRMATORIO [μg/Kg]</t>
  </si>
  <si>
    <t>NIVEL DE ACCIÓN  [μg/Kg]</t>
  </si>
  <si>
    <t>SULFAMETACINA</t>
  </si>
  <si>
    <t>SULFATIAZOL</t>
  </si>
  <si>
    <t>SULFADIACINA</t>
  </si>
  <si>
    <t>SULFAQUINOXALINA</t>
  </si>
  <si>
    <t>SULFAMERACINA</t>
  </si>
  <si>
    <t>TYLOSINA</t>
  </si>
  <si>
    <t>OXYTETRACICLINA</t>
  </si>
  <si>
    <t>CHARM II TEST</t>
  </si>
  <si>
    <t>HPLC MSMS</t>
  </si>
  <si>
    <t>TETRACICLINA</t>
  </si>
  <si>
    <t>CHLORTETRACICLINA</t>
  </si>
  <si>
    <t>STREPTOMICINA</t>
  </si>
  <si>
    <t>HPLC MS/MS</t>
  </si>
  <si>
    <t>CARBARYL</t>
  </si>
  <si>
    <t>METIOCARB</t>
  </si>
  <si>
    <t>FLUVALINATO</t>
  </si>
  <si>
    <t>FFLUMETRINA</t>
  </si>
  <si>
    <t>FUMAGILINA</t>
  </si>
  <si>
    <t>AMITRAZ</t>
  </si>
  <si>
    <t>HCB isom.</t>
  </si>
  <si>
    <t>DDT Y metab.</t>
  </si>
  <si>
    <t>HEPTACLOR epox</t>
  </si>
  <si>
    <t>CUMAFOS</t>
  </si>
  <si>
    <t>GC-ECD</t>
  </si>
  <si>
    <t>Total</t>
  </si>
  <si>
    <t>50(M) 1000 (H) 1000</t>
  </si>
  <si>
    <t>50 (M) 1000 (K- L)</t>
  </si>
  <si>
    <t>Tilmicosina</t>
  </si>
  <si>
    <t xml:space="preserve">Fenilbutazona - Oxyphenbutazon Hydrat </t>
  </si>
  <si>
    <t xml:space="preserve">Flunixin, 5-Hydroxyflunixin  </t>
  </si>
  <si>
    <t xml:space="preserve">Diclofenac </t>
  </si>
  <si>
    <t>5 ,a determinar</t>
  </si>
  <si>
    <t>CORRECCIONES AL PRNB 2016</t>
  </si>
  <si>
    <t>RACTOPAMINA</t>
  </si>
  <si>
    <t>METILTESTOSTERONA</t>
  </si>
  <si>
    <t>ACETATO DE MELENGESTROL</t>
  </si>
  <si>
    <t>en estudio</t>
  </si>
  <si>
    <t>en proceso</t>
  </si>
  <si>
    <t xml:space="preserve">en proceso </t>
  </si>
  <si>
    <t>GC/MS - HPLC/MSMS</t>
  </si>
  <si>
    <t xml:space="preserve"> GC/MS</t>
  </si>
  <si>
    <t>25 (en proceso)</t>
  </si>
  <si>
    <t>Other substances</t>
  </si>
  <si>
    <t>ANTHELMINTICS+ANTICOCCIDIALS+CARBAMATES+PYRETROIDS+SEDATIVES+AINES+Other pharmacologically active subs</t>
  </si>
  <si>
    <t>ORGANOCHLORINE COMPOUNDS INCLUDING PCBS+ORGANOPHOSPHORUS COMPOUNDS+CHEMICAL ELEMENTS+MYCOTOXINS</t>
  </si>
  <si>
    <t>ANTHELMINTICS+ANTICOCCIDIALS+CARBAMATES+PYRETROIDS+SEDATIVES+NON STEROIDAL ANTI-INFLAMMATORY DRUGS+Other pharmacologically active subs</t>
  </si>
  <si>
    <t xml:space="preserve"> ORGANOCHLORINE COMPOUNDS INCLUDING PCBS+ORGANOPHOSPHORUS COMPOUNDS+CHEMICAL ELEMENTS+MYCOTOXINS</t>
  </si>
  <si>
    <t xml:space="preserve"> NITROFURANOS METABOLITOS</t>
  </si>
  <si>
    <t>SUSTANCIAS ANTIBACTERIALES</t>
  </si>
  <si>
    <t>CARBAMATOS</t>
  </si>
  <si>
    <t>PIRETROIDES</t>
  </si>
  <si>
    <t>OTRAS SUSTANCIAS FARMACOLÓGICAMENTE ACTIVAS</t>
  </si>
  <si>
    <t xml:space="preserve">ORGANOCLORADOS Y PCB'S </t>
  </si>
  <si>
    <t>ORGANOFOSFORADOS</t>
  </si>
  <si>
    <t>ELEMENTOS QUÍMICOS</t>
  </si>
  <si>
    <t>&lt;5</t>
  </si>
  <si>
    <t>&lt;10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</si>
</sst>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0"/>
      <name val="Arial"/>
      <family val="2"/>
    </font>
    <font>
      <b/>
      <sz val="8"/>
      <name val="Arial"/>
      <family val="2"/>
    </font>
    <font>
      <sz val="8"/>
      <name val="Arial"/>
      <family val="2"/>
    </font>
    <font>
      <b/>
      <sz val="6"/>
      <name val="Arial"/>
      <family val="2"/>
    </font>
    <font>
      <b/>
      <sz val="10"/>
      <color indexed="10"/>
      <name val="Arial"/>
      <family val="2"/>
    </font>
    <font>
      <b/>
      <sz val="8"/>
      <color indexed="10"/>
      <name val="Arial"/>
      <family val="2"/>
    </font>
    <font>
      <b/>
      <sz val="7"/>
      <name val="Arial"/>
      <family val="2"/>
    </font>
    <font>
      <b/>
      <sz val="10"/>
      <name val="Arial"/>
    </font>
    <font>
      <b/>
      <u/>
      <sz val="8"/>
      <name val="Arial"/>
      <family val="2"/>
    </font>
    <font>
      <sz val="5"/>
      <name val="Arial"/>
      <family val="2"/>
    </font>
    <font>
      <sz val="5"/>
      <name val="Arial"/>
    </font>
    <font>
      <b/>
      <sz val="9"/>
      <name val="Arial"/>
      <family val="2"/>
    </font>
    <font>
      <sz val="9"/>
      <name val="Arial"/>
      <family val="2"/>
    </font>
    <font>
      <sz val="7"/>
      <name val="Arial"/>
      <family val="2"/>
    </font>
    <font>
      <b/>
      <sz val="6"/>
      <name val="Arial"/>
    </font>
    <font>
      <b/>
      <sz val="6"/>
      <name val="Times New Roman"/>
      <family val="1"/>
    </font>
    <font>
      <sz val="10"/>
      <name val="Arial"/>
      <family val="2"/>
    </font>
    <font>
      <b/>
      <sz val="10"/>
      <color indexed="10"/>
      <name val="Arial"/>
    </font>
    <font>
      <b/>
      <u/>
      <sz val="6"/>
      <name val="Arial"/>
      <family val="2"/>
    </font>
    <font>
      <sz val="12"/>
      <name val="Arial"/>
      <family val="2"/>
    </font>
    <font>
      <sz val="8"/>
      <color theme="1"/>
      <name val="Arial"/>
      <family val="2"/>
    </font>
    <font>
      <b/>
      <sz val="14"/>
      <name val="Arial Narrow"/>
      <family val="2"/>
    </font>
    <font>
      <b/>
      <sz val="16"/>
      <name val="Arial"/>
      <family val="2"/>
    </font>
    <font>
      <sz val="16"/>
      <color theme="1"/>
      <name val="Calibri"/>
      <family val="2"/>
      <scheme val="minor"/>
    </font>
    <font>
      <b/>
      <sz val="14"/>
      <color rgb="FFC00000"/>
      <name val="Calibri"/>
      <family val="2"/>
      <scheme val="minor"/>
    </font>
    <font>
      <b/>
      <sz val="7"/>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1">
    <xf numFmtId="0" fontId="0" fillId="0" borderId="0"/>
  </cellStyleXfs>
  <cellXfs count="9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ill="1" applyBorder="1" applyAlignment="1" applyProtection="1">
      <alignment vertical="center"/>
      <protection locked="0"/>
    </xf>
    <xf numFmtId="0" fontId="2"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7" fillId="0" borderId="9" xfId="0" applyFont="1" applyBorder="1" applyAlignment="1" applyProtection="1">
      <alignment horizontal="left" vertical="center" wrapText="1"/>
    </xf>
    <xf numFmtId="0" fontId="8" fillId="0" borderId="0" xfId="0" applyFon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xf>
    <xf numFmtId="0" fontId="3" fillId="0" borderId="0" xfId="0"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0" xfId="0" applyFont="1" applyAlignment="1">
      <alignment horizontal="left" vertical="center" wrapText="1"/>
    </xf>
    <xf numFmtId="1" fontId="3" fillId="0" borderId="0" xfId="0" applyNumberFormat="1" applyFont="1" applyAlignment="1">
      <alignment horizontal="center" vertical="center" wrapText="1"/>
    </xf>
    <xf numFmtId="1" fontId="3" fillId="0" borderId="0" xfId="0" applyNumberFormat="1" applyFont="1" applyAlignment="1">
      <alignment vertical="center"/>
    </xf>
    <xf numFmtId="0" fontId="3" fillId="0" borderId="0" xfId="0" applyFont="1" applyAlignment="1">
      <alignment vertical="center" wrapText="1"/>
    </xf>
    <xf numFmtId="0" fontId="13" fillId="0" borderId="0" xfId="0" applyFont="1" applyAlignment="1">
      <alignment vertical="center"/>
    </xf>
    <xf numFmtId="1" fontId="12" fillId="4" borderId="1" xfId="0" applyNumberFormat="1" applyFont="1" applyFill="1" applyBorder="1" applyAlignment="1">
      <alignment horizontal="center" vertical="center" wrapText="1"/>
    </xf>
    <xf numFmtId="0" fontId="12" fillId="4" borderId="1" xfId="0" applyFont="1" applyFill="1" applyBorder="1" applyAlignment="1">
      <alignment vertical="center"/>
    </xf>
    <xf numFmtId="1" fontId="12" fillId="0" borderId="1" xfId="0" applyNumberFormat="1" applyFont="1" applyBorder="1" applyAlignment="1">
      <alignment horizontal="center" vertical="center" wrapText="1"/>
    </xf>
    <xf numFmtId="1" fontId="13" fillId="4" borderId="1" xfId="0" applyNumberFormat="1" applyFont="1" applyFill="1" applyBorder="1" applyAlignment="1">
      <alignment horizontal="center" vertical="center" wrapText="1"/>
    </xf>
    <xf numFmtId="0" fontId="14" fillId="0" borderId="26" xfId="0"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27"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22" xfId="0" applyFont="1" applyBorder="1" applyAlignment="1" applyProtection="1">
      <alignment horizontal="center" vertical="center"/>
      <protection locked="0"/>
    </xf>
    <xf numFmtId="0" fontId="14" fillId="0" borderId="25" xfId="0" applyFont="1" applyBorder="1" applyAlignment="1" applyProtection="1">
      <alignment horizontal="left" vertical="center"/>
      <protection locked="0"/>
    </xf>
    <xf numFmtId="0" fontId="14" fillId="0" borderId="3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31" xfId="0" applyFont="1" applyBorder="1" applyAlignment="1" applyProtection="1">
      <alignment horizontal="left"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28"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center" vertical="center"/>
      <protection locked="0"/>
    </xf>
    <xf numFmtId="0" fontId="14" fillId="0" borderId="31" xfId="0" applyFont="1" applyFill="1" applyBorder="1" applyAlignment="1" applyProtection="1">
      <alignment horizontal="left" vertical="center"/>
      <protection locked="0"/>
    </xf>
    <xf numFmtId="0" fontId="14" fillId="0" borderId="26" xfId="0" applyFont="1" applyFill="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4" xfId="0" applyFont="1" applyFill="1" applyBorder="1" applyAlignment="1" applyProtection="1">
      <alignment horizontal="left" vertical="center"/>
      <protection locked="0"/>
    </xf>
    <xf numFmtId="0" fontId="14" fillId="0" borderId="27" xfId="0" applyFont="1" applyFill="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0" xfId="0" applyFont="1" applyBorder="1" applyAlignment="1" applyProtection="1">
      <alignment horizontal="left" vertical="center"/>
      <protection locked="0"/>
    </xf>
    <xf numFmtId="0" fontId="3" fillId="0" borderId="0" xfId="0" applyFont="1" applyAlignment="1" applyProtection="1">
      <alignment vertical="center"/>
      <protection locked="0"/>
    </xf>
    <xf numFmtId="164" fontId="1" fillId="4" borderId="1" xfId="0" applyNumberFormat="1" applyFont="1" applyFill="1" applyBorder="1" applyAlignment="1">
      <alignment horizontal="center" vertical="center"/>
    </xf>
    <xf numFmtId="1" fontId="1" fillId="4" borderId="1" xfId="0" applyNumberFormat="1" applyFont="1" applyFill="1" applyBorder="1" applyAlignment="1">
      <alignment horizontal="center" vertical="center"/>
    </xf>
    <xf numFmtId="1" fontId="1" fillId="2" borderId="3"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1" fontId="1" fillId="5" borderId="36" xfId="0" applyNumberFormat="1" applyFont="1" applyFill="1" applyBorder="1" applyAlignment="1">
      <alignment horizontal="center" vertical="center"/>
    </xf>
    <xf numFmtId="1" fontId="1" fillId="5" borderId="1" xfId="0" applyNumberFormat="1" applyFont="1" applyFill="1" applyBorder="1" applyAlignment="1" applyProtection="1">
      <alignment horizontal="right" vertical="center"/>
      <protection locked="0"/>
    </xf>
    <xf numFmtId="1" fontId="1" fillId="2" borderId="11" xfId="0" applyNumberFormat="1" applyFont="1" applyFill="1" applyBorder="1" applyAlignment="1" applyProtection="1">
      <alignment horizontal="center" vertical="center"/>
      <protection locked="0"/>
    </xf>
    <xf numFmtId="0" fontId="14" fillId="0" borderId="26" xfId="0" applyFont="1" applyBorder="1" applyAlignment="1" applyProtection="1">
      <alignment vertical="center" shrinkToFit="1"/>
      <protection locked="0"/>
    </xf>
    <xf numFmtId="0" fontId="14" fillId="0" borderId="39" xfId="0" applyFont="1" applyBorder="1" applyAlignment="1" applyProtection="1">
      <alignment horizontal="center" vertical="center"/>
      <protection locked="0"/>
    </xf>
    <xf numFmtId="1" fontId="3" fillId="0" borderId="23" xfId="0" applyNumberFormat="1" applyFont="1" applyBorder="1" applyAlignment="1">
      <alignment horizontal="center" vertical="center" wrapText="1"/>
    </xf>
    <xf numFmtId="1" fontId="3" fillId="0" borderId="41" xfId="0" applyNumberFormat="1" applyFont="1" applyBorder="1" applyAlignment="1">
      <alignment horizontal="center" vertical="center" wrapText="1"/>
    </xf>
    <xf numFmtId="0" fontId="14" fillId="0" borderId="43"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1" fontId="1" fillId="4" borderId="49" xfId="0" applyNumberFormat="1" applyFont="1" applyFill="1" applyBorder="1" applyAlignment="1">
      <alignment horizontal="center" vertical="center"/>
    </xf>
    <xf numFmtId="0" fontId="14" fillId="0" borderId="4" xfId="0" applyFont="1" applyBorder="1" applyAlignment="1">
      <alignment vertical="center"/>
    </xf>
    <xf numFmtId="0" fontId="14" fillId="0" borderId="23"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47"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1" fontId="1" fillId="2" borderId="55" xfId="0" applyNumberFormat="1" applyFont="1" applyFill="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1" fontId="3" fillId="0" borderId="0" xfId="0" applyNumberFormat="1" applyFont="1" applyAlignment="1">
      <alignment horizontal="center" vertical="center"/>
    </xf>
    <xf numFmtId="1" fontId="1" fillId="0" borderId="49" xfId="0" applyNumberFormat="1" applyFont="1" applyBorder="1" applyAlignment="1">
      <alignment horizontal="center" vertical="center"/>
    </xf>
    <xf numFmtId="0" fontId="14" fillId="0" borderId="0" xfId="0" applyFont="1" applyBorder="1" applyAlignment="1" applyProtection="1">
      <alignment horizontal="left" vertical="center"/>
      <protection locked="0"/>
    </xf>
    <xf numFmtId="0" fontId="14" fillId="0" borderId="34" xfId="0" applyFont="1" applyFill="1" applyBorder="1" applyAlignment="1" applyProtection="1">
      <alignment horizontal="center" vertical="center"/>
      <protection locked="0"/>
    </xf>
    <xf numFmtId="0" fontId="4" fillId="0" borderId="1" xfId="0" applyFont="1" applyBorder="1" applyAlignment="1">
      <alignment vertical="center"/>
    </xf>
    <xf numFmtId="17" fontId="1" fillId="2" borderId="1"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3" fillId="0" borderId="33" xfId="0" applyFont="1" applyBorder="1" applyAlignment="1" applyProtection="1">
      <alignment horizontal="center" vertical="center"/>
    </xf>
    <xf numFmtId="0" fontId="10" fillId="0" borderId="57" xfId="0" applyFont="1" applyBorder="1" applyAlignment="1">
      <alignment horizontal="center" vertical="center" wrapText="1"/>
    </xf>
    <xf numFmtId="1" fontId="10" fillId="0" borderId="38" xfId="0" applyNumberFormat="1" applyFont="1" applyBorder="1" applyAlignment="1">
      <alignment horizontal="center" vertical="center" wrapText="1"/>
    </xf>
    <xf numFmtId="1" fontId="10" fillId="0" borderId="52" xfId="0" applyNumberFormat="1" applyFont="1" applyBorder="1" applyAlignment="1">
      <alignment horizontal="center" vertical="center" wrapText="1"/>
    </xf>
    <xf numFmtId="0" fontId="14" fillId="0" borderId="31" xfId="0" applyFont="1" applyBorder="1" applyAlignment="1" applyProtection="1">
      <alignment vertical="center"/>
      <protection locked="0"/>
    </xf>
    <xf numFmtId="1" fontId="1" fillId="2" borderId="61" xfId="0" applyNumberFormat="1"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1" xfId="0" applyFont="1" applyBorder="1" applyAlignment="1" applyProtection="1">
      <alignment vertical="center" shrinkToFit="1"/>
      <protection locked="0"/>
    </xf>
    <xf numFmtId="1" fontId="10" fillId="0" borderId="23" xfId="0" applyNumberFormat="1" applyFont="1" applyBorder="1" applyAlignment="1">
      <alignment horizontal="center" vertical="center" wrapText="1"/>
    </xf>
    <xf numFmtId="0" fontId="14" fillId="0" borderId="2" xfId="0" applyFont="1" applyBorder="1" applyAlignment="1">
      <alignment horizontal="left" vertical="center"/>
    </xf>
    <xf numFmtId="1" fontId="1" fillId="5" borderId="37"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5" borderId="38"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0" fontId="14" fillId="0" borderId="47" xfId="0" applyFont="1" applyBorder="1" applyAlignment="1" applyProtection="1">
      <alignment horizontal="left" vertical="center"/>
      <protection locked="0"/>
    </xf>
    <xf numFmtId="1" fontId="10" fillId="0" borderId="5" xfId="0" applyNumberFormat="1" applyFont="1" applyBorder="1" applyAlignment="1">
      <alignment horizontal="center" vertical="center" wrapText="1"/>
    </xf>
    <xf numFmtId="0" fontId="14" fillId="0" borderId="2" xfId="0" applyFont="1" applyBorder="1" applyAlignment="1" applyProtection="1">
      <alignment vertical="center"/>
      <protection locked="0"/>
    </xf>
    <xf numFmtId="0" fontId="14" fillId="0" borderId="29" xfId="0" applyFont="1" applyBorder="1" applyAlignment="1" applyProtection="1">
      <alignment horizontal="left"/>
      <protection locked="0"/>
    </xf>
    <xf numFmtId="0" fontId="14" fillId="0" borderId="43"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14" fillId="0" borderId="23" xfId="0" applyFont="1" applyBorder="1" applyAlignment="1" applyProtection="1">
      <alignment horizontal="left" vertical="center"/>
      <protection locked="0"/>
    </xf>
    <xf numFmtId="1" fontId="3" fillId="0" borderId="49" xfId="0" applyNumberFormat="1" applyFont="1" applyBorder="1" applyAlignment="1">
      <alignment horizontal="center" vertical="center"/>
    </xf>
    <xf numFmtId="1" fontId="1" fillId="2" borderId="6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14" fillId="0" borderId="21" xfId="0" applyFont="1" applyBorder="1" applyAlignment="1" applyProtection="1">
      <alignment horizontal="center" vertical="center"/>
      <protection locked="0"/>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0" xfId="0" applyFont="1" applyBorder="1" applyAlignment="1">
      <alignment vertical="center"/>
    </xf>
    <xf numFmtId="0" fontId="3" fillId="0" borderId="25" xfId="0" applyFont="1" applyBorder="1" applyAlignment="1">
      <alignment vertical="center"/>
    </xf>
    <xf numFmtId="0" fontId="3" fillId="0" borderId="22"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14" fillId="0" borderId="1" xfId="0" applyFont="1" applyBorder="1" applyAlignment="1">
      <alignment vertical="center"/>
    </xf>
    <xf numFmtId="1" fontId="1" fillId="5" borderId="1" xfId="0" applyNumberFormat="1" applyFont="1" applyFill="1" applyBorder="1" applyAlignment="1">
      <alignment horizontal="center" vertical="center"/>
    </xf>
    <xf numFmtId="0" fontId="14" fillId="0" borderId="1" xfId="0" applyFont="1" applyBorder="1" applyAlignment="1" applyProtection="1">
      <alignment vertical="center" wrapText="1"/>
      <protection locked="0"/>
    </xf>
    <xf numFmtId="0" fontId="3" fillId="0" borderId="46"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14" fillId="0" borderId="56"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4" xfId="0" applyFont="1" applyBorder="1" applyAlignment="1" applyProtection="1">
      <alignment horizontal="center" vertical="center"/>
      <protection locked="0"/>
    </xf>
    <xf numFmtId="17" fontId="4" fillId="2" borderId="1" xfId="0" applyNumberFormat="1" applyFont="1" applyFill="1" applyBorder="1" applyAlignment="1" applyProtection="1">
      <alignment vertical="center"/>
      <protection locked="0"/>
    </xf>
    <xf numFmtId="0" fontId="3" fillId="0" borderId="15"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14" fillId="0" borderId="34"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14" fillId="0" borderId="47" xfId="0" applyFont="1" applyBorder="1" applyAlignment="1" applyProtection="1">
      <alignment vertical="center"/>
      <protection locked="0"/>
    </xf>
    <xf numFmtId="0" fontId="0" fillId="0" borderId="0" xfId="0" applyAlignment="1"/>
    <xf numFmtId="0" fontId="14" fillId="0" borderId="11" xfId="0" applyFont="1" applyBorder="1" applyAlignment="1" applyProtection="1">
      <alignment vertical="center"/>
      <protection locked="0"/>
    </xf>
    <xf numFmtId="1" fontId="1" fillId="2" borderId="22"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3" fillId="0" borderId="47" xfId="0" applyFont="1" applyBorder="1" applyAlignment="1">
      <alignment vertical="center"/>
    </xf>
    <xf numFmtId="0" fontId="3" fillId="0" borderId="5" xfId="0" applyFont="1" applyBorder="1" applyAlignment="1">
      <alignment vertical="center"/>
    </xf>
    <xf numFmtId="1" fontId="1" fillId="4" borderId="63" xfId="0" applyNumberFormat="1" applyFont="1" applyFill="1" applyBorder="1" applyAlignment="1">
      <alignment horizontal="center" vertical="center"/>
    </xf>
    <xf numFmtId="0" fontId="14" fillId="0" borderId="56"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4" fillId="0" borderId="56" xfId="0" applyFont="1" applyFill="1" applyBorder="1" applyAlignment="1" applyProtection="1">
      <alignment horizontal="left" vertical="center" wrapText="1"/>
      <protection locked="0"/>
    </xf>
    <xf numFmtId="0" fontId="14" fillId="0" borderId="46" xfId="0" applyFont="1" applyFill="1" applyBorder="1" applyAlignment="1" applyProtection="1">
      <alignment horizontal="left" vertical="center" wrapText="1"/>
      <protection locked="0"/>
    </xf>
    <xf numFmtId="0" fontId="14" fillId="0" borderId="4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1" fontId="4" fillId="0" borderId="31" xfId="0" applyNumberFormat="1" applyFont="1" applyBorder="1" applyAlignment="1">
      <alignment horizontal="center" vertical="center" wrapText="1"/>
    </xf>
    <xf numFmtId="0" fontId="7" fillId="0" borderId="21" xfId="0" applyFont="1" applyBorder="1" applyAlignment="1">
      <alignment vertical="center"/>
    </xf>
    <xf numFmtId="1" fontId="10" fillId="0" borderId="5" xfId="0" applyNumberFormat="1" applyFont="1" applyBorder="1" applyAlignment="1">
      <alignment horizontal="center" vertical="center" wrapText="1"/>
    </xf>
    <xf numFmtId="1" fontId="1" fillId="2" borderId="12"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1" fontId="0" fillId="0" borderId="0" xfId="0" applyNumberFormat="1" applyBorder="1" applyAlignment="1">
      <alignment horizontal="center" vertical="center"/>
    </xf>
    <xf numFmtId="1" fontId="1" fillId="2" borderId="11"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2" fillId="0" borderId="1" xfId="0" applyFont="1" applyBorder="1"/>
    <xf numFmtId="17" fontId="4" fillId="2" borderId="1" xfId="0" applyNumberFormat="1"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xf numFmtId="0" fontId="4"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33" xfId="0" applyFont="1" applyBorder="1" applyAlignment="1" applyProtection="1">
      <alignment horizontal="center"/>
      <protection locked="0"/>
    </xf>
    <xf numFmtId="0" fontId="3" fillId="0" borderId="33" xfId="0" applyFont="1" applyFill="1" applyBorder="1" applyAlignment="1" applyProtection="1">
      <alignment horizontal="left" vertical="center" wrapText="1"/>
      <protection locked="0"/>
    </xf>
    <xf numFmtId="0" fontId="0" fillId="0" borderId="0" xfId="0" applyBorder="1" applyAlignment="1">
      <alignment horizontal="center"/>
    </xf>
    <xf numFmtId="0" fontId="11" fillId="0" borderId="13" xfId="0" applyFont="1" applyBorder="1" applyAlignment="1">
      <alignment horizontal="center" wrapText="1"/>
    </xf>
    <xf numFmtId="0" fontId="0" fillId="0" borderId="14" xfId="0" applyBorder="1" applyAlignment="1" applyProtection="1">
      <alignment horizontal="center"/>
      <protection locked="0"/>
    </xf>
    <xf numFmtId="0" fontId="3" fillId="0" borderId="15" xfId="0" applyFont="1" applyBorder="1" applyAlignment="1" applyProtection="1">
      <alignment horizontal="center" wrapText="1"/>
      <protection locked="0"/>
    </xf>
    <xf numFmtId="0" fontId="0" fillId="0" borderId="18" xfId="0" applyBorder="1" applyAlignment="1" applyProtection="1">
      <alignment horizontal="center"/>
      <protection locked="0"/>
    </xf>
    <xf numFmtId="0" fontId="3" fillId="0" borderId="19" xfId="0" applyFont="1" applyBorder="1" applyAlignment="1" applyProtection="1">
      <alignment horizontal="center" wrapText="1"/>
      <protection locked="0"/>
    </xf>
    <xf numFmtId="0" fontId="3" fillId="0" borderId="0" xfId="0" applyFont="1" applyAlignment="1">
      <alignment horizontal="center" wrapText="1"/>
    </xf>
    <xf numFmtId="0" fontId="3" fillId="0" borderId="0" xfId="0" applyFont="1" applyAlignment="1">
      <alignment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wrapText="1"/>
    </xf>
    <xf numFmtId="0" fontId="14" fillId="0" borderId="25" xfId="0" applyFont="1" applyBorder="1" applyAlignment="1" applyProtection="1">
      <alignment horizontal="left"/>
      <protection locked="0"/>
    </xf>
    <xf numFmtId="0" fontId="14" fillId="0" borderId="25" xfId="0" applyFont="1" applyBorder="1" applyAlignment="1" applyProtection="1">
      <alignment horizontal="center"/>
      <protection locked="0"/>
    </xf>
    <xf numFmtId="0" fontId="14" fillId="0" borderId="28" xfId="0" applyFont="1" applyBorder="1" applyAlignment="1" applyProtection="1">
      <alignment horizontal="left"/>
      <protection locked="0"/>
    </xf>
    <xf numFmtId="0" fontId="14" fillId="0" borderId="5" xfId="0" applyFont="1" applyBorder="1" applyAlignment="1" applyProtection="1">
      <protection locked="0"/>
    </xf>
    <xf numFmtId="0" fontId="14" fillId="0" borderId="27"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28" xfId="0" applyFont="1" applyBorder="1" applyAlignment="1" applyProtection="1">
      <protection locked="0"/>
    </xf>
    <xf numFmtId="0" fontId="14" fillId="0" borderId="28" xfId="0" applyFont="1" applyBorder="1" applyAlignment="1" applyProtection="1">
      <alignment horizontal="center"/>
      <protection locked="0"/>
    </xf>
    <xf numFmtId="0" fontId="14" fillId="0" borderId="30" xfId="0" applyFont="1" applyBorder="1" applyAlignment="1" applyProtection="1">
      <protection locked="0"/>
    </xf>
    <xf numFmtId="0" fontId="14" fillId="0" borderId="30"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7" fillId="0" borderId="21" xfId="0" applyFont="1" applyBorder="1" applyAlignment="1" applyProtection="1">
      <alignment horizontal="center" vertical="center"/>
      <protection locked="0"/>
    </xf>
    <xf numFmtId="0" fontId="14" fillId="0" borderId="2" xfId="0" applyFont="1" applyBorder="1" applyAlignment="1" applyProtection="1">
      <alignment horizontal="left"/>
      <protection locked="0"/>
    </xf>
    <xf numFmtId="0" fontId="14" fillId="0" borderId="3"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5" xfId="0" applyFont="1" applyBorder="1" applyAlignment="1" applyProtection="1">
      <alignment horizontal="center"/>
      <protection locked="0"/>
    </xf>
    <xf numFmtId="0" fontId="14" fillId="0" borderId="26"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27" xfId="0" applyFont="1" applyBorder="1" applyAlignment="1" applyProtection="1">
      <alignment horizontal="left"/>
      <protection locked="0"/>
    </xf>
    <xf numFmtId="0" fontId="14" fillId="0" borderId="34" xfId="0" applyFont="1" applyBorder="1" applyAlignment="1" applyProtection="1">
      <alignment horizontal="center"/>
      <protection locked="0"/>
    </xf>
    <xf numFmtId="0" fontId="14" fillId="0" borderId="42" xfId="0" applyFont="1" applyBorder="1" applyAlignment="1" applyProtection="1">
      <alignment horizontal="center"/>
      <protection locked="0"/>
    </xf>
    <xf numFmtId="0" fontId="14" fillId="0" borderId="44" xfId="0" applyFont="1" applyBorder="1" applyAlignment="1" applyProtection="1">
      <alignment horizontal="left"/>
      <protection locked="0"/>
    </xf>
    <xf numFmtId="0" fontId="14" fillId="0" borderId="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0" fillId="0" borderId="5" xfId="0" applyFont="1" applyBorder="1" applyAlignment="1">
      <alignment horizontal="center" vertical="center" wrapText="1"/>
    </xf>
    <xf numFmtId="0" fontId="14" fillId="0" borderId="31" xfId="0" applyFont="1" applyBorder="1" applyAlignment="1" applyProtection="1">
      <alignment horizontal="left"/>
      <protection locked="0"/>
    </xf>
    <xf numFmtId="0" fontId="14" fillId="0" borderId="44" xfId="0" applyFont="1" applyBorder="1" applyAlignment="1" applyProtection="1">
      <alignment horizontal="center"/>
      <protection locked="0"/>
    </xf>
    <xf numFmtId="0" fontId="14" fillId="0" borderId="45"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3" fillId="0" borderId="0" xfId="0" applyFont="1" applyProtection="1">
      <protection locked="0"/>
    </xf>
    <xf numFmtId="0" fontId="14" fillId="0" borderId="23" xfId="0" applyFont="1" applyBorder="1" applyAlignment="1" applyProtection="1">
      <alignment horizontal="left"/>
      <protection locked="0"/>
    </xf>
    <xf numFmtId="0" fontId="14" fillId="0" borderId="23" xfId="0" applyFont="1" applyBorder="1" applyAlignment="1" applyProtection="1">
      <alignment horizontal="center"/>
      <protection locked="0"/>
    </xf>
    <xf numFmtId="0" fontId="3" fillId="0" borderId="64" xfId="0" applyFont="1" applyBorder="1"/>
    <xf numFmtId="0" fontId="3" fillId="0" borderId="65" xfId="0" applyFont="1" applyBorder="1"/>
    <xf numFmtId="0" fontId="3" fillId="0" borderId="66" xfId="0" applyFont="1" applyBorder="1"/>
    <xf numFmtId="0" fontId="3" fillId="0" borderId="67" xfId="0" applyFont="1" applyBorder="1"/>
    <xf numFmtId="1" fontId="3" fillId="0" borderId="0" xfId="0" applyNumberFormat="1" applyFont="1" applyBorder="1" applyAlignment="1">
      <alignment horizontal="center"/>
    </xf>
    <xf numFmtId="0" fontId="3" fillId="0" borderId="68" xfId="0" applyFont="1" applyBorder="1"/>
    <xf numFmtId="17" fontId="1" fillId="2" borderId="1" xfId="0" applyNumberFormat="1" applyFont="1" applyFill="1" applyBorder="1" applyAlignment="1" applyProtection="1">
      <alignment horizontal="center"/>
      <protection locked="0"/>
    </xf>
    <xf numFmtId="0" fontId="3" fillId="0" borderId="69" xfId="0" applyFont="1" applyBorder="1"/>
    <xf numFmtId="1" fontId="3" fillId="0" borderId="54" xfId="0" applyNumberFormat="1" applyFont="1" applyBorder="1" applyAlignment="1">
      <alignment horizontal="center"/>
    </xf>
    <xf numFmtId="1" fontId="3" fillId="0" borderId="70" xfId="0" applyNumberFormat="1" applyFont="1" applyBorder="1" applyAlignment="1">
      <alignment horizontal="center"/>
    </xf>
    <xf numFmtId="0" fontId="11" fillId="0" borderId="73" xfId="0" applyFont="1" applyBorder="1" applyAlignment="1">
      <alignment horizontal="center" vertical="center" wrapText="1"/>
    </xf>
    <xf numFmtId="1" fontId="3" fillId="0" borderId="0" xfId="0" applyNumberFormat="1" applyFont="1"/>
    <xf numFmtId="1" fontId="3" fillId="0" borderId="0" xfId="0" applyNumberFormat="1" applyFont="1" applyAlignment="1">
      <alignment horizontal="center" wrapText="1"/>
    </xf>
    <xf numFmtId="1" fontId="10" fillId="0" borderId="33" xfId="0" applyNumberFormat="1" applyFont="1" applyBorder="1" applyAlignment="1">
      <alignment horizontal="center" vertical="center" wrapText="1"/>
    </xf>
    <xf numFmtId="0" fontId="14" fillId="0" borderId="2" xfId="0" applyFont="1" applyBorder="1" applyProtection="1">
      <protection locked="0"/>
    </xf>
    <xf numFmtId="0" fontId="14" fillId="0" borderId="3" xfId="0" applyFont="1" applyBorder="1" applyProtection="1">
      <protection locked="0"/>
    </xf>
    <xf numFmtId="0" fontId="14" fillId="0" borderId="21"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4" fillId="0" borderId="30" xfId="0" applyFont="1" applyBorder="1" applyAlignment="1" applyProtection="1">
      <alignment horizontal="left"/>
      <protection locked="0"/>
    </xf>
    <xf numFmtId="1" fontId="4" fillId="0" borderId="34" xfId="0" applyNumberFormat="1" applyFont="1" applyBorder="1" applyAlignment="1">
      <alignment horizontal="center" vertical="center" wrapText="1"/>
    </xf>
    <xf numFmtId="1" fontId="1" fillId="2" borderId="3" xfId="0" applyNumberFormat="1" applyFont="1" applyFill="1" applyBorder="1" applyAlignment="1">
      <alignment horizontal="center" vertical="center"/>
    </xf>
    <xf numFmtId="1" fontId="17" fillId="5" borderId="12" xfId="0" applyNumberFormat="1" applyFont="1" applyFill="1" applyBorder="1" applyAlignment="1">
      <alignment horizontal="center" vertical="center"/>
    </xf>
    <xf numFmtId="1" fontId="17" fillId="5" borderId="6" xfId="0" applyNumberFormat="1" applyFont="1" applyFill="1" applyBorder="1" applyAlignment="1">
      <alignment horizontal="center" vertical="center"/>
    </xf>
    <xf numFmtId="1" fontId="17" fillId="5" borderId="24" xfId="0" applyNumberFormat="1" applyFont="1" applyFill="1" applyBorder="1" applyAlignment="1">
      <alignment horizontal="center" vertical="center"/>
    </xf>
    <xf numFmtId="0" fontId="14" fillId="0" borderId="31" xfId="0" applyFont="1" applyBorder="1" applyAlignment="1" applyProtection="1">
      <alignment horizontal="center"/>
      <protection locked="0"/>
    </xf>
    <xf numFmtId="0" fontId="14" fillId="0" borderId="56" xfId="0" applyFont="1" applyBorder="1" applyAlignment="1" applyProtection="1">
      <alignment horizontal="center"/>
      <protection locked="0"/>
    </xf>
    <xf numFmtId="0" fontId="14" fillId="0" borderId="40" xfId="0" applyFont="1" applyBorder="1" applyAlignment="1" applyProtection="1">
      <alignment horizontal="center"/>
      <protection locked="0"/>
    </xf>
    <xf numFmtId="0" fontId="3" fillId="0" borderId="0" xfId="0" applyFont="1" applyProtection="1"/>
    <xf numFmtId="1" fontId="3" fillId="0" borderId="0" xfId="0" applyNumberFormat="1" applyFont="1" applyAlignment="1">
      <alignment horizontal="center"/>
    </xf>
    <xf numFmtId="1" fontId="2" fillId="0" borderId="49" xfId="0" applyNumberFormat="1" applyFont="1" applyBorder="1" applyAlignment="1">
      <alignment horizontal="center"/>
    </xf>
    <xf numFmtId="1" fontId="2" fillId="0" borderId="0" xfId="0" applyNumberFormat="1" applyFont="1" applyBorder="1" applyAlignment="1">
      <alignment horizontal="center"/>
    </xf>
    <xf numFmtId="0" fontId="3" fillId="0" borderId="0" xfId="0" applyFont="1" applyBorder="1" applyProtection="1">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 fillId="0" borderId="33" xfId="0" applyFont="1" applyFill="1" applyBorder="1" applyAlignment="1" applyProtection="1">
      <alignment horizontal="center" vertical="center" wrapText="1"/>
      <protection locked="0"/>
    </xf>
    <xf numFmtId="0" fontId="10" fillId="0" borderId="75" xfId="0" applyFont="1" applyBorder="1" applyAlignment="1">
      <alignment horizontal="center" vertical="center" wrapText="1"/>
    </xf>
    <xf numFmtId="1" fontId="1" fillId="4" borderId="49" xfId="0" applyNumberFormat="1" applyFont="1" applyFill="1" applyBorder="1" applyAlignment="1">
      <alignment horizontal="center"/>
    </xf>
    <xf numFmtId="0" fontId="1" fillId="2" borderId="3" xfId="0" applyFont="1" applyFill="1" applyBorder="1" applyAlignment="1">
      <alignment horizontal="center" vertical="center"/>
    </xf>
    <xf numFmtId="0" fontId="14" fillId="0" borderId="2" xfId="0" applyFont="1" applyBorder="1"/>
    <xf numFmtId="0" fontId="14" fillId="0" borderId="3" xfId="0" applyFont="1" applyBorder="1"/>
    <xf numFmtId="1" fontId="3" fillId="0" borderId="49" xfId="0" applyNumberFormat="1" applyFont="1" applyBorder="1" applyAlignment="1">
      <alignment horizontal="center"/>
    </xf>
    <xf numFmtId="0" fontId="17" fillId="0" borderId="0" xfId="0" applyFont="1" applyBorder="1" applyAlignment="1">
      <alignment horizontal="left" vertical="center" wrapText="1"/>
    </xf>
    <xf numFmtId="0" fontId="20" fillId="0" borderId="0" xfId="0" applyFont="1" applyBorder="1" applyAlignment="1">
      <alignment horizontal="left" vertical="center" wrapText="1"/>
    </xf>
    <xf numFmtId="0" fontId="7" fillId="0" borderId="20" xfId="0" applyFont="1" applyBorder="1" applyAlignment="1" applyProtection="1">
      <alignment horizontal="center" vertical="center"/>
      <protection locked="0"/>
    </xf>
    <xf numFmtId="0" fontId="14" fillId="0" borderId="26" xfId="0" applyFont="1" applyBorder="1" applyAlignment="1" applyProtection="1">
      <protection locked="0"/>
    </xf>
    <xf numFmtId="0" fontId="14" fillId="0" borderId="6" xfId="0" applyFont="1" applyBorder="1" applyAlignment="1" applyProtection="1">
      <alignment horizontal="center"/>
      <protection locked="0"/>
    </xf>
    <xf numFmtId="0" fontId="14" fillId="0" borderId="24" xfId="0" applyFont="1" applyBorder="1" applyAlignment="1" applyProtection="1">
      <alignment horizontal="center"/>
      <protection locked="0"/>
    </xf>
    <xf numFmtId="0" fontId="14" fillId="0" borderId="29" xfId="0" applyFont="1" applyBorder="1" applyAlignment="1" applyProtection="1">
      <alignment vertical="center"/>
      <protection locked="0"/>
    </xf>
    <xf numFmtId="0" fontId="14" fillId="0" borderId="47" xfId="0" applyFont="1" applyBorder="1" applyAlignment="1" applyProtection="1">
      <protection locked="0"/>
    </xf>
    <xf numFmtId="0" fontId="3" fillId="0" borderId="1" xfId="0" applyFont="1" applyBorder="1"/>
    <xf numFmtId="0" fontId="14" fillId="0" borderId="12"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1" fontId="1" fillId="2" borderId="6" xfId="0" applyNumberFormat="1" applyFont="1" applyFill="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0" fontId="18" fillId="0" borderId="0" xfId="0" applyFont="1" applyBorder="1" applyAlignment="1">
      <alignment horizontal="center"/>
    </xf>
    <xf numFmtId="1" fontId="0" fillId="0" borderId="58" xfId="0" applyNumberFormat="1" applyBorder="1" applyAlignment="1">
      <alignment horizontal="center" vertical="center"/>
    </xf>
    <xf numFmtId="1" fontId="1" fillId="4" borderId="0" xfId="0" applyNumberFormat="1" applyFont="1" applyFill="1" applyBorder="1" applyAlignment="1" applyProtection="1">
      <alignment horizontal="center" vertical="center"/>
    </xf>
    <xf numFmtId="1" fontId="17" fillId="2" borderId="0" xfId="0" applyNumberFormat="1" applyFont="1" applyFill="1" applyBorder="1" applyAlignment="1" applyProtection="1">
      <alignment horizontal="center" vertical="center"/>
      <protection locked="0"/>
    </xf>
    <xf numFmtId="1" fontId="4" fillId="0" borderId="12" xfId="0" applyNumberFormat="1" applyFont="1" applyBorder="1" applyAlignment="1">
      <alignment horizontal="center" vertical="center" wrapText="1"/>
    </xf>
    <xf numFmtId="1" fontId="10" fillId="0" borderId="2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2" borderId="33" xfId="0" applyNumberFormat="1" applyFont="1" applyFill="1" applyBorder="1" applyAlignment="1" applyProtection="1">
      <alignment horizontal="center" vertical="center"/>
      <protection locked="0"/>
    </xf>
    <xf numFmtId="1" fontId="10" fillId="0" borderId="51" xfId="0" applyNumberFormat="1" applyFont="1" applyBorder="1" applyAlignment="1">
      <alignment horizontal="center" vertical="center" wrapText="1"/>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0" fontId="14" fillId="0" borderId="12" xfId="0" applyFont="1" applyBorder="1" applyAlignment="1" applyProtection="1">
      <alignment vertical="center" shrinkToFit="1"/>
      <protection locked="0"/>
    </xf>
    <xf numFmtId="0" fontId="14" fillId="0" borderId="40" xfId="0" applyFont="1" applyBorder="1" applyProtection="1">
      <protection locked="0"/>
    </xf>
    <xf numFmtId="0" fontId="14" fillId="0" borderId="42" xfId="0" applyFont="1" applyBorder="1" applyProtection="1">
      <protection locked="0"/>
    </xf>
    <xf numFmtId="0" fontId="14" fillId="0" borderId="6" xfId="0" applyFont="1" applyBorder="1" applyProtection="1">
      <protection locked="0"/>
    </xf>
    <xf numFmtId="0" fontId="14" fillId="0" borderId="46" xfId="0" applyFont="1" applyBorder="1" applyAlignment="1" applyProtection="1">
      <alignment horizontal="left"/>
      <protection locked="0"/>
    </xf>
    <xf numFmtId="0" fontId="14" fillId="0" borderId="45" xfId="0" applyFont="1" applyBorder="1" applyAlignment="1" applyProtection="1">
      <alignment horizontal="left"/>
      <protection locked="0"/>
    </xf>
    <xf numFmtId="0" fontId="14" fillId="0" borderId="48" xfId="0" applyFont="1" applyBorder="1" applyAlignment="1" applyProtection="1">
      <alignment horizontal="left"/>
      <protection locked="0"/>
    </xf>
    <xf numFmtId="1" fontId="1" fillId="2" borderId="25"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0" fontId="14" fillId="0" borderId="35" xfId="0" applyFont="1" applyBorder="1" applyAlignment="1" applyProtection="1">
      <alignment horizontal="left"/>
      <protection locked="0"/>
    </xf>
    <xf numFmtId="1" fontId="1" fillId="2" borderId="21" xfId="0" applyNumberFormat="1" applyFont="1" applyFill="1" applyBorder="1" applyAlignment="1" applyProtection="1">
      <alignment horizontal="center" vertical="center" wrapText="1"/>
      <protection locked="0"/>
    </xf>
    <xf numFmtId="0" fontId="14" fillId="0" borderId="5" xfId="0" applyFont="1" applyFill="1" applyBorder="1" applyAlignment="1" applyProtection="1">
      <alignment horizontal="left" vertical="center"/>
      <protection locked="0"/>
    </xf>
    <xf numFmtId="0" fontId="14" fillId="0" borderId="26" xfId="0" applyFont="1" applyBorder="1"/>
    <xf numFmtId="0" fontId="0" fillId="2" borderId="0" xfId="0" applyFill="1" applyBorder="1" applyAlignment="1" applyProtection="1">
      <alignment horizontal="center" vertical="center"/>
      <protection locked="0"/>
    </xf>
    <xf numFmtId="0" fontId="5" fillId="0" borderId="0" xfId="0" applyFont="1" applyBorder="1" applyAlignment="1">
      <alignment horizontal="center" vertical="center"/>
    </xf>
    <xf numFmtId="0" fontId="1" fillId="4" borderId="0" xfId="0" applyFont="1" applyFill="1" applyBorder="1" applyAlignment="1" applyProtection="1">
      <alignment horizontal="center"/>
    </xf>
    <xf numFmtId="0" fontId="0" fillId="2" borderId="0" xfId="0" applyFill="1" applyBorder="1" applyAlignment="1" applyProtection="1">
      <alignment horizontal="center"/>
      <protection locked="0"/>
    </xf>
    <xf numFmtId="0" fontId="3" fillId="0" borderId="11" xfId="0" applyFont="1" applyBorder="1" applyAlignment="1">
      <alignment horizontal="center" vertical="center" wrapText="1"/>
    </xf>
    <xf numFmtId="0" fontId="10" fillId="0" borderId="24" xfId="0" applyFont="1" applyBorder="1" applyAlignment="1">
      <alignment horizontal="center" vertical="center" wrapText="1"/>
    </xf>
    <xf numFmtId="0" fontId="14" fillId="0" borderId="32" xfId="0" applyFont="1" applyBorder="1" applyAlignment="1" applyProtection="1">
      <alignment horizontal="left"/>
      <protection locked="0"/>
    </xf>
    <xf numFmtId="0" fontId="14" fillId="0" borderId="43" xfId="0" applyFont="1" applyBorder="1" applyAlignment="1" applyProtection="1">
      <alignment horizontal="left"/>
      <protection locked="0"/>
    </xf>
    <xf numFmtId="0" fontId="14" fillId="0" borderId="6" xfId="0" applyFont="1" applyBorder="1" applyAlignment="1" applyProtection="1">
      <protection locked="0"/>
    </xf>
    <xf numFmtId="0" fontId="3" fillId="2" borderId="11"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3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4" xfId="0" applyFont="1" applyBorder="1" applyAlignment="1">
      <alignment horizontal="center" vertical="center" wrapText="1"/>
    </xf>
    <xf numFmtId="0" fontId="21" fillId="2" borderId="6" xfId="0" applyFont="1" applyFill="1" applyBorder="1" applyAlignment="1" applyProtection="1">
      <alignment horizontal="center" vertical="center"/>
      <protection locked="0"/>
    </xf>
    <xf numFmtId="0" fontId="3" fillId="4" borderId="49" xfId="0" quotePrefix="1"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2" borderId="3"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1" fontId="12" fillId="4" borderId="0" xfId="0" applyNumberFormat="1" applyFont="1" applyFill="1" applyBorder="1" applyAlignment="1" applyProtection="1">
      <alignment horizontal="center" vertical="center"/>
    </xf>
    <xf numFmtId="1" fontId="12" fillId="2" borderId="0" xfId="0" applyNumberFormat="1" applyFont="1" applyFill="1" applyBorder="1" applyAlignment="1" applyProtection="1">
      <alignment horizontal="center" vertical="center"/>
      <protection locked="0"/>
    </xf>
    <xf numFmtId="1" fontId="3" fillId="0" borderId="11" xfId="0"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21" xfId="0" applyFont="1" applyBorder="1" applyAlignment="1" applyProtection="1">
      <alignment horizontal="left" vertical="center"/>
      <protection locked="0"/>
    </xf>
    <xf numFmtId="0" fontId="14" fillId="0" borderId="27" xfId="0" applyFont="1" applyBorder="1" applyAlignment="1" applyProtection="1">
      <alignment vertical="center"/>
      <protection locked="0"/>
    </xf>
    <xf numFmtId="0" fontId="14" fillId="0" borderId="28"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45" xfId="0" applyFont="1" applyBorder="1" applyAlignment="1" applyProtection="1">
      <alignment vertical="center"/>
      <protection locked="0"/>
    </xf>
    <xf numFmtId="0" fontId="14" fillId="0" borderId="42" xfId="0" applyFont="1" applyBorder="1" applyAlignment="1" applyProtection="1">
      <alignment vertical="center"/>
      <protection locked="0"/>
    </xf>
    <xf numFmtId="0" fontId="14" fillId="0" borderId="11"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20" xfId="0" applyFont="1" applyBorder="1" applyAlignment="1" applyProtection="1">
      <alignment horizontal="left"/>
      <protection locked="0"/>
    </xf>
    <xf numFmtId="0" fontId="14" fillId="0" borderId="5" xfId="0" applyFont="1" applyBorder="1" applyAlignment="1" applyProtection="1">
      <alignment horizontal="left" vertical="center"/>
      <protection locked="0"/>
    </xf>
    <xf numFmtId="0" fontId="14" fillId="0" borderId="11" xfId="0" applyFont="1" applyBorder="1"/>
    <xf numFmtId="0" fontId="14" fillId="0" borderId="21" xfId="0" applyFont="1" applyBorder="1" applyAlignment="1">
      <alignment horizontal="center"/>
    </xf>
    <xf numFmtId="0" fontId="14" fillId="0" borderId="20" xfId="0" applyFont="1" applyBorder="1"/>
    <xf numFmtId="0" fontId="3" fillId="0" borderId="23" xfId="0" applyFont="1" applyBorder="1"/>
    <xf numFmtId="0" fontId="3" fillId="0" borderId="33" xfId="0" applyFont="1" applyBorder="1"/>
    <xf numFmtId="0" fontId="3" fillId="0" borderId="24" xfId="0" applyFont="1" applyBorder="1"/>
    <xf numFmtId="0" fontId="3" fillId="0" borderId="25" xfId="0" applyFont="1" applyBorder="1"/>
    <xf numFmtId="0" fontId="14" fillId="0" borderId="31" xfId="0" applyFont="1" applyBorder="1" applyAlignment="1" applyProtection="1">
      <protection locked="0"/>
    </xf>
    <xf numFmtId="0" fontId="14" fillId="0" borderId="6" xfId="0" applyFont="1" applyBorder="1" applyAlignment="1" applyProtection="1">
      <alignment vertical="center"/>
      <protection locked="0"/>
    </xf>
    <xf numFmtId="0" fontId="14" fillId="0" borderId="46" xfId="0" applyFont="1" applyBorder="1" applyAlignment="1" applyProtection="1">
      <alignment vertical="center"/>
      <protection locked="0"/>
    </xf>
    <xf numFmtId="0" fontId="3" fillId="0" borderId="48" xfId="0" applyFont="1" applyBorder="1" applyAlignment="1">
      <alignment vertical="center"/>
    </xf>
    <xf numFmtId="0" fontId="7" fillId="0" borderId="2" xfId="0" applyFont="1" applyFill="1" applyBorder="1" applyAlignment="1">
      <alignment vertical="center" wrapText="1"/>
    </xf>
    <xf numFmtId="1" fontId="10" fillId="0" borderId="5" xfId="0" applyNumberFormat="1" applyFont="1" applyBorder="1" applyAlignment="1">
      <alignment horizontal="center" vertical="center" wrapText="1"/>
    </xf>
    <xf numFmtId="0" fontId="3" fillId="0" borderId="0" xfId="0" applyFont="1" applyAlignment="1">
      <alignment horizontal="left"/>
    </xf>
    <xf numFmtId="15" fontId="2" fillId="2" borderId="1" xfId="0" applyNumberFormat="1" applyFont="1" applyFill="1" applyBorder="1" applyAlignment="1" applyProtection="1">
      <alignment horizontal="center" vertical="center"/>
      <protection locked="0"/>
    </xf>
    <xf numFmtId="16" fontId="14" fillId="0" borderId="29" xfId="0" applyNumberFormat="1" applyFont="1" applyBorder="1" applyAlignment="1" applyProtection="1">
      <alignment horizontal="center"/>
      <protection locked="0"/>
    </xf>
    <xf numFmtId="0" fontId="7" fillId="0" borderId="79" xfId="0" applyFont="1" applyBorder="1" applyAlignment="1" applyProtection="1">
      <alignment horizontal="left"/>
      <protection locked="0"/>
    </xf>
    <xf numFmtId="17" fontId="14" fillId="0" borderId="26" xfId="0" applyNumberFormat="1" applyFont="1" applyBorder="1" applyAlignment="1" applyProtection="1">
      <alignment horizontal="center"/>
      <protection locked="0"/>
    </xf>
    <xf numFmtId="0" fontId="14" fillId="6" borderId="0" xfId="0" applyFont="1" applyFill="1" applyProtection="1">
      <protection locked="0"/>
    </xf>
    <xf numFmtId="0" fontId="14" fillId="6" borderId="29" xfId="0" applyFont="1" applyFill="1" applyBorder="1" applyAlignment="1" applyProtection="1">
      <alignment shrinkToFit="1"/>
      <protection locked="0"/>
    </xf>
    <xf numFmtId="0" fontId="14" fillId="6" borderId="27" xfId="0" applyFont="1" applyFill="1" applyBorder="1" applyAlignment="1" applyProtection="1">
      <alignment shrinkToFit="1"/>
      <protection locked="0"/>
    </xf>
    <xf numFmtId="16" fontId="14" fillId="0" borderId="22" xfId="0" applyNumberFormat="1" applyFont="1" applyBorder="1" applyAlignment="1" applyProtection="1">
      <alignment horizontal="center" vertical="center"/>
      <protection locked="0"/>
    </xf>
    <xf numFmtId="0" fontId="14" fillId="0" borderId="22" xfId="0" applyFont="1" applyBorder="1" applyAlignment="1" applyProtection="1">
      <alignment shrinkToFit="1"/>
      <protection locked="0"/>
    </xf>
    <xf numFmtId="0" fontId="17" fillId="0" borderId="69" xfId="0" applyFont="1" applyFill="1" applyBorder="1" applyAlignment="1">
      <alignment horizontal="center" vertical="center" wrapText="1"/>
    </xf>
    <xf numFmtId="0" fontId="2" fillId="0" borderId="1" xfId="0" applyFont="1" applyFill="1" applyBorder="1" applyAlignment="1">
      <alignment vertical="center"/>
    </xf>
    <xf numFmtId="49" fontId="4" fillId="0" borderId="1" xfId="0" applyNumberFormat="1"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Fill="1" applyBorder="1"/>
    <xf numFmtId="0" fontId="3" fillId="0" borderId="0" xfId="0" applyFont="1" applyFill="1"/>
    <xf numFmtId="0" fontId="3" fillId="0" borderId="0" xfId="0" applyFont="1" applyFill="1" applyAlignment="1">
      <alignment horizontal="left" vertical="center" wrapText="1"/>
    </xf>
    <xf numFmtId="1" fontId="3" fillId="0" borderId="0" xfId="0" applyNumberFormat="1" applyFont="1" applyFill="1" applyAlignment="1">
      <alignment horizontal="center" wrapText="1"/>
    </xf>
    <xf numFmtId="1" fontId="3" fillId="0" borderId="0" xfId="0" applyNumberFormat="1" applyFont="1" applyFill="1"/>
    <xf numFmtId="0" fontId="3" fillId="0" borderId="0" xfId="0" applyFont="1" applyFill="1" applyAlignment="1">
      <alignment wrapText="1"/>
    </xf>
    <xf numFmtId="0" fontId="7" fillId="0" borderId="21" xfId="0" applyFont="1" applyFill="1" applyBorder="1" applyAlignment="1">
      <alignment vertical="center"/>
    </xf>
    <xf numFmtId="0" fontId="14" fillId="0" borderId="21"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left"/>
      <protection locked="0"/>
    </xf>
    <xf numFmtId="0" fontId="14" fillId="0" borderId="26" xfId="0" applyFont="1" applyFill="1" applyBorder="1" applyAlignment="1" applyProtection="1">
      <alignment horizontal="center"/>
      <protection locked="0"/>
    </xf>
    <xf numFmtId="0" fontId="14" fillId="0" borderId="27" xfId="0" applyFont="1" applyFill="1" applyBorder="1" applyAlignment="1" applyProtection="1">
      <alignment horizontal="left"/>
      <protection locked="0"/>
    </xf>
    <xf numFmtId="0" fontId="14" fillId="0" borderId="27" xfId="0" applyFont="1" applyFill="1" applyBorder="1" applyAlignment="1" applyProtection="1">
      <alignment horizontal="center"/>
      <protection locked="0"/>
    </xf>
    <xf numFmtId="0" fontId="14" fillId="0" borderId="22" xfId="0" applyFont="1" applyFill="1" applyBorder="1" applyAlignment="1" applyProtection="1">
      <alignment horizontal="left"/>
      <protection locked="0"/>
    </xf>
    <xf numFmtId="0" fontId="14" fillId="0" borderId="22" xfId="0" applyFont="1" applyFill="1" applyBorder="1" applyAlignment="1" applyProtection="1">
      <alignment horizontal="center"/>
      <protection locked="0"/>
    </xf>
    <xf numFmtId="0" fontId="14" fillId="0" borderId="28" xfId="0" applyFont="1" applyFill="1" applyBorder="1" applyAlignment="1" applyProtection="1">
      <alignment horizontal="left"/>
      <protection locked="0"/>
    </xf>
    <xf numFmtId="0" fontId="14" fillId="0" borderId="28" xfId="0" applyFont="1" applyFill="1" applyBorder="1" applyAlignment="1" applyProtection="1">
      <alignment horizontal="center"/>
      <protection locked="0"/>
    </xf>
    <xf numFmtId="0" fontId="14" fillId="0" borderId="30" xfId="0" applyFont="1" applyFill="1" applyBorder="1" applyAlignment="1" applyProtection="1">
      <alignment horizontal="left"/>
      <protection locked="0"/>
    </xf>
    <xf numFmtId="0" fontId="14" fillId="0" borderId="30" xfId="0" applyFont="1" applyFill="1" applyBorder="1" applyAlignment="1" applyProtection="1">
      <alignment horizontal="center"/>
      <protection locked="0"/>
    </xf>
    <xf numFmtId="0" fontId="14" fillId="0" borderId="21" xfId="0" applyFont="1" applyFill="1" applyBorder="1" applyAlignment="1" applyProtection="1">
      <alignment horizontal="left" vertical="center"/>
      <protection locked="0"/>
    </xf>
    <xf numFmtId="0" fontId="14" fillId="0" borderId="21" xfId="0" applyFont="1" applyFill="1" applyBorder="1" applyAlignment="1" applyProtection="1">
      <alignment horizontal="center" vertical="center"/>
      <protection locked="0"/>
    </xf>
    <xf numFmtId="0" fontId="14" fillId="0" borderId="29" xfId="0" applyFont="1" applyFill="1" applyBorder="1" applyAlignment="1" applyProtection="1">
      <alignment horizontal="left"/>
      <protection locked="0"/>
    </xf>
    <xf numFmtId="0" fontId="14" fillId="0" borderId="29" xfId="0" applyFont="1" applyFill="1" applyBorder="1" applyAlignment="1" applyProtection="1">
      <alignment horizontal="center"/>
      <protection locked="0"/>
    </xf>
    <xf numFmtId="0" fontId="3" fillId="0" borderId="29" xfId="0" applyFont="1" applyFill="1" applyBorder="1" applyAlignment="1" applyProtection="1">
      <alignment horizontal="center"/>
      <protection locked="0"/>
    </xf>
    <xf numFmtId="0" fontId="3" fillId="0" borderId="29" xfId="0" applyFont="1" applyFill="1" applyBorder="1" applyAlignment="1" applyProtection="1">
      <alignment horizontal="left"/>
      <protection locked="0"/>
    </xf>
    <xf numFmtId="0" fontId="3" fillId="0" borderId="22" xfId="0" applyFont="1" applyFill="1" applyBorder="1" applyAlignment="1" applyProtection="1">
      <alignment horizontal="left"/>
      <protection locked="0"/>
    </xf>
    <xf numFmtId="0" fontId="3" fillId="0" borderId="22" xfId="0" applyFont="1" applyFill="1" applyBorder="1" applyAlignment="1" applyProtection="1">
      <alignment horizontal="center"/>
      <protection locked="0"/>
    </xf>
    <xf numFmtId="0" fontId="14" fillId="0" borderId="25" xfId="0" applyFont="1" applyFill="1" applyBorder="1" applyAlignment="1" applyProtection="1">
      <alignment horizontal="left"/>
      <protection locked="0"/>
    </xf>
    <xf numFmtId="0" fontId="14" fillId="0" borderId="25" xfId="0" applyFont="1" applyFill="1" applyBorder="1" applyAlignment="1" applyProtection="1">
      <alignment horizontal="center"/>
      <protection locked="0"/>
    </xf>
    <xf numFmtId="0" fontId="14" fillId="0" borderId="27" xfId="0" applyFont="1" applyFill="1" applyBorder="1" applyAlignment="1" applyProtection="1">
      <protection locked="0"/>
    </xf>
    <xf numFmtId="0" fontId="14" fillId="0" borderId="29" xfId="0" applyFont="1" applyFill="1" applyBorder="1" applyAlignment="1" applyProtection="1">
      <protection locked="0"/>
    </xf>
    <xf numFmtId="0" fontId="14" fillId="0" borderId="26"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14" fillId="0" borderId="25" xfId="0" applyFont="1" applyFill="1" applyBorder="1" applyAlignment="1" applyProtection="1">
      <alignment horizontal="left" vertical="center"/>
      <protection locked="0"/>
    </xf>
    <xf numFmtId="0" fontId="14" fillId="0" borderId="25" xfId="0" applyFont="1" applyFill="1" applyBorder="1" applyAlignment="1" applyProtection="1">
      <alignment horizontal="center" vertical="center"/>
      <protection locked="0"/>
    </xf>
    <xf numFmtId="16" fontId="14" fillId="0" borderId="29" xfId="0" applyNumberFormat="1"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protection locked="0"/>
    </xf>
    <xf numFmtId="0" fontId="14" fillId="0" borderId="22" xfId="0" applyFont="1" applyFill="1" applyBorder="1" applyAlignment="1" applyProtection="1">
      <alignment horizontal="center" vertical="center"/>
      <protection locked="0"/>
    </xf>
    <xf numFmtId="0" fontId="14" fillId="0" borderId="27" xfId="0" applyFont="1" applyFill="1" applyBorder="1" applyAlignment="1" applyProtection="1">
      <alignment horizontal="left" vertical="center"/>
      <protection locked="0"/>
    </xf>
    <xf numFmtId="1" fontId="3" fillId="0" borderId="0" xfId="0" applyNumberFormat="1" applyFont="1" applyFill="1" applyAlignment="1">
      <alignment horizontal="center"/>
    </xf>
    <xf numFmtId="0" fontId="14" fillId="0" borderId="44" xfId="0" applyFont="1" applyBorder="1" applyAlignment="1" applyProtection="1">
      <alignment horizontal="left" vertical="center"/>
      <protection locked="0"/>
    </xf>
    <xf numFmtId="0" fontId="24" fillId="0" borderId="0" xfId="0" applyFont="1"/>
    <xf numFmtId="0" fontId="25" fillId="0" borderId="0" xfId="0" applyFont="1"/>
    <xf numFmtId="0" fontId="26" fillId="0" borderId="28" xfId="0" applyFont="1" applyBorder="1" applyAlignment="1" applyProtection="1">
      <alignment horizontal="left" vertical="center"/>
      <protection locked="0"/>
    </xf>
    <xf numFmtId="0" fontId="26" fillId="0" borderId="29"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14" fillId="0" borderId="46" xfId="0" applyFont="1" applyBorder="1" applyAlignment="1" applyProtection="1">
      <alignment horizontal="left" vertical="center"/>
      <protection locked="0"/>
    </xf>
    <xf numFmtId="0" fontId="3" fillId="0" borderId="22" xfId="0" applyFont="1" applyBorder="1" applyAlignment="1">
      <alignment horizontal="center" vertical="center"/>
    </xf>
    <xf numFmtId="0" fontId="3" fillId="0" borderId="30" xfId="0" applyFont="1" applyBorder="1"/>
    <xf numFmtId="0" fontId="26" fillId="0" borderId="27" xfId="0" applyFont="1" applyBorder="1" applyAlignment="1" applyProtection="1">
      <alignment horizontal="left" vertical="center"/>
      <protection locked="0"/>
    </xf>
    <xf numFmtId="0" fontId="26" fillId="0" borderId="28" xfId="0" applyFont="1" applyBorder="1" applyAlignment="1" applyProtection="1">
      <alignment horizontal="center"/>
      <protection locked="0"/>
    </xf>
    <xf numFmtId="1" fontId="1" fillId="2" borderId="60" xfId="0" applyNumberFormat="1" applyFont="1" applyFill="1" applyBorder="1" applyAlignment="1" applyProtection="1">
      <alignment horizontal="center" vertical="center"/>
      <protection locked="0"/>
    </xf>
    <xf numFmtId="0" fontId="3" fillId="7" borderId="0"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8" fillId="7" borderId="0" xfId="0" applyFont="1" applyFill="1" applyBorder="1" applyAlignment="1" applyProtection="1">
      <alignment horizontal="center" vertical="center"/>
      <protection locked="0"/>
    </xf>
    <xf numFmtId="0" fontId="7" fillId="0" borderId="49" xfId="0" applyFont="1" applyBorder="1" applyAlignment="1" applyProtection="1">
      <alignment horizontal="left" vertical="center" wrapText="1"/>
    </xf>
    <xf numFmtId="0" fontId="7" fillId="7" borderId="0" xfId="0" applyFont="1" applyFill="1" applyBorder="1" applyAlignment="1" applyProtection="1">
      <alignment horizontal="left" vertical="center" wrapText="1"/>
    </xf>
    <xf numFmtId="3" fontId="8" fillId="7" borderId="0" xfId="0" applyNumberFormat="1" applyFont="1" applyFill="1" applyBorder="1" applyAlignment="1" applyProtection="1">
      <alignment vertical="center"/>
      <protection locked="0"/>
    </xf>
    <xf numFmtId="0" fontId="10" fillId="0" borderId="83" xfId="0" applyFont="1" applyBorder="1" applyAlignment="1">
      <alignment horizontal="center" vertical="center" wrapText="1"/>
    </xf>
    <xf numFmtId="0" fontId="11" fillId="0" borderId="73" xfId="0" applyFont="1" applyBorder="1" applyAlignment="1">
      <alignment vertical="center" wrapText="1"/>
    </xf>
    <xf numFmtId="0" fontId="0" fillId="0" borderId="62"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1" fontId="1" fillId="4" borderId="7" xfId="0" applyNumberFormat="1" applyFont="1" applyFill="1" applyBorder="1" applyAlignment="1">
      <alignment horizontal="center" vertical="center"/>
    </xf>
    <xf numFmtId="0" fontId="8" fillId="2" borderId="49" xfId="0" applyFont="1" applyFill="1" applyBorder="1" applyAlignment="1" applyProtection="1">
      <alignment horizontal="center" vertical="center"/>
      <protection locked="0"/>
    </xf>
    <xf numFmtId="0" fontId="0" fillId="0" borderId="62" xfId="0" applyBorder="1" applyAlignment="1" applyProtection="1">
      <alignment horizontal="center"/>
      <protection locked="0"/>
    </xf>
    <xf numFmtId="0" fontId="0" fillId="0" borderId="84" xfId="0" applyBorder="1" applyAlignment="1" applyProtection="1">
      <alignment horizontal="center"/>
      <protection locked="0"/>
    </xf>
    <xf numFmtId="1" fontId="1" fillId="5" borderId="1" xfId="0" applyNumberFormat="1" applyFont="1" applyFill="1" applyBorder="1" applyAlignment="1">
      <alignment horizontal="center"/>
    </xf>
    <xf numFmtId="0" fontId="14" fillId="0" borderId="45"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14" fillId="0" borderId="42" xfId="0" applyFont="1" applyBorder="1" applyAlignment="1" applyProtection="1">
      <protection locked="0"/>
    </xf>
    <xf numFmtId="0" fontId="14" fillId="0" borderId="45" xfId="0" applyFont="1" applyBorder="1" applyAlignment="1" applyProtection="1">
      <protection locked="0"/>
    </xf>
    <xf numFmtId="0" fontId="14" fillId="0" borderId="44" xfId="0" applyFont="1" applyBorder="1" applyAlignment="1" applyProtection="1">
      <protection locked="0"/>
    </xf>
    <xf numFmtId="1" fontId="1" fillId="5" borderId="20" xfId="0" applyNumberFormat="1" applyFont="1" applyFill="1" applyBorder="1" applyAlignment="1">
      <alignment horizontal="center" vertical="center"/>
    </xf>
    <xf numFmtId="1" fontId="1" fillId="5" borderId="5" xfId="0" applyNumberFormat="1" applyFont="1" applyFill="1" applyBorder="1" applyAlignment="1">
      <alignment horizontal="center" vertical="center"/>
    </xf>
    <xf numFmtId="1" fontId="1" fillId="5" borderId="23" xfId="0" applyNumberFormat="1" applyFont="1" applyFill="1" applyBorder="1" applyAlignment="1">
      <alignment horizontal="center" vertical="center"/>
    </xf>
    <xf numFmtId="1" fontId="1" fillId="2" borderId="50" xfId="0" applyNumberFormat="1" applyFont="1" applyFill="1" applyBorder="1" applyAlignment="1" applyProtection="1">
      <alignment horizontal="center" vertical="center"/>
      <protection locked="0"/>
    </xf>
    <xf numFmtId="1" fontId="1" fillId="2" borderId="51" xfId="0" applyNumberFormat="1" applyFont="1" applyFill="1" applyBorder="1" applyAlignment="1" applyProtection="1">
      <alignment horizontal="center" vertical="center"/>
      <protection locked="0"/>
    </xf>
    <xf numFmtId="1" fontId="1" fillId="2" borderId="52" xfId="0" applyNumberFormat="1" applyFont="1" applyFill="1" applyBorder="1" applyAlignment="1" applyProtection="1">
      <alignment horizontal="center" vertical="center"/>
      <protection locked="0"/>
    </xf>
    <xf numFmtId="0" fontId="14" fillId="0" borderId="34"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4" fillId="0" borderId="4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4" fillId="0" borderId="56"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 fontId="3" fillId="0" borderId="53" xfId="0" applyNumberFormat="1" applyFont="1" applyBorder="1" applyAlignment="1">
      <alignment horizontal="center" vertical="center" wrapText="1"/>
    </xf>
    <xf numFmtId="1" fontId="3" fillId="0" borderId="54"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0" fontId="7" fillId="0" borderId="23" xfId="0" applyFont="1" applyFill="1" applyBorder="1" applyAlignment="1">
      <alignment vertical="center" wrapText="1"/>
    </xf>
    <xf numFmtId="0" fontId="1" fillId="0" borderId="33" xfId="0" applyFont="1" applyFill="1" applyBorder="1" applyAlignment="1">
      <alignment vertical="center"/>
    </xf>
    <xf numFmtId="0" fontId="14" fillId="0" borderId="3" xfId="0" applyFont="1" applyFill="1" applyBorder="1" applyAlignment="1">
      <alignment horizontal="right" vertical="center"/>
    </xf>
    <xf numFmtId="0" fontId="12" fillId="0" borderId="1" xfId="0" applyFont="1" applyBorder="1" applyAlignment="1">
      <alignment vertical="center" wrapText="1"/>
    </xf>
    <xf numFmtId="0" fontId="14" fillId="0" borderId="44" xfId="0" applyFont="1" applyFill="1" applyBorder="1" applyAlignment="1" applyProtection="1">
      <alignment horizontal="left" vertical="center" wrapText="1"/>
      <protection locked="0"/>
    </xf>
    <xf numFmtId="0" fontId="14" fillId="0" borderId="45" xfId="0" applyFont="1" applyFill="1" applyBorder="1" applyAlignment="1" applyProtection="1">
      <alignment horizontal="left" vertical="center" wrapText="1"/>
      <protection locked="0"/>
    </xf>
    <xf numFmtId="0" fontId="14" fillId="0" borderId="47"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4" fillId="0" borderId="20"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1" fontId="4" fillId="0" borderId="32"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1" fillId="5" borderId="20" xfId="0" applyNumberFormat="1" applyFont="1" applyFill="1" applyBorder="1" applyAlignment="1" applyProtection="1">
      <alignment horizontal="center" vertical="center"/>
      <protection locked="0"/>
    </xf>
    <xf numFmtId="1" fontId="1" fillId="5" borderId="5" xfId="0" applyNumberFormat="1" applyFont="1" applyFill="1" applyBorder="1" applyAlignment="1" applyProtection="1">
      <alignment horizontal="center" vertical="center"/>
      <protection locked="0"/>
    </xf>
    <xf numFmtId="1" fontId="1" fillId="5" borderId="23"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0" fontId="14" fillId="0" borderId="31"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7" fillId="0" borderId="2" xfId="0" applyFont="1" applyFill="1" applyBorder="1" applyAlignment="1">
      <alignment vertical="center" wrapText="1"/>
    </xf>
    <xf numFmtId="0" fontId="1" fillId="0" borderId="3" xfId="0" applyFont="1" applyFill="1" applyBorder="1" applyAlignment="1">
      <alignment vertical="center"/>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1" fontId="14" fillId="0" borderId="31" xfId="0" applyNumberFormat="1" applyFont="1" applyFill="1" applyBorder="1" applyAlignment="1" applyProtection="1">
      <alignment horizontal="left" vertical="center" wrapText="1"/>
      <protection locked="0"/>
    </xf>
    <xf numFmtId="1" fontId="14" fillId="0" borderId="40" xfId="0" applyNumberFormat="1" applyFont="1" applyFill="1" applyBorder="1" applyAlignment="1" applyProtection="1">
      <alignment horizontal="left" vertical="center" wrapText="1"/>
      <protection locked="0"/>
    </xf>
    <xf numFmtId="1" fontId="14" fillId="0" borderId="47" xfId="0" applyNumberFormat="1" applyFont="1" applyFill="1" applyBorder="1" applyAlignment="1" applyProtection="1">
      <alignment horizontal="left" vertical="center" wrapText="1"/>
      <protection locked="0"/>
    </xf>
    <xf numFmtId="1" fontId="14" fillId="0" borderId="48" xfId="0" applyNumberFormat="1" applyFont="1" applyFill="1" applyBorder="1" applyAlignment="1" applyProtection="1">
      <alignment horizontal="left" vertical="center" wrapText="1"/>
      <protection locked="0"/>
    </xf>
    <xf numFmtId="1" fontId="14" fillId="0" borderId="44" xfId="0" applyNumberFormat="1" applyFont="1" applyFill="1" applyBorder="1" applyAlignment="1" applyProtection="1">
      <alignment horizontal="left" vertical="center" wrapText="1"/>
      <protection locked="0"/>
    </xf>
    <xf numFmtId="1" fontId="14" fillId="0" borderId="45" xfId="0" applyNumberFormat="1" applyFont="1" applyFill="1" applyBorder="1" applyAlignment="1" applyProtection="1">
      <alignment horizontal="left" vertical="center" wrapText="1"/>
      <protection locked="0"/>
    </xf>
    <xf numFmtId="1" fontId="1" fillId="4" borderId="21" xfId="0" applyNumberFormat="1" applyFont="1" applyFill="1" applyBorder="1" applyAlignment="1">
      <alignment horizontal="center" vertical="center" wrapText="1"/>
    </xf>
    <xf numFmtId="1" fontId="1" fillId="4" borderId="22" xfId="0" applyNumberFormat="1" applyFont="1" applyFill="1" applyBorder="1" applyAlignment="1">
      <alignment horizontal="center" vertical="center" wrapText="1"/>
    </xf>
    <xf numFmtId="1" fontId="1" fillId="4" borderId="25" xfId="0" applyNumberFormat="1" applyFont="1" applyFill="1" applyBorder="1" applyAlignment="1">
      <alignment horizontal="center" vertical="center" wrapText="1"/>
    </xf>
    <xf numFmtId="1" fontId="1" fillId="2" borderId="12" xfId="0" applyNumberFormat="1" applyFont="1" applyFill="1" applyBorder="1" applyAlignment="1" applyProtection="1">
      <alignment horizontal="center" vertical="center" wrapText="1"/>
      <protection locked="0"/>
    </xf>
    <xf numFmtId="0" fontId="0" fillId="0" borderId="1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1" fontId="4" fillId="0" borderId="31" xfId="0" applyNumberFormat="1" applyFont="1" applyBorder="1" applyAlignment="1">
      <alignment horizontal="center" vertical="center" wrapText="1"/>
    </xf>
    <xf numFmtId="1" fontId="4" fillId="0" borderId="40" xfId="0" applyNumberFormat="1" applyFont="1" applyBorder="1" applyAlignment="1">
      <alignment horizontal="center" vertical="center" wrapText="1"/>
    </xf>
    <xf numFmtId="1" fontId="1" fillId="5" borderId="36" xfId="0" applyNumberFormat="1" applyFont="1" applyFill="1" applyBorder="1" applyAlignment="1">
      <alignment horizontal="center" vertical="center"/>
    </xf>
    <xf numFmtId="1" fontId="1" fillId="5" borderId="37" xfId="0" applyNumberFormat="1" applyFont="1" applyFill="1" applyBorder="1" applyAlignment="1">
      <alignment horizontal="center" vertical="center"/>
    </xf>
    <xf numFmtId="1" fontId="1" fillId="0" borderId="37" xfId="0" applyNumberFormat="1" applyFont="1" applyBorder="1" applyAlignment="1">
      <alignment horizontal="center" vertical="center"/>
    </xf>
    <xf numFmtId="1" fontId="1" fillId="0" borderId="38" xfId="0" applyNumberFormat="1" applyFont="1" applyBorder="1" applyAlignment="1">
      <alignment horizontal="center" vertical="center"/>
    </xf>
    <xf numFmtId="1" fontId="1" fillId="5" borderId="21" xfId="0" applyNumberFormat="1" applyFont="1" applyFill="1" applyBorder="1" applyAlignment="1" applyProtection="1">
      <alignment horizontal="right" vertical="center"/>
      <protection locked="0"/>
    </xf>
    <xf numFmtId="1" fontId="1" fillId="5" borderId="22" xfId="0" applyNumberFormat="1" applyFont="1" applyFill="1" applyBorder="1" applyAlignment="1" applyProtection="1">
      <alignment horizontal="right" vertical="center"/>
      <protection locked="0"/>
    </xf>
    <xf numFmtId="1" fontId="1" fillId="5" borderId="25" xfId="0" applyNumberFormat="1" applyFont="1" applyFill="1" applyBorder="1" applyAlignment="1" applyProtection="1">
      <alignment horizontal="right" vertical="center"/>
      <protection locked="0"/>
    </xf>
    <xf numFmtId="164" fontId="1" fillId="4" borderId="21" xfId="0" applyNumberFormat="1" applyFont="1" applyFill="1" applyBorder="1" applyAlignment="1">
      <alignment horizontal="center" vertical="center"/>
    </xf>
    <xf numFmtId="164" fontId="1" fillId="4" borderId="22" xfId="0" applyNumberFormat="1" applyFont="1" applyFill="1" applyBorder="1" applyAlignment="1">
      <alignment horizontal="center" vertical="center"/>
    </xf>
    <xf numFmtId="164" fontId="1" fillId="4" borderId="25" xfId="0" applyNumberFormat="1" applyFont="1" applyFill="1" applyBorder="1" applyAlignment="1">
      <alignment horizontal="center" vertical="center"/>
    </xf>
    <xf numFmtId="1" fontId="1" fillId="4" borderId="21" xfId="0" applyNumberFormat="1" applyFont="1" applyFill="1" applyBorder="1" applyAlignment="1">
      <alignment horizontal="center" vertical="center"/>
    </xf>
    <xf numFmtId="1" fontId="1" fillId="4" borderId="22"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1" fontId="1" fillId="2" borderId="25" xfId="0" applyNumberFormat="1" applyFont="1" applyFill="1" applyBorder="1" applyAlignment="1" applyProtection="1">
      <alignment horizontal="center" vertical="center"/>
      <protection locked="0"/>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3" fillId="7" borderId="0"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xf>
    <xf numFmtId="1" fontId="10" fillId="0" borderId="5"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10" fillId="0" borderId="11" xfId="0" applyNumberFormat="1" applyFont="1" applyBorder="1" applyAlignment="1">
      <alignment horizontal="center" vertical="center" wrapText="1"/>
    </xf>
    <xf numFmtId="0" fontId="2" fillId="0" borderId="1" xfId="0" applyFont="1" applyBorder="1" applyAlignment="1">
      <alignment horizontal="lef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0" borderId="2" xfId="0" applyFont="1" applyBorder="1" applyAlignment="1">
      <alignment horizontal="left" vertical="center"/>
    </xf>
    <xf numFmtId="0" fontId="3" fillId="0" borderId="4" xfId="0" applyFont="1" applyBorder="1" applyAlignment="1">
      <alignment vertical="center"/>
    </xf>
    <xf numFmtId="17" fontId="0" fillId="2" borderId="2" xfId="0" applyNumberForma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2" xfId="0" applyFont="1" applyBorder="1" applyAlignment="1">
      <alignment horizontal="left" vertical="center"/>
    </xf>
    <xf numFmtId="1" fontId="1" fillId="4" borderId="7" xfId="0" applyNumberFormat="1" applyFont="1" applyFill="1" applyBorder="1" applyAlignment="1" applyProtection="1">
      <alignment horizontal="center" vertical="center"/>
    </xf>
    <xf numFmtId="1" fontId="1" fillId="4" borderId="10" xfId="0" applyNumberFormat="1" applyFont="1" applyFill="1" applyBorder="1" applyAlignment="1" applyProtection="1">
      <alignment horizontal="center" vertical="center"/>
    </xf>
    <xf numFmtId="1" fontId="1" fillId="2" borderId="16" xfId="0" applyNumberFormat="1" applyFont="1" applyFill="1" applyBorder="1" applyAlignment="1" applyProtection="1">
      <alignment horizontal="center" vertical="center"/>
      <protection locked="0"/>
    </xf>
    <xf numFmtId="1" fontId="1" fillId="2" borderId="17" xfId="0" applyNumberFormat="1" applyFont="1" applyFill="1" applyBorder="1" applyAlignment="1" applyProtection="1">
      <alignment horizontal="center" vertical="center"/>
      <protection locked="0"/>
    </xf>
    <xf numFmtId="0" fontId="12" fillId="0" borderId="20" xfId="0" applyFont="1" applyBorder="1" applyAlignment="1">
      <alignment vertical="center" wrapText="1"/>
    </xf>
    <xf numFmtId="0" fontId="13" fillId="0" borderId="12" xfId="0" applyFont="1" applyBorder="1" applyAlignment="1">
      <alignment vertical="center"/>
    </xf>
    <xf numFmtId="0" fontId="12" fillId="0" borderId="5" xfId="0" applyFont="1" applyBorder="1" applyAlignment="1">
      <alignment vertical="center" wrapText="1"/>
    </xf>
    <xf numFmtId="0" fontId="13" fillId="0" borderId="6"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1" fontId="12" fillId="0" borderId="2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2" fillId="0" borderId="12" xfId="0" applyNumberFormat="1" applyFont="1" applyBorder="1" applyAlignment="1">
      <alignment horizontal="center" vertical="center" wrapText="1"/>
    </xf>
    <xf numFmtId="3" fontId="1" fillId="2" borderId="7"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1" fontId="1" fillId="2" borderId="11"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33" xfId="0" applyBorder="1" applyAlignment="1">
      <alignment horizontal="center" vertical="center"/>
    </xf>
    <xf numFmtId="1" fontId="1" fillId="4" borderId="11"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54" xfId="0" applyBorder="1" applyAlignment="1">
      <alignment horizontal="center" vertical="center" wrapText="1"/>
    </xf>
    <xf numFmtId="0" fontId="7" fillId="0" borderId="2" xfId="0" applyFont="1" applyBorder="1" applyAlignment="1">
      <alignment vertical="center" wrapText="1"/>
    </xf>
    <xf numFmtId="0" fontId="1" fillId="0" borderId="3" xfId="0" applyFont="1" applyBorder="1" applyAlignment="1">
      <alignment vertical="center"/>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1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4" fillId="0" borderId="22" xfId="0" applyFont="1" applyBorder="1" applyAlignment="1">
      <alignment horizontal="center" vertical="center" wrapText="1"/>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1" fontId="1" fillId="2" borderId="60" xfId="0" applyNumberFormat="1" applyFont="1" applyFill="1" applyBorder="1" applyAlignment="1" applyProtection="1">
      <alignment horizontal="center" vertical="center"/>
      <protection locked="0"/>
    </xf>
    <xf numFmtId="1" fontId="1" fillId="2" borderId="58" xfId="0" applyNumberFormat="1" applyFont="1" applyFill="1" applyBorder="1" applyAlignment="1" applyProtection="1">
      <alignment horizontal="center" vertical="center"/>
      <protection locked="0"/>
    </xf>
    <xf numFmtId="1" fontId="1" fillId="2" borderId="59" xfId="0" applyNumberFormat="1"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1" fontId="1" fillId="5" borderId="21" xfId="0" applyNumberFormat="1" applyFont="1" applyFill="1" applyBorder="1" applyAlignment="1">
      <alignment horizontal="center" vertical="center"/>
    </xf>
    <xf numFmtId="1" fontId="1" fillId="0" borderId="22" xfId="0" applyNumberFormat="1" applyFont="1" applyBorder="1" applyAlignment="1">
      <alignment horizontal="center" vertical="center"/>
    </xf>
    <xf numFmtId="1" fontId="1" fillId="0" borderId="25" xfId="0" applyNumberFormat="1" applyFont="1" applyBorder="1" applyAlignment="1">
      <alignment horizontal="center" vertical="center"/>
    </xf>
    <xf numFmtId="1" fontId="0" fillId="0" borderId="0" xfId="0" applyNumberFormat="1" applyBorder="1" applyAlignment="1">
      <alignment horizontal="center" vertical="center"/>
    </xf>
    <xf numFmtId="1" fontId="1" fillId="2" borderId="11" xfId="0" applyNumberFormat="1"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4" xfId="0" applyFont="1" applyBorder="1" applyAlignment="1">
      <alignment horizontal="center" vertical="center"/>
    </xf>
    <xf numFmtId="1" fontId="12" fillId="4" borderId="7" xfId="0" applyNumberFormat="1" applyFont="1" applyFill="1" applyBorder="1" applyAlignment="1" applyProtection="1">
      <alignment horizontal="center" vertical="center"/>
    </xf>
    <xf numFmtId="1" fontId="12" fillId="4" borderId="8" xfId="0" applyNumberFormat="1" applyFont="1" applyFill="1" applyBorder="1" applyAlignment="1" applyProtection="1">
      <alignment horizontal="center" vertical="center"/>
    </xf>
    <xf numFmtId="1" fontId="12" fillId="2" borderId="7" xfId="0" applyNumberFormat="1" applyFont="1" applyFill="1" applyBorder="1" applyAlignment="1" applyProtection="1">
      <alignment horizontal="center" vertical="center"/>
      <protection locked="0"/>
    </xf>
    <xf numFmtId="1" fontId="12" fillId="2" borderId="8" xfId="0" applyNumberFormat="1" applyFont="1" applyFill="1" applyBorder="1" applyAlignment="1" applyProtection="1">
      <alignment horizontal="center" vertical="center"/>
      <protection locked="0"/>
    </xf>
    <xf numFmtId="1" fontId="3" fillId="0" borderId="3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0" xfId="0" applyFont="1" applyBorder="1" applyAlignment="1">
      <alignment horizontal="center" vertical="center" wrapText="1"/>
    </xf>
    <xf numFmtId="0" fontId="3" fillId="5" borderId="2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23" xfId="0" applyFont="1" applyFill="1" applyBorder="1" applyAlignment="1">
      <alignment horizontal="center" vertical="center"/>
    </xf>
    <xf numFmtId="0" fontId="3" fillId="2" borderId="50" xfId="0" applyFont="1" applyFill="1" applyBorder="1" applyAlignment="1" applyProtection="1">
      <alignment horizontal="center" vertical="center"/>
      <protection locked="0"/>
    </xf>
    <xf numFmtId="0" fontId="21" fillId="2" borderId="51" xfId="0" applyFont="1" applyFill="1" applyBorder="1" applyAlignment="1" applyProtection="1">
      <alignment horizontal="center" vertical="center"/>
      <protection locked="0"/>
    </xf>
    <xf numFmtId="0" fontId="21" fillId="2" borderId="52"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vertical="top" wrapText="1"/>
    </xf>
    <xf numFmtId="0" fontId="1" fillId="0" borderId="3" xfId="0" applyFont="1" applyBorder="1" applyAlignment="1"/>
    <xf numFmtId="0" fontId="14" fillId="0" borderId="3"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3" fillId="5" borderId="5" xfId="0" applyFont="1" applyFill="1" applyBorder="1" applyAlignment="1">
      <alignment horizontal="center" vertical="center"/>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21" fillId="5" borderId="36" xfId="0" applyFont="1" applyFill="1" applyBorder="1" applyAlignment="1" applyProtection="1">
      <alignment horizontal="center" vertical="center"/>
      <protection locked="0"/>
    </xf>
    <xf numFmtId="0" fontId="21" fillId="5" borderId="37" xfId="0" applyFont="1" applyFill="1" applyBorder="1" applyAlignment="1" applyProtection="1">
      <alignment horizontal="center" vertical="center"/>
      <protection locked="0"/>
    </xf>
    <xf numFmtId="0" fontId="21" fillId="5" borderId="38" xfId="0" applyFont="1" applyFill="1" applyBorder="1" applyAlignment="1" applyProtection="1">
      <alignment horizontal="center" vertical="center"/>
      <protection locked="0"/>
    </xf>
    <xf numFmtId="0" fontId="21" fillId="2" borderId="50" xfId="0" applyFont="1" applyFill="1" applyBorder="1" applyAlignment="1" applyProtection="1">
      <alignment horizontal="center" vertical="center"/>
      <protection locked="0"/>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2" borderId="51"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2" fillId="0" borderId="21"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7" fillId="0" borderId="20"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1" fontId="3" fillId="4" borderId="21" xfId="0" quotePrefix="1" applyNumberFormat="1" applyFont="1" applyFill="1" applyBorder="1" applyAlignment="1">
      <alignment horizontal="center" vertical="center" wrapText="1"/>
    </xf>
    <xf numFmtId="1" fontId="21" fillId="4" borderId="22" xfId="0" applyNumberFormat="1" applyFont="1" applyFill="1" applyBorder="1" applyAlignment="1">
      <alignment horizontal="center" vertical="center" wrapText="1"/>
    </xf>
    <xf numFmtId="1" fontId="21" fillId="4" borderId="25" xfId="0" applyNumberFormat="1" applyFont="1" applyFill="1" applyBorder="1" applyAlignment="1">
      <alignment horizontal="center" vertical="center" wrapText="1"/>
    </xf>
    <xf numFmtId="0" fontId="14" fillId="0" borderId="11"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21" fillId="2" borderId="76" xfId="0" applyFont="1" applyFill="1" applyBorder="1" applyAlignment="1" applyProtection="1">
      <alignment horizontal="center" vertical="center"/>
      <protection locked="0"/>
    </xf>
    <xf numFmtId="0" fontId="21" fillId="2" borderId="41"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5" xfId="0" applyFont="1" applyBorder="1" applyAlignment="1">
      <alignment vertical="center" wrapText="1"/>
    </xf>
    <xf numFmtId="0" fontId="3" fillId="4" borderId="20" xfId="0" quotePrefix="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4" fillId="0" borderId="21" xfId="0" applyFont="1" applyBorder="1" applyAlignment="1">
      <alignment horizontal="left" vertical="center" wrapText="1"/>
    </xf>
    <xf numFmtId="0" fontId="2" fillId="0" borderId="22" xfId="0" applyFont="1" applyBorder="1" applyAlignment="1">
      <alignment vertical="center"/>
    </xf>
    <xf numFmtId="0" fontId="2" fillId="0" borderId="25" xfId="0" applyFont="1" applyBorder="1" applyAlignment="1">
      <alignment vertical="center"/>
    </xf>
    <xf numFmtId="1" fontId="3" fillId="4" borderId="22" xfId="0" quotePrefix="1" applyNumberFormat="1" applyFont="1" applyFill="1" applyBorder="1" applyAlignment="1">
      <alignment horizontal="center" vertical="center" wrapText="1"/>
    </xf>
    <xf numFmtId="1" fontId="3" fillId="4" borderId="25" xfId="0" quotePrefix="1" applyNumberFormat="1" applyFont="1" applyFill="1" applyBorder="1" applyAlignment="1">
      <alignment horizontal="center" vertical="center" wrapText="1"/>
    </xf>
    <xf numFmtId="0" fontId="7" fillId="0" borderId="22" xfId="0" applyFont="1" applyBorder="1" applyAlignment="1">
      <alignment vertical="center"/>
    </xf>
    <xf numFmtId="0" fontId="7" fillId="0" borderId="25" xfId="0" applyFont="1" applyBorder="1" applyAlignment="1">
      <alignment vertical="center"/>
    </xf>
    <xf numFmtId="0" fontId="7" fillId="0" borderId="21" xfId="0" applyFont="1" applyFill="1" applyBorder="1" applyAlignment="1">
      <alignment vertical="center" wrapText="1"/>
    </xf>
    <xf numFmtId="0" fontId="1" fillId="0" borderId="22" xfId="0" applyFont="1" applyBorder="1" applyAlignment="1">
      <alignment vertical="center" wrapText="1"/>
    </xf>
    <xf numFmtId="0" fontId="1" fillId="0" borderId="25" xfId="0" applyFont="1" applyBorder="1" applyAlignment="1">
      <alignment vertical="center" wrapText="1"/>
    </xf>
    <xf numFmtId="0" fontId="3" fillId="0" borderId="1" xfId="0" applyFont="1" applyBorder="1" applyAlignment="1">
      <alignment horizontal="left"/>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3" fillId="0" borderId="4" xfId="0" applyFont="1" applyBorder="1"/>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3" fillId="2" borderId="22"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21"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0" borderId="2" xfId="0" applyFont="1" applyBorder="1" applyAlignment="1">
      <alignment horizontal="left"/>
    </xf>
    <xf numFmtId="0" fontId="2" fillId="4" borderId="7" xfId="0" quotePrefix="1" applyFont="1" applyFill="1" applyBorder="1" applyAlignment="1" applyProtection="1">
      <alignment horizontal="center"/>
    </xf>
    <xf numFmtId="0" fontId="1" fillId="4" borderId="8" xfId="0"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4" fillId="0" borderId="31" xfId="0" applyFont="1" applyBorder="1" applyAlignment="1">
      <alignment horizontal="center" vertical="center" wrapText="1"/>
    </xf>
    <xf numFmtId="0" fontId="3" fillId="0" borderId="32" xfId="0" applyFont="1" applyBorder="1" applyAlignment="1">
      <alignment horizontal="center" vertical="center" wrapText="1"/>
    </xf>
    <xf numFmtId="3" fontId="0" fillId="2" borderId="7" xfId="0" applyNumberForma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0" fillId="0" borderId="5" xfId="0" applyFont="1" applyBorder="1" applyAlignment="1">
      <alignment horizontal="center" wrapText="1"/>
    </xf>
    <xf numFmtId="0" fontId="0" fillId="0" borderId="0" xfId="0" applyBorder="1" applyAlignment="1">
      <alignment horizontal="center"/>
    </xf>
    <xf numFmtId="0" fontId="7" fillId="0" borderId="2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1" fontId="17" fillId="5" borderId="21" xfId="0" applyNumberFormat="1" applyFont="1" applyFill="1" applyBorder="1" applyAlignment="1">
      <alignment horizontal="center" vertical="center"/>
    </xf>
    <xf numFmtId="1" fontId="17" fillId="5" borderId="22" xfId="0" applyNumberFormat="1" applyFont="1" applyFill="1" applyBorder="1" applyAlignment="1">
      <alignment horizontal="center" vertical="center"/>
    </xf>
    <xf numFmtId="1" fontId="17" fillId="5" borderId="25" xfId="0" applyNumberFormat="1" applyFont="1" applyFill="1" applyBorder="1" applyAlignment="1">
      <alignment horizontal="center" vertical="center"/>
    </xf>
    <xf numFmtId="0" fontId="7" fillId="0" borderId="2" xfId="0" applyFont="1" applyBorder="1" applyAlignment="1" applyProtection="1">
      <alignment vertical="top" wrapText="1"/>
    </xf>
    <xf numFmtId="0" fontId="1" fillId="0" borderId="3" xfId="0" applyFont="1" applyBorder="1" applyAlignment="1" applyProtection="1"/>
    <xf numFmtId="0" fontId="14" fillId="0" borderId="3" xfId="0" applyFont="1" applyBorder="1" applyAlignment="1" applyProtection="1">
      <protection locked="0"/>
    </xf>
    <xf numFmtId="0" fontId="14" fillId="0" borderId="4" xfId="0" applyFont="1" applyBorder="1" applyAlignment="1" applyProtection="1">
      <protection locked="0"/>
    </xf>
    <xf numFmtId="1" fontId="17" fillId="5" borderId="74" xfId="0" applyNumberFormat="1" applyFont="1" applyFill="1" applyBorder="1" applyAlignment="1">
      <alignment horizontal="center" vertical="center"/>
    </xf>
    <xf numFmtId="1" fontId="17" fillId="4" borderId="12" xfId="0" applyNumberFormat="1" applyFont="1" applyFill="1" applyBorder="1" applyAlignment="1" applyProtection="1">
      <alignment horizontal="center" vertical="center"/>
    </xf>
    <xf numFmtId="1" fontId="17" fillId="4" borderId="6" xfId="0" applyNumberFormat="1" applyFont="1" applyFill="1" applyBorder="1" applyAlignment="1" applyProtection="1">
      <alignment horizontal="center" vertical="center"/>
    </xf>
    <xf numFmtId="1" fontId="17" fillId="4" borderId="24" xfId="0" applyNumberFormat="1" applyFont="1" applyFill="1" applyBorder="1" applyAlignment="1" applyProtection="1">
      <alignment horizontal="center" vertical="center"/>
    </xf>
    <xf numFmtId="0" fontId="4" fillId="0" borderId="5" xfId="0" applyFont="1" applyBorder="1" applyAlignment="1" applyProtection="1">
      <alignment vertical="center" wrapText="1"/>
    </xf>
    <xf numFmtId="0" fontId="1" fillId="0" borderId="6" xfId="0" applyFont="1" applyBorder="1" applyAlignment="1" applyProtection="1">
      <alignment vertical="center"/>
    </xf>
    <xf numFmtId="0" fontId="1" fillId="0" borderId="23" xfId="0" applyFont="1" applyBorder="1" applyAlignment="1" applyProtection="1">
      <alignment vertical="center"/>
    </xf>
    <xf numFmtId="0" fontId="1" fillId="0" borderId="24" xfId="0" applyFont="1" applyBorder="1" applyAlignment="1" applyProtection="1">
      <alignment vertical="center"/>
    </xf>
    <xf numFmtId="1" fontId="4" fillId="0" borderId="35" xfId="0" applyNumberFormat="1" applyFont="1" applyBorder="1" applyAlignment="1">
      <alignment horizontal="center" vertical="center" wrapText="1"/>
    </xf>
    <xf numFmtId="1" fontId="4" fillId="0" borderId="42" xfId="0" applyNumberFormat="1" applyFont="1" applyBorder="1" applyAlignment="1">
      <alignment horizontal="center" vertical="center" wrapText="1"/>
    </xf>
    <xf numFmtId="1" fontId="1" fillId="4" borderId="12" xfId="0" applyNumberFormat="1" applyFont="1" applyFill="1" applyBorder="1" applyAlignment="1" applyProtection="1">
      <alignment horizontal="center" vertical="center" wrapText="1"/>
    </xf>
    <xf numFmtId="1" fontId="1" fillId="4" borderId="6" xfId="0" applyNumberFormat="1" applyFont="1" applyFill="1" applyBorder="1" applyAlignment="1" applyProtection="1">
      <alignment horizontal="center" vertical="center" wrapText="1"/>
    </xf>
    <xf numFmtId="1" fontId="1" fillId="4" borderId="24"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protection locked="0"/>
    </xf>
    <xf numFmtId="1" fontId="1" fillId="4" borderId="12" xfId="0" applyNumberFormat="1" applyFont="1" applyFill="1" applyBorder="1" applyAlignment="1" applyProtection="1">
      <alignment horizontal="center" vertical="center"/>
    </xf>
    <xf numFmtId="1" fontId="1" fillId="4" borderId="6" xfId="0" applyNumberFormat="1" applyFont="1" applyFill="1" applyBorder="1" applyAlignment="1" applyProtection="1">
      <alignment horizontal="center" vertical="center"/>
    </xf>
    <xf numFmtId="1" fontId="1" fillId="4" borderId="24" xfId="0" applyNumberFormat="1" applyFont="1" applyFill="1" applyBorder="1" applyAlignment="1" applyProtection="1">
      <alignment horizontal="center" vertical="center"/>
    </xf>
    <xf numFmtId="0" fontId="3" fillId="3" borderId="7"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1" fontId="1" fillId="4" borderId="8" xfId="0" applyNumberFormat="1" applyFont="1" applyFill="1" applyBorder="1" applyAlignment="1" applyProtection="1">
      <alignment horizontal="center" vertical="center"/>
    </xf>
    <xf numFmtId="1" fontId="17" fillId="2" borderId="7" xfId="0" applyNumberFormat="1" applyFont="1" applyFill="1" applyBorder="1" applyAlignment="1" applyProtection="1">
      <alignment horizontal="center" vertical="center"/>
      <protection locked="0"/>
    </xf>
    <xf numFmtId="1" fontId="17" fillId="2" borderId="10" xfId="0" applyNumberFormat="1" applyFont="1" applyFill="1" applyBorder="1" applyAlignment="1" applyProtection="1">
      <alignment horizontal="center" vertical="center"/>
      <protection locked="0"/>
    </xf>
    <xf numFmtId="1" fontId="17" fillId="2" borderId="8" xfId="0" applyNumberFormat="1" applyFont="1" applyFill="1" applyBorder="1" applyAlignment="1" applyProtection="1">
      <alignment horizontal="center" vertical="center"/>
      <protection locked="0"/>
    </xf>
    <xf numFmtId="1" fontId="10" fillId="0" borderId="71"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1" fontId="0" fillId="0" borderId="72" xfId="0" applyNumberForma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2" borderId="7"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0" fillId="0" borderId="2" xfId="0" applyBorder="1" applyAlignment="1">
      <alignment horizontal="left"/>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17" fillId="5" borderId="20"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23" xfId="0" applyFont="1" applyFill="1" applyBorder="1" applyAlignment="1">
      <alignment horizontal="center" vertical="center"/>
    </xf>
    <xf numFmtId="0" fontId="1" fillId="2" borderId="50" xfId="0"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14" fillId="0" borderId="3" xfId="0" applyFont="1" applyBorder="1" applyAlignment="1"/>
    <xf numFmtId="0" fontId="14" fillId="0" borderId="4" xfId="0" applyFont="1" applyBorder="1" applyAlignment="1"/>
    <xf numFmtId="0" fontId="4" fillId="0" borderId="32" xfId="0" applyFont="1" applyBorder="1" applyAlignment="1">
      <alignment horizontal="center" vertical="center" wrapText="1"/>
    </xf>
    <xf numFmtId="1" fontId="1" fillId="4" borderId="7" xfId="0" applyNumberFormat="1" applyFont="1" applyFill="1" applyBorder="1" applyAlignment="1" applyProtection="1">
      <alignment horizontal="center"/>
    </xf>
    <xf numFmtId="1" fontId="1" fillId="4" borderId="8" xfId="0" applyNumberFormat="1" applyFont="1" applyFill="1" applyBorder="1" applyAlignment="1" applyProtection="1">
      <alignment horizontal="center"/>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3" fillId="0" borderId="2" xfId="0" applyFont="1" applyBorder="1" applyAlignment="1">
      <alignment horizontal="left"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1" fillId="0" borderId="80" xfId="0" applyFont="1" applyBorder="1" applyAlignment="1">
      <alignment vertical="center"/>
    </xf>
    <xf numFmtId="1" fontId="1" fillId="4" borderId="0" xfId="0" applyNumberFormat="1" applyFont="1" applyFill="1" applyBorder="1" applyAlignment="1">
      <alignment horizontal="center" vertical="center"/>
    </xf>
    <xf numFmtId="1" fontId="1" fillId="4" borderId="33" xfId="0" applyNumberFormat="1" applyFont="1" applyFill="1" applyBorder="1" applyAlignment="1">
      <alignment horizontal="center" vertical="center"/>
    </xf>
    <xf numFmtId="1" fontId="1" fillId="5" borderId="36" xfId="0" applyNumberFormat="1" applyFont="1" applyFill="1" applyBorder="1" applyAlignment="1" applyProtection="1">
      <alignment horizontal="center" vertical="center"/>
      <protection locked="0"/>
    </xf>
    <xf numFmtId="1" fontId="1" fillId="5" borderId="37" xfId="0" applyNumberFormat="1" applyFont="1" applyFill="1" applyBorder="1" applyAlignment="1" applyProtection="1">
      <alignment horizontal="center" vertical="center"/>
      <protection locked="0"/>
    </xf>
    <xf numFmtId="1" fontId="1" fillId="5" borderId="38" xfId="0" applyNumberFormat="1" applyFont="1" applyFill="1" applyBorder="1" applyAlignment="1" applyProtection="1">
      <alignment horizontal="center" vertical="center"/>
      <protection locked="0"/>
    </xf>
    <xf numFmtId="1" fontId="1" fillId="4" borderId="36" xfId="0" applyNumberFormat="1" applyFont="1" applyFill="1" applyBorder="1" applyAlignment="1">
      <alignment horizontal="center" vertical="center" wrapText="1"/>
    </xf>
    <xf numFmtId="1" fontId="1" fillId="4" borderId="37" xfId="0" applyNumberFormat="1" applyFont="1" applyFill="1" applyBorder="1" applyAlignment="1">
      <alignment horizontal="center" vertical="center" wrapText="1"/>
    </xf>
    <xf numFmtId="1" fontId="1" fillId="4" borderId="38" xfId="0" applyNumberFormat="1" applyFont="1" applyFill="1" applyBorder="1" applyAlignment="1">
      <alignment horizontal="center" vertical="center" wrapText="1"/>
    </xf>
    <xf numFmtId="1" fontId="1" fillId="2" borderId="50" xfId="0" applyNumberFormat="1" applyFont="1" applyFill="1" applyBorder="1" applyAlignment="1" applyProtection="1">
      <alignment horizontal="center" vertical="center" wrapText="1"/>
      <protection locked="0"/>
    </xf>
    <xf numFmtId="0" fontId="7" fillId="0" borderId="86" xfId="0" applyFont="1" applyBorder="1" applyAlignment="1">
      <alignment horizontal="center" vertical="center"/>
    </xf>
    <xf numFmtId="0" fontId="7" fillId="0" borderId="76" xfId="0" applyFont="1" applyBorder="1" applyAlignment="1">
      <alignment horizontal="center" vertical="center"/>
    </xf>
    <xf numFmtId="0" fontId="7" fillId="0" borderId="41" xfId="0" applyFont="1" applyBorder="1" applyAlignment="1">
      <alignment horizontal="center" vertical="center"/>
    </xf>
    <xf numFmtId="0" fontId="7" fillId="0" borderId="11" xfId="0" applyFont="1" applyBorder="1" applyAlignment="1">
      <alignment horizontal="center" vertical="center"/>
    </xf>
    <xf numFmtId="0" fontId="7" fillId="0" borderId="85"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 fontId="1" fillId="5" borderId="21" xfId="0" applyNumberFormat="1" applyFont="1" applyFill="1" applyBorder="1" applyAlignment="1">
      <alignment horizontal="center"/>
    </xf>
    <xf numFmtId="1" fontId="1" fillId="0" borderId="22" xfId="0" applyNumberFormat="1" applyFont="1" applyBorder="1" applyAlignment="1">
      <alignment horizontal="center"/>
    </xf>
    <xf numFmtId="1" fontId="1" fillId="0" borderId="25" xfId="0" applyNumberFormat="1" applyFont="1" applyBorder="1" applyAlignment="1">
      <alignment horizontal="center"/>
    </xf>
    <xf numFmtId="1" fontId="1" fillId="5" borderId="22" xfId="0" applyNumberFormat="1" applyFont="1" applyFill="1" applyBorder="1" applyAlignment="1">
      <alignment horizontal="center"/>
    </xf>
    <xf numFmtId="1" fontId="1" fillId="5" borderId="25" xfId="0" applyNumberFormat="1" applyFont="1" applyFill="1" applyBorder="1" applyAlignment="1">
      <alignment horizontal="center"/>
    </xf>
    <xf numFmtId="1" fontId="1" fillId="0" borderId="7"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2" borderId="7" xfId="0" applyNumberFormat="1" applyFont="1" applyFill="1" applyBorder="1" applyAlignment="1" applyProtection="1">
      <alignment horizontal="center"/>
      <protection locked="0"/>
    </xf>
    <xf numFmtId="1" fontId="1" fillId="2" borderId="10" xfId="0" applyNumberFormat="1" applyFont="1" applyFill="1" applyBorder="1" applyAlignment="1" applyProtection="1">
      <alignment horizontal="center"/>
      <protection locked="0"/>
    </xf>
    <xf numFmtId="1" fontId="1" fillId="2" borderId="7" xfId="0" applyNumberFormat="1" applyFont="1" applyFill="1" applyBorder="1" applyAlignment="1" applyProtection="1">
      <alignment horizontal="center" vertical="center"/>
      <protection locked="0"/>
    </xf>
    <xf numFmtId="1" fontId="1" fillId="2" borderId="8" xfId="0" applyNumberFormat="1" applyFont="1" applyFill="1" applyBorder="1" applyAlignment="1" applyProtection="1">
      <alignment horizontal="center" vertical="center"/>
      <protection locked="0"/>
    </xf>
    <xf numFmtId="0" fontId="1" fillId="2" borderId="2"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2" fillId="0" borderId="77" xfId="0" applyFont="1" applyBorder="1" applyAlignment="1">
      <alignment horizontal="center" wrapText="1"/>
    </xf>
    <xf numFmtId="0" fontId="2" fillId="0" borderId="78" xfId="0" applyFont="1" applyBorder="1" applyAlignment="1">
      <alignment horizontal="center" wrapText="1"/>
    </xf>
    <xf numFmtId="1" fontId="7" fillId="0" borderId="21" xfId="0" applyNumberFormat="1" applyFont="1" applyFill="1" applyBorder="1" applyAlignment="1">
      <alignment vertical="center" wrapText="1"/>
    </xf>
    <xf numFmtId="1" fontId="7" fillId="0" borderId="22" xfId="0" applyNumberFormat="1" applyFont="1" applyFill="1" applyBorder="1" applyAlignment="1">
      <alignment vertical="center" wrapText="1"/>
    </xf>
    <xf numFmtId="1" fontId="7" fillId="0" borderId="25" xfId="0" applyNumberFormat="1" applyFont="1" applyFill="1" applyBorder="1" applyAlignment="1">
      <alignment vertical="center" wrapText="1"/>
    </xf>
    <xf numFmtId="1" fontId="1" fillId="0" borderId="20" xfId="0" applyNumberFormat="1" applyFont="1" applyFill="1" applyBorder="1" applyAlignment="1" applyProtection="1">
      <alignment horizontal="center" vertical="center"/>
      <protection locked="0"/>
    </xf>
    <xf numFmtId="1" fontId="1" fillId="0" borderId="1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1" fillId="0" borderId="23" xfId="0" applyNumberFormat="1" applyFont="1" applyFill="1" applyBorder="1" applyAlignment="1" applyProtection="1">
      <alignment horizontal="center" vertical="center"/>
      <protection locked="0"/>
    </xf>
    <xf numFmtId="1" fontId="1" fillId="0" borderId="24" xfId="0" applyNumberFormat="1" applyFont="1" applyFill="1" applyBorder="1" applyAlignment="1" applyProtection="1">
      <alignment horizontal="center" vertical="center"/>
      <protection locked="0"/>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10" fillId="0" borderId="47" xfId="0" applyNumberFormat="1" applyFont="1" applyFill="1" applyBorder="1" applyAlignment="1">
      <alignment horizontal="center" vertical="center" wrapText="1"/>
    </xf>
    <xf numFmtId="1" fontId="10" fillId="0" borderId="48" xfId="0" applyNumberFormat="1" applyFont="1" applyFill="1" applyBorder="1" applyAlignment="1">
      <alignment horizontal="center" vertical="center" wrapText="1"/>
    </xf>
    <xf numFmtId="1" fontId="7" fillId="0" borderId="5" xfId="0" applyNumberFormat="1" applyFont="1" applyFill="1" applyBorder="1" applyAlignment="1">
      <alignment vertical="center" wrapText="1"/>
    </xf>
    <xf numFmtId="1" fontId="4" fillId="0" borderId="31"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 fontId="17" fillId="0" borderId="20"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1" fontId="17" fillId="0" borderId="5" xfId="0" applyNumberFormat="1" applyFont="1" applyFill="1" applyBorder="1" applyAlignment="1">
      <alignment horizontal="center" vertical="center"/>
    </xf>
    <xf numFmtId="1" fontId="17" fillId="0" borderId="6" xfId="0" applyNumberFormat="1" applyFont="1" applyFill="1" applyBorder="1" applyAlignment="1">
      <alignment horizontal="center" vertical="center"/>
    </xf>
    <xf numFmtId="1" fontId="17" fillId="0" borderId="23" xfId="0" applyNumberFormat="1" applyFont="1" applyFill="1" applyBorder="1" applyAlignment="1">
      <alignment horizontal="center" vertical="center"/>
    </xf>
    <xf numFmtId="1" fontId="17" fillId="0" borderId="24" xfId="0" applyNumberFormat="1" applyFont="1" applyFill="1" applyBorder="1" applyAlignment="1">
      <alignment horizontal="center" vertical="center"/>
    </xf>
    <xf numFmtId="1" fontId="7" fillId="0" borderId="21" xfId="0" applyNumberFormat="1" applyFont="1" applyFill="1" applyBorder="1" applyAlignment="1" applyProtection="1">
      <alignment vertical="center" wrapText="1"/>
      <protection locked="0"/>
    </xf>
    <xf numFmtId="1" fontId="7" fillId="0" borderId="22" xfId="0" applyNumberFormat="1" applyFont="1" applyFill="1" applyBorder="1" applyAlignment="1" applyProtection="1">
      <alignment vertical="center" wrapText="1"/>
      <protection locked="0"/>
    </xf>
    <xf numFmtId="1" fontId="7" fillId="0" borderId="25" xfId="0" applyNumberFormat="1" applyFont="1" applyFill="1" applyBorder="1" applyAlignment="1" applyProtection="1">
      <alignment vertical="center" wrapText="1"/>
      <protection locked="0"/>
    </xf>
    <xf numFmtId="1" fontId="1" fillId="0" borderId="2" xfId="0" applyNumberFormat="1" applyFont="1" applyFill="1" applyBorder="1" applyAlignment="1" applyProtection="1">
      <alignment horizontal="center" vertical="center"/>
      <protection locked="0"/>
    </xf>
    <xf numFmtId="1" fontId="1" fillId="0" borderId="4" xfId="0" applyNumberFormat="1" applyFont="1" applyFill="1" applyBorder="1" applyAlignment="1" applyProtection="1">
      <alignment horizontal="center" vertical="center"/>
      <protection locked="0"/>
    </xf>
    <xf numFmtId="1" fontId="7" fillId="0" borderId="20" xfId="0" applyNumberFormat="1" applyFont="1" applyFill="1" applyBorder="1" applyAlignment="1">
      <alignment vertical="center" wrapText="1"/>
    </xf>
    <xf numFmtId="1" fontId="1" fillId="0" borderId="5" xfId="0" applyNumberFormat="1" applyFont="1" applyFill="1" applyBorder="1" applyAlignment="1">
      <alignment vertical="center" wrapText="1"/>
    </xf>
    <xf numFmtId="1" fontId="1" fillId="0" borderId="23" xfId="0" applyNumberFormat="1" applyFont="1" applyFill="1" applyBorder="1" applyAlignment="1">
      <alignment vertical="center" wrapText="1"/>
    </xf>
    <xf numFmtId="1" fontId="1" fillId="0" borderId="20"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23" xfId="0" applyNumberFormat="1" applyFont="1" applyFill="1" applyBorder="1" applyAlignment="1">
      <alignment horizontal="center" vertical="center" wrapText="1"/>
    </xf>
    <xf numFmtId="1" fontId="1" fillId="0" borderId="24" xfId="0" applyNumberFormat="1" applyFont="1" applyFill="1" applyBorder="1" applyAlignment="1">
      <alignment horizontal="center" vertical="center" wrapText="1"/>
    </xf>
    <xf numFmtId="1" fontId="3" fillId="0" borderId="0" xfId="0" applyNumberFormat="1" applyFont="1" applyFill="1" applyAlignment="1">
      <alignment horizontal="center"/>
    </xf>
    <xf numFmtId="1" fontId="3" fillId="0" borderId="0" xfId="0" applyNumberFormat="1" applyFont="1" applyFill="1" applyBorder="1" applyAlignment="1">
      <alignment horizontal="center"/>
    </xf>
    <xf numFmtId="0" fontId="22" fillId="0" borderId="64" xfId="0" applyFont="1" applyBorder="1" applyAlignment="1">
      <alignment vertical="top" wrapText="1"/>
    </xf>
    <xf numFmtId="0" fontId="0" fillId="0" borderId="67" xfId="0" applyBorder="1" applyAlignment="1">
      <alignment vertical="top" wrapText="1"/>
    </xf>
    <xf numFmtId="0" fontId="0" fillId="0" borderId="69" xfId="0" applyBorder="1" applyAlignment="1">
      <alignment vertical="top" wrapText="1"/>
    </xf>
    <xf numFmtId="0" fontId="23" fillId="6" borderId="64" xfId="0" applyFont="1" applyFill="1" applyBorder="1" applyAlignment="1">
      <alignment horizontal="center" vertical="center" wrapText="1"/>
    </xf>
    <xf numFmtId="0" fontId="23" fillId="6" borderId="65" xfId="0" applyFont="1" applyFill="1" applyBorder="1" applyAlignment="1">
      <alignment horizontal="center" vertical="center" wrapText="1"/>
    </xf>
    <xf numFmtId="0" fontId="23" fillId="6" borderId="66" xfId="0" applyFont="1" applyFill="1" applyBorder="1" applyAlignment="1">
      <alignment horizontal="center" vertical="center" wrapText="1"/>
    </xf>
    <xf numFmtId="0" fontId="23" fillId="6" borderId="67"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68"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3" fillId="6" borderId="54"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0" fillId="0" borderId="7" xfId="0" applyFill="1" applyBorder="1" applyAlignment="1">
      <alignment horizontal="center" vertical="top" wrapText="1"/>
    </xf>
    <xf numFmtId="0" fontId="0" fillId="0" borderId="10" xfId="0" applyFill="1" applyBorder="1" applyAlignment="1">
      <alignment horizontal="center" vertical="top" wrapText="1"/>
    </xf>
    <xf numFmtId="0" fontId="0" fillId="0" borderId="8" xfId="0" applyFill="1" applyBorder="1" applyAlignment="1">
      <alignment horizontal="center" vertical="top" wrapText="1"/>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5" xfId="0" applyFont="1" applyFill="1" applyBorder="1" applyAlignment="1">
      <alignment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1" fontId="1" fillId="0" borderId="3"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1" fontId="10" fillId="0" borderId="23"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226</xdr:row>
      <xdr:rowOff>28575</xdr:rowOff>
    </xdr:from>
    <xdr:to>
      <xdr:col>13</xdr:col>
      <xdr:colOff>95250</xdr:colOff>
      <xdr:row>247</xdr:row>
      <xdr:rowOff>89540</xdr:rowOff>
    </xdr:to>
    <xdr:sp macro="" textlink="">
      <xdr:nvSpPr>
        <xdr:cNvPr id="2" name="Text Box 1"/>
        <xdr:cNvSpPr txBox="1">
          <a:spLocks noChangeArrowheads="1"/>
        </xdr:cNvSpPr>
      </xdr:nvSpPr>
      <xdr:spPr bwMode="auto">
        <a:xfrm>
          <a:off x="76200" y="29136975"/>
          <a:ext cx="13601700" cy="306134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s-UY" sz="1100" b="1" i="1" u="none" strike="noStrike" baseline="0">
              <a:solidFill>
                <a:srgbClr val="000000"/>
              </a:solidFill>
              <a:latin typeface="Arial"/>
              <a:cs typeface="Arial"/>
            </a:rPr>
            <a:t>Group A: 0,25 % divided as follows:</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s-UY" sz="1100" b="0" i="0" u="none" strike="noStrike" baseline="0">
              <a:solidFill>
                <a:srgbClr val="000000"/>
              </a:solidFill>
              <a:latin typeface="Arial"/>
              <a:cs typeface="Arial"/>
            </a:rPr>
            <a:t>- one half of the samples are to be taken at the slaughterhouse. </a:t>
          </a:r>
        </a:p>
        <a:p>
          <a:pPr algn="l" rtl="0">
            <a:defRPr sz="1000"/>
          </a:pPr>
          <a:r>
            <a:rPr lang="es-UY"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0,15 % divided as follows: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must be allocated according to the situation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endParaRPr lang="es-UY"/>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190</xdr:row>
      <xdr:rowOff>0</xdr:rowOff>
    </xdr:from>
    <xdr:to>
      <xdr:col>12</xdr:col>
      <xdr:colOff>26671</xdr:colOff>
      <xdr:row>210</xdr:row>
      <xdr:rowOff>49532</xdr:rowOff>
    </xdr:to>
    <xdr:sp macro="" textlink="">
      <xdr:nvSpPr>
        <xdr:cNvPr id="2"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1</xdr:col>
      <xdr:colOff>9525</xdr:colOff>
      <xdr:row>190</xdr:row>
      <xdr:rowOff>0</xdr:rowOff>
    </xdr:from>
    <xdr:to>
      <xdr:col>12</xdr:col>
      <xdr:colOff>26671</xdr:colOff>
      <xdr:row>210</xdr:row>
      <xdr:rowOff>49532</xdr:rowOff>
    </xdr:to>
    <xdr:sp macro="" textlink="">
      <xdr:nvSpPr>
        <xdr:cNvPr id="4"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137</xdr:row>
      <xdr:rowOff>11430</xdr:rowOff>
    </xdr:from>
    <xdr:to>
      <xdr:col>13</xdr:col>
      <xdr:colOff>9525</xdr:colOff>
      <xdr:row>155</xdr:row>
      <xdr:rowOff>13</xdr:rowOff>
    </xdr:to>
    <xdr:sp macro="" textlink="">
      <xdr:nvSpPr>
        <xdr:cNvPr id="2" name="Text Box 2"/>
        <xdr:cNvSpPr txBox="1">
          <a:spLocks noChangeArrowheads="1"/>
        </xdr:cNvSpPr>
      </xdr:nvSpPr>
      <xdr:spPr bwMode="auto">
        <a:xfrm>
          <a:off x="228600" y="19004280"/>
          <a:ext cx="11363325" cy="2560333"/>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annual </a:t>
          </a:r>
          <a:r>
            <a:rPr lang="es-UY" sz="1100" b="1" i="0" u="none" strike="noStrike" baseline="0">
              <a:solidFill>
                <a:srgbClr val="000000"/>
              </a:solidFill>
              <a:latin typeface="Arial"/>
              <a:cs typeface="Arial"/>
            </a:rPr>
            <a:t>number of samples</a:t>
          </a:r>
          <a:r>
            <a:rPr lang="es-UY" sz="1100" b="0" i="0" u="none" strike="noStrike" baseline="0">
              <a:solidFill>
                <a:srgbClr val="000000"/>
              </a:solidFill>
              <a:latin typeface="Arial"/>
              <a:cs typeface="Arial"/>
            </a:rPr>
            <a:t> is </a:t>
          </a:r>
          <a:r>
            <a:rPr lang="es-UY" sz="1100" b="1" i="0" u="none" strike="noStrike" baseline="0">
              <a:solidFill>
                <a:srgbClr val="000000"/>
              </a:solidFill>
              <a:latin typeface="Arial"/>
              <a:cs typeface="Arial"/>
            </a:rPr>
            <a:t>1 per 15000 tonnes of the annual production of milk, with a minimum of 300 samples</a:t>
          </a:r>
          <a:r>
            <a:rPr lang="es-UY" sz="1100" b="0" i="0" u="none" strike="noStrike" baseline="0">
              <a:solidFill>
                <a:srgbClr val="000000"/>
              </a:solidFill>
              <a:latin typeface="Arial"/>
              <a:cs typeface="Arial"/>
            </a:rPr>
            <a:t>.</a:t>
          </a:r>
        </a:p>
        <a:p>
          <a:pPr algn="l" rtl="0">
            <a:defRPr sz="1000"/>
          </a:pPr>
          <a:r>
            <a:rPr lang="es-UY" sz="1100" b="0" i="0" u="none" strike="noStrike" baseline="0">
              <a:solidFill>
                <a:srgbClr val="000000"/>
              </a:solidFill>
              <a:latin typeface="Arial"/>
              <a:cs typeface="Arial"/>
            </a:rPr>
            <a:t>The following breakdown must be respected:</a:t>
          </a:r>
        </a:p>
        <a:p>
          <a:pPr algn="l" rtl="0">
            <a:defRPr sz="1000"/>
          </a:pPr>
          <a:r>
            <a:rPr lang="es-UY" sz="1100" b="0" i="0" u="none" strike="noStrike" baseline="0">
              <a:solidFill>
                <a:srgbClr val="000000"/>
              </a:solidFill>
              <a:latin typeface="Arial"/>
              <a:cs typeface="Arial"/>
            </a:rPr>
            <a:t>(a) 70 % of the samples must be examined for the presence of residues of veterinary drugs. In this case, </a:t>
          </a:r>
          <a:r>
            <a:rPr lang="es-UY" sz="1100" b="1" i="0" u="sng" strike="noStrike" baseline="0">
              <a:solidFill>
                <a:srgbClr val="000000"/>
              </a:solidFill>
              <a:latin typeface="Arial"/>
              <a:cs typeface="Arial"/>
            </a:rPr>
            <a:t>each sample has to be tested for at least four different compounds from</a:t>
          </a:r>
          <a:r>
            <a:rPr lang="es-UY" sz="1100" b="0" i="0" u="sng" strike="noStrike" baseline="0">
              <a:solidFill>
                <a:srgbClr val="000000"/>
              </a:solidFill>
              <a:latin typeface="Arial"/>
              <a:cs typeface="Arial"/>
            </a:rPr>
            <a:t> </a:t>
          </a:r>
          <a:r>
            <a:rPr lang="es-UY" sz="1100" b="1" i="0" u="sng" strike="noStrike" baseline="0">
              <a:solidFill>
                <a:srgbClr val="000000"/>
              </a:solidFill>
              <a:latin typeface="Arial"/>
              <a:cs typeface="Arial"/>
            </a:rPr>
            <a:t>at least three groups</a:t>
          </a:r>
          <a:r>
            <a:rPr lang="es-UY" sz="1100" b="0" i="0" u="none" strike="noStrike" baseline="0">
              <a:solidFill>
                <a:srgbClr val="000000"/>
              </a:solidFill>
              <a:latin typeface="Arial"/>
              <a:cs typeface="Arial"/>
            </a:rPr>
            <a:t> among groups A 6, B 1, B 2 (a) and B 2 (e).</a:t>
          </a:r>
        </a:p>
        <a:p>
          <a:pPr algn="l" rtl="0">
            <a:defRPr sz="1000"/>
          </a:pPr>
          <a:r>
            <a:rPr lang="es-UY" sz="1100" b="0" i="0" u="none" strike="noStrike" baseline="0">
              <a:solidFill>
                <a:srgbClr val="000000"/>
              </a:solidFill>
              <a:latin typeface="Arial"/>
              <a:cs typeface="Arial"/>
            </a:rPr>
            <a:t>(b) 15 % of the samples must be tested for the presence of residues designated in group B 3 of Annex of this document.</a:t>
          </a:r>
        </a:p>
        <a:p>
          <a:pPr algn="l" rtl="0">
            <a:defRPr sz="1000"/>
          </a:pPr>
          <a:r>
            <a:rPr lang="es-UY" sz="1100" b="0" i="0" u="none" strike="noStrike" baseline="0">
              <a:solidFill>
                <a:srgbClr val="000000"/>
              </a:solidFill>
              <a:latin typeface="Arial"/>
              <a:cs typeface="Arial"/>
            </a:rPr>
            <a:t>(c) The balance (15 %) must be allocated according to the situation of the country.</a:t>
          </a:r>
        </a:p>
        <a:p>
          <a:pPr algn="l" rtl="0">
            <a:defRPr sz="1000"/>
          </a:pPr>
          <a:endParaRPr lang="es-UY" sz="1100" b="1"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300 samples are taken, the spreadsheet has made the following calculations:                                                                               - Of the 70% of the samples to be tested for in Group A6, B1, B2a and B2e, 35%, 40%, 20% and 5% have been allocated to each group respectively and the balance of samples referred to in (c) above (i.e. 15% of 300) has been equally allocated between all of the four groups listed. </a:t>
          </a:r>
        </a:p>
        <a:p>
          <a:pPr algn="l" rtl="0">
            <a:defRPr sz="1000"/>
          </a:pPr>
          <a:r>
            <a:rPr lang="es-UY" sz="1100" b="1" i="0" u="none" strike="noStrike" baseline="0">
              <a:solidFill>
                <a:srgbClr val="000000"/>
              </a:solidFill>
              <a:latin typeface="Arial"/>
              <a:cs typeface="Arial"/>
            </a:rPr>
            <a:t>- To take account of the necessity to test </a:t>
          </a:r>
          <a:r>
            <a:rPr lang="es-UY" sz="1100" b="1" i="0" u="sng" strike="noStrike" baseline="0">
              <a:solidFill>
                <a:srgbClr val="000000"/>
              </a:solidFill>
              <a:latin typeface="Arial"/>
              <a:cs typeface="Arial"/>
            </a:rPr>
            <a:t>each</a:t>
          </a:r>
          <a:r>
            <a:rPr lang="es-UY" sz="1100" b="1" i="0" u="none" strike="noStrike" baseline="0">
              <a:solidFill>
                <a:srgbClr val="000000"/>
              </a:solidFill>
              <a:latin typeface="Arial"/>
              <a:cs typeface="Arial"/>
            </a:rPr>
            <a:t> of the samples allocated for Groups A6, B1, B2a and B2e f</a:t>
          </a:r>
          <a:r>
            <a:rPr lang="es-UY" sz="1100" b="1" i="0" u="sng" strike="noStrike" baseline="0">
              <a:solidFill>
                <a:srgbClr val="000000"/>
              </a:solidFill>
              <a:latin typeface="Arial"/>
              <a:cs typeface="Arial"/>
            </a:rPr>
            <a:t>or at least three substance groups</a:t>
          </a:r>
          <a:r>
            <a:rPr lang="es-UY" sz="1100" b="1" i="0" u="none" strike="noStrike" baseline="0">
              <a:solidFill>
                <a:srgbClr val="000000"/>
              </a:solidFill>
              <a:latin typeface="Arial"/>
              <a:cs typeface="Arial"/>
            </a:rPr>
            <a:t> (i.e. multiple analysis for a single sample), the samples taken in total for A6, B1 and B2a should be tested for each of these three substance groups.  The minimum </a:t>
          </a:r>
          <a:r>
            <a:rPr lang="es-UY" sz="1100" b="1" i="0" u="sng" strike="noStrike" baseline="0">
              <a:solidFill>
                <a:srgbClr val="000000"/>
              </a:solidFill>
              <a:latin typeface="Arial"/>
              <a:cs typeface="Arial"/>
            </a:rPr>
            <a:t>number of tests</a:t>
          </a:r>
          <a:r>
            <a:rPr lang="es-UY" sz="1100" b="1" i="0" u="none" strike="noStrike" baseline="0">
              <a:solidFill>
                <a:srgbClr val="000000"/>
              </a:solidFill>
              <a:latin typeface="Arial"/>
              <a:cs typeface="Arial"/>
            </a:rPr>
            <a:t> is calculated accordingly.                                                </a:t>
          </a:r>
        </a:p>
        <a:p>
          <a:pPr algn="l" rtl="0">
            <a:defRPr sz="1000"/>
          </a:pPr>
          <a:r>
            <a:rPr lang="es-UY" sz="1100" b="1" i="0" u="none" strike="noStrike" baseline="0">
              <a:solidFill>
                <a:srgbClr val="000000"/>
              </a:solidFill>
              <a:latin typeface="Arial"/>
              <a:cs typeface="Arial"/>
            </a:rPr>
            <a:t>  </a:t>
          </a:r>
          <a:endParaRPr lang="es-UY"/>
        </a:p>
      </xdr:txBody>
    </xdr:sp>
    <xdr:clientData/>
  </xdr:twoCellAnchor>
  <xdr:twoCellAnchor>
    <xdr:from>
      <xdr:col>6</xdr:col>
      <xdr:colOff>60960</xdr:colOff>
      <xdr:row>6</xdr:row>
      <xdr:rowOff>297180</xdr:rowOff>
    </xdr:from>
    <xdr:to>
      <xdr:col>6</xdr:col>
      <xdr:colOff>1432560</xdr:colOff>
      <xdr:row>6</xdr:row>
      <xdr:rowOff>297180</xdr:rowOff>
    </xdr:to>
    <xdr:sp macro="" textlink="">
      <xdr:nvSpPr>
        <xdr:cNvPr id="3" name="Line 3"/>
        <xdr:cNvSpPr>
          <a:spLocks noChangeShapeType="1"/>
        </xdr:cNvSpPr>
      </xdr:nvSpPr>
      <xdr:spPr bwMode="auto">
        <a:xfrm flipH="1">
          <a:off x="3347085" y="1602105"/>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31</xdr:row>
      <xdr:rowOff>9525</xdr:rowOff>
    </xdr:from>
    <xdr:to>
      <xdr:col>11</xdr:col>
      <xdr:colOff>19050</xdr:colOff>
      <xdr:row>32</xdr:row>
      <xdr:rowOff>104775</xdr:rowOff>
    </xdr:to>
    <xdr:sp macro="" textlink="">
      <xdr:nvSpPr>
        <xdr:cNvPr id="2" name="Text Box 1"/>
        <xdr:cNvSpPr txBox="1">
          <a:spLocks noChangeArrowheads="1"/>
        </xdr:cNvSpPr>
      </xdr:nvSpPr>
      <xdr:spPr bwMode="auto">
        <a:xfrm>
          <a:off x="238125" y="5524500"/>
          <a:ext cx="10391775" cy="238125"/>
        </a:xfrm>
        <a:prstGeom prst="rect">
          <a:avLst/>
        </a:prstGeom>
        <a:solidFill>
          <a:srgbClr val="CCFFCC"/>
        </a:solidFill>
        <a:ln w="9525">
          <a:solidFill>
            <a:srgbClr val="000000"/>
          </a:solidFill>
          <a:miter lim="800000"/>
          <a:headEnd/>
          <a:tailEnd/>
        </a:ln>
      </xdr:spPr>
      <xdr:txBody>
        <a:bodyPr vertOverflow="clip" wrap="square" lIns="27432" tIns="22860" rIns="0" bIns="22860" anchor="ctr" upright="1"/>
        <a:lstStyle/>
        <a:p>
          <a:pPr algn="l" rtl="0">
            <a:defRPr sz="1000"/>
          </a:pPr>
          <a:r>
            <a:rPr lang="es-UY" sz="1100" b="0" i="0" u="none" strike="noStrike" baseline="0">
              <a:solidFill>
                <a:srgbClr val="000000"/>
              </a:solidFill>
              <a:latin typeface="Arial"/>
              <a:cs typeface="Arial"/>
            </a:rPr>
            <a:t>The number of samples to be taken each year must at least be equal to </a:t>
          </a:r>
          <a:r>
            <a:rPr lang="es-UY" sz="1100" b="1" i="0" u="none" strike="noStrike" baseline="0">
              <a:solidFill>
                <a:srgbClr val="000000"/>
              </a:solidFill>
              <a:latin typeface="Arial"/>
              <a:cs typeface="Arial"/>
            </a:rPr>
            <a:t>100 samples</a:t>
          </a:r>
          <a:r>
            <a:rPr lang="es-UY" sz="1100" b="0" i="0" u="none" strike="noStrike" baseline="0">
              <a:solidFill>
                <a:srgbClr val="000000"/>
              </a:solidFill>
              <a:latin typeface="Arial"/>
              <a:cs typeface="Arial"/>
            </a:rPr>
            <a:t>.  Samples must be analysed for residues of chemical elements (Group B3c).</a:t>
          </a:r>
          <a:endParaRPr lang="es-UY" sz="1100" b="1" i="1" u="none" strike="noStrike" baseline="0">
            <a:solidFill>
              <a:srgbClr val="000000"/>
            </a:solidFill>
            <a:latin typeface="Arial"/>
            <a:cs typeface="Arial"/>
          </a:endParaRPr>
        </a:p>
        <a:p>
          <a:pPr algn="l" rtl="0">
            <a:defRPr sz="1000"/>
          </a:pPr>
          <a:endParaRPr lang="es-UY"/>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125</xdr:row>
      <xdr:rowOff>47625</xdr:rowOff>
    </xdr:from>
    <xdr:to>
      <xdr:col>11</xdr:col>
      <xdr:colOff>916308</xdr:colOff>
      <xdr:row>139</xdr:row>
      <xdr:rowOff>38100</xdr:rowOff>
    </xdr:to>
    <xdr:sp macro="" textlink="">
      <xdr:nvSpPr>
        <xdr:cNvPr id="2" name="Text Box 1"/>
        <xdr:cNvSpPr txBox="1">
          <a:spLocks noChangeArrowheads="1"/>
        </xdr:cNvSpPr>
      </xdr:nvSpPr>
      <xdr:spPr bwMode="auto">
        <a:xfrm>
          <a:off x="104775" y="18211800"/>
          <a:ext cx="10793733" cy="19907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000" b="0" i="0" u="none" strike="noStrike" baseline="0">
              <a:solidFill>
                <a:srgbClr val="000000"/>
              </a:solidFill>
              <a:latin typeface="Arial"/>
              <a:cs typeface="Arial"/>
            </a:rPr>
            <a:t>†  A sample is one or more fish. The </a:t>
          </a:r>
          <a:r>
            <a:rPr lang="es-UY" sz="1000" b="1" i="0" u="sng" strike="noStrike" baseline="0">
              <a:solidFill>
                <a:srgbClr val="000000"/>
              </a:solidFill>
              <a:latin typeface="Arial"/>
              <a:cs typeface="Arial"/>
            </a:rPr>
            <a:t>minimum number of samples to be collected each year must be at least 1 per 100 tonnes of annual production</a:t>
          </a:r>
          <a:r>
            <a:rPr lang="es-UY" sz="1000" b="0" i="0" u="none" strike="noStrike" baseline="0">
              <a:solidFill>
                <a:srgbClr val="000000"/>
              </a:solidFill>
              <a:latin typeface="Arial"/>
              <a:cs typeface="Arial"/>
            </a:rPr>
            <a:t>. </a:t>
          </a:r>
        </a:p>
        <a:p>
          <a:pPr algn="l" rtl="0">
            <a:defRPr sz="1000"/>
          </a:pPr>
          <a:r>
            <a:rPr lang="es-UY" sz="1000" b="0" i="0" u="none" strike="noStrike" baseline="0">
              <a:solidFill>
                <a:srgbClr val="000000"/>
              </a:solidFill>
              <a:latin typeface="Arial"/>
              <a:cs typeface="Arial"/>
            </a:rPr>
            <a:t>The following breakdown must be respected: </a:t>
          </a:r>
          <a:r>
            <a:rPr lang="es-UY" sz="1000" b="1" i="1" u="none" strike="noStrike" baseline="0">
              <a:solidFill>
                <a:srgbClr val="000000"/>
              </a:solidFill>
              <a:latin typeface="Arial"/>
              <a:cs typeface="Arial"/>
            </a:rPr>
            <a:t>Group A: one third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s-UY" sz="1000" b="1" i="1" u="none" strike="noStrike" baseline="0">
              <a:solidFill>
                <a:srgbClr val="000000"/>
              </a:solidFill>
              <a:latin typeface="Arial"/>
              <a:cs typeface="Arial"/>
            </a:rPr>
            <a:t>Group B: two thirds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s-UY"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s-UY"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s-UY" sz="1000" b="1" i="0" u="none" strike="noStrike" baseline="0">
              <a:solidFill>
                <a:srgbClr val="000000"/>
              </a:solidFill>
              <a:latin typeface="Arial"/>
              <a:cs typeface="Arial"/>
            </a:rPr>
            <a:t>- Of the samples to be tested for in Groups A1, A3 and A6, one third of the total Group A samples are allocated to each of the three subgroups.</a:t>
          </a:r>
        </a:p>
        <a:p>
          <a:pPr algn="l" rtl="0">
            <a:defRPr sz="1000"/>
          </a:pPr>
          <a:r>
            <a:rPr lang="es-UY" sz="1000" b="1" i="0" u="none" strike="noStrike" baseline="0">
              <a:solidFill>
                <a:srgbClr val="000000"/>
              </a:solidFill>
              <a:latin typeface="Arial"/>
              <a:cs typeface="Arial"/>
            </a:rPr>
            <a:t>- Of the samples to be tested for Group B, 50% of these have been allocated to Group B1, 20% to Group B2 and 30% to Group B3. It is </a:t>
          </a:r>
          <a:r>
            <a:rPr lang="es-UY" sz="1000" b="1" i="0" u="sng" strike="noStrike" baseline="0">
              <a:solidFill>
                <a:srgbClr val="000000"/>
              </a:solidFill>
              <a:latin typeface="Arial"/>
              <a:cs typeface="Arial"/>
            </a:rPr>
            <a:t>essential</a:t>
          </a:r>
          <a:r>
            <a:rPr lang="es-UY" sz="1000" b="1" i="0" u="none" strike="noStrike" baseline="0">
              <a:solidFill>
                <a:srgbClr val="000000"/>
              </a:solidFill>
              <a:latin typeface="Arial"/>
              <a:cs typeface="Arial"/>
            </a:rPr>
            <a:t> that dyes are tested for.  </a:t>
          </a:r>
        </a:p>
        <a:p>
          <a:pPr algn="l" rtl="0">
            <a:defRPr sz="1000"/>
          </a:pPr>
          <a:r>
            <a:rPr lang="es-UY"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endParaRPr lang="es-UY"/>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178174</xdr:colOff>
      <xdr:row>0</xdr:row>
      <xdr:rowOff>0</xdr:rowOff>
    </xdr:from>
    <xdr:to>
      <xdr:col>0</xdr:col>
      <xdr:colOff>1273549</xdr:colOff>
      <xdr:row>2</xdr:row>
      <xdr:rowOff>152400</xdr:rowOff>
    </xdr:to>
    <xdr:pic>
      <xdr:nvPicPr>
        <xdr:cNvPr id="2" name="Picture 400"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174" y="0"/>
          <a:ext cx="1095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3"/>
  <sheetViews>
    <sheetView topLeftCell="A16" zoomScale="93" zoomScaleNormal="93" workbookViewId="0">
      <selection activeCell="H3" sqref="H3"/>
    </sheetView>
  </sheetViews>
  <sheetFormatPr baseColWidth="10" defaultRowHeight="15" x14ac:dyDescent="0.25"/>
  <cols>
    <col min="2" max="2" width="16" customWidth="1"/>
    <col min="7" max="7" width="31.5703125" customWidth="1"/>
    <col min="8" max="8" width="16.5703125" style="148" customWidth="1"/>
    <col min="10" max="10" width="18" customWidth="1"/>
    <col min="13" max="13" width="26" customWidth="1"/>
    <col min="14" max="14" width="22.42578125" customWidth="1"/>
  </cols>
  <sheetData>
    <row r="1" spans="1:14" s="4" customFormat="1" ht="12.75" x14ac:dyDescent="0.25">
      <c r="A1" s="1" t="s">
        <v>0</v>
      </c>
      <c r="B1" s="2"/>
      <c r="C1" s="3"/>
    </row>
    <row r="2" spans="1:14" s="4" customFormat="1" ht="9.75" customHeight="1" x14ac:dyDescent="0.25">
      <c r="C2" s="3"/>
    </row>
    <row r="3" spans="1:14" s="4" customFormat="1" ht="12.75" customHeight="1" x14ac:dyDescent="0.25">
      <c r="A3" s="581" t="s">
        <v>1</v>
      </c>
      <c r="B3" s="577"/>
      <c r="C3" s="582" t="s">
        <v>2</v>
      </c>
      <c r="D3" s="583"/>
      <c r="E3" s="584"/>
      <c r="F3" s="5"/>
      <c r="G3" s="6" t="s">
        <v>3</v>
      </c>
      <c r="H3" s="139">
        <v>42451</v>
      </c>
      <c r="I3" s="7"/>
    </row>
    <row r="4" spans="1:14" s="4" customFormat="1" ht="12.75" customHeight="1" x14ac:dyDescent="0.25">
      <c r="A4" s="585" t="s">
        <v>4</v>
      </c>
      <c r="B4" s="586"/>
      <c r="C4" s="587" t="s">
        <v>5</v>
      </c>
      <c r="D4" s="583"/>
      <c r="E4" s="584"/>
      <c r="F4" s="5"/>
      <c r="G4" s="8"/>
      <c r="H4" s="7"/>
      <c r="I4" s="7"/>
    </row>
    <row r="5" spans="1:14" s="4" customFormat="1" ht="12.75" customHeight="1" thickBot="1" x14ac:dyDescent="0.3">
      <c r="A5" s="581" t="s">
        <v>6</v>
      </c>
      <c r="B5" s="577"/>
      <c r="C5" s="588" t="s">
        <v>7</v>
      </c>
      <c r="D5" s="589"/>
      <c r="E5" s="9"/>
      <c r="F5" s="9"/>
      <c r="G5" s="9"/>
      <c r="H5" s="7"/>
      <c r="I5" s="7"/>
    </row>
    <row r="6" spans="1:14" s="4" customFormat="1" ht="38.25" customHeight="1" thickBot="1" x14ac:dyDescent="0.3">
      <c r="A6" s="576" t="s">
        <v>8</v>
      </c>
      <c r="B6" s="590"/>
      <c r="C6" s="604">
        <v>2204367</v>
      </c>
      <c r="D6" s="605"/>
      <c r="E6" s="5"/>
      <c r="F6" s="5"/>
      <c r="G6" s="454"/>
      <c r="H6" s="455"/>
      <c r="I6" s="7"/>
      <c r="J6" s="11"/>
    </row>
    <row r="7" spans="1:14" s="4" customFormat="1" ht="44.25" customHeight="1" thickBot="1" x14ac:dyDescent="0.3">
      <c r="A7" s="576" t="s">
        <v>156</v>
      </c>
      <c r="B7" s="590"/>
      <c r="C7" s="604">
        <v>2204367</v>
      </c>
      <c r="D7" s="605"/>
      <c r="E7" s="12"/>
      <c r="F7" s="13"/>
      <c r="G7" s="575"/>
      <c r="H7" s="575"/>
      <c r="I7" s="575"/>
      <c r="J7" s="575"/>
      <c r="K7" s="14"/>
      <c r="L7" s="14"/>
      <c r="M7" s="14"/>
      <c r="N7" s="14"/>
    </row>
    <row r="8" spans="1:14" s="4" customFormat="1" ht="20.100000000000001" customHeight="1" thickBot="1" x14ac:dyDescent="0.3">
      <c r="A8" s="576" t="s">
        <v>9</v>
      </c>
      <c r="B8" s="577"/>
      <c r="C8" s="578" t="s">
        <v>10</v>
      </c>
      <c r="D8" s="579"/>
      <c r="E8" s="580"/>
      <c r="F8" s="580"/>
      <c r="G8" s="456" t="s">
        <v>11</v>
      </c>
      <c r="H8" s="457" t="s">
        <v>12</v>
      </c>
    </row>
    <row r="9" spans="1:14" s="4" customFormat="1" ht="14.25" customHeight="1" thickBot="1" x14ac:dyDescent="0.3">
      <c r="A9" s="576" t="s">
        <v>13</v>
      </c>
      <c r="B9" s="590"/>
      <c r="C9" s="591">
        <f>C7*0.4%</f>
        <v>8817.4680000000008</v>
      </c>
      <c r="D9" s="592"/>
      <c r="E9" s="592"/>
      <c r="F9" s="592"/>
      <c r="G9" s="458"/>
      <c r="H9" s="140"/>
    </row>
    <row r="10" spans="1:14" s="4" customFormat="1" ht="14.25" customHeight="1" x14ac:dyDescent="0.25">
      <c r="A10" s="576" t="s">
        <v>14</v>
      </c>
      <c r="B10" s="577"/>
      <c r="C10" s="593">
        <v>9106</v>
      </c>
      <c r="D10" s="594"/>
      <c r="E10" s="594"/>
      <c r="F10" s="594"/>
      <c r="G10" s="459"/>
      <c r="H10" s="141"/>
    </row>
    <row r="11" spans="1:14" s="4" customFormat="1" ht="9.75" customHeight="1" x14ac:dyDescent="0.25">
      <c r="B11" s="19"/>
      <c r="C11" s="20"/>
      <c r="D11" s="21"/>
      <c r="E11" s="21"/>
      <c r="F11" s="21"/>
      <c r="G11" s="22"/>
      <c r="H11" s="22"/>
    </row>
    <row r="12" spans="1:14" s="23" customFormat="1" ht="20.100000000000001" customHeight="1" x14ac:dyDescent="0.25">
      <c r="A12" s="595" t="s">
        <v>15</v>
      </c>
      <c r="B12" s="596"/>
      <c r="C12" s="601" t="s">
        <v>157</v>
      </c>
      <c r="D12" s="602"/>
      <c r="E12" s="602"/>
      <c r="F12" s="603"/>
      <c r="G12" s="567" t="s">
        <v>16</v>
      </c>
      <c r="H12" s="573" t="s">
        <v>17</v>
      </c>
      <c r="I12" s="567" t="s">
        <v>18</v>
      </c>
      <c r="J12" s="567" t="s">
        <v>19</v>
      </c>
      <c r="K12" s="567" t="s">
        <v>20</v>
      </c>
      <c r="L12" s="567" t="s">
        <v>21</v>
      </c>
      <c r="M12" s="567" t="s">
        <v>22</v>
      </c>
      <c r="N12" s="570" t="s">
        <v>23</v>
      </c>
    </row>
    <row r="13" spans="1:14" s="23" customFormat="1" ht="30" customHeight="1" x14ac:dyDescent="0.25">
      <c r="A13" s="597"/>
      <c r="B13" s="598"/>
      <c r="C13" s="24" t="s">
        <v>24</v>
      </c>
      <c r="D13" s="24" t="s">
        <v>25</v>
      </c>
      <c r="E13" s="25" t="s">
        <v>26</v>
      </c>
      <c r="F13" s="26" t="s">
        <v>26</v>
      </c>
      <c r="G13" s="568"/>
      <c r="H13" s="574"/>
      <c r="I13" s="568"/>
      <c r="J13" s="568"/>
      <c r="K13" s="568"/>
      <c r="L13" s="568"/>
      <c r="M13" s="568"/>
      <c r="N13" s="571"/>
    </row>
    <row r="14" spans="1:14" s="23" customFormat="1" ht="15.75" customHeight="1" x14ac:dyDescent="0.25">
      <c r="A14" s="599"/>
      <c r="B14" s="600"/>
      <c r="C14" s="27" t="s">
        <v>27</v>
      </c>
      <c r="D14" s="27" t="s">
        <v>27</v>
      </c>
      <c r="E14" s="27" t="s">
        <v>27</v>
      </c>
      <c r="F14" s="26" t="s">
        <v>14</v>
      </c>
      <c r="G14" s="569"/>
      <c r="H14" s="574"/>
      <c r="I14" s="569"/>
      <c r="J14" s="569"/>
      <c r="K14" s="569"/>
      <c r="L14" s="569"/>
      <c r="M14" s="569"/>
      <c r="N14" s="572"/>
    </row>
    <row r="15" spans="1:14" s="4" customFormat="1" ht="9.75" customHeight="1" x14ac:dyDescent="0.25">
      <c r="A15" s="484" t="s">
        <v>28</v>
      </c>
      <c r="B15" s="485"/>
      <c r="C15" s="556">
        <f>0.5*(C7*0.25%)/6</f>
        <v>459.24312500000002</v>
      </c>
      <c r="D15" s="556">
        <f>C15</f>
        <v>459.24312500000002</v>
      </c>
      <c r="E15" s="559">
        <f>SUM(C15:D19)</f>
        <v>918.48625000000004</v>
      </c>
      <c r="F15" s="519">
        <v>918</v>
      </c>
      <c r="G15" s="28" t="s">
        <v>29</v>
      </c>
      <c r="H15" s="29" t="s">
        <v>30</v>
      </c>
      <c r="I15" s="30"/>
      <c r="J15" s="116" t="s">
        <v>32</v>
      </c>
      <c r="K15" s="31"/>
      <c r="L15" s="32">
        <v>0.56999999999999995</v>
      </c>
      <c r="M15" s="31">
        <v>1</v>
      </c>
      <c r="N15" s="31"/>
    </row>
    <row r="16" spans="1:14" s="4" customFormat="1" ht="9.75" customHeight="1" x14ac:dyDescent="0.25">
      <c r="A16" s="486"/>
      <c r="B16" s="487"/>
      <c r="C16" s="557"/>
      <c r="D16" s="557"/>
      <c r="E16" s="560"/>
      <c r="F16" s="521"/>
      <c r="G16" s="33" t="s">
        <v>31</v>
      </c>
      <c r="H16" s="30" t="s">
        <v>30</v>
      </c>
      <c r="I16" s="30"/>
      <c r="J16" s="31" t="s">
        <v>32</v>
      </c>
      <c r="K16" s="31"/>
      <c r="L16" s="32">
        <v>0.57999999999999996</v>
      </c>
      <c r="M16" s="31">
        <v>1</v>
      </c>
      <c r="N16" s="31" t="s">
        <v>33</v>
      </c>
    </row>
    <row r="17" spans="1:14" s="4" customFormat="1" ht="9.75" customHeight="1" x14ac:dyDescent="0.25">
      <c r="A17" s="486"/>
      <c r="B17" s="487"/>
      <c r="C17" s="557"/>
      <c r="D17" s="557"/>
      <c r="E17" s="560"/>
      <c r="F17" s="521"/>
      <c r="G17" s="34" t="s">
        <v>34</v>
      </c>
      <c r="H17" s="30" t="s">
        <v>30</v>
      </c>
      <c r="I17" s="30"/>
      <c r="J17" s="32" t="s">
        <v>32</v>
      </c>
      <c r="K17" s="31"/>
      <c r="L17" s="32">
        <v>0.65</v>
      </c>
      <c r="M17" s="31">
        <v>1</v>
      </c>
      <c r="N17" s="31" t="s">
        <v>35</v>
      </c>
    </row>
    <row r="18" spans="1:14" s="4" customFormat="1" ht="9.75" customHeight="1" x14ac:dyDescent="0.25">
      <c r="A18" s="486"/>
      <c r="B18" s="487"/>
      <c r="C18" s="557"/>
      <c r="D18" s="557"/>
      <c r="E18" s="560"/>
      <c r="F18" s="521"/>
      <c r="G18" s="83"/>
      <c r="H18" s="35"/>
      <c r="I18" s="35"/>
      <c r="J18" s="35" t="s">
        <v>32</v>
      </c>
      <c r="K18" s="31"/>
      <c r="L18" s="35"/>
      <c r="M18" s="31"/>
      <c r="N18" s="31"/>
    </row>
    <row r="19" spans="1:14" s="4" customFormat="1" ht="9.75" customHeight="1" x14ac:dyDescent="0.25">
      <c r="A19" s="488"/>
      <c r="B19" s="489"/>
      <c r="C19" s="558"/>
      <c r="D19" s="558"/>
      <c r="E19" s="561"/>
      <c r="F19" s="522"/>
      <c r="G19" s="36"/>
      <c r="H19" s="37"/>
      <c r="I19" s="37"/>
      <c r="J19" s="37" t="s">
        <v>32</v>
      </c>
      <c r="K19" s="37"/>
      <c r="L19" s="37"/>
      <c r="M19" s="37"/>
      <c r="N19" s="37"/>
    </row>
    <row r="20" spans="1:14" s="4" customFormat="1" ht="9.75" customHeight="1" x14ac:dyDescent="0.25">
      <c r="A20" s="484" t="s">
        <v>36</v>
      </c>
      <c r="B20" s="485"/>
      <c r="C20" s="556">
        <f>0.5*(C7*0.25%)/6</f>
        <v>459.24312500000002</v>
      </c>
      <c r="D20" s="556">
        <f>C20</f>
        <v>459.24312500000002</v>
      </c>
      <c r="E20" s="559">
        <f>SUM(C20:D26)</f>
        <v>918.48625000000004</v>
      </c>
      <c r="F20" s="519">
        <v>456</v>
      </c>
      <c r="G20" s="39"/>
      <c r="H20" s="29"/>
      <c r="I20" s="40"/>
      <c r="J20" s="29"/>
      <c r="K20" s="40"/>
      <c r="L20" s="29"/>
      <c r="M20" s="29"/>
      <c r="N20" s="29"/>
    </row>
    <row r="21" spans="1:14" s="4" customFormat="1" ht="9.75" customHeight="1" x14ac:dyDescent="0.25">
      <c r="A21" s="486"/>
      <c r="B21" s="487"/>
      <c r="C21" s="557"/>
      <c r="D21" s="557"/>
      <c r="E21" s="560"/>
      <c r="F21" s="521"/>
      <c r="G21" s="34" t="s">
        <v>37</v>
      </c>
      <c r="H21" s="30" t="s">
        <v>38</v>
      </c>
      <c r="I21" s="34"/>
      <c r="J21" s="31"/>
      <c r="K21" s="31"/>
      <c r="L21" s="32">
        <v>2.2999999999999998</v>
      </c>
      <c r="M21" s="31">
        <v>10</v>
      </c>
      <c r="N21" s="31"/>
    </row>
    <row r="22" spans="1:14" s="4" customFormat="1" ht="9.75" customHeight="1" x14ac:dyDescent="0.25">
      <c r="A22" s="486"/>
      <c r="B22" s="487"/>
      <c r="C22" s="557"/>
      <c r="D22" s="557"/>
      <c r="E22" s="560"/>
      <c r="F22" s="521"/>
      <c r="G22" s="34" t="s">
        <v>39</v>
      </c>
      <c r="H22" s="30" t="s">
        <v>38</v>
      </c>
      <c r="I22" s="30"/>
      <c r="J22" s="31" t="s">
        <v>57</v>
      </c>
      <c r="K22" s="32"/>
      <c r="L22" s="32">
        <v>1.3</v>
      </c>
      <c r="M22" s="31">
        <v>10</v>
      </c>
      <c r="N22" s="31" t="s">
        <v>40</v>
      </c>
    </row>
    <row r="23" spans="1:14" s="4" customFormat="1" ht="9.75" customHeight="1" x14ac:dyDescent="0.25">
      <c r="A23" s="486"/>
      <c r="B23" s="487"/>
      <c r="C23" s="557"/>
      <c r="D23" s="557"/>
      <c r="E23" s="560"/>
      <c r="F23" s="521"/>
      <c r="G23" s="34" t="s">
        <v>41</v>
      </c>
      <c r="H23" s="30" t="s">
        <v>38</v>
      </c>
      <c r="I23" s="32"/>
      <c r="J23" s="31"/>
      <c r="K23" s="31"/>
      <c r="L23" s="32">
        <v>2.4</v>
      </c>
      <c r="M23" s="31">
        <v>10</v>
      </c>
      <c r="N23" s="31" t="s">
        <v>35</v>
      </c>
    </row>
    <row r="24" spans="1:14" s="4" customFormat="1" ht="9.75" customHeight="1" x14ac:dyDescent="0.25">
      <c r="A24" s="486"/>
      <c r="B24" s="487"/>
      <c r="C24" s="557"/>
      <c r="D24" s="557"/>
      <c r="E24" s="560"/>
      <c r="F24" s="521"/>
      <c r="G24" s="34" t="s">
        <v>42</v>
      </c>
      <c r="H24" s="30" t="s">
        <v>38</v>
      </c>
      <c r="I24" s="31"/>
      <c r="J24" s="31"/>
      <c r="K24" s="31"/>
      <c r="L24" s="32">
        <v>2</v>
      </c>
      <c r="M24" s="31"/>
      <c r="N24" s="31"/>
    </row>
    <row r="25" spans="1:14" s="4" customFormat="1" ht="9.75" customHeight="1" x14ac:dyDescent="0.25">
      <c r="A25" s="486"/>
      <c r="B25" s="487"/>
      <c r="C25" s="557"/>
      <c r="D25" s="557"/>
      <c r="E25" s="560"/>
      <c r="F25" s="521"/>
      <c r="G25" s="34" t="s">
        <v>43</v>
      </c>
      <c r="H25" s="30" t="s">
        <v>38</v>
      </c>
      <c r="I25" s="31"/>
      <c r="J25" s="31"/>
      <c r="K25" s="31"/>
      <c r="L25" s="32">
        <v>1</v>
      </c>
      <c r="M25" s="31"/>
      <c r="N25" s="31"/>
    </row>
    <row r="26" spans="1:14" s="4" customFormat="1" ht="9.75" customHeight="1" x14ac:dyDescent="0.25">
      <c r="A26" s="488"/>
      <c r="B26" s="489"/>
      <c r="C26" s="558"/>
      <c r="D26" s="558"/>
      <c r="E26" s="561"/>
      <c r="F26" s="522"/>
      <c r="G26" s="36"/>
      <c r="H26" s="37"/>
      <c r="I26" s="37"/>
      <c r="J26" s="37"/>
      <c r="K26" s="37"/>
      <c r="L26" s="41"/>
      <c r="M26" s="37"/>
      <c r="N26" s="37"/>
    </row>
    <row r="27" spans="1:14" s="4" customFormat="1" ht="9.75" customHeight="1" x14ac:dyDescent="0.25">
      <c r="A27" s="484" t="s">
        <v>44</v>
      </c>
      <c r="B27" s="485"/>
      <c r="C27" s="556">
        <f>0.5*(C7*0.25%)/6</f>
        <v>459.24312500000002</v>
      </c>
      <c r="D27" s="556">
        <f>C27</f>
        <v>459.24312500000002</v>
      </c>
      <c r="E27" s="559">
        <f>SUM(C27:D41)</f>
        <v>918.48625000000004</v>
      </c>
      <c r="F27" s="519">
        <v>918</v>
      </c>
      <c r="G27" s="39"/>
      <c r="H27" s="29"/>
      <c r="I27" s="40"/>
      <c r="J27" s="29"/>
      <c r="K27" s="40"/>
      <c r="L27" s="29"/>
      <c r="M27" s="29"/>
      <c r="N27" s="29"/>
    </row>
    <row r="28" spans="1:14" s="4" customFormat="1" ht="9.75" customHeight="1" x14ac:dyDescent="0.25">
      <c r="A28" s="486"/>
      <c r="B28" s="487"/>
      <c r="C28" s="557"/>
      <c r="D28" s="557"/>
      <c r="E28" s="560"/>
      <c r="F28" s="521"/>
      <c r="G28" s="34"/>
      <c r="H28" s="30"/>
      <c r="I28" s="30"/>
      <c r="J28" s="30"/>
      <c r="K28" s="32"/>
      <c r="L28" s="32"/>
      <c r="M28" s="32"/>
      <c r="N28" s="31"/>
    </row>
    <row r="29" spans="1:14" s="4" customFormat="1" ht="9.75" customHeight="1" x14ac:dyDescent="0.25">
      <c r="A29" s="486"/>
      <c r="B29" s="487"/>
      <c r="C29" s="557"/>
      <c r="D29" s="557"/>
      <c r="E29" s="560"/>
      <c r="F29" s="521"/>
      <c r="G29" s="34"/>
      <c r="H29" s="30"/>
      <c r="I29" s="32"/>
      <c r="J29" s="32"/>
      <c r="K29" s="32"/>
      <c r="L29" s="32"/>
      <c r="M29" s="32"/>
      <c r="N29" s="31"/>
    </row>
    <row r="30" spans="1:14" s="4" customFormat="1" ht="9.75" customHeight="1" x14ac:dyDescent="0.25">
      <c r="A30" s="486"/>
      <c r="B30" s="487"/>
      <c r="C30" s="557"/>
      <c r="D30" s="557"/>
      <c r="E30" s="560"/>
      <c r="F30" s="521"/>
      <c r="G30" s="42"/>
      <c r="H30" s="32"/>
      <c r="I30" s="32"/>
      <c r="J30" s="32"/>
      <c r="K30" s="32"/>
      <c r="L30" s="32"/>
      <c r="M30" s="31"/>
      <c r="N30" s="31"/>
    </row>
    <row r="31" spans="1:14" s="4" customFormat="1" ht="9.75" customHeight="1" x14ac:dyDescent="0.25">
      <c r="A31" s="486"/>
      <c r="B31" s="487"/>
      <c r="C31" s="557"/>
      <c r="D31" s="557"/>
      <c r="E31" s="560"/>
      <c r="F31" s="521"/>
      <c r="G31" s="42"/>
      <c r="H31" s="32"/>
      <c r="I31" s="32"/>
      <c r="J31" s="32"/>
      <c r="K31" s="32"/>
      <c r="L31" s="32"/>
      <c r="M31" s="31"/>
      <c r="N31" s="31"/>
    </row>
    <row r="32" spans="1:14" s="4" customFormat="1" ht="9.75" customHeight="1" x14ac:dyDescent="0.25">
      <c r="A32" s="486"/>
      <c r="B32" s="487"/>
      <c r="C32" s="557"/>
      <c r="D32" s="557"/>
      <c r="E32" s="560"/>
      <c r="F32" s="521"/>
      <c r="G32" s="42"/>
      <c r="H32" s="32"/>
      <c r="I32" s="32"/>
      <c r="J32" s="32"/>
      <c r="K32" s="32"/>
      <c r="L32" s="32"/>
      <c r="M32" s="31"/>
      <c r="N32" s="31"/>
    </row>
    <row r="33" spans="1:14" s="4" customFormat="1" ht="9.75" customHeight="1" x14ac:dyDescent="0.25">
      <c r="A33" s="486"/>
      <c r="B33" s="487"/>
      <c r="C33" s="557"/>
      <c r="D33" s="557"/>
      <c r="E33" s="560"/>
      <c r="F33" s="521"/>
      <c r="G33" s="34" t="s">
        <v>45</v>
      </c>
      <c r="H33" s="30" t="s">
        <v>30</v>
      </c>
      <c r="I33" s="50" t="s">
        <v>185</v>
      </c>
      <c r="J33" s="30" t="s">
        <v>47</v>
      </c>
      <c r="K33" s="32">
        <v>1.9</v>
      </c>
      <c r="L33" s="32">
        <v>0.7</v>
      </c>
      <c r="M33" s="32">
        <v>2</v>
      </c>
      <c r="N33" s="31" t="s">
        <v>33</v>
      </c>
    </row>
    <row r="34" spans="1:14" s="4" customFormat="1" ht="9.75" customHeight="1" x14ac:dyDescent="0.25">
      <c r="A34" s="486"/>
      <c r="B34" s="487"/>
      <c r="C34" s="557"/>
      <c r="D34" s="557"/>
      <c r="E34" s="560"/>
      <c r="F34" s="521"/>
      <c r="G34" s="34" t="s">
        <v>48</v>
      </c>
      <c r="H34" s="30" t="s">
        <v>30</v>
      </c>
      <c r="I34" s="32" t="s">
        <v>49</v>
      </c>
      <c r="J34" s="30" t="s">
        <v>47</v>
      </c>
      <c r="K34" s="32">
        <v>2</v>
      </c>
      <c r="L34" s="32">
        <v>0.66</v>
      </c>
      <c r="M34" s="32">
        <v>2</v>
      </c>
      <c r="N34" s="31" t="s">
        <v>35</v>
      </c>
    </row>
    <row r="35" spans="1:14" s="4" customFormat="1" ht="9.75" customHeight="1" x14ac:dyDescent="0.25">
      <c r="A35" s="486"/>
      <c r="B35" s="487"/>
      <c r="C35" s="557"/>
      <c r="D35" s="557"/>
      <c r="E35" s="560"/>
      <c r="F35" s="521"/>
      <c r="G35" s="42" t="s">
        <v>50</v>
      </c>
      <c r="H35" s="32" t="s">
        <v>30</v>
      </c>
      <c r="I35" s="32" t="s">
        <v>185</v>
      </c>
      <c r="J35" s="30" t="s">
        <v>47</v>
      </c>
      <c r="K35" s="32" t="s">
        <v>458</v>
      </c>
      <c r="L35" s="32" t="s">
        <v>458</v>
      </c>
      <c r="M35" s="32" t="s">
        <v>458</v>
      </c>
      <c r="N35" s="31" t="s">
        <v>33</v>
      </c>
    </row>
    <row r="36" spans="1:14" s="4" customFormat="1" ht="9.75" customHeight="1" x14ac:dyDescent="0.25">
      <c r="A36" s="486"/>
      <c r="B36" s="487"/>
      <c r="C36" s="557"/>
      <c r="D36" s="557"/>
      <c r="E36" s="560"/>
      <c r="F36" s="521"/>
      <c r="G36" s="42"/>
      <c r="H36" s="32"/>
      <c r="I36" s="32"/>
      <c r="J36" s="32"/>
      <c r="K36" s="32"/>
      <c r="L36" s="32"/>
      <c r="M36" s="31"/>
      <c r="N36" s="31"/>
    </row>
    <row r="37" spans="1:14" s="4" customFormat="1" ht="9.75" customHeight="1" x14ac:dyDescent="0.25">
      <c r="A37" s="486"/>
      <c r="B37" s="487"/>
      <c r="C37" s="557"/>
      <c r="D37" s="557"/>
      <c r="E37" s="560"/>
      <c r="F37" s="521"/>
      <c r="G37" s="42" t="s">
        <v>455</v>
      </c>
      <c r="H37" s="32" t="s">
        <v>459</v>
      </c>
      <c r="I37" s="32" t="s">
        <v>459</v>
      </c>
      <c r="J37" s="32" t="s">
        <v>459</v>
      </c>
      <c r="K37" s="32" t="s">
        <v>459</v>
      </c>
      <c r="L37" s="32" t="s">
        <v>459</v>
      </c>
      <c r="M37" s="32" t="s">
        <v>459</v>
      </c>
      <c r="N37" s="31" t="s">
        <v>33</v>
      </c>
    </row>
    <row r="38" spans="1:14" s="4" customFormat="1" ht="9.75" customHeight="1" x14ac:dyDescent="0.25">
      <c r="A38" s="486"/>
      <c r="B38" s="487"/>
      <c r="C38" s="557"/>
      <c r="D38" s="557"/>
      <c r="E38" s="560"/>
      <c r="F38" s="521"/>
      <c r="G38" s="42" t="s">
        <v>456</v>
      </c>
      <c r="H38" s="32" t="s">
        <v>459</v>
      </c>
      <c r="I38" s="32" t="s">
        <v>459</v>
      </c>
      <c r="J38" s="32" t="s">
        <v>459</v>
      </c>
      <c r="K38" s="32" t="s">
        <v>459</v>
      </c>
      <c r="L38" s="32" t="s">
        <v>459</v>
      </c>
      <c r="M38" s="32" t="s">
        <v>459</v>
      </c>
      <c r="N38" s="31" t="s">
        <v>33</v>
      </c>
    </row>
    <row r="39" spans="1:14" s="4" customFormat="1" ht="9.75" customHeight="1" x14ac:dyDescent="0.25">
      <c r="A39" s="486"/>
      <c r="B39" s="487"/>
      <c r="C39" s="557"/>
      <c r="D39" s="557"/>
      <c r="E39" s="560"/>
      <c r="F39" s="521"/>
      <c r="G39" s="42"/>
      <c r="H39" s="32"/>
      <c r="I39" s="32"/>
      <c r="J39" s="32"/>
      <c r="K39" s="32"/>
      <c r="L39" s="32"/>
      <c r="M39" s="31"/>
      <c r="N39" s="31"/>
    </row>
    <row r="40" spans="1:14" s="4" customFormat="1" ht="9.75" customHeight="1" x14ac:dyDescent="0.25">
      <c r="A40" s="486"/>
      <c r="B40" s="487"/>
      <c r="C40" s="557"/>
      <c r="D40" s="557"/>
      <c r="E40" s="560"/>
      <c r="F40" s="521"/>
      <c r="G40" s="32"/>
      <c r="H40" s="32"/>
      <c r="I40" s="32"/>
      <c r="J40" s="32"/>
      <c r="K40" s="32"/>
      <c r="L40" s="32"/>
      <c r="M40" s="31"/>
      <c r="N40" s="31"/>
    </row>
    <row r="41" spans="1:14" s="4" customFormat="1" ht="9.75" customHeight="1" x14ac:dyDescent="0.25">
      <c r="A41" s="488"/>
      <c r="B41" s="489"/>
      <c r="C41" s="558"/>
      <c r="D41" s="558"/>
      <c r="E41" s="561"/>
      <c r="F41" s="522"/>
      <c r="G41" s="36"/>
      <c r="H41" s="38"/>
      <c r="I41" s="37"/>
      <c r="J41" s="37"/>
      <c r="K41" s="37"/>
      <c r="L41" s="37"/>
      <c r="M41" s="37"/>
      <c r="N41" s="37"/>
    </row>
    <row r="42" spans="1:14" s="4" customFormat="1" ht="9.75" customHeight="1" x14ac:dyDescent="0.25">
      <c r="A42" s="484" t="s">
        <v>51</v>
      </c>
      <c r="B42" s="485"/>
      <c r="C42" s="556">
        <f>0.5*(C7*0.25%)/6</f>
        <v>459.24312500000002</v>
      </c>
      <c r="D42" s="556">
        <f>C42</f>
        <v>459.24312500000002</v>
      </c>
      <c r="E42" s="559">
        <f>SUM(C42:D48)</f>
        <v>918.48625000000004</v>
      </c>
      <c r="F42" s="519">
        <v>918</v>
      </c>
      <c r="G42" s="43"/>
      <c r="H42" s="50"/>
      <c r="I42" s="43"/>
      <c r="J42" s="43"/>
      <c r="K42" s="29"/>
      <c r="L42" s="29"/>
      <c r="M42" s="29"/>
      <c r="N42" s="29"/>
    </row>
    <row r="43" spans="1:14" s="4" customFormat="1" ht="9.75" customHeight="1" x14ac:dyDescent="0.25">
      <c r="A43" s="486"/>
      <c r="B43" s="487"/>
      <c r="C43" s="557"/>
      <c r="D43" s="557"/>
      <c r="E43" s="560"/>
      <c r="F43" s="521"/>
      <c r="G43" s="43"/>
      <c r="H43" s="50"/>
      <c r="I43" s="43"/>
      <c r="J43" s="43"/>
      <c r="K43" s="30"/>
      <c r="L43" s="30"/>
      <c r="M43" s="30"/>
      <c r="N43" s="30"/>
    </row>
    <row r="44" spans="1:14" s="4" customFormat="1" ht="9.75" customHeight="1" x14ac:dyDescent="0.25">
      <c r="A44" s="486"/>
      <c r="B44" s="487"/>
      <c r="C44" s="557"/>
      <c r="D44" s="557"/>
      <c r="E44" s="560"/>
      <c r="F44" s="521"/>
      <c r="G44" s="43" t="s">
        <v>52</v>
      </c>
      <c r="H44" s="30" t="s">
        <v>30</v>
      </c>
      <c r="I44" s="50" t="s">
        <v>185</v>
      </c>
      <c r="J44" s="43" t="s">
        <v>46</v>
      </c>
      <c r="K44" s="32">
        <v>0.84</v>
      </c>
      <c r="L44" s="32">
        <v>0.84</v>
      </c>
      <c r="M44" s="32">
        <v>1</v>
      </c>
      <c r="N44" s="30" t="s">
        <v>33</v>
      </c>
    </row>
    <row r="45" spans="1:14" s="4" customFormat="1" ht="9.75" customHeight="1" x14ac:dyDescent="0.25">
      <c r="A45" s="486"/>
      <c r="B45" s="487"/>
      <c r="C45" s="557"/>
      <c r="D45" s="557"/>
      <c r="E45" s="560"/>
      <c r="F45" s="521"/>
      <c r="G45" s="43"/>
      <c r="H45" s="50"/>
      <c r="I45" s="43"/>
      <c r="J45" s="43"/>
      <c r="K45" s="32"/>
      <c r="L45" s="30"/>
      <c r="M45" s="32"/>
      <c r="N45" s="31" t="s">
        <v>35</v>
      </c>
    </row>
    <row r="46" spans="1:14" s="4" customFormat="1" ht="9.75" customHeight="1" x14ac:dyDescent="0.25">
      <c r="A46" s="486"/>
      <c r="B46" s="487"/>
      <c r="C46" s="557"/>
      <c r="D46" s="557"/>
      <c r="E46" s="560"/>
      <c r="F46" s="521"/>
      <c r="G46" s="43"/>
      <c r="H46" s="30"/>
      <c r="I46" s="44"/>
      <c r="J46" s="30"/>
      <c r="K46" s="30"/>
      <c r="L46" s="30"/>
      <c r="M46" s="32"/>
      <c r="N46" s="30"/>
    </row>
    <row r="47" spans="1:14" s="4" customFormat="1" ht="9.75" customHeight="1" x14ac:dyDescent="0.25">
      <c r="A47" s="486"/>
      <c r="B47" s="487"/>
      <c r="C47" s="557"/>
      <c r="D47" s="557"/>
      <c r="E47" s="560"/>
      <c r="F47" s="521"/>
      <c r="G47" s="43"/>
      <c r="H47" s="30"/>
      <c r="I47" s="44"/>
      <c r="J47" s="30"/>
      <c r="K47" s="30"/>
      <c r="L47" s="30"/>
      <c r="M47" s="30"/>
      <c r="N47" s="30"/>
    </row>
    <row r="48" spans="1:14" s="4" customFormat="1" ht="9.75" customHeight="1" x14ac:dyDescent="0.25">
      <c r="A48" s="488"/>
      <c r="B48" s="489"/>
      <c r="C48" s="558"/>
      <c r="D48" s="558"/>
      <c r="E48" s="561"/>
      <c r="F48" s="522"/>
      <c r="G48" s="42"/>
      <c r="H48" s="32"/>
      <c r="I48" s="31"/>
      <c r="J48" s="32"/>
      <c r="K48" s="31"/>
      <c r="L48" s="32"/>
      <c r="M48" s="32"/>
      <c r="N48" s="32"/>
    </row>
    <row r="49" spans="1:17" s="4" customFormat="1" ht="9.75" customHeight="1" x14ac:dyDescent="0.25">
      <c r="A49" s="606" t="s">
        <v>53</v>
      </c>
      <c r="B49" s="607"/>
      <c r="C49" s="556">
        <f>0.5*(C7*0.25%)/6</f>
        <v>459.24312500000002</v>
      </c>
      <c r="D49" s="556">
        <f>C49</f>
        <v>459.24312500000002</v>
      </c>
      <c r="E49" s="559">
        <f>SUM(C49:D61)</f>
        <v>918.48625000000004</v>
      </c>
      <c r="F49" s="519">
        <v>918</v>
      </c>
      <c r="G49" s="45"/>
      <c r="H49" s="46"/>
      <c r="I49" s="40"/>
      <c r="J49" s="47"/>
      <c r="K49" s="29"/>
      <c r="L49" s="29"/>
      <c r="M49" s="29"/>
      <c r="N49" s="29"/>
    </row>
    <row r="50" spans="1:17" s="4" customFormat="1" ht="9.75" customHeight="1" x14ac:dyDescent="0.25">
      <c r="A50" s="608"/>
      <c r="B50" s="609"/>
      <c r="C50" s="557"/>
      <c r="D50" s="557"/>
      <c r="E50" s="560"/>
      <c r="F50" s="521"/>
      <c r="G50" s="48"/>
      <c r="H50" s="49"/>
      <c r="I50" s="44"/>
      <c r="J50" s="50"/>
      <c r="K50" s="50"/>
      <c r="L50" s="30"/>
      <c r="M50" s="30"/>
      <c r="N50" s="30"/>
    </row>
    <row r="51" spans="1:17" s="4" customFormat="1" ht="9.75" customHeight="1" x14ac:dyDescent="0.25">
      <c r="A51" s="608"/>
      <c r="B51" s="609"/>
      <c r="C51" s="557"/>
      <c r="D51" s="557"/>
      <c r="E51" s="560"/>
      <c r="F51" s="521"/>
      <c r="G51" s="43"/>
      <c r="H51" s="30"/>
      <c r="I51" s="49"/>
      <c r="J51" s="49"/>
      <c r="K51" s="50"/>
      <c r="L51" s="30"/>
      <c r="M51" s="30"/>
      <c r="N51" s="30"/>
    </row>
    <row r="52" spans="1:17" s="4" customFormat="1" ht="9.75" customHeight="1" x14ac:dyDescent="0.25">
      <c r="A52" s="608"/>
      <c r="B52" s="609"/>
      <c r="C52" s="557"/>
      <c r="D52" s="557"/>
      <c r="E52" s="560"/>
      <c r="F52" s="521"/>
      <c r="G52" s="43"/>
      <c r="H52" s="30"/>
      <c r="I52" s="49"/>
      <c r="J52" s="49"/>
      <c r="K52" s="50"/>
      <c r="L52" s="30"/>
      <c r="M52" s="30"/>
      <c r="N52" s="30"/>
    </row>
    <row r="53" spans="1:17" s="4" customFormat="1" ht="9.75" customHeight="1" x14ac:dyDescent="0.25">
      <c r="A53" s="608"/>
      <c r="B53" s="609"/>
      <c r="C53" s="557"/>
      <c r="D53" s="557"/>
      <c r="E53" s="560"/>
      <c r="F53" s="521"/>
      <c r="G53" s="48" t="s">
        <v>54</v>
      </c>
      <c r="H53" s="151" t="s">
        <v>30</v>
      </c>
      <c r="I53" s="44"/>
      <c r="J53" s="50"/>
      <c r="K53" s="50"/>
      <c r="L53" s="30"/>
      <c r="M53" s="30"/>
      <c r="N53" s="30"/>
    </row>
    <row r="54" spans="1:17" s="4" customFormat="1" ht="9.75" customHeight="1" x14ac:dyDescent="0.25">
      <c r="A54" s="608"/>
      <c r="B54" s="609"/>
      <c r="C54" s="557"/>
      <c r="D54" s="557"/>
      <c r="E54" s="560"/>
      <c r="F54" s="521"/>
      <c r="G54" s="43" t="s">
        <v>55</v>
      </c>
      <c r="H54" s="30" t="s">
        <v>30</v>
      </c>
      <c r="I54" s="49"/>
      <c r="J54" s="49"/>
      <c r="K54" s="30"/>
      <c r="L54" s="50"/>
      <c r="M54" s="30"/>
      <c r="N54" s="30"/>
    </row>
    <row r="55" spans="1:17" s="4" customFormat="1" ht="9.75" customHeight="1" x14ac:dyDescent="0.25">
      <c r="A55" s="608"/>
      <c r="B55" s="609"/>
      <c r="C55" s="557"/>
      <c r="D55" s="557"/>
      <c r="E55" s="560"/>
      <c r="F55" s="521"/>
      <c r="G55" s="43" t="s">
        <v>56</v>
      </c>
      <c r="H55" s="30" t="s">
        <v>30</v>
      </c>
      <c r="I55" s="49" t="s">
        <v>57</v>
      </c>
      <c r="J55" s="49" t="s">
        <v>57</v>
      </c>
      <c r="K55" s="30">
        <v>0.5</v>
      </c>
      <c r="L55" s="50">
        <v>0.5</v>
      </c>
      <c r="M55" s="30">
        <v>1</v>
      </c>
      <c r="N55" s="30" t="s">
        <v>33</v>
      </c>
    </row>
    <row r="56" spans="1:17" s="4" customFormat="1" ht="9.75" customHeight="1" x14ac:dyDescent="0.25">
      <c r="A56" s="608"/>
      <c r="B56" s="609"/>
      <c r="C56" s="557"/>
      <c r="D56" s="557"/>
      <c r="E56" s="560"/>
      <c r="F56" s="521"/>
      <c r="G56" s="48" t="s">
        <v>58</v>
      </c>
      <c r="H56" s="30" t="s">
        <v>30</v>
      </c>
      <c r="I56" s="49"/>
      <c r="J56" s="49"/>
      <c r="K56" s="30"/>
      <c r="L56" s="50"/>
      <c r="M56" s="30"/>
      <c r="N56" s="31" t="s">
        <v>35</v>
      </c>
    </row>
    <row r="57" spans="1:17" s="4" customFormat="1" ht="9.75" customHeight="1" x14ac:dyDescent="0.25">
      <c r="A57" s="608"/>
      <c r="B57" s="609"/>
      <c r="C57" s="557"/>
      <c r="D57" s="557"/>
      <c r="E57" s="560"/>
      <c r="F57" s="521"/>
      <c r="G57" s="48" t="s">
        <v>59</v>
      </c>
      <c r="H57" s="30" t="s">
        <v>30</v>
      </c>
      <c r="I57" s="49"/>
      <c r="J57" s="49"/>
      <c r="K57" s="30"/>
      <c r="L57" s="50"/>
      <c r="M57" s="30"/>
      <c r="N57" s="30"/>
      <c r="P57" s="7"/>
      <c r="Q57" s="7"/>
    </row>
    <row r="58" spans="1:17" s="4" customFormat="1" ht="9.75" customHeight="1" x14ac:dyDescent="0.25">
      <c r="A58" s="608"/>
      <c r="B58" s="609"/>
      <c r="C58" s="557"/>
      <c r="D58" s="557"/>
      <c r="E58" s="560"/>
      <c r="F58" s="521"/>
      <c r="G58" s="48" t="s">
        <v>60</v>
      </c>
      <c r="H58" s="30" t="s">
        <v>30</v>
      </c>
      <c r="I58" s="49"/>
      <c r="J58" s="49"/>
      <c r="K58" s="30"/>
      <c r="L58" s="50"/>
      <c r="M58" s="30"/>
      <c r="N58" s="30"/>
    </row>
    <row r="59" spans="1:17" s="4" customFormat="1" ht="9.75" customHeight="1" x14ac:dyDescent="0.25">
      <c r="A59" s="608"/>
      <c r="B59" s="609"/>
      <c r="C59" s="557"/>
      <c r="D59" s="557"/>
      <c r="E59" s="560"/>
      <c r="F59" s="521"/>
      <c r="G59" s="42" t="s">
        <v>61</v>
      </c>
      <c r="H59" s="30" t="s">
        <v>30</v>
      </c>
      <c r="I59" s="49"/>
      <c r="J59" s="49"/>
      <c r="K59" s="49"/>
      <c r="L59" s="49"/>
      <c r="M59" s="49"/>
      <c r="N59" s="49"/>
    </row>
    <row r="60" spans="1:17" s="4" customFormat="1" ht="9.75" customHeight="1" x14ac:dyDescent="0.25">
      <c r="A60" s="608"/>
      <c r="B60" s="609"/>
      <c r="C60" s="557"/>
      <c r="D60" s="557"/>
      <c r="E60" s="560"/>
      <c r="F60" s="521"/>
      <c r="G60" s="34"/>
      <c r="H60" s="30"/>
      <c r="I60" s="49"/>
      <c r="J60" s="49"/>
      <c r="K60" s="87"/>
      <c r="L60" s="49"/>
      <c r="M60" s="49"/>
      <c r="N60" s="49"/>
    </row>
    <row r="61" spans="1:17" s="4" customFormat="1" ht="9.75" customHeight="1" x14ac:dyDescent="0.25">
      <c r="A61" s="610"/>
      <c r="B61" s="611"/>
      <c r="C61" s="558"/>
      <c r="D61" s="558"/>
      <c r="E61" s="561"/>
      <c r="F61" s="522"/>
      <c r="G61" s="52"/>
      <c r="H61" s="30"/>
      <c r="I61" s="49"/>
      <c r="J61" s="49"/>
      <c r="K61" s="50"/>
      <c r="L61" s="30"/>
      <c r="M61" s="30"/>
      <c r="N61" s="30"/>
    </row>
    <row r="62" spans="1:17" s="4" customFormat="1" ht="47.25" customHeight="1" x14ac:dyDescent="0.25">
      <c r="A62" s="484" t="s">
        <v>63</v>
      </c>
      <c r="B62" s="485"/>
      <c r="C62" s="53">
        <f>0.5*(C7*0.25%)/6</f>
        <v>459.24312500000002</v>
      </c>
      <c r="D62" s="53">
        <f>C62</f>
        <v>459.24312500000002</v>
      </c>
      <c r="E62" s="54">
        <f>SUM(C62:D62)</f>
        <v>918.48625000000004</v>
      </c>
      <c r="F62" s="55">
        <v>918</v>
      </c>
      <c r="G62" s="56"/>
      <c r="H62" s="149"/>
      <c r="I62" s="565"/>
      <c r="J62" s="565"/>
      <c r="K62" s="565"/>
      <c r="L62" s="565"/>
      <c r="M62" s="565"/>
      <c r="N62" s="566"/>
    </row>
    <row r="63" spans="1:17" s="4" customFormat="1" ht="9.75" customHeight="1" x14ac:dyDescent="0.25">
      <c r="A63" s="612" t="s">
        <v>64</v>
      </c>
      <c r="B63" s="613"/>
      <c r="C63" s="57"/>
      <c r="D63" s="57"/>
      <c r="E63" s="58"/>
      <c r="F63" s="59">
        <v>320</v>
      </c>
      <c r="G63" s="60" t="s">
        <v>64</v>
      </c>
      <c r="H63" s="29" t="s">
        <v>65</v>
      </c>
      <c r="I63" s="29" t="s">
        <v>49</v>
      </c>
      <c r="J63" s="29" t="s">
        <v>66</v>
      </c>
      <c r="K63" s="29">
        <v>0.25</v>
      </c>
      <c r="L63" s="29">
        <v>0.05</v>
      </c>
      <c r="M63" s="29">
        <v>0.3</v>
      </c>
      <c r="N63" s="31" t="s">
        <v>33</v>
      </c>
    </row>
    <row r="64" spans="1:17" s="4" customFormat="1" ht="9.75" customHeight="1" x14ac:dyDescent="0.25">
      <c r="A64" s="614" t="s">
        <v>463</v>
      </c>
      <c r="B64" s="615"/>
      <c r="C64" s="549"/>
      <c r="D64" s="549"/>
      <c r="E64" s="553"/>
      <c r="F64" s="562">
        <v>318</v>
      </c>
      <c r="G64" s="33" t="s">
        <v>68</v>
      </c>
      <c r="H64" s="31" t="s">
        <v>65</v>
      </c>
      <c r="I64" s="30"/>
      <c r="J64" s="30" t="s">
        <v>69</v>
      </c>
      <c r="K64" s="44"/>
      <c r="L64" s="30">
        <v>0.5</v>
      </c>
      <c r="M64" s="44">
        <v>1</v>
      </c>
      <c r="N64" s="31" t="s">
        <v>33</v>
      </c>
    </row>
    <row r="65" spans="1:15" s="4" customFormat="1" ht="9.75" customHeight="1" x14ac:dyDescent="0.25">
      <c r="A65" s="616"/>
      <c r="B65" s="617"/>
      <c r="C65" s="550"/>
      <c r="D65" s="550"/>
      <c r="E65" s="554"/>
      <c r="F65" s="563"/>
      <c r="G65" s="33" t="s">
        <v>70</v>
      </c>
      <c r="H65" s="31"/>
      <c r="I65" s="30"/>
      <c r="J65" s="30"/>
      <c r="K65" s="30"/>
      <c r="L65" s="30"/>
      <c r="M65" s="44"/>
      <c r="N65" s="31" t="s">
        <v>35</v>
      </c>
    </row>
    <row r="66" spans="1:15" s="4" customFormat="1" ht="9.75" customHeight="1" x14ac:dyDescent="0.25">
      <c r="A66" s="616"/>
      <c r="B66" s="617"/>
      <c r="C66" s="550"/>
      <c r="D66" s="550"/>
      <c r="E66" s="554"/>
      <c r="F66" s="563"/>
      <c r="G66" s="33" t="s">
        <v>71</v>
      </c>
      <c r="H66" s="31"/>
      <c r="I66" s="30"/>
      <c r="J66" s="30"/>
      <c r="K66" s="30"/>
      <c r="L66" s="30"/>
      <c r="M66" s="44"/>
      <c r="N66" s="31"/>
    </row>
    <row r="67" spans="1:15" s="4" customFormat="1" ht="9.75" customHeight="1" x14ac:dyDescent="0.25">
      <c r="A67" s="616"/>
      <c r="B67" s="617"/>
      <c r="C67" s="550"/>
      <c r="D67" s="550"/>
      <c r="E67" s="554"/>
      <c r="F67" s="563"/>
      <c r="G67" s="33" t="s">
        <v>72</v>
      </c>
      <c r="H67" s="31"/>
      <c r="I67" s="30"/>
      <c r="J67" s="30"/>
      <c r="K67" s="30"/>
      <c r="L67" s="30"/>
      <c r="M67" s="44"/>
      <c r="N67" s="31"/>
    </row>
    <row r="68" spans="1:15" s="4" customFormat="1" ht="9.75" customHeight="1" x14ac:dyDescent="0.25">
      <c r="A68" s="616"/>
      <c r="B68" s="617"/>
      <c r="C68" s="550"/>
      <c r="D68" s="550"/>
      <c r="E68" s="554"/>
      <c r="F68" s="563"/>
      <c r="G68" s="33" t="s">
        <v>73</v>
      </c>
      <c r="H68" s="32"/>
      <c r="I68" s="30"/>
      <c r="J68" s="30"/>
      <c r="K68" s="30"/>
      <c r="L68" s="30"/>
      <c r="M68" s="44"/>
      <c r="N68" s="31"/>
    </row>
    <row r="69" spans="1:15" s="4" customFormat="1" ht="9.75" customHeight="1" x14ac:dyDescent="0.25">
      <c r="A69" s="616"/>
      <c r="B69" s="617"/>
      <c r="C69" s="550"/>
      <c r="D69" s="550"/>
      <c r="E69" s="554"/>
      <c r="F69" s="564"/>
      <c r="G69" s="33"/>
      <c r="H69" s="30"/>
      <c r="I69" s="30"/>
      <c r="J69" s="30"/>
      <c r="K69" s="30"/>
      <c r="L69" s="30"/>
      <c r="M69" s="30"/>
      <c r="N69" s="32"/>
    </row>
    <row r="70" spans="1:15" s="4" customFormat="1" ht="9.75" customHeight="1" x14ac:dyDescent="0.25">
      <c r="A70" s="616"/>
      <c r="B70" s="617"/>
      <c r="C70" s="551"/>
      <c r="D70" s="551"/>
      <c r="E70" s="554"/>
      <c r="F70" s="562">
        <v>280</v>
      </c>
      <c r="G70" s="33" t="s">
        <v>74</v>
      </c>
      <c r="H70" s="30" t="s">
        <v>65</v>
      </c>
      <c r="I70" s="30"/>
      <c r="J70" s="30" t="s">
        <v>75</v>
      </c>
      <c r="K70" s="30"/>
      <c r="L70" s="30">
        <v>0.5</v>
      </c>
      <c r="M70" s="44">
        <v>1</v>
      </c>
      <c r="N70" s="32" t="s">
        <v>76</v>
      </c>
    </row>
    <row r="71" spans="1:15" s="4" customFormat="1" ht="9.75" customHeight="1" x14ac:dyDescent="0.25">
      <c r="A71" s="616"/>
      <c r="B71" s="617"/>
      <c r="C71" s="551"/>
      <c r="D71" s="551"/>
      <c r="E71" s="554"/>
      <c r="F71" s="563"/>
      <c r="G71" s="42" t="s">
        <v>186</v>
      </c>
      <c r="H71" s="30"/>
      <c r="I71" s="66"/>
      <c r="J71" s="30"/>
      <c r="K71" s="32"/>
      <c r="L71" s="30"/>
      <c r="M71" s="44"/>
      <c r="N71" s="32"/>
    </row>
    <row r="72" spans="1:15" s="4" customFormat="1" ht="9.75" customHeight="1" x14ac:dyDescent="0.25">
      <c r="A72" s="616"/>
      <c r="B72" s="617"/>
      <c r="C72" s="551"/>
      <c r="D72" s="551"/>
      <c r="E72" s="554"/>
      <c r="F72" s="563"/>
      <c r="G72" s="77" t="s">
        <v>187</v>
      </c>
      <c r="H72" s="32"/>
      <c r="I72" s="32"/>
      <c r="J72" s="30"/>
      <c r="K72" s="35"/>
      <c r="L72" s="30"/>
      <c r="M72" s="44"/>
      <c r="N72" s="32"/>
    </row>
    <row r="73" spans="1:15" s="4" customFormat="1" ht="9.75" customHeight="1" x14ac:dyDescent="0.25">
      <c r="A73" s="616"/>
      <c r="B73" s="617"/>
      <c r="C73" s="551"/>
      <c r="D73" s="551"/>
      <c r="E73" s="554"/>
      <c r="F73" s="563"/>
      <c r="G73" s="42" t="s">
        <v>188</v>
      </c>
      <c r="H73" s="30"/>
      <c r="I73" s="66"/>
      <c r="J73" s="30"/>
      <c r="K73" s="32"/>
      <c r="L73" s="30"/>
      <c r="M73" s="44"/>
      <c r="N73" s="32"/>
    </row>
    <row r="74" spans="1:15" s="4" customFormat="1" ht="5.25" customHeight="1" x14ac:dyDescent="0.25">
      <c r="A74" s="618"/>
      <c r="B74" s="619"/>
      <c r="C74" s="552"/>
      <c r="D74" s="552"/>
      <c r="E74" s="555"/>
      <c r="F74" s="564"/>
      <c r="G74" s="51"/>
      <c r="H74" s="119"/>
      <c r="I74" s="37"/>
      <c r="K74" s="37"/>
      <c r="M74" s="152"/>
      <c r="N74" s="152"/>
      <c r="O74" s="153"/>
    </row>
    <row r="75" spans="1:15" s="4" customFormat="1" ht="20.100000000000001" customHeight="1" x14ac:dyDescent="0.25">
      <c r="A75" s="508" t="s">
        <v>15</v>
      </c>
      <c r="B75" s="544"/>
      <c r="C75" s="547" t="s">
        <v>9</v>
      </c>
      <c r="D75" s="548"/>
      <c r="E75" s="515"/>
      <c r="F75" s="515"/>
      <c r="G75" s="494" t="s">
        <v>16</v>
      </c>
      <c r="H75" s="503" t="s">
        <v>17</v>
      </c>
      <c r="I75" s="494" t="s">
        <v>18</v>
      </c>
      <c r="J75" s="494" t="s">
        <v>19</v>
      </c>
      <c r="K75" s="494" t="s">
        <v>20</v>
      </c>
      <c r="L75" s="494" t="s">
        <v>21</v>
      </c>
      <c r="M75" s="494" t="s">
        <v>22</v>
      </c>
      <c r="N75" s="495" t="s">
        <v>23</v>
      </c>
    </row>
    <row r="76" spans="1:15" s="4" customFormat="1" ht="20.100000000000001" customHeight="1" x14ac:dyDescent="0.25">
      <c r="A76" s="545"/>
      <c r="B76" s="546"/>
      <c r="C76" s="62" t="s">
        <v>27</v>
      </c>
      <c r="D76" s="63" t="s">
        <v>14</v>
      </c>
      <c r="E76" s="515"/>
      <c r="F76" s="515"/>
      <c r="G76" s="494"/>
      <c r="H76" s="503"/>
      <c r="I76" s="494"/>
      <c r="J76" s="494"/>
      <c r="K76" s="494"/>
      <c r="L76" s="494"/>
      <c r="M76" s="494"/>
      <c r="N76" s="495"/>
    </row>
    <row r="77" spans="1:15" s="4" customFormat="1" ht="11.25" customHeight="1" x14ac:dyDescent="0.25">
      <c r="A77" s="484" t="s">
        <v>78</v>
      </c>
      <c r="B77" s="485"/>
      <c r="C77" s="540">
        <f>(C7*0.15%)*0.4</f>
        <v>1322.6202000000003</v>
      </c>
      <c r="D77" s="543">
        <v>1450</v>
      </c>
      <c r="E77" s="515"/>
      <c r="F77" s="515"/>
      <c r="G77" s="494"/>
      <c r="H77" s="503"/>
      <c r="I77" s="494"/>
      <c r="J77" s="494"/>
      <c r="K77" s="494"/>
      <c r="L77" s="494"/>
      <c r="M77" s="494"/>
      <c r="N77" s="495"/>
    </row>
    <row r="78" spans="1:15" s="4" customFormat="1" ht="9.75" customHeight="1" x14ac:dyDescent="0.25">
      <c r="A78" s="486"/>
      <c r="B78" s="487"/>
      <c r="C78" s="541"/>
      <c r="D78" s="521"/>
      <c r="E78" s="534"/>
      <c r="F78" s="535"/>
      <c r="G78" s="285" t="s">
        <v>271</v>
      </c>
      <c r="H78" s="29" t="s">
        <v>79</v>
      </c>
      <c r="I78" s="74" t="s">
        <v>80</v>
      </c>
      <c r="J78" s="29" t="s">
        <v>57</v>
      </c>
      <c r="K78" s="29">
        <v>10</v>
      </c>
      <c r="L78" s="29">
        <v>20</v>
      </c>
      <c r="M78" s="35" t="s">
        <v>446</v>
      </c>
      <c r="N78" s="116"/>
    </row>
    <row r="79" spans="1:15" s="4" customFormat="1" ht="9.75" customHeight="1" x14ac:dyDescent="0.25">
      <c r="A79" s="486"/>
      <c r="B79" s="487"/>
      <c r="C79" s="541"/>
      <c r="D79" s="521"/>
      <c r="E79" s="538"/>
      <c r="F79" s="539"/>
      <c r="G79" s="285" t="s">
        <v>272</v>
      </c>
      <c r="H79" s="32" t="s">
        <v>79</v>
      </c>
      <c r="I79" s="67" t="s">
        <v>80</v>
      </c>
      <c r="J79" s="32" t="s">
        <v>57</v>
      </c>
      <c r="K79" s="32">
        <v>12.5</v>
      </c>
      <c r="L79" s="32">
        <v>10</v>
      </c>
      <c r="M79" s="35" t="s">
        <v>81</v>
      </c>
      <c r="N79" s="35"/>
    </row>
    <row r="80" spans="1:15" s="4" customFormat="1" ht="9.75" customHeight="1" x14ac:dyDescent="0.25">
      <c r="A80" s="486"/>
      <c r="B80" s="487"/>
      <c r="C80" s="541"/>
      <c r="D80" s="521"/>
      <c r="E80" s="538"/>
      <c r="F80" s="539"/>
      <c r="G80" s="86" t="s">
        <v>273</v>
      </c>
      <c r="H80" s="32" t="s">
        <v>79</v>
      </c>
      <c r="I80" s="67" t="s">
        <v>80</v>
      </c>
      <c r="J80" s="32" t="s">
        <v>57</v>
      </c>
      <c r="K80" s="35">
        <v>50</v>
      </c>
      <c r="L80" s="35">
        <v>10</v>
      </c>
      <c r="M80" s="32" t="s">
        <v>82</v>
      </c>
      <c r="N80" s="32" t="s">
        <v>33</v>
      </c>
    </row>
    <row r="81" spans="1:14" s="4" customFormat="1" ht="9.75" customHeight="1" x14ac:dyDescent="0.25">
      <c r="A81" s="486"/>
      <c r="B81" s="487"/>
      <c r="C81" s="541"/>
      <c r="D81" s="521"/>
      <c r="E81" s="538"/>
      <c r="F81" s="539"/>
      <c r="G81" s="285" t="s">
        <v>274</v>
      </c>
      <c r="H81" s="32" t="s">
        <v>79</v>
      </c>
      <c r="I81" s="67" t="s">
        <v>80</v>
      </c>
      <c r="J81" s="32" t="s">
        <v>57</v>
      </c>
      <c r="K81" s="32">
        <v>250</v>
      </c>
      <c r="L81" s="32">
        <v>10</v>
      </c>
      <c r="M81" s="30" t="s">
        <v>83</v>
      </c>
      <c r="N81" s="30"/>
    </row>
    <row r="82" spans="1:14" s="4" customFormat="1" ht="9.75" customHeight="1" x14ac:dyDescent="0.25">
      <c r="A82" s="486"/>
      <c r="B82" s="487"/>
      <c r="C82" s="541"/>
      <c r="D82" s="521"/>
      <c r="E82" s="538">
        <v>600</v>
      </c>
      <c r="F82" s="539"/>
      <c r="G82" s="78" t="s">
        <v>275</v>
      </c>
      <c r="H82" s="32" t="s">
        <v>79</v>
      </c>
      <c r="I82" s="67" t="s">
        <v>80</v>
      </c>
      <c r="J82" s="32" t="s">
        <v>57</v>
      </c>
      <c r="K82" s="30">
        <v>80</v>
      </c>
      <c r="L82" s="30">
        <v>10</v>
      </c>
      <c r="M82" s="30" t="s">
        <v>84</v>
      </c>
      <c r="N82" s="30"/>
    </row>
    <row r="83" spans="1:14" s="4" customFormat="1" ht="9.75" customHeight="1" x14ac:dyDescent="0.25">
      <c r="A83" s="486"/>
      <c r="B83" s="487"/>
      <c r="C83" s="541"/>
      <c r="D83" s="521"/>
      <c r="E83" s="538"/>
      <c r="F83" s="539"/>
      <c r="G83" s="285" t="s">
        <v>276</v>
      </c>
      <c r="H83" s="32" t="s">
        <v>79</v>
      </c>
      <c r="I83" s="67" t="s">
        <v>80</v>
      </c>
      <c r="J83" s="32" t="s">
        <v>57</v>
      </c>
      <c r="K83" s="30">
        <v>100</v>
      </c>
      <c r="L83" s="35">
        <v>10</v>
      </c>
      <c r="M83" s="35" t="s">
        <v>85</v>
      </c>
      <c r="N83" s="32"/>
    </row>
    <row r="84" spans="1:14" s="4" customFormat="1" ht="9.75" customHeight="1" x14ac:dyDescent="0.25">
      <c r="A84" s="486"/>
      <c r="B84" s="487"/>
      <c r="C84" s="541"/>
      <c r="D84" s="521"/>
      <c r="E84" s="538"/>
      <c r="F84" s="539"/>
      <c r="G84" s="86" t="s">
        <v>277</v>
      </c>
      <c r="H84" s="31" t="s">
        <v>79</v>
      </c>
      <c r="I84" s="70" t="s">
        <v>80</v>
      </c>
      <c r="J84" s="31" t="s">
        <v>57</v>
      </c>
      <c r="K84" s="35">
        <v>100</v>
      </c>
      <c r="L84" s="31">
        <v>10</v>
      </c>
      <c r="M84" s="31" t="s">
        <v>86</v>
      </c>
      <c r="N84" s="31"/>
    </row>
    <row r="85" spans="1:14" s="4" customFormat="1" ht="9.75" customHeight="1" x14ac:dyDescent="0.25">
      <c r="A85" s="486"/>
      <c r="B85" s="487"/>
      <c r="C85" s="541"/>
      <c r="D85" s="521"/>
      <c r="E85" s="536"/>
      <c r="F85" s="537"/>
      <c r="G85" s="37"/>
      <c r="H85" s="135"/>
      <c r="I85" s="126"/>
      <c r="J85" s="124"/>
      <c r="K85" s="124"/>
      <c r="L85" s="124"/>
      <c r="M85" s="124"/>
      <c r="N85" s="124"/>
    </row>
    <row r="86" spans="1:14" s="4" customFormat="1" ht="9.75" customHeight="1" x14ac:dyDescent="0.25">
      <c r="A86" s="486"/>
      <c r="B86" s="487"/>
      <c r="C86" s="541"/>
      <c r="D86" s="521"/>
      <c r="E86" s="534"/>
      <c r="F86" s="535"/>
      <c r="G86" s="86" t="s">
        <v>87</v>
      </c>
      <c r="H86" s="136"/>
      <c r="I86" s="131"/>
      <c r="J86" s="123"/>
      <c r="K86" s="123"/>
      <c r="L86" s="124"/>
      <c r="M86" s="31">
        <v>115</v>
      </c>
      <c r="N86" s="121"/>
    </row>
    <row r="87" spans="1:14" s="4" customFormat="1" ht="9.75" customHeight="1" x14ac:dyDescent="0.25">
      <c r="A87" s="486"/>
      <c r="B87" s="487"/>
      <c r="C87" s="541"/>
      <c r="D87" s="521"/>
      <c r="E87" s="538"/>
      <c r="F87" s="539"/>
      <c r="G87" s="285" t="s">
        <v>88</v>
      </c>
      <c r="H87" s="32" t="s">
        <v>65</v>
      </c>
      <c r="I87" s="67"/>
      <c r="J87" s="32" t="s">
        <v>57</v>
      </c>
      <c r="K87" s="30"/>
      <c r="L87" s="30">
        <v>5</v>
      </c>
      <c r="M87" s="31">
        <v>10</v>
      </c>
      <c r="N87" s="31" t="s">
        <v>33</v>
      </c>
    </row>
    <row r="88" spans="1:14" s="4" customFormat="1" ht="9.75" customHeight="1" x14ac:dyDescent="0.25">
      <c r="A88" s="486"/>
      <c r="B88" s="487"/>
      <c r="C88" s="541"/>
      <c r="D88" s="521"/>
      <c r="E88" s="538">
        <v>300</v>
      </c>
      <c r="F88" s="539"/>
      <c r="G88" s="286" t="s">
        <v>89</v>
      </c>
      <c r="H88" s="32"/>
      <c r="I88" s="67"/>
      <c r="J88" s="32"/>
      <c r="K88" s="30"/>
      <c r="L88" s="30"/>
      <c r="M88" s="31">
        <v>200</v>
      </c>
      <c r="N88" s="31" t="s">
        <v>90</v>
      </c>
    </row>
    <row r="89" spans="1:14" s="4" customFormat="1" ht="9.75" customHeight="1" x14ac:dyDescent="0.25">
      <c r="A89" s="486"/>
      <c r="B89" s="487"/>
      <c r="C89" s="541"/>
      <c r="D89" s="521"/>
      <c r="E89" s="536"/>
      <c r="F89" s="537"/>
      <c r="G89" s="51"/>
      <c r="H89" s="31"/>
      <c r="I89" s="127"/>
      <c r="J89" s="121"/>
      <c r="K89" s="123"/>
      <c r="L89" s="123"/>
      <c r="M89" s="123"/>
      <c r="N89" s="121"/>
    </row>
    <row r="90" spans="1:14" s="4" customFormat="1" ht="9.75" customHeight="1" x14ac:dyDescent="0.25">
      <c r="A90" s="486"/>
      <c r="B90" s="487"/>
      <c r="C90" s="541"/>
      <c r="D90" s="521"/>
      <c r="E90" s="534">
        <v>500</v>
      </c>
      <c r="F90" s="535"/>
      <c r="G90" s="86" t="s">
        <v>278</v>
      </c>
      <c r="H90" s="29"/>
      <c r="I90" s="74"/>
      <c r="J90" s="29"/>
      <c r="K90" s="133"/>
      <c r="L90" s="29"/>
      <c r="M90" s="116"/>
      <c r="N90" s="116"/>
    </row>
    <row r="91" spans="1:14" s="4" customFormat="1" ht="9.75" customHeight="1" x14ac:dyDescent="0.25">
      <c r="A91" s="486"/>
      <c r="B91" s="487"/>
      <c r="C91" s="541"/>
      <c r="D91" s="521"/>
      <c r="E91" s="538"/>
      <c r="F91" s="539"/>
      <c r="G91" s="285" t="s">
        <v>279</v>
      </c>
      <c r="H91" s="32"/>
      <c r="I91" s="70"/>
      <c r="J91" s="32"/>
      <c r="K91" s="32"/>
      <c r="L91" s="30"/>
      <c r="M91" s="31"/>
      <c r="N91" s="31"/>
    </row>
    <row r="92" spans="1:14" s="4" customFormat="1" ht="9.75" customHeight="1" x14ac:dyDescent="0.25">
      <c r="A92" s="486"/>
      <c r="B92" s="487"/>
      <c r="C92" s="541"/>
      <c r="D92" s="521"/>
      <c r="E92" s="538"/>
      <c r="F92" s="539"/>
      <c r="G92" s="285" t="s">
        <v>280</v>
      </c>
      <c r="H92" s="32" t="s">
        <v>91</v>
      </c>
      <c r="I92" s="67" t="s">
        <v>57</v>
      </c>
      <c r="J92" s="32" t="s">
        <v>92</v>
      </c>
      <c r="K92" s="32">
        <v>10</v>
      </c>
      <c r="L92" s="30">
        <v>6</v>
      </c>
      <c r="M92" s="31">
        <v>129</v>
      </c>
      <c r="N92" s="31" t="s">
        <v>33</v>
      </c>
    </row>
    <row r="93" spans="1:14" s="4" customFormat="1" ht="9.75" customHeight="1" x14ac:dyDescent="0.25">
      <c r="A93" s="486"/>
      <c r="B93" s="487"/>
      <c r="C93" s="541"/>
      <c r="D93" s="521"/>
      <c r="E93" s="538"/>
      <c r="F93" s="539"/>
      <c r="G93" s="285" t="s">
        <v>281</v>
      </c>
      <c r="H93" s="32"/>
      <c r="I93" s="70"/>
      <c r="J93" s="32"/>
      <c r="K93" s="30"/>
      <c r="L93" s="30"/>
      <c r="M93" s="31"/>
      <c r="N93" s="31"/>
    </row>
    <row r="94" spans="1:14" s="4" customFormat="1" ht="9.75" customHeight="1" x14ac:dyDescent="0.25">
      <c r="A94" s="486"/>
      <c r="B94" s="487"/>
      <c r="C94" s="541"/>
      <c r="D94" s="521"/>
      <c r="E94" s="536"/>
      <c r="F94" s="537"/>
      <c r="G94" s="286" t="s">
        <v>282</v>
      </c>
      <c r="H94" s="37"/>
      <c r="I94" s="37"/>
      <c r="J94" s="37"/>
      <c r="K94" s="38"/>
      <c r="L94" s="80"/>
      <c r="M94" s="37"/>
      <c r="N94" s="37"/>
    </row>
    <row r="95" spans="1:14" s="4" customFormat="1" ht="9.75" customHeight="1" x14ac:dyDescent="0.25">
      <c r="A95" s="486"/>
      <c r="B95" s="487"/>
      <c r="C95" s="541"/>
      <c r="D95" s="521"/>
      <c r="E95" s="534"/>
      <c r="F95" s="535"/>
      <c r="G95" s="29"/>
      <c r="H95" s="30"/>
      <c r="I95" s="30"/>
      <c r="J95" s="30"/>
      <c r="K95" s="30"/>
      <c r="L95" s="44"/>
      <c r="M95" s="30"/>
      <c r="N95" s="30"/>
    </row>
    <row r="96" spans="1:14" s="4" customFormat="1" ht="9.75" customHeight="1" x14ac:dyDescent="0.25">
      <c r="A96" s="488"/>
      <c r="B96" s="489"/>
      <c r="C96" s="542"/>
      <c r="D96" s="522"/>
      <c r="E96" s="536">
        <v>50</v>
      </c>
      <c r="F96" s="537"/>
      <c r="G96" s="286" t="s">
        <v>283</v>
      </c>
      <c r="H96" s="134" t="s">
        <v>65</v>
      </c>
      <c r="I96" s="35"/>
      <c r="J96" s="31" t="s">
        <v>93</v>
      </c>
      <c r="K96" s="35"/>
      <c r="L96" s="65">
        <v>2.5</v>
      </c>
      <c r="M96" s="35">
        <v>5</v>
      </c>
      <c r="N96" s="32" t="s">
        <v>76</v>
      </c>
    </row>
    <row r="97" spans="1:14" s="4" customFormat="1" ht="44.25" customHeight="1" thickBot="1" x14ac:dyDescent="0.3">
      <c r="A97" s="529" t="s">
        <v>464</v>
      </c>
      <c r="B97" s="530"/>
      <c r="C97" s="154">
        <f>(C7*0.15%)*0.5</f>
        <v>1653.2752500000001</v>
      </c>
      <c r="D97" s="104">
        <v>1710</v>
      </c>
      <c r="E97" s="531"/>
      <c r="F97" s="532"/>
      <c r="G97" s="532"/>
      <c r="H97" s="532"/>
      <c r="I97" s="532"/>
      <c r="J97" s="532"/>
      <c r="K97" s="532"/>
      <c r="L97" s="532"/>
      <c r="M97" s="533"/>
      <c r="N97" s="128"/>
    </row>
    <row r="98" spans="1:14" s="4" customFormat="1" ht="9.75" customHeight="1" x14ac:dyDescent="0.25">
      <c r="A98" s="484" t="s">
        <v>95</v>
      </c>
      <c r="B98" s="485"/>
      <c r="C98" s="473"/>
      <c r="D98" s="475">
        <v>930</v>
      </c>
      <c r="E98" s="527"/>
      <c r="F98" s="528"/>
      <c r="G98" s="133"/>
      <c r="H98" s="137"/>
      <c r="I98" s="133"/>
      <c r="J98" s="132"/>
      <c r="K98" s="133"/>
      <c r="L98" s="133"/>
      <c r="M98" s="133"/>
      <c r="N98" s="121"/>
    </row>
    <row r="99" spans="1:14" s="4" customFormat="1" ht="9.75" customHeight="1" x14ac:dyDescent="0.25">
      <c r="A99" s="486"/>
      <c r="B99" s="487"/>
      <c r="C99" s="473"/>
      <c r="D99" s="476"/>
      <c r="E99" s="504">
        <v>70</v>
      </c>
      <c r="F99" s="505"/>
      <c r="G99" s="34" t="s">
        <v>284</v>
      </c>
      <c r="H99" s="32" t="s">
        <v>65</v>
      </c>
      <c r="I99" s="32"/>
      <c r="J99" s="32" t="s">
        <v>96</v>
      </c>
      <c r="K99" s="32"/>
      <c r="L99" s="32">
        <v>500</v>
      </c>
      <c r="M99" s="32">
        <v>1000</v>
      </c>
      <c r="N99" s="32" t="s">
        <v>76</v>
      </c>
    </row>
    <row r="100" spans="1:14" s="4" customFormat="1" ht="9.75" customHeight="1" x14ac:dyDescent="0.25">
      <c r="A100" s="486"/>
      <c r="B100" s="487"/>
      <c r="C100" s="473"/>
      <c r="D100" s="476"/>
      <c r="E100" s="504">
        <v>30</v>
      </c>
      <c r="F100" s="505"/>
      <c r="G100" s="78" t="s">
        <v>285</v>
      </c>
      <c r="H100" s="50" t="s">
        <v>65</v>
      </c>
      <c r="I100" s="30"/>
      <c r="J100" s="67" t="s">
        <v>97</v>
      </c>
      <c r="K100" s="30"/>
      <c r="L100" s="30">
        <v>100</v>
      </c>
      <c r="M100" s="30">
        <v>400</v>
      </c>
      <c r="N100" s="68" t="s">
        <v>76</v>
      </c>
    </row>
    <row r="101" spans="1:14" s="4" customFormat="1" ht="9.75" customHeight="1" x14ac:dyDescent="0.25">
      <c r="A101" s="486"/>
      <c r="B101" s="487"/>
      <c r="C101" s="473"/>
      <c r="D101" s="476"/>
      <c r="E101" s="504">
        <v>30</v>
      </c>
      <c r="F101" s="505"/>
      <c r="G101" s="33" t="s">
        <v>286</v>
      </c>
      <c r="H101" s="50" t="s">
        <v>65</v>
      </c>
      <c r="I101" s="30"/>
      <c r="J101" s="67" t="s">
        <v>97</v>
      </c>
      <c r="K101" s="30"/>
      <c r="L101" s="30">
        <v>1</v>
      </c>
      <c r="M101" s="30">
        <v>10</v>
      </c>
      <c r="N101" s="68" t="s">
        <v>76</v>
      </c>
    </row>
    <row r="102" spans="1:14" s="4" customFormat="1" ht="9.75" customHeight="1" x14ac:dyDescent="0.25">
      <c r="A102" s="486"/>
      <c r="B102" s="487"/>
      <c r="C102" s="473"/>
      <c r="D102" s="476"/>
      <c r="E102" s="504"/>
      <c r="F102" s="505"/>
      <c r="G102" s="468"/>
      <c r="H102" s="138"/>
      <c r="I102" s="123"/>
      <c r="J102" s="131"/>
      <c r="K102" s="121"/>
      <c r="L102" s="121"/>
      <c r="M102" s="124"/>
      <c r="N102" s="131"/>
    </row>
    <row r="103" spans="1:14" s="4" customFormat="1" ht="9.75" customHeight="1" x14ac:dyDescent="0.25">
      <c r="A103" s="486"/>
      <c r="B103" s="487"/>
      <c r="C103" s="473"/>
      <c r="D103" s="476"/>
      <c r="E103" s="504"/>
      <c r="F103" s="505"/>
      <c r="G103" s="33" t="s">
        <v>287</v>
      </c>
      <c r="H103" s="32" t="s">
        <v>91</v>
      </c>
      <c r="I103" s="32"/>
      <c r="J103" s="32" t="s">
        <v>98</v>
      </c>
      <c r="K103" s="32"/>
      <c r="L103" s="32">
        <v>8</v>
      </c>
      <c r="M103" s="30">
        <v>108</v>
      </c>
      <c r="N103" s="67" t="s">
        <v>33</v>
      </c>
    </row>
    <row r="104" spans="1:14" s="4" customFormat="1" ht="9.75" customHeight="1" x14ac:dyDescent="0.25">
      <c r="A104" s="486"/>
      <c r="B104" s="487"/>
      <c r="C104" s="473"/>
      <c r="D104" s="476"/>
      <c r="E104" s="504">
        <v>600</v>
      </c>
      <c r="F104" s="505"/>
      <c r="G104" s="33" t="s">
        <v>218</v>
      </c>
      <c r="H104" s="32" t="s">
        <v>91</v>
      </c>
      <c r="I104" s="30"/>
      <c r="J104" s="68" t="s">
        <v>98</v>
      </c>
      <c r="K104" s="30"/>
      <c r="L104" s="30">
        <v>6</v>
      </c>
      <c r="M104" s="30">
        <v>108</v>
      </c>
      <c r="N104" s="70" t="s">
        <v>90</v>
      </c>
    </row>
    <row r="105" spans="1:14" s="4" customFormat="1" ht="9.75" customHeight="1" x14ac:dyDescent="0.25">
      <c r="A105" s="486"/>
      <c r="B105" s="487"/>
      <c r="C105" s="473"/>
      <c r="D105" s="476"/>
      <c r="E105" s="504"/>
      <c r="F105" s="505"/>
      <c r="G105" s="33" t="s">
        <v>288</v>
      </c>
      <c r="H105" s="32" t="s">
        <v>91</v>
      </c>
      <c r="I105" s="30"/>
      <c r="J105" s="68" t="s">
        <v>98</v>
      </c>
      <c r="K105" s="30"/>
      <c r="L105" s="30">
        <v>6</v>
      </c>
      <c r="M105" s="30">
        <v>115</v>
      </c>
      <c r="N105" s="67"/>
    </row>
    <row r="106" spans="1:14" s="4" customFormat="1" ht="9.75" customHeight="1" x14ac:dyDescent="0.25">
      <c r="A106" s="486"/>
      <c r="B106" s="487"/>
      <c r="C106" s="473"/>
      <c r="D106" s="476"/>
      <c r="E106" s="504"/>
      <c r="F106" s="505"/>
      <c r="G106" s="33" t="s">
        <v>289</v>
      </c>
      <c r="H106" s="30" t="s">
        <v>91</v>
      </c>
      <c r="I106" s="32"/>
      <c r="J106" s="68" t="s">
        <v>98</v>
      </c>
      <c r="K106" s="30"/>
      <c r="L106" s="30">
        <v>8</v>
      </c>
      <c r="M106" s="30">
        <v>111</v>
      </c>
      <c r="N106" s="67"/>
    </row>
    <row r="107" spans="1:14" s="4" customFormat="1" ht="9.75" customHeight="1" x14ac:dyDescent="0.25">
      <c r="A107" s="486"/>
      <c r="B107" s="487"/>
      <c r="C107" s="473"/>
      <c r="D107" s="476"/>
      <c r="E107" s="504"/>
      <c r="F107" s="505"/>
      <c r="G107" s="287"/>
      <c r="H107" s="138"/>
      <c r="I107" s="121"/>
      <c r="J107" s="127"/>
      <c r="K107" s="124"/>
      <c r="L107" s="121"/>
      <c r="M107" s="121"/>
      <c r="N107" s="127"/>
    </row>
    <row r="108" spans="1:14" s="4" customFormat="1" ht="9.75" customHeight="1" x14ac:dyDescent="0.25">
      <c r="A108" s="486"/>
      <c r="B108" s="487"/>
      <c r="C108" s="473"/>
      <c r="D108" s="476"/>
      <c r="E108" s="504"/>
      <c r="F108" s="505"/>
      <c r="G108" s="34" t="s">
        <v>290</v>
      </c>
      <c r="H108" s="32" t="s">
        <v>91</v>
      </c>
      <c r="I108" s="32"/>
      <c r="J108" s="32" t="s">
        <v>99</v>
      </c>
      <c r="K108" s="30"/>
      <c r="L108" s="32">
        <v>45</v>
      </c>
      <c r="M108" s="32">
        <v>1020</v>
      </c>
      <c r="N108" s="32" t="s">
        <v>33</v>
      </c>
    </row>
    <row r="109" spans="1:14" s="4" customFormat="1" ht="9.75" customHeight="1" x14ac:dyDescent="0.25">
      <c r="A109" s="486"/>
      <c r="B109" s="487"/>
      <c r="C109" s="473"/>
      <c r="D109" s="476"/>
      <c r="E109" s="504">
        <v>200</v>
      </c>
      <c r="F109" s="505"/>
      <c r="G109" s="33" t="s">
        <v>291</v>
      </c>
      <c r="H109" s="32" t="s">
        <v>91</v>
      </c>
      <c r="I109" s="30"/>
      <c r="J109" s="44" t="s">
        <v>99</v>
      </c>
      <c r="K109" s="30"/>
      <c r="L109" s="44">
        <v>30</v>
      </c>
      <c r="M109" s="50">
        <v>526</v>
      </c>
      <c r="N109" s="30"/>
    </row>
    <row r="110" spans="1:14" s="4" customFormat="1" ht="9.75" customHeight="1" x14ac:dyDescent="0.25">
      <c r="A110" s="486"/>
      <c r="B110" s="487"/>
      <c r="C110" s="473"/>
      <c r="D110" s="476"/>
      <c r="E110" s="504"/>
      <c r="F110" s="505"/>
      <c r="G110" s="34" t="s">
        <v>292</v>
      </c>
      <c r="H110" s="32" t="s">
        <v>91</v>
      </c>
      <c r="I110" s="32"/>
      <c r="J110" s="44" t="s">
        <v>99</v>
      </c>
      <c r="K110" s="32"/>
      <c r="L110" s="64">
        <v>25</v>
      </c>
      <c r="M110" s="50">
        <v>523</v>
      </c>
      <c r="N110" s="32"/>
    </row>
    <row r="111" spans="1:14" s="4" customFormat="1" ht="9.75" customHeight="1" x14ac:dyDescent="0.25">
      <c r="A111" s="486"/>
      <c r="B111" s="487"/>
      <c r="C111" s="473"/>
      <c r="D111" s="476"/>
      <c r="E111" s="527"/>
      <c r="F111" s="528"/>
      <c r="G111" s="34" t="s">
        <v>293</v>
      </c>
      <c r="H111" s="32" t="s">
        <v>91</v>
      </c>
      <c r="I111" s="32"/>
      <c r="J111" s="44" t="s">
        <v>99</v>
      </c>
      <c r="K111" s="32"/>
      <c r="L111" s="64">
        <v>30</v>
      </c>
      <c r="M111" s="69">
        <v>527</v>
      </c>
      <c r="N111" s="32"/>
    </row>
    <row r="112" spans="1:14" s="4" customFormat="1" ht="9.75" customHeight="1" x14ac:dyDescent="0.25">
      <c r="A112" s="488"/>
      <c r="B112" s="489"/>
      <c r="C112" s="474"/>
      <c r="D112" s="477"/>
      <c r="E112" s="506"/>
      <c r="F112" s="507"/>
      <c r="G112" s="36" t="s">
        <v>294</v>
      </c>
      <c r="H112" s="32" t="s">
        <v>91</v>
      </c>
      <c r="I112" s="32"/>
      <c r="J112" s="44" t="s">
        <v>99</v>
      </c>
      <c r="K112" s="38"/>
      <c r="L112" s="66">
        <v>30</v>
      </c>
      <c r="M112" s="73">
        <v>250</v>
      </c>
      <c r="N112" s="38"/>
    </row>
    <row r="113" spans="1:14" s="4" customFormat="1" ht="9.75" customHeight="1" x14ac:dyDescent="0.25">
      <c r="A113" s="484" t="s">
        <v>100</v>
      </c>
      <c r="B113" s="485"/>
      <c r="C113" s="472"/>
      <c r="D113" s="475">
        <v>100</v>
      </c>
      <c r="E113" s="523"/>
      <c r="F113" s="524"/>
      <c r="G113" s="47"/>
      <c r="H113" s="47"/>
      <c r="I113" s="47"/>
      <c r="J113" s="29"/>
      <c r="K113" s="40"/>
      <c r="L113" s="29"/>
      <c r="M113" s="29"/>
      <c r="N113" s="74"/>
    </row>
    <row r="114" spans="1:14" s="4" customFormat="1" ht="9.75" customHeight="1" x14ac:dyDescent="0.25">
      <c r="A114" s="486"/>
      <c r="B114" s="487"/>
      <c r="C114" s="473"/>
      <c r="D114" s="476"/>
      <c r="E114" s="504"/>
      <c r="F114" s="505"/>
      <c r="G114" s="66"/>
      <c r="H114" s="32"/>
      <c r="I114" s="32"/>
      <c r="J114" s="32"/>
      <c r="K114" s="32"/>
      <c r="L114" s="32"/>
      <c r="M114" s="35"/>
      <c r="N114" s="65"/>
    </row>
    <row r="115" spans="1:14" s="4" customFormat="1" ht="9.75" customHeight="1" x14ac:dyDescent="0.25">
      <c r="A115" s="486"/>
      <c r="B115" s="487"/>
      <c r="C115" s="473"/>
      <c r="D115" s="476"/>
      <c r="E115" s="504"/>
      <c r="F115" s="505"/>
      <c r="G115" s="32"/>
      <c r="H115" s="75"/>
      <c r="I115" s="75"/>
      <c r="J115" s="35"/>
      <c r="K115" s="66"/>
      <c r="L115" s="35"/>
      <c r="M115" s="32"/>
      <c r="N115" s="67"/>
    </row>
    <row r="116" spans="1:14" s="4" customFormat="1" ht="9.75" customHeight="1" x14ac:dyDescent="0.25">
      <c r="A116" s="486"/>
      <c r="B116" s="487"/>
      <c r="C116" s="473"/>
      <c r="D116" s="476"/>
      <c r="E116" s="504"/>
      <c r="F116" s="505"/>
      <c r="G116" s="34" t="s">
        <v>295</v>
      </c>
      <c r="H116" s="32" t="s">
        <v>91</v>
      </c>
      <c r="I116" s="32"/>
      <c r="J116" s="123" t="s">
        <v>101</v>
      </c>
      <c r="K116" s="32"/>
      <c r="L116" s="32">
        <v>5.4</v>
      </c>
      <c r="M116" s="35">
        <v>20</v>
      </c>
      <c r="N116" s="67"/>
    </row>
    <row r="117" spans="1:14" s="4" customFormat="1" ht="9.75" customHeight="1" x14ac:dyDescent="0.25">
      <c r="A117" s="486"/>
      <c r="B117" s="487"/>
      <c r="C117" s="473"/>
      <c r="D117" s="476"/>
      <c r="E117" s="504">
        <v>100</v>
      </c>
      <c r="F117" s="505"/>
      <c r="G117" s="34" t="s">
        <v>296</v>
      </c>
      <c r="H117" s="32" t="s">
        <v>91</v>
      </c>
      <c r="I117" s="32"/>
      <c r="J117" s="123" t="s">
        <v>101</v>
      </c>
      <c r="K117" s="32"/>
      <c r="L117" s="35">
        <v>17.899999999999999</v>
      </c>
      <c r="M117" s="32">
        <v>20</v>
      </c>
      <c r="N117" s="35" t="s">
        <v>102</v>
      </c>
    </row>
    <row r="118" spans="1:14" s="4" customFormat="1" ht="9.75" customHeight="1" x14ac:dyDescent="0.25">
      <c r="A118" s="486"/>
      <c r="B118" s="487"/>
      <c r="C118" s="473"/>
      <c r="D118" s="476"/>
      <c r="E118" s="504"/>
      <c r="F118" s="505"/>
      <c r="G118" s="34" t="s">
        <v>297</v>
      </c>
      <c r="H118" s="32" t="s">
        <v>91</v>
      </c>
      <c r="I118" s="32"/>
      <c r="J118" s="124" t="s">
        <v>101</v>
      </c>
      <c r="K118" s="32"/>
      <c r="L118" s="31">
        <v>5.8</v>
      </c>
      <c r="M118" s="32">
        <v>10</v>
      </c>
      <c r="N118" s="35"/>
    </row>
    <row r="119" spans="1:14" s="4" customFormat="1" ht="9.75" customHeight="1" x14ac:dyDescent="0.25">
      <c r="A119" s="486"/>
      <c r="B119" s="487"/>
      <c r="C119" s="473"/>
      <c r="D119" s="476"/>
      <c r="E119" s="504"/>
      <c r="F119" s="505"/>
      <c r="G119" s="32"/>
      <c r="H119" s="69"/>
      <c r="I119" s="69"/>
      <c r="J119" s="32"/>
      <c r="K119" s="64"/>
      <c r="L119" s="32"/>
      <c r="M119" s="32"/>
      <c r="N119" s="67"/>
    </row>
    <row r="120" spans="1:14" s="4" customFormat="1" ht="9.75" customHeight="1" x14ac:dyDescent="0.25">
      <c r="A120" s="486"/>
      <c r="B120" s="487"/>
      <c r="C120" s="473"/>
      <c r="D120" s="476"/>
      <c r="E120" s="504"/>
      <c r="F120" s="505"/>
      <c r="G120" s="32"/>
      <c r="H120" s="69"/>
      <c r="I120" s="69"/>
      <c r="J120" s="32"/>
      <c r="K120" s="64"/>
      <c r="L120" s="32"/>
      <c r="M120" s="32"/>
      <c r="N120" s="67"/>
    </row>
    <row r="121" spans="1:14" s="4" customFormat="1" ht="9.75" customHeight="1" x14ac:dyDescent="0.25">
      <c r="A121" s="486"/>
      <c r="B121" s="487"/>
      <c r="C121" s="473"/>
      <c r="D121" s="476"/>
      <c r="E121" s="504"/>
      <c r="F121" s="505"/>
      <c r="G121" s="32"/>
      <c r="H121" s="69"/>
      <c r="I121" s="69"/>
      <c r="J121" s="32"/>
      <c r="K121" s="64"/>
      <c r="L121" s="32"/>
      <c r="M121" s="32"/>
      <c r="N121" s="67"/>
    </row>
    <row r="122" spans="1:14" s="4" customFormat="1" ht="9.75" customHeight="1" x14ac:dyDescent="0.25">
      <c r="A122" s="488"/>
      <c r="B122" s="489"/>
      <c r="C122" s="474"/>
      <c r="D122" s="477"/>
      <c r="E122" s="506"/>
      <c r="F122" s="507"/>
      <c r="G122" s="66"/>
      <c r="H122" s="144"/>
      <c r="I122" s="75"/>
      <c r="J122" s="38"/>
      <c r="K122" s="66"/>
      <c r="L122" s="38"/>
      <c r="M122" s="35"/>
      <c r="N122" s="65"/>
    </row>
    <row r="123" spans="1:14" s="4" customFormat="1" ht="9.75" customHeight="1" x14ac:dyDescent="0.25">
      <c r="A123" s="484" t="s">
        <v>103</v>
      </c>
      <c r="B123" s="485"/>
      <c r="C123" s="472"/>
      <c r="D123" s="475">
        <v>30</v>
      </c>
      <c r="E123" s="527"/>
      <c r="F123" s="528"/>
      <c r="G123" s="29"/>
      <c r="H123" s="82"/>
      <c r="I123" s="29"/>
      <c r="J123" s="40"/>
      <c r="K123" s="29"/>
      <c r="L123" s="40"/>
      <c r="M123" s="29"/>
      <c r="N123" s="74"/>
    </row>
    <row r="124" spans="1:14" s="4" customFormat="1" ht="9.75" customHeight="1" x14ac:dyDescent="0.25">
      <c r="A124" s="486"/>
      <c r="B124" s="487"/>
      <c r="C124" s="473"/>
      <c r="D124" s="476"/>
      <c r="E124" s="504"/>
      <c r="F124" s="505"/>
      <c r="G124" s="32"/>
      <c r="H124" s="34"/>
      <c r="I124" s="32"/>
      <c r="J124" s="64"/>
      <c r="K124" s="32"/>
      <c r="L124" s="64"/>
      <c r="M124" s="32"/>
      <c r="N124" s="67"/>
    </row>
    <row r="125" spans="1:14" s="4" customFormat="1" ht="9.75" customHeight="1" x14ac:dyDescent="0.25">
      <c r="A125" s="486"/>
      <c r="B125" s="487"/>
      <c r="C125" s="473"/>
      <c r="D125" s="476"/>
      <c r="E125" s="504"/>
      <c r="F125" s="505"/>
      <c r="G125" s="32"/>
      <c r="H125" s="34"/>
      <c r="I125" s="32"/>
      <c r="J125" s="64"/>
      <c r="K125" s="32"/>
      <c r="L125" s="64"/>
      <c r="M125" s="32"/>
      <c r="N125" s="67"/>
    </row>
    <row r="126" spans="1:14" s="4" customFormat="1" ht="9.75" customHeight="1" x14ac:dyDescent="0.25">
      <c r="A126" s="486"/>
      <c r="B126" s="487"/>
      <c r="C126" s="473"/>
      <c r="D126" s="476"/>
      <c r="E126" s="504"/>
      <c r="F126" s="505"/>
      <c r="G126" s="34" t="s">
        <v>104</v>
      </c>
      <c r="H126" s="32" t="s">
        <v>162</v>
      </c>
      <c r="I126" s="32"/>
      <c r="J126" s="32" t="s">
        <v>98</v>
      </c>
      <c r="K126" s="32"/>
      <c r="L126" s="32">
        <v>0.8</v>
      </c>
      <c r="M126" s="32">
        <v>10</v>
      </c>
      <c r="N126" s="67"/>
    </row>
    <row r="127" spans="1:14" s="4" customFormat="1" ht="9.75" customHeight="1" x14ac:dyDescent="0.25">
      <c r="A127" s="486"/>
      <c r="B127" s="487"/>
      <c r="C127" s="473"/>
      <c r="D127" s="476"/>
      <c r="E127" s="504"/>
      <c r="F127" s="505"/>
      <c r="G127" s="34" t="s">
        <v>105</v>
      </c>
      <c r="H127" s="32" t="s">
        <v>162</v>
      </c>
      <c r="I127" s="32"/>
      <c r="J127" s="32" t="s">
        <v>98</v>
      </c>
      <c r="K127" s="32"/>
      <c r="L127" s="32">
        <v>1.2</v>
      </c>
      <c r="M127" s="32">
        <v>10</v>
      </c>
      <c r="N127" s="67"/>
    </row>
    <row r="128" spans="1:14" s="4" customFormat="1" ht="9.75" customHeight="1" x14ac:dyDescent="0.25">
      <c r="A128" s="486"/>
      <c r="B128" s="487"/>
      <c r="C128" s="473"/>
      <c r="D128" s="476"/>
      <c r="E128" s="504">
        <v>30</v>
      </c>
      <c r="F128" s="505"/>
      <c r="G128" s="34" t="s">
        <v>106</v>
      </c>
      <c r="H128" s="32" t="s">
        <v>162</v>
      </c>
      <c r="I128" s="64"/>
      <c r="J128" s="32" t="s">
        <v>98</v>
      </c>
      <c r="K128" s="64"/>
      <c r="L128" s="32">
        <v>1.1000000000000001</v>
      </c>
      <c r="M128" s="32">
        <v>10</v>
      </c>
      <c r="N128" s="68" t="s">
        <v>102</v>
      </c>
    </row>
    <row r="129" spans="1:17" s="4" customFormat="1" ht="9.75" customHeight="1" x14ac:dyDescent="0.25">
      <c r="A129" s="486"/>
      <c r="B129" s="487"/>
      <c r="C129" s="473"/>
      <c r="D129" s="476"/>
      <c r="E129" s="504"/>
      <c r="F129" s="505"/>
      <c r="G129" s="34" t="s">
        <v>107</v>
      </c>
      <c r="H129" s="32" t="s">
        <v>162</v>
      </c>
      <c r="I129" s="32"/>
      <c r="J129" s="32" t="s">
        <v>98</v>
      </c>
      <c r="K129" s="32"/>
      <c r="L129" s="32">
        <v>1.4</v>
      </c>
      <c r="M129" s="32">
        <v>10</v>
      </c>
      <c r="N129" s="67"/>
    </row>
    <row r="130" spans="1:17" s="4" customFormat="1" ht="9.75" customHeight="1" x14ac:dyDescent="0.25">
      <c r="A130" s="486"/>
      <c r="B130" s="487"/>
      <c r="C130" s="473"/>
      <c r="D130" s="476"/>
      <c r="E130" s="504"/>
      <c r="F130" s="505"/>
      <c r="G130" s="34" t="s">
        <v>108</v>
      </c>
      <c r="H130" s="32" t="s">
        <v>162</v>
      </c>
      <c r="I130" s="32"/>
      <c r="J130" s="32" t="s">
        <v>98</v>
      </c>
      <c r="K130" s="32"/>
      <c r="L130" s="32">
        <v>1.2</v>
      </c>
      <c r="M130" s="32">
        <v>10</v>
      </c>
      <c r="N130" s="67"/>
    </row>
    <row r="131" spans="1:17" s="4" customFormat="1" ht="9.75" customHeight="1" x14ac:dyDescent="0.25">
      <c r="A131" s="486"/>
      <c r="B131" s="487"/>
      <c r="C131" s="473"/>
      <c r="D131" s="476"/>
      <c r="E131" s="504"/>
      <c r="F131" s="505"/>
      <c r="G131" s="34" t="s">
        <v>109</v>
      </c>
      <c r="H131" s="32" t="s">
        <v>162</v>
      </c>
      <c r="I131" s="32"/>
      <c r="J131" s="32" t="s">
        <v>98</v>
      </c>
      <c r="K131" s="32"/>
      <c r="L131" s="32">
        <v>1</v>
      </c>
      <c r="M131" s="32">
        <v>10</v>
      </c>
      <c r="N131" s="67"/>
    </row>
    <row r="132" spans="1:17" s="4" customFormat="1" ht="9.75" customHeight="1" x14ac:dyDescent="0.25">
      <c r="A132" s="486"/>
      <c r="B132" s="487"/>
      <c r="C132" s="473"/>
      <c r="D132" s="476"/>
      <c r="E132" s="157"/>
      <c r="F132" s="158"/>
      <c r="G132" s="35"/>
      <c r="H132" s="32"/>
      <c r="I132" s="35"/>
      <c r="J132" s="66"/>
      <c r="K132" s="35"/>
      <c r="L132" s="66"/>
      <c r="M132" s="35"/>
      <c r="N132" s="65"/>
    </row>
    <row r="133" spans="1:17" s="4" customFormat="1" ht="9.75" customHeight="1" x14ac:dyDescent="0.25">
      <c r="A133" s="488"/>
      <c r="B133" s="489"/>
      <c r="C133" s="474"/>
      <c r="D133" s="477"/>
      <c r="E133" s="506"/>
      <c r="F133" s="507"/>
      <c r="G133" s="38"/>
      <c r="H133" s="32"/>
      <c r="I133" s="38"/>
      <c r="J133" s="66"/>
      <c r="K133" s="38"/>
      <c r="L133" s="66"/>
      <c r="M133" s="38"/>
      <c r="N133" s="76"/>
    </row>
    <row r="134" spans="1:17" s="4" customFormat="1" ht="9.75" customHeight="1" x14ac:dyDescent="0.25">
      <c r="A134" s="484" t="s">
        <v>110</v>
      </c>
      <c r="B134" s="485"/>
      <c r="C134" s="472"/>
      <c r="D134" s="475">
        <v>200</v>
      </c>
      <c r="E134" s="523"/>
      <c r="F134" s="524"/>
      <c r="G134" s="47"/>
      <c r="H134" s="47"/>
      <c r="I134" s="47"/>
      <c r="J134" s="29"/>
      <c r="K134" s="40"/>
      <c r="L134" s="29"/>
      <c r="M134" s="29"/>
      <c r="N134" s="68"/>
    </row>
    <row r="135" spans="1:17" s="4" customFormat="1" ht="9.75" customHeight="1" x14ac:dyDescent="0.25">
      <c r="A135" s="486"/>
      <c r="B135" s="487"/>
      <c r="C135" s="473"/>
      <c r="D135" s="476"/>
      <c r="E135" s="504"/>
      <c r="F135" s="505"/>
      <c r="G135" s="50"/>
      <c r="H135" s="32"/>
      <c r="I135" s="50"/>
      <c r="J135" s="30"/>
      <c r="K135" s="44"/>
      <c r="L135" s="30"/>
      <c r="M135" s="30"/>
      <c r="N135" s="68"/>
    </row>
    <row r="136" spans="1:17" s="4" customFormat="1" ht="9.75" customHeight="1" x14ac:dyDescent="0.25">
      <c r="A136" s="486"/>
      <c r="B136" s="487"/>
      <c r="C136" s="473"/>
      <c r="D136" s="476"/>
      <c r="E136" s="504"/>
      <c r="F136" s="505"/>
      <c r="G136" s="34" t="s">
        <v>298</v>
      </c>
      <c r="H136" s="32" t="s">
        <v>142</v>
      </c>
      <c r="I136" s="50"/>
      <c r="J136" s="69" t="s">
        <v>111</v>
      </c>
      <c r="K136" s="32"/>
      <c r="L136" s="30">
        <v>15</v>
      </c>
      <c r="M136" s="30">
        <v>200</v>
      </c>
      <c r="N136" s="68"/>
    </row>
    <row r="137" spans="1:17" s="4" customFormat="1" ht="9.75" customHeight="1" x14ac:dyDescent="0.25">
      <c r="A137" s="486"/>
      <c r="B137" s="487"/>
      <c r="C137" s="473"/>
      <c r="D137" s="476"/>
      <c r="E137" s="504">
        <v>200</v>
      </c>
      <c r="F137" s="505"/>
      <c r="G137" s="170" t="s">
        <v>299</v>
      </c>
      <c r="H137" s="32" t="s">
        <v>142</v>
      </c>
      <c r="I137" s="69"/>
      <c r="J137" s="69" t="s">
        <v>111</v>
      </c>
      <c r="K137" s="32"/>
      <c r="L137" s="64">
        <v>10</v>
      </c>
      <c r="M137" s="32">
        <v>100</v>
      </c>
      <c r="N137" s="68" t="s">
        <v>33</v>
      </c>
    </row>
    <row r="138" spans="1:17" s="4" customFormat="1" ht="9.75" customHeight="1" x14ac:dyDescent="0.25">
      <c r="A138" s="486"/>
      <c r="B138" s="487"/>
      <c r="C138" s="473"/>
      <c r="D138" s="476"/>
      <c r="E138" s="504"/>
      <c r="F138" s="505"/>
      <c r="G138" s="34" t="s">
        <v>300</v>
      </c>
      <c r="H138" s="69" t="s">
        <v>142</v>
      </c>
      <c r="I138" s="50"/>
      <c r="J138" s="69" t="s">
        <v>111</v>
      </c>
      <c r="K138" s="32"/>
      <c r="L138" s="30">
        <v>20</v>
      </c>
      <c r="M138" s="30">
        <v>50</v>
      </c>
      <c r="N138" s="31" t="s">
        <v>90</v>
      </c>
    </row>
    <row r="139" spans="1:17" s="4" customFormat="1" ht="9.75" customHeight="1" x14ac:dyDescent="0.25">
      <c r="A139" s="486"/>
      <c r="B139" s="487"/>
      <c r="C139" s="473"/>
      <c r="D139" s="476"/>
      <c r="E139" s="504"/>
      <c r="F139" s="505"/>
      <c r="G139" s="50"/>
      <c r="H139" s="50"/>
      <c r="I139" s="50"/>
      <c r="J139" s="30"/>
      <c r="K139" s="32"/>
      <c r="L139" s="30"/>
      <c r="M139" s="30"/>
      <c r="N139" s="68"/>
      <c r="Q139" s="7"/>
    </row>
    <row r="140" spans="1:17" s="4" customFormat="1" ht="9.75" customHeight="1" x14ac:dyDescent="0.25">
      <c r="A140" s="486"/>
      <c r="B140" s="487"/>
      <c r="C140" s="473"/>
      <c r="D140" s="476"/>
      <c r="E140" s="504"/>
      <c r="F140" s="505"/>
      <c r="G140" s="50"/>
      <c r="H140" s="50"/>
      <c r="I140" s="50"/>
      <c r="J140" s="30"/>
      <c r="K140" s="44"/>
      <c r="L140" s="30"/>
      <c r="M140" s="30"/>
      <c r="N140" s="68"/>
    </row>
    <row r="141" spans="1:17" s="4" customFormat="1" ht="9.75" customHeight="1" x14ac:dyDescent="0.25">
      <c r="A141" s="486"/>
      <c r="B141" s="487"/>
      <c r="C141" s="473"/>
      <c r="D141" s="476"/>
      <c r="E141" s="504"/>
      <c r="F141" s="505"/>
      <c r="G141" s="69"/>
      <c r="H141" s="69"/>
      <c r="I141" s="69"/>
      <c r="J141" s="32"/>
      <c r="K141" s="64"/>
      <c r="L141" s="32"/>
      <c r="M141" s="32"/>
      <c r="N141" s="68"/>
    </row>
    <row r="142" spans="1:17" s="4" customFormat="1" ht="9.75" customHeight="1" x14ac:dyDescent="0.25">
      <c r="A142" s="486"/>
      <c r="B142" s="487"/>
      <c r="C142" s="473"/>
      <c r="D142" s="476"/>
      <c r="E142" s="504"/>
      <c r="F142" s="505"/>
      <c r="G142" s="69"/>
      <c r="H142" s="69"/>
      <c r="I142" s="69"/>
      <c r="J142" s="32"/>
      <c r="K142" s="64"/>
      <c r="L142" s="32"/>
      <c r="M142" s="32"/>
      <c r="N142" s="68"/>
    </row>
    <row r="143" spans="1:17" s="4" customFormat="1" ht="9.75" customHeight="1" x14ac:dyDescent="0.25">
      <c r="A143" s="488"/>
      <c r="B143" s="489"/>
      <c r="C143" s="474"/>
      <c r="D143" s="477"/>
      <c r="E143" s="506"/>
      <c r="F143" s="507"/>
      <c r="G143" s="38"/>
      <c r="H143" s="73"/>
      <c r="I143" s="75"/>
      <c r="J143" s="38"/>
      <c r="K143" s="66"/>
      <c r="L143" s="38"/>
      <c r="M143" s="35"/>
      <c r="N143" s="37"/>
    </row>
    <row r="144" spans="1:17" s="4" customFormat="1" ht="9.75" customHeight="1" x14ac:dyDescent="0.25">
      <c r="A144" s="484" t="s">
        <v>112</v>
      </c>
      <c r="B144" s="485"/>
      <c r="C144" s="472"/>
      <c r="D144" s="475">
        <v>100</v>
      </c>
      <c r="E144" s="523"/>
      <c r="F144" s="524"/>
      <c r="G144" s="34" t="s">
        <v>301</v>
      </c>
      <c r="H144" s="30" t="s">
        <v>184</v>
      </c>
      <c r="I144" s="29"/>
      <c r="J144" s="30" t="s">
        <v>99</v>
      </c>
      <c r="K144" s="29"/>
      <c r="L144" s="30">
        <v>4.9000000000000004</v>
      </c>
      <c r="M144" s="116">
        <v>10</v>
      </c>
      <c r="N144" s="68"/>
    </row>
    <row r="145" spans="1:14" s="4" customFormat="1" ht="9.75" customHeight="1" x14ac:dyDescent="0.25">
      <c r="A145" s="486"/>
      <c r="B145" s="487"/>
      <c r="C145" s="473"/>
      <c r="D145" s="476"/>
      <c r="E145" s="504"/>
      <c r="F145" s="505"/>
      <c r="G145" s="34" t="s">
        <v>302</v>
      </c>
      <c r="H145" s="30" t="s">
        <v>184</v>
      </c>
      <c r="I145" s="30"/>
      <c r="J145" s="30" t="s">
        <v>99</v>
      </c>
      <c r="K145" s="30"/>
      <c r="L145" s="30">
        <v>3.4</v>
      </c>
      <c r="M145" s="31">
        <v>10</v>
      </c>
      <c r="N145" s="68"/>
    </row>
    <row r="146" spans="1:14" s="4" customFormat="1" ht="9.75" customHeight="1" x14ac:dyDescent="0.25">
      <c r="A146" s="486"/>
      <c r="B146" s="487"/>
      <c r="C146" s="473"/>
      <c r="D146" s="476"/>
      <c r="E146" s="504">
        <v>100</v>
      </c>
      <c r="F146" s="505"/>
      <c r="G146" s="34" t="s">
        <v>303</v>
      </c>
      <c r="H146" s="30" t="s">
        <v>184</v>
      </c>
      <c r="I146" s="44"/>
      <c r="J146" s="30" t="s">
        <v>99</v>
      </c>
      <c r="K146" s="44"/>
      <c r="L146" s="30">
        <v>3.8</v>
      </c>
      <c r="M146" s="31">
        <v>10</v>
      </c>
      <c r="N146" s="30" t="s">
        <v>102</v>
      </c>
    </row>
    <row r="147" spans="1:14" s="4" customFormat="1" ht="9.75" customHeight="1" x14ac:dyDescent="0.25">
      <c r="A147" s="486"/>
      <c r="B147" s="487"/>
      <c r="C147" s="473"/>
      <c r="D147" s="476"/>
      <c r="E147" s="504"/>
      <c r="F147" s="505"/>
      <c r="G147" s="34" t="s">
        <v>304</v>
      </c>
      <c r="H147" s="30" t="s">
        <v>184</v>
      </c>
      <c r="I147" s="32"/>
      <c r="J147" s="30" t="s">
        <v>99</v>
      </c>
      <c r="K147" s="32"/>
      <c r="L147" s="30">
        <v>6.6</v>
      </c>
      <c r="M147" s="31">
        <v>10</v>
      </c>
      <c r="N147" s="68"/>
    </row>
    <row r="148" spans="1:14" s="4" customFormat="1" ht="9.75" customHeight="1" x14ac:dyDescent="0.25">
      <c r="A148" s="488"/>
      <c r="B148" s="489"/>
      <c r="C148" s="474"/>
      <c r="D148" s="476"/>
      <c r="E148" s="506"/>
      <c r="F148" s="507"/>
      <c r="G148" s="34" t="s">
        <v>305</v>
      </c>
      <c r="H148" s="30" t="s">
        <v>184</v>
      </c>
      <c r="I148" s="38"/>
      <c r="J148" s="30" t="s">
        <v>99</v>
      </c>
      <c r="K148" s="38"/>
      <c r="L148" s="30">
        <v>3.5</v>
      </c>
      <c r="M148" s="37">
        <v>10</v>
      </c>
      <c r="N148" s="68"/>
    </row>
    <row r="149" spans="1:14" s="4" customFormat="1" ht="9.75" customHeight="1" x14ac:dyDescent="0.25">
      <c r="A149" s="620" t="s">
        <v>114</v>
      </c>
      <c r="B149" s="621"/>
      <c r="C149" s="516"/>
      <c r="D149" s="475">
        <v>100</v>
      </c>
      <c r="E149" s="523"/>
      <c r="F149" s="524"/>
      <c r="G149" s="288"/>
      <c r="H149" s="47"/>
      <c r="I149" s="47"/>
      <c r="J149" s="29"/>
      <c r="K149" s="40"/>
      <c r="L149" s="29"/>
      <c r="M149" s="29"/>
      <c r="N149" s="74"/>
    </row>
    <row r="150" spans="1:14" s="4" customFormat="1" ht="9.75" customHeight="1" x14ac:dyDescent="0.25">
      <c r="A150" s="622"/>
      <c r="B150" s="623"/>
      <c r="C150" s="517"/>
      <c r="D150" s="476"/>
      <c r="E150" s="525"/>
      <c r="F150" s="526"/>
      <c r="G150" s="78"/>
      <c r="H150" s="50"/>
      <c r="I150" s="50"/>
      <c r="J150" s="30"/>
      <c r="K150" s="44"/>
      <c r="L150" s="30"/>
      <c r="M150" s="30"/>
      <c r="N150" s="68"/>
    </row>
    <row r="151" spans="1:14" s="4" customFormat="1" ht="9.75" customHeight="1" x14ac:dyDescent="0.25">
      <c r="A151" s="622"/>
      <c r="B151" s="623"/>
      <c r="C151" s="517"/>
      <c r="D151" s="476"/>
      <c r="E151" s="525"/>
      <c r="F151" s="526"/>
      <c r="G151" s="78"/>
      <c r="H151" s="50"/>
      <c r="I151" s="50"/>
      <c r="J151" s="30"/>
      <c r="K151" s="44"/>
      <c r="L151" s="30"/>
      <c r="M151" s="30"/>
      <c r="N151" s="68"/>
    </row>
    <row r="152" spans="1:14" s="4" customFormat="1" ht="9.75" customHeight="1" x14ac:dyDescent="0.25">
      <c r="A152" s="622"/>
      <c r="B152" s="623"/>
      <c r="C152" s="517"/>
      <c r="D152" s="476"/>
      <c r="E152" s="525"/>
      <c r="F152" s="526"/>
      <c r="G152" s="78"/>
      <c r="H152" s="50"/>
      <c r="I152" s="50"/>
      <c r="J152" s="30"/>
      <c r="K152" s="44"/>
      <c r="L152" s="30"/>
      <c r="M152" s="30"/>
      <c r="N152" s="68"/>
    </row>
    <row r="153" spans="1:14" s="4" customFormat="1" ht="9.75" customHeight="1" x14ac:dyDescent="0.25">
      <c r="A153" s="622"/>
      <c r="B153" s="623"/>
      <c r="C153" s="517"/>
      <c r="D153" s="476"/>
      <c r="E153" s="525">
        <v>30</v>
      </c>
      <c r="F153" s="526"/>
      <c r="G153" s="34" t="s">
        <v>306</v>
      </c>
      <c r="H153" s="44" t="s">
        <v>65</v>
      </c>
      <c r="I153" s="50"/>
      <c r="J153" s="50" t="s">
        <v>96</v>
      </c>
      <c r="K153" s="30"/>
      <c r="L153" s="44" t="s">
        <v>476</v>
      </c>
      <c r="M153" s="30">
        <v>10</v>
      </c>
      <c r="N153" s="32" t="s">
        <v>76</v>
      </c>
    </row>
    <row r="154" spans="1:14" s="4" customFormat="1" ht="9.75" customHeight="1" x14ac:dyDescent="0.25">
      <c r="A154" s="622"/>
      <c r="B154" s="623"/>
      <c r="C154" s="517"/>
      <c r="D154" s="476"/>
      <c r="E154" s="525">
        <v>40</v>
      </c>
      <c r="F154" s="526"/>
      <c r="G154" s="34" t="s">
        <v>307</v>
      </c>
      <c r="H154" s="44" t="s">
        <v>65</v>
      </c>
      <c r="I154" s="50"/>
      <c r="J154" s="30" t="s">
        <v>96</v>
      </c>
      <c r="K154" s="44"/>
      <c r="L154" s="30" t="s">
        <v>477</v>
      </c>
      <c r="M154" s="30">
        <v>20</v>
      </c>
      <c r="N154" s="30" t="s">
        <v>76</v>
      </c>
    </row>
    <row r="155" spans="1:14" s="4" customFormat="1" ht="9.75" customHeight="1" x14ac:dyDescent="0.25">
      <c r="A155" s="622"/>
      <c r="B155" s="623"/>
      <c r="C155" s="517"/>
      <c r="D155" s="476"/>
      <c r="E155" s="525">
        <v>30</v>
      </c>
      <c r="F155" s="526"/>
      <c r="G155" s="33" t="s">
        <v>308</v>
      </c>
      <c r="H155" s="44" t="s">
        <v>65</v>
      </c>
      <c r="I155" s="50"/>
      <c r="J155" s="30" t="s">
        <v>96</v>
      </c>
      <c r="K155" s="44"/>
      <c r="L155" s="30">
        <v>0.4</v>
      </c>
      <c r="M155" s="30">
        <v>5</v>
      </c>
      <c r="N155" s="30" t="s">
        <v>76</v>
      </c>
    </row>
    <row r="156" spans="1:14" s="4" customFormat="1" ht="9.75" customHeight="1" x14ac:dyDescent="0.25">
      <c r="A156" s="622"/>
      <c r="B156" s="623"/>
      <c r="C156" s="517"/>
      <c r="D156" s="476"/>
      <c r="E156" s="525"/>
      <c r="F156" s="526"/>
      <c r="G156" s="78"/>
      <c r="H156" s="50"/>
      <c r="I156" s="50"/>
      <c r="J156" s="30"/>
      <c r="K156" s="44"/>
      <c r="L156" s="30"/>
      <c r="M156" s="30"/>
      <c r="N156" s="121"/>
    </row>
    <row r="157" spans="1:14" s="4" customFormat="1" ht="9.75" customHeight="1" x14ac:dyDescent="0.25">
      <c r="A157" s="622"/>
      <c r="B157" s="623"/>
      <c r="C157" s="517"/>
      <c r="D157" s="476"/>
      <c r="E157" s="504"/>
      <c r="F157" s="505"/>
      <c r="G157" s="285"/>
      <c r="H157" s="69"/>
      <c r="I157" s="69"/>
      <c r="J157" s="32"/>
      <c r="K157" s="64"/>
      <c r="L157" s="32"/>
      <c r="M157" s="32"/>
      <c r="N157" s="32" t="s">
        <v>90</v>
      </c>
    </row>
    <row r="158" spans="1:14" s="4" customFormat="1" ht="9.75" customHeight="1" x14ac:dyDescent="0.25">
      <c r="A158" s="624"/>
      <c r="B158" s="625"/>
      <c r="C158" s="518"/>
      <c r="D158" s="477"/>
      <c r="E158" s="506"/>
      <c r="F158" s="507"/>
      <c r="G158" s="172"/>
      <c r="H158" s="79"/>
      <c r="I158" s="79"/>
      <c r="J158" s="37"/>
      <c r="K158" s="61"/>
      <c r="L158" s="37"/>
      <c r="M158" s="37"/>
      <c r="N158" s="37"/>
    </row>
    <row r="159" spans="1:14" s="4" customFormat="1" ht="9.75" customHeight="1" x14ac:dyDescent="0.25">
      <c r="A159" s="626" t="s">
        <v>116</v>
      </c>
      <c r="B159" s="621"/>
      <c r="C159" s="516"/>
      <c r="D159" s="519">
        <v>250</v>
      </c>
      <c r="E159" s="523"/>
      <c r="F159" s="524"/>
      <c r="G159" s="171"/>
      <c r="H159" s="95"/>
      <c r="I159" s="47"/>
      <c r="J159" s="29"/>
      <c r="K159" s="40"/>
      <c r="L159" s="29"/>
      <c r="M159" s="29"/>
      <c r="N159" s="29"/>
    </row>
    <row r="160" spans="1:14" s="4" customFormat="1" ht="9.75" customHeight="1" x14ac:dyDescent="0.25">
      <c r="A160" s="627"/>
      <c r="B160" s="623"/>
      <c r="C160" s="517"/>
      <c r="D160" s="520"/>
      <c r="E160" s="504"/>
      <c r="F160" s="505"/>
      <c r="G160" s="78"/>
      <c r="H160" s="142"/>
      <c r="I160" s="50"/>
      <c r="J160" s="30"/>
      <c r="K160" s="44"/>
      <c r="L160" s="30"/>
      <c r="M160" s="30"/>
      <c r="N160" s="35"/>
    </row>
    <row r="161" spans="1:14" s="4" customFormat="1" ht="9.75" customHeight="1" x14ac:dyDescent="0.25">
      <c r="A161" s="627"/>
      <c r="B161" s="623"/>
      <c r="C161" s="517"/>
      <c r="D161" s="520"/>
      <c r="E161" s="504"/>
      <c r="F161" s="505"/>
      <c r="G161" s="34" t="s">
        <v>117</v>
      </c>
      <c r="H161" s="146"/>
      <c r="I161" s="50"/>
      <c r="J161" s="30"/>
      <c r="K161" s="32"/>
      <c r="L161" s="68"/>
      <c r="M161" s="30"/>
      <c r="N161" s="32"/>
    </row>
    <row r="162" spans="1:14" s="4" customFormat="1" ht="9.75" customHeight="1" x14ac:dyDescent="0.25">
      <c r="A162" s="627"/>
      <c r="B162" s="623"/>
      <c r="C162" s="517"/>
      <c r="D162" s="520"/>
      <c r="E162" s="504"/>
      <c r="F162" s="505"/>
      <c r="G162" s="33" t="s">
        <v>309</v>
      </c>
      <c r="H162" s="146"/>
      <c r="I162" s="50"/>
      <c r="J162" s="30"/>
      <c r="K162" s="121"/>
      <c r="L162" s="44">
        <v>0.12</v>
      </c>
      <c r="M162" s="30">
        <v>2</v>
      </c>
      <c r="N162" s="30" t="s">
        <v>102</v>
      </c>
    </row>
    <row r="163" spans="1:14" s="4" customFormat="1" ht="9.75" customHeight="1" x14ac:dyDescent="0.25">
      <c r="A163" s="627"/>
      <c r="B163" s="623"/>
      <c r="C163" s="517"/>
      <c r="D163" s="520"/>
      <c r="E163" s="504">
        <v>30</v>
      </c>
      <c r="F163" s="505"/>
      <c r="G163" s="33" t="s">
        <v>310</v>
      </c>
      <c r="H163" s="44" t="s">
        <v>91</v>
      </c>
      <c r="I163" s="50"/>
      <c r="J163" s="30" t="s">
        <v>118</v>
      </c>
      <c r="K163" s="121"/>
      <c r="L163" s="44">
        <v>0.11</v>
      </c>
      <c r="M163" s="30">
        <v>2</v>
      </c>
      <c r="N163" s="32" t="s">
        <v>90</v>
      </c>
    </row>
    <row r="164" spans="1:14" s="4" customFormat="1" ht="9.75" customHeight="1" x14ac:dyDescent="0.25">
      <c r="A164" s="627"/>
      <c r="B164" s="623"/>
      <c r="C164" s="517"/>
      <c r="D164" s="520"/>
      <c r="E164" s="504"/>
      <c r="F164" s="505"/>
      <c r="G164" s="33" t="s">
        <v>311</v>
      </c>
      <c r="H164" s="146"/>
      <c r="I164" s="50"/>
      <c r="J164" s="32"/>
      <c r="K164" s="121"/>
      <c r="L164" s="44">
        <v>0.28000000000000003</v>
      </c>
      <c r="M164" s="30">
        <v>2</v>
      </c>
      <c r="N164" s="30"/>
    </row>
    <row r="165" spans="1:14" s="4" customFormat="1" ht="9.75" customHeight="1" x14ac:dyDescent="0.25">
      <c r="A165" s="627"/>
      <c r="B165" s="623"/>
      <c r="C165" s="517"/>
      <c r="D165" s="520"/>
      <c r="E165" s="504"/>
      <c r="F165" s="505"/>
      <c r="G165" s="33" t="s">
        <v>312</v>
      </c>
      <c r="H165" s="146"/>
      <c r="I165" s="30"/>
      <c r="J165" s="32"/>
      <c r="K165" s="121"/>
      <c r="L165" s="44">
        <v>0.38</v>
      </c>
      <c r="M165" s="30">
        <v>2</v>
      </c>
      <c r="N165" s="30"/>
    </row>
    <row r="166" spans="1:14" s="4" customFormat="1" ht="9.75" customHeight="1" x14ac:dyDescent="0.25">
      <c r="A166" s="627"/>
      <c r="B166" s="623"/>
      <c r="C166" s="517"/>
      <c r="D166" s="520"/>
      <c r="E166" s="504"/>
      <c r="F166" s="505"/>
      <c r="G166" s="33"/>
      <c r="H166" s="52"/>
      <c r="I166" s="30"/>
      <c r="J166" s="32"/>
      <c r="K166" s="44"/>
      <c r="L166" s="30"/>
      <c r="M166" s="30"/>
      <c r="N166" s="121"/>
    </row>
    <row r="167" spans="1:14" s="4" customFormat="1" ht="9.75" customHeight="1" x14ac:dyDescent="0.25">
      <c r="A167" s="627"/>
      <c r="B167" s="623"/>
      <c r="C167" s="517"/>
      <c r="D167" s="521"/>
      <c r="E167" s="504">
        <v>220</v>
      </c>
      <c r="F167" s="505"/>
      <c r="G167" s="33" t="s">
        <v>313</v>
      </c>
      <c r="H167" s="32" t="s">
        <v>91</v>
      </c>
      <c r="I167" s="50"/>
      <c r="J167" s="30" t="s">
        <v>119</v>
      </c>
      <c r="K167" s="44"/>
      <c r="L167" s="30">
        <v>5</v>
      </c>
      <c r="M167" s="30">
        <v>20</v>
      </c>
      <c r="N167" s="32" t="s">
        <v>33</v>
      </c>
    </row>
    <row r="168" spans="1:14" s="4" customFormat="1" ht="11.25" customHeight="1" x14ac:dyDescent="0.25">
      <c r="A168" s="628"/>
      <c r="B168" s="625"/>
      <c r="C168" s="518"/>
      <c r="D168" s="522"/>
      <c r="E168" s="506"/>
      <c r="F168" s="507"/>
      <c r="G168" s="172"/>
      <c r="H168" s="147"/>
      <c r="I168" s="79"/>
      <c r="J168" s="37"/>
      <c r="K168" s="61"/>
      <c r="L168" s="37"/>
      <c r="M168" s="37"/>
      <c r="N168" s="80"/>
    </row>
    <row r="169" spans="1:14" s="4" customFormat="1" ht="29.25" customHeight="1" x14ac:dyDescent="0.25">
      <c r="A169" s="508" t="s">
        <v>15</v>
      </c>
      <c r="B169" s="509"/>
      <c r="C169" s="514" t="s">
        <v>9</v>
      </c>
      <c r="D169" s="514"/>
      <c r="E169" s="515"/>
      <c r="F169" s="515"/>
      <c r="G169" s="494" t="s">
        <v>16</v>
      </c>
      <c r="H169" s="503" t="s">
        <v>17</v>
      </c>
      <c r="I169" s="494" t="s">
        <v>18</v>
      </c>
      <c r="J169" s="494" t="s">
        <v>19</v>
      </c>
      <c r="K169" s="494" t="s">
        <v>20</v>
      </c>
      <c r="L169" s="494" t="s">
        <v>21</v>
      </c>
      <c r="M169" s="494" t="s">
        <v>22</v>
      </c>
      <c r="N169" s="495" t="s">
        <v>23</v>
      </c>
    </row>
    <row r="170" spans="1:14" s="4" customFormat="1" ht="11.25" x14ac:dyDescent="0.25">
      <c r="A170" s="510"/>
      <c r="B170" s="511"/>
      <c r="C170" s="496" t="s">
        <v>27</v>
      </c>
      <c r="D170" s="498" t="s">
        <v>14</v>
      </c>
      <c r="E170" s="515"/>
      <c r="F170" s="515"/>
      <c r="G170" s="494"/>
      <c r="H170" s="503"/>
      <c r="I170" s="494"/>
      <c r="J170" s="494"/>
      <c r="K170" s="494"/>
      <c r="L170" s="494"/>
      <c r="M170" s="494"/>
      <c r="N170" s="495"/>
    </row>
    <row r="171" spans="1:14" s="4" customFormat="1" ht="13.5" customHeight="1" thickBot="1" x14ac:dyDescent="0.3">
      <c r="A171" s="512"/>
      <c r="B171" s="513"/>
      <c r="C171" s="497"/>
      <c r="D171" s="499"/>
      <c r="E171" s="515"/>
      <c r="F171" s="515"/>
      <c r="G171" s="494"/>
      <c r="H171" s="503"/>
      <c r="I171" s="494"/>
      <c r="J171" s="494"/>
      <c r="K171" s="494"/>
      <c r="L171" s="494"/>
      <c r="M171" s="494"/>
      <c r="N171" s="495"/>
    </row>
    <row r="172" spans="1:14" s="4" customFormat="1" ht="51.75" customHeight="1" thickBot="1" x14ac:dyDescent="0.3">
      <c r="A172" s="500" t="s">
        <v>465</v>
      </c>
      <c r="B172" s="501"/>
      <c r="C172" s="71">
        <f>(C7*0.15%)*0.1</f>
        <v>330.65505000000007</v>
      </c>
      <c r="D172" s="81">
        <v>900</v>
      </c>
      <c r="E172" s="502"/>
      <c r="F172" s="502"/>
      <c r="G172" s="502"/>
      <c r="H172" s="502"/>
      <c r="I172" s="502"/>
      <c r="J172" s="502"/>
      <c r="K172" s="502"/>
      <c r="L172" s="502"/>
      <c r="M172" s="502"/>
      <c r="N172" s="72"/>
    </row>
    <row r="173" spans="1:14" s="4" customFormat="1" ht="9.75" customHeight="1" x14ac:dyDescent="0.25">
      <c r="A173" s="484" t="s">
        <v>120</v>
      </c>
      <c r="B173" s="485"/>
      <c r="C173" s="473"/>
      <c r="D173" s="475">
        <v>300</v>
      </c>
      <c r="E173" s="492"/>
      <c r="F173" s="493"/>
      <c r="G173" s="82" t="s">
        <v>121</v>
      </c>
      <c r="H173" s="32" t="s">
        <v>142</v>
      </c>
      <c r="I173" s="40"/>
      <c r="J173" s="32" t="s">
        <v>111</v>
      </c>
      <c r="K173" s="32"/>
      <c r="L173" s="32">
        <v>10</v>
      </c>
      <c r="M173" s="29">
        <v>200</v>
      </c>
      <c r="N173" s="67"/>
    </row>
    <row r="174" spans="1:14" s="4" customFormat="1" ht="9.75" customHeight="1" x14ac:dyDescent="0.25">
      <c r="A174" s="486"/>
      <c r="B174" s="487"/>
      <c r="C174" s="473"/>
      <c r="D174" s="476"/>
      <c r="E174" s="480"/>
      <c r="F174" s="481"/>
      <c r="G174" s="34" t="s">
        <v>122</v>
      </c>
      <c r="H174" s="32" t="s">
        <v>142</v>
      </c>
      <c r="I174" s="64"/>
      <c r="J174" s="32" t="s">
        <v>111</v>
      </c>
      <c r="K174" s="32"/>
      <c r="L174" s="32">
        <v>10</v>
      </c>
      <c r="M174" s="32">
        <v>100</v>
      </c>
      <c r="N174" s="67"/>
    </row>
    <row r="175" spans="1:14" s="4" customFormat="1" ht="9.75" customHeight="1" x14ac:dyDescent="0.25">
      <c r="A175" s="486"/>
      <c r="B175" s="487"/>
      <c r="C175" s="473"/>
      <c r="D175" s="476"/>
      <c r="E175" s="480"/>
      <c r="F175" s="481"/>
      <c r="G175" s="83" t="s">
        <v>123</v>
      </c>
      <c r="H175" s="32" t="s">
        <v>142</v>
      </c>
      <c r="I175" s="66"/>
      <c r="J175" s="32" t="s">
        <v>111</v>
      </c>
      <c r="K175" s="32"/>
      <c r="L175" s="32">
        <v>10</v>
      </c>
      <c r="M175" s="32">
        <v>200</v>
      </c>
      <c r="N175" s="67"/>
    </row>
    <row r="176" spans="1:14" s="4" customFormat="1" ht="9.75" customHeight="1" x14ac:dyDescent="0.25">
      <c r="A176" s="486"/>
      <c r="B176" s="487"/>
      <c r="C176" s="473"/>
      <c r="D176" s="476"/>
      <c r="E176" s="480"/>
      <c r="F176" s="481"/>
      <c r="G176" s="34" t="s">
        <v>124</v>
      </c>
      <c r="H176" s="32" t="s">
        <v>142</v>
      </c>
      <c r="I176" s="64"/>
      <c r="J176" s="32" t="s">
        <v>111</v>
      </c>
      <c r="K176" s="32"/>
      <c r="L176" s="32">
        <v>5</v>
      </c>
      <c r="M176" s="32">
        <v>200</v>
      </c>
      <c r="N176" s="67"/>
    </row>
    <row r="177" spans="1:14" s="4" customFormat="1" ht="9.75" customHeight="1" x14ac:dyDescent="0.25">
      <c r="A177" s="486"/>
      <c r="B177" s="487"/>
      <c r="C177" s="473"/>
      <c r="D177" s="476"/>
      <c r="E177" s="480"/>
      <c r="F177" s="481"/>
      <c r="G177" s="34" t="s">
        <v>125</v>
      </c>
      <c r="H177" s="32" t="s">
        <v>142</v>
      </c>
      <c r="I177" s="64"/>
      <c r="J177" s="32" t="s">
        <v>111</v>
      </c>
      <c r="K177" s="32"/>
      <c r="L177" s="32">
        <v>10</v>
      </c>
      <c r="M177" s="32">
        <v>100</v>
      </c>
      <c r="N177" s="67"/>
    </row>
    <row r="178" spans="1:14" s="4" customFormat="1" ht="9.75" customHeight="1" x14ac:dyDescent="0.25">
      <c r="A178" s="486"/>
      <c r="B178" s="487"/>
      <c r="C178" s="473"/>
      <c r="D178" s="476"/>
      <c r="E178" s="480"/>
      <c r="F178" s="481"/>
      <c r="G178" s="34" t="s">
        <v>126</v>
      </c>
      <c r="H178" s="32" t="s">
        <v>142</v>
      </c>
      <c r="I178" s="64"/>
      <c r="J178" s="32" t="s">
        <v>111</v>
      </c>
      <c r="K178" s="32"/>
      <c r="L178" s="32">
        <v>10</v>
      </c>
      <c r="M178" s="32">
        <v>200</v>
      </c>
      <c r="N178" s="67"/>
    </row>
    <row r="179" spans="1:14" s="4" customFormat="1" ht="9.75" customHeight="1" x14ac:dyDescent="0.25">
      <c r="A179" s="486"/>
      <c r="B179" s="487"/>
      <c r="C179" s="473"/>
      <c r="D179" s="476"/>
      <c r="E179" s="480"/>
      <c r="F179" s="481"/>
      <c r="G179" s="34" t="s">
        <v>127</v>
      </c>
      <c r="H179" s="32" t="s">
        <v>142</v>
      </c>
      <c r="I179" s="64"/>
      <c r="J179" s="32" t="s">
        <v>111</v>
      </c>
      <c r="K179" s="32"/>
      <c r="L179" s="32">
        <v>10</v>
      </c>
      <c r="M179" s="32">
        <v>200</v>
      </c>
      <c r="N179" s="67"/>
    </row>
    <row r="180" spans="1:14" s="4" customFormat="1" ht="9.75" customHeight="1" x14ac:dyDescent="0.25">
      <c r="A180" s="486"/>
      <c r="B180" s="487"/>
      <c r="C180" s="473"/>
      <c r="D180" s="476"/>
      <c r="E180" s="480"/>
      <c r="F180" s="481"/>
      <c r="G180" s="34" t="s">
        <v>128</v>
      </c>
      <c r="H180" s="32" t="s">
        <v>142</v>
      </c>
      <c r="I180" s="64"/>
      <c r="J180" s="32" t="s">
        <v>111</v>
      </c>
      <c r="K180" s="32"/>
      <c r="L180" s="32">
        <v>10</v>
      </c>
      <c r="M180" s="32">
        <v>200</v>
      </c>
      <c r="N180" s="67"/>
    </row>
    <row r="181" spans="1:14" s="4" customFormat="1" ht="9.75" customHeight="1" x14ac:dyDescent="0.25">
      <c r="A181" s="486"/>
      <c r="B181" s="487"/>
      <c r="C181" s="473"/>
      <c r="D181" s="476"/>
      <c r="E181" s="480"/>
      <c r="F181" s="481"/>
      <c r="G181" s="34" t="s">
        <v>129</v>
      </c>
      <c r="H181" s="32" t="s">
        <v>142</v>
      </c>
      <c r="I181" s="64"/>
      <c r="J181" s="32" t="s">
        <v>111</v>
      </c>
      <c r="K181" s="32"/>
      <c r="L181" s="32">
        <v>10</v>
      </c>
      <c r="M181" s="32">
        <v>200</v>
      </c>
      <c r="N181" s="67" t="s">
        <v>33</v>
      </c>
    </row>
    <row r="182" spans="1:14" s="4" customFormat="1" ht="9.75" customHeight="1" x14ac:dyDescent="0.25">
      <c r="A182" s="486"/>
      <c r="B182" s="487"/>
      <c r="C182" s="473"/>
      <c r="D182" s="476"/>
      <c r="E182" s="480"/>
      <c r="F182" s="481"/>
      <c r="G182" s="34" t="s">
        <v>130</v>
      </c>
      <c r="H182" s="32" t="s">
        <v>142</v>
      </c>
      <c r="I182" s="64"/>
      <c r="J182" s="32" t="s">
        <v>111</v>
      </c>
      <c r="K182" s="32"/>
      <c r="L182" s="32">
        <v>10</v>
      </c>
      <c r="M182" s="32">
        <v>200</v>
      </c>
      <c r="N182" s="70" t="s">
        <v>90</v>
      </c>
    </row>
    <row r="183" spans="1:14" s="4" customFormat="1" ht="9.75" customHeight="1" x14ac:dyDescent="0.25">
      <c r="A183" s="486"/>
      <c r="B183" s="487"/>
      <c r="C183" s="473"/>
      <c r="D183" s="476"/>
      <c r="E183" s="480"/>
      <c r="F183" s="481"/>
      <c r="G183" s="34" t="s">
        <v>131</v>
      </c>
      <c r="H183" s="32" t="s">
        <v>142</v>
      </c>
      <c r="I183" s="64"/>
      <c r="J183" s="32" t="s">
        <v>111</v>
      </c>
      <c r="K183" s="32"/>
      <c r="L183" s="32">
        <v>10</v>
      </c>
      <c r="M183" s="32">
        <v>200</v>
      </c>
      <c r="N183" s="67"/>
    </row>
    <row r="184" spans="1:14" s="4" customFormat="1" ht="9.75" customHeight="1" x14ac:dyDescent="0.25">
      <c r="A184" s="486"/>
      <c r="B184" s="487"/>
      <c r="C184" s="473"/>
      <c r="D184" s="476"/>
      <c r="E184" s="480"/>
      <c r="F184" s="481"/>
      <c r="G184" s="34" t="s">
        <v>132</v>
      </c>
      <c r="H184" s="32" t="s">
        <v>142</v>
      </c>
      <c r="I184" s="64"/>
      <c r="J184" s="32" t="s">
        <v>111</v>
      </c>
      <c r="K184" s="32"/>
      <c r="L184" s="32">
        <v>10</v>
      </c>
      <c r="M184" s="32">
        <v>300</v>
      </c>
      <c r="N184" s="67"/>
    </row>
    <row r="185" spans="1:14" s="4" customFormat="1" ht="9.75" customHeight="1" x14ac:dyDescent="0.25">
      <c r="A185" s="486"/>
      <c r="B185" s="487"/>
      <c r="C185" s="473"/>
      <c r="D185" s="476"/>
      <c r="E185" s="480"/>
      <c r="F185" s="481"/>
      <c r="G185" s="34" t="s">
        <v>133</v>
      </c>
      <c r="H185" s="32" t="s">
        <v>142</v>
      </c>
      <c r="I185" s="64"/>
      <c r="J185" s="32" t="s">
        <v>111</v>
      </c>
      <c r="K185" s="32"/>
      <c r="L185" s="32">
        <v>50</v>
      </c>
      <c r="M185" s="32">
        <v>200</v>
      </c>
      <c r="N185" s="67"/>
    </row>
    <row r="186" spans="1:14" s="4" customFormat="1" ht="9.75" customHeight="1" x14ac:dyDescent="0.25">
      <c r="A186" s="486"/>
      <c r="B186" s="487"/>
      <c r="C186" s="473"/>
      <c r="D186" s="476"/>
      <c r="E186" s="480"/>
      <c r="F186" s="481"/>
      <c r="G186" s="34" t="s">
        <v>134</v>
      </c>
      <c r="H186" s="32" t="s">
        <v>142</v>
      </c>
      <c r="I186" s="64"/>
      <c r="J186" s="32" t="s">
        <v>111</v>
      </c>
      <c r="K186" s="32"/>
      <c r="L186" s="32">
        <v>50</v>
      </c>
      <c r="M186" s="32">
        <v>200</v>
      </c>
      <c r="N186" s="67"/>
    </row>
    <row r="187" spans="1:14" s="4" customFormat="1" ht="9.75" customHeight="1" x14ac:dyDescent="0.25">
      <c r="A187" s="486"/>
      <c r="B187" s="487"/>
      <c r="C187" s="473"/>
      <c r="D187" s="476"/>
      <c r="E187" s="480"/>
      <c r="F187" s="481"/>
      <c r="G187" s="34" t="s">
        <v>135</v>
      </c>
      <c r="H187" s="32" t="s">
        <v>142</v>
      </c>
      <c r="I187" s="64"/>
      <c r="J187" s="32" t="s">
        <v>111</v>
      </c>
      <c r="K187" s="32"/>
      <c r="L187" s="32">
        <v>50</v>
      </c>
      <c r="M187" s="32">
        <v>200</v>
      </c>
      <c r="N187" s="67"/>
    </row>
    <row r="188" spans="1:14" s="4" customFormat="1" ht="9.75" customHeight="1" x14ac:dyDescent="0.25">
      <c r="A188" s="486"/>
      <c r="B188" s="487"/>
      <c r="C188" s="473"/>
      <c r="D188" s="476"/>
      <c r="E188" s="480"/>
      <c r="F188" s="481"/>
      <c r="G188" s="34" t="s">
        <v>136</v>
      </c>
      <c r="H188" s="32" t="s">
        <v>142</v>
      </c>
      <c r="I188" s="64"/>
      <c r="J188" s="32" t="s">
        <v>111</v>
      </c>
      <c r="K188" s="32"/>
      <c r="L188" s="32">
        <v>50</v>
      </c>
      <c r="M188" s="32">
        <v>200</v>
      </c>
      <c r="N188" s="67"/>
    </row>
    <row r="189" spans="1:14" s="4" customFormat="1" ht="9.75" customHeight="1" x14ac:dyDescent="0.25">
      <c r="A189" s="486"/>
      <c r="B189" s="487"/>
      <c r="C189" s="473"/>
      <c r="D189" s="476"/>
      <c r="E189" s="490"/>
      <c r="F189" s="491"/>
      <c r="G189" s="34" t="s">
        <v>137</v>
      </c>
      <c r="H189" s="32" t="s">
        <v>142</v>
      </c>
      <c r="I189" s="64"/>
      <c r="J189" s="32" t="s">
        <v>111</v>
      </c>
      <c r="K189" s="32"/>
      <c r="L189" s="32">
        <v>50</v>
      </c>
      <c r="M189" s="32">
        <v>200</v>
      </c>
      <c r="N189" s="67"/>
    </row>
    <row r="190" spans="1:14" s="4" customFormat="1" ht="9.75" customHeight="1" x14ac:dyDescent="0.25">
      <c r="A190" s="486"/>
      <c r="B190" s="487"/>
      <c r="C190" s="473"/>
      <c r="D190" s="476"/>
      <c r="E190" s="480"/>
      <c r="F190" s="481"/>
      <c r="G190" s="34" t="s">
        <v>138</v>
      </c>
      <c r="H190" s="32" t="s">
        <v>142</v>
      </c>
      <c r="I190" s="64"/>
      <c r="J190" s="32" t="s">
        <v>111</v>
      </c>
      <c r="K190" s="32"/>
      <c r="L190" s="32">
        <v>50</v>
      </c>
      <c r="M190" s="445">
        <v>200</v>
      </c>
      <c r="N190" s="67"/>
    </row>
    <row r="191" spans="1:14" s="4" customFormat="1" ht="9.75" customHeight="1" x14ac:dyDescent="0.25">
      <c r="A191" s="486"/>
      <c r="B191" s="487"/>
      <c r="C191" s="473"/>
      <c r="D191" s="476"/>
      <c r="E191" s="478"/>
      <c r="F191" s="479"/>
      <c r="G191" s="34" t="s">
        <v>139</v>
      </c>
      <c r="H191" s="32" t="s">
        <v>142</v>
      </c>
      <c r="I191" s="64"/>
      <c r="J191" s="32" t="s">
        <v>111</v>
      </c>
      <c r="K191" s="32"/>
      <c r="L191" s="32">
        <v>50</v>
      </c>
      <c r="M191" s="32">
        <v>200</v>
      </c>
      <c r="N191" s="67"/>
    </row>
    <row r="192" spans="1:14" s="4" customFormat="1" ht="9.75" customHeight="1" x14ac:dyDescent="0.25">
      <c r="A192" s="486"/>
      <c r="B192" s="487"/>
      <c r="C192" s="473"/>
      <c r="D192" s="476"/>
      <c r="E192" s="480"/>
      <c r="F192" s="481"/>
      <c r="G192" s="32"/>
      <c r="H192" s="32"/>
      <c r="I192" s="32"/>
      <c r="J192" s="64"/>
      <c r="K192" s="32"/>
      <c r="L192" s="64"/>
      <c r="M192" s="32"/>
      <c r="N192" s="67"/>
    </row>
    <row r="193" spans="1:14" s="4" customFormat="1" ht="9.75" customHeight="1" x14ac:dyDescent="0.25">
      <c r="A193" s="486"/>
      <c r="B193" s="487"/>
      <c r="C193" s="473"/>
      <c r="D193" s="476"/>
      <c r="E193" s="480"/>
      <c r="F193" s="481"/>
      <c r="G193" s="32"/>
      <c r="H193" s="32"/>
      <c r="I193" s="32"/>
      <c r="J193" s="64"/>
      <c r="K193" s="32"/>
      <c r="L193" s="64"/>
      <c r="M193" s="32"/>
      <c r="N193" s="67"/>
    </row>
    <row r="194" spans="1:14" s="4" customFormat="1" ht="9.75" customHeight="1" x14ac:dyDescent="0.25">
      <c r="A194" s="486"/>
      <c r="B194" s="487"/>
      <c r="C194" s="473"/>
      <c r="D194" s="476"/>
      <c r="E194" s="480"/>
      <c r="F194" s="481"/>
      <c r="G194" s="30"/>
      <c r="H194" s="32"/>
      <c r="I194" s="30"/>
      <c r="J194" s="44"/>
      <c r="K194" s="30"/>
      <c r="L194" s="44"/>
      <c r="M194" s="32"/>
      <c r="N194" s="67"/>
    </row>
    <row r="195" spans="1:14" s="4" customFormat="1" ht="9.75" customHeight="1" x14ac:dyDescent="0.25">
      <c r="A195" s="488"/>
      <c r="B195" s="489"/>
      <c r="C195" s="474"/>
      <c r="D195" s="477"/>
      <c r="E195" s="490"/>
      <c r="F195" s="491"/>
      <c r="G195" s="38"/>
      <c r="H195" s="32"/>
      <c r="I195" s="38"/>
      <c r="J195" s="41"/>
      <c r="K195" s="38"/>
      <c r="L195" s="41"/>
      <c r="M195" s="38"/>
      <c r="N195" s="76"/>
    </row>
    <row r="196" spans="1:14" s="4" customFormat="1" ht="9.75" customHeight="1" x14ac:dyDescent="0.25">
      <c r="A196" s="484" t="s">
        <v>140</v>
      </c>
      <c r="B196" s="485"/>
      <c r="C196" s="472"/>
      <c r="D196" s="475">
        <v>300</v>
      </c>
      <c r="E196" s="492"/>
      <c r="F196" s="493"/>
      <c r="G196" s="47"/>
      <c r="H196" s="47"/>
      <c r="I196" s="47"/>
      <c r="J196" s="29"/>
      <c r="K196" s="40"/>
      <c r="L196" s="29"/>
      <c r="M196" s="29"/>
      <c r="N196" s="29"/>
    </row>
    <row r="197" spans="1:14" s="4" customFormat="1" ht="9.75" customHeight="1" x14ac:dyDescent="0.25">
      <c r="A197" s="486"/>
      <c r="B197" s="487"/>
      <c r="C197" s="473"/>
      <c r="D197" s="476"/>
      <c r="E197" s="480"/>
      <c r="F197" s="481"/>
      <c r="G197" s="34"/>
      <c r="H197" s="69"/>
      <c r="I197" s="69"/>
      <c r="J197" s="32"/>
      <c r="K197" s="67"/>
      <c r="L197" s="32"/>
      <c r="M197" s="32"/>
      <c r="N197" s="32"/>
    </row>
    <row r="198" spans="1:14" s="4" customFormat="1" ht="9.75" customHeight="1" x14ac:dyDescent="0.25">
      <c r="A198" s="486"/>
      <c r="B198" s="487"/>
      <c r="C198" s="473"/>
      <c r="D198" s="476"/>
      <c r="E198" s="480"/>
      <c r="F198" s="481"/>
      <c r="G198" s="34"/>
      <c r="H198" s="69"/>
      <c r="I198" s="69"/>
      <c r="J198" s="32"/>
      <c r="K198" s="67"/>
      <c r="L198" s="32"/>
      <c r="M198" s="32"/>
      <c r="N198" s="32"/>
    </row>
    <row r="199" spans="1:14" s="4" customFormat="1" ht="9.75" customHeight="1" x14ac:dyDescent="0.25">
      <c r="A199" s="486"/>
      <c r="B199" s="487"/>
      <c r="C199" s="473"/>
      <c r="D199" s="476"/>
      <c r="E199" s="480"/>
      <c r="F199" s="481"/>
      <c r="G199" s="34"/>
      <c r="H199" s="69"/>
      <c r="I199" s="69"/>
      <c r="J199" s="32"/>
      <c r="K199" s="67"/>
      <c r="L199" s="32"/>
      <c r="M199" s="32"/>
      <c r="N199" s="32"/>
    </row>
    <row r="200" spans="1:14" s="4" customFormat="1" ht="9.75" customHeight="1" x14ac:dyDescent="0.25">
      <c r="A200" s="486"/>
      <c r="B200" s="487"/>
      <c r="C200" s="473"/>
      <c r="D200" s="476"/>
      <c r="E200" s="480"/>
      <c r="F200" s="481"/>
      <c r="G200" s="34"/>
      <c r="H200" s="69"/>
      <c r="I200" s="69"/>
      <c r="J200" s="32"/>
      <c r="K200" s="67"/>
      <c r="L200" s="32"/>
      <c r="M200" s="32"/>
      <c r="N200" s="31"/>
    </row>
    <row r="201" spans="1:14" s="4" customFormat="1" ht="9.75" customHeight="1" x14ac:dyDescent="0.25">
      <c r="A201" s="486"/>
      <c r="B201" s="487"/>
      <c r="C201" s="473"/>
      <c r="D201" s="476"/>
      <c r="E201" s="480"/>
      <c r="F201" s="481"/>
      <c r="G201" s="34"/>
      <c r="H201" s="69"/>
      <c r="I201" s="69"/>
      <c r="J201" s="32"/>
      <c r="K201" s="67"/>
      <c r="L201" s="32"/>
      <c r="M201" s="32"/>
      <c r="N201" s="32"/>
    </row>
    <row r="202" spans="1:14" s="4" customFormat="1" ht="9.75" customHeight="1" x14ac:dyDescent="0.25">
      <c r="A202" s="486"/>
      <c r="B202" s="487"/>
      <c r="C202" s="473"/>
      <c r="D202" s="476"/>
      <c r="E202" s="480"/>
      <c r="F202" s="481"/>
      <c r="G202" s="69"/>
      <c r="H202" s="69"/>
      <c r="I202" s="69"/>
      <c r="J202" s="32"/>
      <c r="K202" s="64"/>
      <c r="L202" s="32"/>
      <c r="M202" s="32"/>
      <c r="N202" s="32"/>
    </row>
    <row r="203" spans="1:14" s="4" customFormat="1" ht="9.75" customHeight="1" x14ac:dyDescent="0.25">
      <c r="A203" s="486"/>
      <c r="B203" s="487"/>
      <c r="C203" s="473"/>
      <c r="D203" s="476"/>
      <c r="E203" s="480"/>
      <c r="F203" s="481"/>
      <c r="G203" s="77" t="s">
        <v>190</v>
      </c>
      <c r="H203" s="69" t="s">
        <v>142</v>
      </c>
      <c r="I203" s="69"/>
      <c r="J203" s="32" t="s">
        <v>196</v>
      </c>
      <c r="K203" s="64"/>
      <c r="L203" s="32">
        <v>5.62</v>
      </c>
      <c r="M203" s="32">
        <v>10</v>
      </c>
      <c r="N203" s="32"/>
    </row>
    <row r="204" spans="1:14" s="4" customFormat="1" ht="9.75" customHeight="1" x14ac:dyDescent="0.25">
      <c r="A204" s="486"/>
      <c r="B204" s="487"/>
      <c r="C204" s="473"/>
      <c r="D204" s="476"/>
      <c r="E204" s="480"/>
      <c r="F204" s="481"/>
      <c r="G204" s="77" t="s">
        <v>191</v>
      </c>
      <c r="H204" s="69" t="s">
        <v>142</v>
      </c>
      <c r="I204" s="69"/>
      <c r="J204" s="32" t="s">
        <v>196</v>
      </c>
      <c r="K204" s="64"/>
      <c r="L204" s="32">
        <v>5.31</v>
      </c>
      <c r="M204" s="32">
        <v>50</v>
      </c>
      <c r="N204" s="32"/>
    </row>
    <row r="205" spans="1:14" s="4" customFormat="1" ht="9.75" customHeight="1" x14ac:dyDescent="0.25">
      <c r="A205" s="486"/>
      <c r="B205" s="487"/>
      <c r="C205" s="473"/>
      <c r="D205" s="476"/>
      <c r="E205" s="480"/>
      <c r="F205" s="481"/>
      <c r="G205" s="77" t="s">
        <v>192</v>
      </c>
      <c r="H205" s="69" t="s">
        <v>142</v>
      </c>
      <c r="I205" s="69"/>
      <c r="J205" s="32" t="s">
        <v>196</v>
      </c>
      <c r="K205" s="64"/>
      <c r="L205" s="32">
        <v>10.199999999999999</v>
      </c>
      <c r="M205" s="32">
        <v>10</v>
      </c>
      <c r="N205" s="32"/>
    </row>
    <row r="206" spans="1:14" s="4" customFormat="1" ht="9.75" customHeight="1" x14ac:dyDescent="0.25">
      <c r="A206" s="486"/>
      <c r="B206" s="487"/>
      <c r="C206" s="473"/>
      <c r="D206" s="476"/>
      <c r="E206" s="480"/>
      <c r="F206" s="481"/>
      <c r="G206" s="77" t="s">
        <v>193</v>
      </c>
      <c r="H206" s="69" t="s">
        <v>142</v>
      </c>
      <c r="I206" s="69"/>
      <c r="J206" s="32" t="s">
        <v>196</v>
      </c>
      <c r="K206" s="64"/>
      <c r="L206" s="32">
        <v>7.8</v>
      </c>
      <c r="M206" s="32">
        <v>10</v>
      </c>
      <c r="N206" s="32" t="s">
        <v>102</v>
      </c>
    </row>
    <row r="207" spans="1:14" s="4" customFormat="1" ht="9.75" customHeight="1" x14ac:dyDescent="0.25">
      <c r="A207" s="486"/>
      <c r="B207" s="487"/>
      <c r="C207" s="473"/>
      <c r="D207" s="476"/>
      <c r="E207" s="155"/>
      <c r="F207" s="156"/>
      <c r="G207" s="86" t="s">
        <v>194</v>
      </c>
      <c r="H207" s="69" t="s">
        <v>142</v>
      </c>
      <c r="I207" s="32"/>
      <c r="J207" s="32" t="s">
        <v>196</v>
      </c>
      <c r="K207" s="67"/>
      <c r="L207" s="35">
        <v>14.1</v>
      </c>
      <c r="M207" s="32">
        <v>14</v>
      </c>
      <c r="N207" s="32"/>
    </row>
    <row r="208" spans="1:14" s="4" customFormat="1" ht="9.75" customHeight="1" x14ac:dyDescent="0.25">
      <c r="A208" s="486"/>
      <c r="B208" s="487"/>
      <c r="C208" s="473"/>
      <c r="D208" s="476"/>
      <c r="E208" s="155"/>
      <c r="F208" s="465"/>
      <c r="G208" s="34" t="s">
        <v>195</v>
      </c>
      <c r="H208" s="69" t="s">
        <v>142</v>
      </c>
      <c r="I208" s="75"/>
      <c r="J208" s="32" t="s">
        <v>196</v>
      </c>
      <c r="K208" s="66"/>
      <c r="L208" s="32">
        <v>7.8</v>
      </c>
      <c r="M208" s="35">
        <v>10</v>
      </c>
      <c r="N208" s="35"/>
    </row>
    <row r="209" spans="1:14" s="4" customFormat="1" ht="9.75" customHeight="1" x14ac:dyDescent="0.25">
      <c r="A209" s="486"/>
      <c r="B209" s="487"/>
      <c r="C209" s="473"/>
      <c r="D209" s="476"/>
      <c r="E209" s="155"/>
      <c r="F209" s="156"/>
      <c r="G209" s="33" t="s">
        <v>141</v>
      </c>
      <c r="H209" s="69" t="s">
        <v>142</v>
      </c>
      <c r="I209" s="69"/>
      <c r="J209" s="32" t="s">
        <v>196</v>
      </c>
      <c r="K209" s="67"/>
      <c r="L209" s="32">
        <v>6.14</v>
      </c>
      <c r="M209" s="32">
        <v>700</v>
      </c>
      <c r="N209" s="32"/>
    </row>
    <row r="210" spans="1:14" s="4" customFormat="1" ht="9.75" customHeight="1" x14ac:dyDescent="0.25">
      <c r="A210" s="486"/>
      <c r="B210" s="487"/>
      <c r="C210" s="473"/>
      <c r="D210" s="476"/>
      <c r="E210" s="155"/>
      <c r="F210" s="156"/>
      <c r="G210" s="34" t="s">
        <v>189</v>
      </c>
      <c r="H210" s="69" t="s">
        <v>142</v>
      </c>
      <c r="I210" s="69"/>
      <c r="J210" s="32" t="s">
        <v>196</v>
      </c>
      <c r="K210" s="67"/>
      <c r="L210" s="32">
        <v>6.59</v>
      </c>
      <c r="M210" s="32">
        <v>50</v>
      </c>
      <c r="N210" s="35"/>
    </row>
    <row r="211" spans="1:14" s="4" customFormat="1" ht="9.75" customHeight="1" x14ac:dyDescent="0.25">
      <c r="A211" s="488"/>
      <c r="B211" s="489"/>
      <c r="C211" s="474"/>
      <c r="D211" s="477"/>
      <c r="E211" s="490"/>
      <c r="F211" s="491"/>
      <c r="G211" s="34" t="s">
        <v>143</v>
      </c>
      <c r="H211" s="69" t="s">
        <v>142</v>
      </c>
      <c r="I211" s="69"/>
      <c r="J211" s="37" t="s">
        <v>196</v>
      </c>
      <c r="K211" s="67"/>
      <c r="L211" s="32">
        <v>6.02</v>
      </c>
      <c r="M211" s="32">
        <v>10</v>
      </c>
      <c r="N211" s="37"/>
    </row>
    <row r="212" spans="1:14" s="4" customFormat="1" ht="9.75" customHeight="1" x14ac:dyDescent="0.25">
      <c r="A212" s="484" t="s">
        <v>144</v>
      </c>
      <c r="B212" s="485"/>
      <c r="C212" s="472"/>
      <c r="D212" s="475">
        <v>300</v>
      </c>
      <c r="E212" s="492"/>
      <c r="F212" s="493"/>
      <c r="G212" s="29"/>
      <c r="H212" s="115"/>
      <c r="I212" s="29"/>
      <c r="J212" s="40"/>
      <c r="K212" s="29"/>
      <c r="L212" s="29"/>
      <c r="M212" s="29"/>
      <c r="N212" s="74"/>
    </row>
    <row r="213" spans="1:14" s="4" customFormat="1" ht="9.75" customHeight="1" x14ac:dyDescent="0.25">
      <c r="A213" s="486"/>
      <c r="B213" s="487"/>
      <c r="C213" s="473"/>
      <c r="D213" s="476"/>
      <c r="E213" s="480"/>
      <c r="F213" s="481"/>
      <c r="G213" s="34" t="s">
        <v>145</v>
      </c>
      <c r="H213" s="32" t="s">
        <v>79</v>
      </c>
      <c r="I213" s="64"/>
      <c r="J213" s="32" t="s">
        <v>146</v>
      </c>
      <c r="K213" s="64"/>
      <c r="L213" s="32">
        <v>50</v>
      </c>
      <c r="M213" s="64" t="s">
        <v>147</v>
      </c>
      <c r="N213" s="32"/>
    </row>
    <row r="214" spans="1:14" s="4" customFormat="1" ht="9.75" customHeight="1" x14ac:dyDescent="0.25">
      <c r="A214" s="486"/>
      <c r="B214" s="487"/>
      <c r="C214" s="473"/>
      <c r="D214" s="476"/>
      <c r="E214" s="480"/>
      <c r="F214" s="481"/>
      <c r="G214" s="34" t="s">
        <v>148</v>
      </c>
      <c r="H214" s="32" t="s">
        <v>79</v>
      </c>
      <c r="I214" s="64"/>
      <c r="J214" s="32" t="s">
        <v>146</v>
      </c>
      <c r="K214" s="64"/>
      <c r="L214" s="32">
        <v>100</v>
      </c>
      <c r="M214" s="64" t="s">
        <v>149</v>
      </c>
      <c r="N214" s="32" t="s">
        <v>33</v>
      </c>
    </row>
    <row r="215" spans="1:14" s="4" customFormat="1" ht="9.75" customHeight="1" x14ac:dyDescent="0.25">
      <c r="A215" s="486"/>
      <c r="B215" s="487"/>
      <c r="C215" s="473"/>
      <c r="D215" s="476"/>
      <c r="E215" s="480"/>
      <c r="F215" s="481"/>
      <c r="G215" s="34" t="s">
        <v>150</v>
      </c>
      <c r="H215" s="32" t="s">
        <v>79</v>
      </c>
      <c r="I215" s="64"/>
      <c r="J215" s="32" t="s">
        <v>146</v>
      </c>
      <c r="K215" s="64"/>
      <c r="L215" s="32">
        <v>10</v>
      </c>
      <c r="M215" s="64" t="s">
        <v>151</v>
      </c>
      <c r="N215" s="31" t="s">
        <v>90</v>
      </c>
    </row>
    <row r="216" spans="1:14" s="4" customFormat="1" ht="9.75" customHeight="1" x14ac:dyDescent="0.25">
      <c r="A216" s="486"/>
      <c r="B216" s="487"/>
      <c r="C216" s="473"/>
      <c r="D216" s="476"/>
      <c r="E216" s="480"/>
      <c r="F216" s="481"/>
      <c r="G216" s="34" t="s">
        <v>152</v>
      </c>
      <c r="H216" s="32" t="s">
        <v>79</v>
      </c>
      <c r="I216" s="64"/>
      <c r="J216" s="32" t="s">
        <v>146</v>
      </c>
      <c r="K216" s="64"/>
      <c r="L216" s="32">
        <v>160</v>
      </c>
      <c r="M216" s="64" t="s">
        <v>153</v>
      </c>
      <c r="N216" s="32"/>
    </row>
    <row r="217" spans="1:14" s="4" customFormat="1" ht="9.75" customHeight="1" x14ac:dyDescent="0.25">
      <c r="A217" s="488"/>
      <c r="B217" s="489"/>
      <c r="C217" s="474"/>
      <c r="D217" s="477"/>
      <c r="E217" s="482"/>
      <c r="F217" s="483"/>
      <c r="G217" s="38"/>
      <c r="H217" s="145"/>
      <c r="I217" s="38"/>
      <c r="J217" s="66"/>
      <c r="K217" s="38"/>
      <c r="L217" s="38"/>
      <c r="M217" s="32"/>
      <c r="N217" s="67"/>
    </row>
    <row r="218" spans="1:14" s="4" customFormat="1" ht="9.75" customHeight="1" x14ac:dyDescent="0.25">
      <c r="A218" s="484" t="s">
        <v>154</v>
      </c>
      <c r="B218" s="485"/>
      <c r="C218" s="472"/>
      <c r="D218" s="475"/>
      <c r="E218" s="478"/>
      <c r="F218" s="479"/>
      <c r="G218" s="47"/>
      <c r="H218" s="95"/>
      <c r="I218" s="29"/>
      <c r="J218" s="29"/>
      <c r="K218" s="40"/>
      <c r="L218" s="30"/>
      <c r="M218" s="29"/>
      <c r="N218" s="74"/>
    </row>
    <row r="219" spans="1:14" s="4" customFormat="1" ht="9.75" customHeight="1" x14ac:dyDescent="0.25">
      <c r="A219" s="486"/>
      <c r="B219" s="487"/>
      <c r="C219" s="473"/>
      <c r="D219" s="476"/>
      <c r="E219" s="480"/>
      <c r="F219" s="481"/>
      <c r="G219" s="69"/>
      <c r="H219" s="143"/>
      <c r="I219" s="32"/>
      <c r="J219" s="32"/>
      <c r="K219" s="64"/>
      <c r="L219" s="32"/>
      <c r="M219" s="32"/>
      <c r="N219" s="67"/>
    </row>
    <row r="220" spans="1:14" s="4" customFormat="1" ht="9.75" customHeight="1" x14ac:dyDescent="0.25">
      <c r="A220" s="486"/>
      <c r="B220" s="487"/>
      <c r="C220" s="473"/>
      <c r="D220" s="476"/>
      <c r="E220" s="480"/>
      <c r="F220" s="481"/>
      <c r="G220" s="77"/>
      <c r="H220" s="143"/>
      <c r="I220" s="32"/>
      <c r="J220" s="52"/>
      <c r="K220" s="32"/>
      <c r="L220" s="32"/>
      <c r="M220" s="32"/>
      <c r="N220" s="31"/>
    </row>
    <row r="221" spans="1:14" s="4" customFormat="1" ht="9.75" customHeight="1" x14ac:dyDescent="0.25">
      <c r="A221" s="486"/>
      <c r="B221" s="487"/>
      <c r="C221" s="473"/>
      <c r="D221" s="476"/>
      <c r="E221" s="480"/>
      <c r="F221" s="481"/>
      <c r="G221" s="69"/>
      <c r="H221" s="143"/>
      <c r="I221" s="32"/>
      <c r="J221" s="32"/>
      <c r="K221" s="64"/>
      <c r="L221" s="32"/>
      <c r="M221" s="32"/>
      <c r="N221" s="31"/>
    </row>
    <row r="222" spans="1:14" s="4" customFormat="1" ht="9.75" customHeight="1" x14ac:dyDescent="0.25">
      <c r="A222" s="488"/>
      <c r="B222" s="489"/>
      <c r="C222" s="474"/>
      <c r="D222" s="477"/>
      <c r="E222" s="482"/>
      <c r="F222" s="483"/>
      <c r="G222" s="73"/>
      <c r="H222" s="144"/>
      <c r="I222" s="38"/>
      <c r="J222" s="38"/>
      <c r="K222" s="41"/>
      <c r="L222" s="38"/>
      <c r="M222" s="38"/>
      <c r="N222" s="76"/>
    </row>
    <row r="223" spans="1:14" s="4" customFormat="1" ht="11.25" x14ac:dyDescent="0.25">
      <c r="C223" s="84"/>
      <c r="D223" s="21"/>
    </row>
    <row r="224" spans="1:14" s="4" customFormat="1" ht="11.25" x14ac:dyDescent="0.25">
      <c r="C224" s="84"/>
      <c r="D224" s="21"/>
    </row>
    <row r="225" spans="2:4" s="4" customFormat="1" ht="12" thickBot="1" x14ac:dyDescent="0.3">
      <c r="B225" s="4" t="s">
        <v>155</v>
      </c>
      <c r="C225" s="84"/>
      <c r="D225" s="21"/>
    </row>
    <row r="226" spans="2:4" s="4" customFormat="1" ht="13.5" thickBot="1" x14ac:dyDescent="0.3">
      <c r="C226" s="85">
        <f>SUM(C15:C222)+SUM(D15:D62)</f>
        <v>8817.4680000000008</v>
      </c>
      <c r="D226" s="21"/>
    </row>
    <row r="227" spans="2:4" s="4" customFormat="1" ht="11.25" x14ac:dyDescent="0.25">
      <c r="C227" s="3"/>
    </row>
    <row r="228" spans="2:4" s="4" customFormat="1" ht="11.25" x14ac:dyDescent="0.25">
      <c r="C228" s="3"/>
    </row>
    <row r="229" spans="2:4" s="4" customFormat="1" ht="11.25" x14ac:dyDescent="0.25">
      <c r="C229" s="3"/>
    </row>
    <row r="230" spans="2:4" s="4" customFormat="1" ht="11.25" x14ac:dyDescent="0.25">
      <c r="C230" s="3"/>
    </row>
    <row r="231" spans="2:4" s="4" customFormat="1" ht="11.25" x14ac:dyDescent="0.25">
      <c r="C231" s="3"/>
    </row>
    <row r="232" spans="2:4" s="4" customFormat="1" ht="11.25" x14ac:dyDescent="0.25">
      <c r="C232" s="3"/>
    </row>
    <row r="233" spans="2:4" s="4" customFormat="1" ht="11.25" x14ac:dyDescent="0.25">
      <c r="C233" s="3"/>
    </row>
    <row r="234" spans="2:4" s="4" customFormat="1" ht="11.25" x14ac:dyDescent="0.25">
      <c r="C234" s="3"/>
    </row>
    <row r="235" spans="2:4" s="4" customFormat="1" ht="11.25" x14ac:dyDescent="0.25">
      <c r="C235" s="3"/>
    </row>
    <row r="236" spans="2:4" s="4" customFormat="1" ht="11.25" x14ac:dyDescent="0.25">
      <c r="C236" s="3"/>
    </row>
    <row r="237" spans="2:4" s="4" customFormat="1" ht="11.25" x14ac:dyDescent="0.25">
      <c r="C237" s="3"/>
    </row>
    <row r="238" spans="2:4" s="4" customFormat="1" ht="11.25" x14ac:dyDescent="0.25">
      <c r="C238" s="3"/>
    </row>
    <row r="239" spans="2:4" s="4" customFormat="1" ht="11.25" x14ac:dyDescent="0.25">
      <c r="C239" s="3"/>
    </row>
    <row r="240" spans="2:4" s="4" customFormat="1" ht="11.25" x14ac:dyDescent="0.25">
      <c r="C240" s="3"/>
    </row>
    <row r="241" spans="2:3" s="4" customFormat="1" ht="11.25" x14ac:dyDescent="0.25">
      <c r="C241" s="3"/>
    </row>
    <row r="242" spans="2:3" s="4" customFormat="1" ht="11.25" x14ac:dyDescent="0.25">
      <c r="C242" s="3"/>
    </row>
    <row r="243" spans="2:3" s="4" customFormat="1" ht="11.25" x14ac:dyDescent="0.25">
      <c r="C243" s="3"/>
    </row>
    <row r="244" spans="2:3" s="4" customFormat="1" ht="11.25" x14ac:dyDescent="0.25">
      <c r="C244" s="3"/>
    </row>
    <row r="245" spans="2:3" s="4" customFormat="1" ht="11.25" x14ac:dyDescent="0.25">
      <c r="C245" s="3"/>
    </row>
    <row r="246" spans="2:3" s="4" customFormat="1" ht="11.25" x14ac:dyDescent="0.25">
      <c r="C246" s="3"/>
    </row>
    <row r="247" spans="2:3" s="4" customFormat="1" ht="11.25" x14ac:dyDescent="0.25">
      <c r="C247" s="3"/>
    </row>
    <row r="248" spans="2:3" s="4" customFormat="1" ht="11.25" x14ac:dyDescent="0.25">
      <c r="C248" s="3"/>
    </row>
    <row r="249" spans="2:3" s="4" customFormat="1" ht="11.25" x14ac:dyDescent="0.25">
      <c r="C249" s="3"/>
    </row>
    <row r="250" spans="2:3" s="4" customFormat="1" ht="11.25" x14ac:dyDescent="0.25">
      <c r="C250" s="3"/>
    </row>
    <row r="251" spans="2:3" ht="21" x14ac:dyDescent="0.35">
      <c r="B251" s="439" t="s">
        <v>453</v>
      </c>
      <c r="C251" s="439"/>
    </row>
    <row r="253" spans="2:3" ht="18.75" x14ac:dyDescent="0.3">
      <c r="B253" s="440"/>
    </row>
  </sheetData>
  <protectedRanges>
    <protectedRange sqref="H3" name="Range2"/>
    <protectedRange password="CDC0" sqref="C3:D4 C6:D7 G9:H9 N173:N210 F15:F74 E150:F158 D149 H6 J6 D77:F148 E171:F171 G64:G67 D159:F168 G159:G163 G59:G60 H61:N61 L162:L165 H159:H165 K159:L161 G167:M168 I92:M92 J94:J97 G99:N101 K166:L166 M159:M166 I159:J166 G165:G166 G103:N106 N157:N168 K93:M97 I93:I97 H87:N88 N92:N96 I90:N91 N108:N155 G78:G97 H78:N84 G108:M115 G69:G74 H63:H73 I63:I74 J63:J73 K63:K74 L63:N73 D172:F222 G212:N222 K211:N211 G210:J211 K210:M210 G119:M158 G116:K118 H89:H97 G172:L209 M172:M189 M191:M209 G15:N58" name="Range1"/>
    <protectedRange sqref="L116:M118" name="Range1_3_1"/>
  </protectedRanges>
  <mergeCells count="260">
    <mergeCell ref="A98:B112"/>
    <mergeCell ref="A113:B122"/>
    <mergeCell ref="A123:B133"/>
    <mergeCell ref="A134:B143"/>
    <mergeCell ref="A144:B148"/>
    <mergeCell ref="A149:B158"/>
    <mergeCell ref="A159:B168"/>
    <mergeCell ref="A173:B195"/>
    <mergeCell ref="A196:B211"/>
    <mergeCell ref="A15:B19"/>
    <mergeCell ref="A20:B26"/>
    <mergeCell ref="A27:B41"/>
    <mergeCell ref="A42:B48"/>
    <mergeCell ref="A49:B61"/>
    <mergeCell ref="A62:B62"/>
    <mergeCell ref="A63:B63"/>
    <mergeCell ref="A64:B74"/>
    <mergeCell ref="A77:B96"/>
    <mergeCell ref="E85:F85"/>
    <mergeCell ref="G7:J7"/>
    <mergeCell ref="A8:B8"/>
    <mergeCell ref="C8:F8"/>
    <mergeCell ref="A3:B3"/>
    <mergeCell ref="C3:E3"/>
    <mergeCell ref="A4:B4"/>
    <mergeCell ref="C4:E4"/>
    <mergeCell ref="A5:B5"/>
    <mergeCell ref="C5:D5"/>
    <mergeCell ref="A9:B9"/>
    <mergeCell ref="C9:F9"/>
    <mergeCell ref="A10:B10"/>
    <mergeCell ref="C10:F10"/>
    <mergeCell ref="A12:B14"/>
    <mergeCell ref="C12:F12"/>
    <mergeCell ref="A6:B6"/>
    <mergeCell ref="C6:D6"/>
    <mergeCell ref="A7:B7"/>
    <mergeCell ref="C7:D7"/>
    <mergeCell ref="C20:C26"/>
    <mergeCell ref="D20:D26"/>
    <mergeCell ref="E20:E26"/>
    <mergeCell ref="F20:F26"/>
    <mergeCell ref="M12:M14"/>
    <mergeCell ref="N12:N14"/>
    <mergeCell ref="C15:C19"/>
    <mergeCell ref="D15:D19"/>
    <mergeCell ref="E15:E19"/>
    <mergeCell ref="F15:F19"/>
    <mergeCell ref="G12:G14"/>
    <mergeCell ref="H12:H14"/>
    <mergeCell ref="I12:I14"/>
    <mergeCell ref="J12:J14"/>
    <mergeCell ref="K12:K14"/>
    <mergeCell ref="L12:L14"/>
    <mergeCell ref="C42:C48"/>
    <mergeCell ref="D42:D48"/>
    <mergeCell ref="E42:E48"/>
    <mergeCell ref="F42:F48"/>
    <mergeCell ref="C27:C41"/>
    <mergeCell ref="D27:D41"/>
    <mergeCell ref="E27:E41"/>
    <mergeCell ref="F27:F41"/>
    <mergeCell ref="I62:N62"/>
    <mergeCell ref="C64:C74"/>
    <mergeCell ref="D64:D74"/>
    <mergeCell ref="E64:E74"/>
    <mergeCell ref="C49:C61"/>
    <mergeCell ref="D49:D61"/>
    <mergeCell ref="E49:E61"/>
    <mergeCell ref="F49:F61"/>
    <mergeCell ref="F64:F69"/>
    <mergeCell ref="F70:F74"/>
    <mergeCell ref="M75:M77"/>
    <mergeCell ref="N75:N77"/>
    <mergeCell ref="C77:C96"/>
    <mergeCell ref="D77:D96"/>
    <mergeCell ref="E78:F78"/>
    <mergeCell ref="A75:B76"/>
    <mergeCell ref="C75:D75"/>
    <mergeCell ref="E75:F77"/>
    <mergeCell ref="G75:G77"/>
    <mergeCell ref="H75:H77"/>
    <mergeCell ref="I75:I77"/>
    <mergeCell ref="E79:F79"/>
    <mergeCell ref="E80:F80"/>
    <mergeCell ref="E81:F81"/>
    <mergeCell ref="E82:F82"/>
    <mergeCell ref="E83:F83"/>
    <mergeCell ref="E84:F84"/>
    <mergeCell ref="J75:J77"/>
    <mergeCell ref="K75:K77"/>
    <mergeCell ref="L75:L77"/>
    <mergeCell ref="E91:F91"/>
    <mergeCell ref="E92:F92"/>
    <mergeCell ref="E93:F93"/>
    <mergeCell ref="E94:F94"/>
    <mergeCell ref="E95:F95"/>
    <mergeCell ref="E96:F96"/>
    <mergeCell ref="E86:F86"/>
    <mergeCell ref="E87:F87"/>
    <mergeCell ref="E88:F88"/>
    <mergeCell ref="E89:F89"/>
    <mergeCell ref="E90:F90"/>
    <mergeCell ref="E108:F108"/>
    <mergeCell ref="E109:F109"/>
    <mergeCell ref="E110:F110"/>
    <mergeCell ref="E111:F111"/>
    <mergeCell ref="E112:F112"/>
    <mergeCell ref="E130:F130"/>
    <mergeCell ref="A97:B97"/>
    <mergeCell ref="E97:M97"/>
    <mergeCell ref="C98:C112"/>
    <mergeCell ref="D98:D112"/>
    <mergeCell ref="E98:F98"/>
    <mergeCell ref="E99:F99"/>
    <mergeCell ref="E100:F100"/>
    <mergeCell ref="E101:F101"/>
    <mergeCell ref="E102:F102"/>
    <mergeCell ref="E103:F103"/>
    <mergeCell ref="E104:F104"/>
    <mergeCell ref="E105:F105"/>
    <mergeCell ref="E106:F106"/>
    <mergeCell ref="E107:F107"/>
    <mergeCell ref="E120:F120"/>
    <mergeCell ref="E121:F121"/>
    <mergeCell ref="E122:F122"/>
    <mergeCell ref="E123:F123"/>
    <mergeCell ref="E124:F124"/>
    <mergeCell ref="E125:F125"/>
    <mergeCell ref="C113:C122"/>
    <mergeCell ref="D113:D122"/>
    <mergeCell ref="E113:F113"/>
    <mergeCell ref="E117:F117"/>
    <mergeCell ref="E118:F118"/>
    <mergeCell ref="E119:F119"/>
    <mergeCell ref="E114:F114"/>
    <mergeCell ref="E115:F115"/>
    <mergeCell ref="E116:F116"/>
    <mergeCell ref="E133:F133"/>
    <mergeCell ref="C134:C143"/>
    <mergeCell ref="D134:D143"/>
    <mergeCell ref="E134:F134"/>
    <mergeCell ref="E135:F135"/>
    <mergeCell ref="E136:F136"/>
    <mergeCell ref="E137:F137"/>
    <mergeCell ref="E138:F138"/>
    <mergeCell ref="E139:F139"/>
    <mergeCell ref="C123:C133"/>
    <mergeCell ref="D123:D133"/>
    <mergeCell ref="E140:F140"/>
    <mergeCell ref="E141:F141"/>
    <mergeCell ref="E142:F142"/>
    <mergeCell ref="E143:F143"/>
    <mergeCell ref="E126:F126"/>
    <mergeCell ref="E127:F127"/>
    <mergeCell ref="E128:F128"/>
    <mergeCell ref="E129:F129"/>
    <mergeCell ref="E131:F131"/>
    <mergeCell ref="E146:F146"/>
    <mergeCell ref="E147:F147"/>
    <mergeCell ref="E148:F148"/>
    <mergeCell ref="E149:F149"/>
    <mergeCell ref="E150:F150"/>
    <mergeCell ref="E151:F151"/>
    <mergeCell ref="C144:C148"/>
    <mergeCell ref="D144:D148"/>
    <mergeCell ref="E144:F144"/>
    <mergeCell ref="E145:F145"/>
    <mergeCell ref="E164:F164"/>
    <mergeCell ref="E165:F165"/>
    <mergeCell ref="E166:F166"/>
    <mergeCell ref="E167:F167"/>
    <mergeCell ref="E168:F168"/>
    <mergeCell ref="A169:B171"/>
    <mergeCell ref="C169:D169"/>
    <mergeCell ref="E169:F171"/>
    <mergeCell ref="E158:F158"/>
    <mergeCell ref="C159:C168"/>
    <mergeCell ref="D159:D168"/>
    <mergeCell ref="E159:F159"/>
    <mergeCell ref="E160:F160"/>
    <mergeCell ref="E161:F161"/>
    <mergeCell ref="E162:F162"/>
    <mergeCell ref="E163:F163"/>
    <mergeCell ref="C149:C158"/>
    <mergeCell ref="D149:D158"/>
    <mergeCell ref="E154:F154"/>
    <mergeCell ref="E155:F155"/>
    <mergeCell ref="E156:F156"/>
    <mergeCell ref="E157:F157"/>
    <mergeCell ref="E152:F152"/>
    <mergeCell ref="E153:F153"/>
    <mergeCell ref="E183:F183"/>
    <mergeCell ref="E184:F184"/>
    <mergeCell ref="M169:M171"/>
    <mergeCell ref="N169:N171"/>
    <mergeCell ref="C170:C171"/>
    <mergeCell ref="D170:D171"/>
    <mergeCell ref="A172:B172"/>
    <mergeCell ref="E172:M172"/>
    <mergeCell ref="G169:G171"/>
    <mergeCell ref="H169:H171"/>
    <mergeCell ref="I169:I171"/>
    <mergeCell ref="J169:J171"/>
    <mergeCell ref="K169:K171"/>
    <mergeCell ref="L169:L171"/>
    <mergeCell ref="E191:F191"/>
    <mergeCell ref="E192:F192"/>
    <mergeCell ref="E193:F193"/>
    <mergeCell ref="E194:F194"/>
    <mergeCell ref="E195:F195"/>
    <mergeCell ref="E196:F196"/>
    <mergeCell ref="C173:C195"/>
    <mergeCell ref="D173:D195"/>
    <mergeCell ref="E173:F173"/>
    <mergeCell ref="E174:F174"/>
    <mergeCell ref="E175:F175"/>
    <mergeCell ref="E176:F176"/>
    <mergeCell ref="E177:F177"/>
    <mergeCell ref="E178:F178"/>
    <mergeCell ref="E185:F185"/>
    <mergeCell ref="E186:F186"/>
    <mergeCell ref="E187:F187"/>
    <mergeCell ref="E188:F188"/>
    <mergeCell ref="E189:F189"/>
    <mergeCell ref="E190:F190"/>
    <mergeCell ref="E179:F179"/>
    <mergeCell ref="E180:F180"/>
    <mergeCell ref="E181:F181"/>
    <mergeCell ref="E182:F182"/>
    <mergeCell ref="E203:F203"/>
    <mergeCell ref="E204:F204"/>
    <mergeCell ref="E205:F205"/>
    <mergeCell ref="E206:F206"/>
    <mergeCell ref="E211:F211"/>
    <mergeCell ref="C212:C217"/>
    <mergeCell ref="D212:D217"/>
    <mergeCell ref="E212:F212"/>
    <mergeCell ref="C196:C211"/>
    <mergeCell ref="D196:D211"/>
    <mergeCell ref="E213:F213"/>
    <mergeCell ref="E197:F197"/>
    <mergeCell ref="E198:F198"/>
    <mergeCell ref="E199:F199"/>
    <mergeCell ref="E200:F200"/>
    <mergeCell ref="E201:F201"/>
    <mergeCell ref="E202:F202"/>
    <mergeCell ref="E214:F214"/>
    <mergeCell ref="E215:F215"/>
    <mergeCell ref="E216:F216"/>
    <mergeCell ref="E217:F217"/>
    <mergeCell ref="C218:C222"/>
    <mergeCell ref="D218:D222"/>
    <mergeCell ref="E218:F218"/>
    <mergeCell ref="E219:F219"/>
    <mergeCell ref="E220:F220"/>
    <mergeCell ref="E221:F221"/>
    <mergeCell ref="E222:F222"/>
    <mergeCell ref="A212:B217"/>
    <mergeCell ref="A218:B222"/>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zoomScale="85" zoomScaleNormal="85" workbookViewId="0">
      <selection activeCell="F119" sqref="F119:M122"/>
    </sheetView>
  </sheetViews>
  <sheetFormatPr baseColWidth="10" defaultRowHeight="15" x14ac:dyDescent="0.25"/>
  <cols>
    <col min="2" max="2" width="22.7109375" customWidth="1"/>
    <col min="6" max="6" width="31.28515625" customWidth="1"/>
    <col min="9" max="9" width="17.5703125" customWidth="1"/>
    <col min="12" max="12" width="24" customWidth="1"/>
    <col min="13" max="13" width="22" customWidth="1"/>
  </cols>
  <sheetData>
    <row r="1" spans="1:15" s="4" customFormat="1" ht="12.75" x14ac:dyDescent="0.25">
      <c r="A1" s="1" t="s">
        <v>0</v>
      </c>
      <c r="B1" s="2"/>
      <c r="C1" s="3"/>
    </row>
    <row r="2" spans="1:15" s="4" customFormat="1" ht="9.75" customHeight="1" x14ac:dyDescent="0.25">
      <c r="C2" s="3"/>
    </row>
    <row r="3" spans="1:15" s="4" customFormat="1" ht="12.75" customHeight="1" x14ac:dyDescent="0.25">
      <c r="A3" s="581" t="s">
        <v>1</v>
      </c>
      <c r="B3" s="577"/>
      <c r="C3" s="582" t="s">
        <v>2</v>
      </c>
      <c r="D3" s="583"/>
      <c r="E3" s="583"/>
      <c r="F3" s="584"/>
      <c r="H3" s="88" t="s">
        <v>3</v>
      </c>
      <c r="I3" s="89">
        <v>42451</v>
      </c>
    </row>
    <row r="4" spans="1:15" s="4" customFormat="1" ht="12.75" customHeight="1" x14ac:dyDescent="0.25">
      <c r="A4" s="585" t="s">
        <v>4</v>
      </c>
      <c r="B4" s="586"/>
      <c r="C4" s="582">
        <v>2016</v>
      </c>
      <c r="D4" s="584"/>
      <c r="E4" s="314"/>
      <c r="F4" s="8"/>
      <c r="G4" s="7"/>
      <c r="H4" s="7"/>
    </row>
    <row r="5" spans="1:15" s="4" customFormat="1" ht="12.75" customHeight="1" thickBot="1" x14ac:dyDescent="0.3">
      <c r="A5" s="581" t="s">
        <v>6</v>
      </c>
      <c r="B5" s="577"/>
      <c r="C5" s="660" t="s">
        <v>158</v>
      </c>
      <c r="D5" s="661"/>
      <c r="E5" s="315"/>
      <c r="F5" s="9"/>
      <c r="G5" s="7"/>
      <c r="H5" s="7"/>
    </row>
    <row r="6" spans="1:15" s="4" customFormat="1" ht="70.5" customHeight="1" thickBot="1" x14ac:dyDescent="0.3">
      <c r="A6" s="576" t="s">
        <v>159</v>
      </c>
      <c r="B6" s="590"/>
      <c r="C6" s="604">
        <v>873479</v>
      </c>
      <c r="D6" s="605"/>
      <c r="E6" s="289"/>
      <c r="F6" s="8"/>
      <c r="G6" s="451"/>
      <c r="H6" s="452"/>
    </row>
    <row r="7" spans="1:15" s="4" customFormat="1" ht="45.75" customHeight="1" thickBot="1" x14ac:dyDescent="0.3">
      <c r="A7" s="576" t="s">
        <v>156</v>
      </c>
      <c r="B7" s="590"/>
      <c r="C7" s="604">
        <v>873479</v>
      </c>
      <c r="D7" s="605"/>
      <c r="E7" s="289"/>
      <c r="F7" s="91"/>
      <c r="G7" s="450"/>
      <c r="H7" s="450"/>
      <c r="I7" s="450"/>
      <c r="J7" s="450"/>
      <c r="K7" s="450"/>
    </row>
    <row r="8" spans="1:15" s="4" customFormat="1" ht="20.100000000000001" customHeight="1" thickBot="1" x14ac:dyDescent="0.3">
      <c r="A8" s="576" t="s">
        <v>9</v>
      </c>
      <c r="B8" s="577"/>
      <c r="C8" s="578" t="s">
        <v>10</v>
      </c>
      <c r="D8" s="658"/>
      <c r="E8" s="173"/>
      <c r="F8" s="92" t="s">
        <v>11</v>
      </c>
      <c r="G8" s="240" t="s">
        <v>12</v>
      </c>
    </row>
    <row r="9" spans="1:15" s="4" customFormat="1" ht="14.25" customHeight="1" thickBot="1" x14ac:dyDescent="0.3">
      <c r="A9" s="576" t="s">
        <v>13</v>
      </c>
      <c r="B9" s="590"/>
      <c r="C9" s="662">
        <f>C7*0.05%</f>
        <v>436.73950000000002</v>
      </c>
      <c r="D9" s="663"/>
      <c r="E9" s="348"/>
      <c r="F9" s="15"/>
      <c r="G9" s="16"/>
    </row>
    <row r="10" spans="1:15" s="4" customFormat="1" ht="14.25" customHeight="1" thickBot="1" x14ac:dyDescent="0.3">
      <c r="A10" s="576" t="s">
        <v>14</v>
      </c>
      <c r="B10" s="590"/>
      <c r="C10" s="664">
        <v>585</v>
      </c>
      <c r="D10" s="665"/>
      <c r="E10" s="349"/>
      <c r="F10" s="17"/>
      <c r="G10" s="18"/>
      <c r="O10" s="7"/>
    </row>
    <row r="11" spans="1:15" s="4" customFormat="1" ht="9.75" customHeight="1" x14ac:dyDescent="0.25">
      <c r="B11" s="19"/>
      <c r="C11" s="20"/>
      <c r="D11" s="21"/>
      <c r="E11" s="21"/>
      <c r="F11" s="22"/>
      <c r="G11" s="22"/>
    </row>
    <row r="12" spans="1:15" s="4" customFormat="1" ht="24" customHeight="1" x14ac:dyDescent="0.25">
      <c r="A12" s="508" t="s">
        <v>15</v>
      </c>
      <c r="B12" s="544"/>
      <c r="C12" s="547" t="s">
        <v>160</v>
      </c>
      <c r="D12" s="666"/>
      <c r="E12" s="350"/>
      <c r="F12" s="638" t="s">
        <v>16</v>
      </c>
      <c r="G12" s="638" t="s">
        <v>17</v>
      </c>
      <c r="H12" s="638" t="s">
        <v>18</v>
      </c>
      <c r="I12" s="638" t="s">
        <v>19</v>
      </c>
      <c r="J12" s="638" t="s">
        <v>161</v>
      </c>
      <c r="K12" s="638" t="s">
        <v>21</v>
      </c>
      <c r="L12" s="638" t="s">
        <v>22</v>
      </c>
      <c r="M12" s="638" t="s">
        <v>23</v>
      </c>
    </row>
    <row r="13" spans="1:15" s="4" customFormat="1" ht="21" customHeight="1" x14ac:dyDescent="0.25">
      <c r="A13" s="545"/>
      <c r="B13" s="546"/>
      <c r="C13" s="93" t="s">
        <v>27</v>
      </c>
      <c r="D13" s="94" t="s">
        <v>14</v>
      </c>
      <c r="E13" s="295"/>
      <c r="F13" s="639"/>
      <c r="G13" s="643"/>
      <c r="H13" s="639"/>
      <c r="I13" s="639"/>
      <c r="J13" s="639"/>
      <c r="K13" s="639"/>
      <c r="L13" s="639"/>
      <c r="M13" s="639"/>
    </row>
    <row r="14" spans="1:15" s="4" customFormat="1" ht="9.75" customHeight="1" x14ac:dyDescent="0.25">
      <c r="A14" s="484" t="s">
        <v>28</v>
      </c>
      <c r="B14" s="485"/>
      <c r="C14" s="559">
        <f>(C7*0.01%)/6</f>
        <v>14.557983333333334</v>
      </c>
      <c r="D14" s="659">
        <v>15</v>
      </c>
      <c r="E14" s="174"/>
      <c r="F14" s="28" t="s">
        <v>29</v>
      </c>
      <c r="G14" s="29" t="s">
        <v>30</v>
      </c>
      <c r="H14" s="29"/>
      <c r="I14" s="29" t="s">
        <v>32</v>
      </c>
      <c r="J14" s="31"/>
      <c r="K14" s="32">
        <v>0.56999999999999995</v>
      </c>
      <c r="L14" s="31">
        <v>1</v>
      </c>
      <c r="M14" s="31" t="s">
        <v>33</v>
      </c>
    </row>
    <row r="15" spans="1:15" s="4" customFormat="1" ht="9.75" customHeight="1" x14ac:dyDescent="0.25">
      <c r="A15" s="486"/>
      <c r="B15" s="487"/>
      <c r="C15" s="560"/>
      <c r="D15" s="651"/>
      <c r="E15" s="169"/>
      <c r="F15" s="33" t="s">
        <v>31</v>
      </c>
      <c r="G15" s="44" t="s">
        <v>30</v>
      </c>
      <c r="H15" s="32"/>
      <c r="I15" s="32" t="s">
        <v>32</v>
      </c>
      <c r="J15" s="31"/>
      <c r="K15" s="32">
        <v>0.57999999999999996</v>
      </c>
      <c r="L15" s="31">
        <v>1</v>
      </c>
      <c r="M15" s="31" t="s">
        <v>33</v>
      </c>
    </row>
    <row r="16" spans="1:15" s="4" customFormat="1" ht="9.75" customHeight="1" x14ac:dyDescent="0.25">
      <c r="A16" s="486"/>
      <c r="B16" s="487"/>
      <c r="C16" s="560"/>
      <c r="D16" s="651"/>
      <c r="E16" s="169"/>
      <c r="F16" s="34" t="s">
        <v>34</v>
      </c>
      <c r="G16" s="44" t="s">
        <v>30</v>
      </c>
      <c r="H16" s="35"/>
      <c r="I16" s="35" t="s">
        <v>32</v>
      </c>
      <c r="J16" s="31"/>
      <c r="K16" s="32">
        <v>0.65</v>
      </c>
      <c r="L16" s="31">
        <v>1</v>
      </c>
      <c r="M16" s="31" t="s">
        <v>33</v>
      </c>
    </row>
    <row r="17" spans="1:13" s="4" customFormat="1" ht="9.75" customHeight="1" x14ac:dyDescent="0.25">
      <c r="A17" s="488"/>
      <c r="B17" s="489"/>
      <c r="C17" s="561"/>
      <c r="D17" s="652"/>
      <c r="E17" s="297"/>
      <c r="F17" s="36"/>
      <c r="G17" s="37"/>
      <c r="H17" s="37"/>
      <c r="I17" s="37"/>
      <c r="J17" s="37"/>
      <c r="K17" s="38"/>
      <c r="L17" s="37"/>
      <c r="M17" s="37"/>
    </row>
    <row r="18" spans="1:13" s="4" customFormat="1" ht="9.75" customHeight="1" x14ac:dyDescent="0.25">
      <c r="A18" s="484" t="s">
        <v>36</v>
      </c>
      <c r="B18" s="485"/>
      <c r="C18" s="559">
        <f>(C7*0.01%)/6</f>
        <v>14.557983333333334</v>
      </c>
      <c r="D18" s="650">
        <v>15</v>
      </c>
      <c r="E18" s="174"/>
      <c r="F18" s="95" t="s">
        <v>37</v>
      </c>
      <c r="G18" s="30" t="s">
        <v>38</v>
      </c>
      <c r="H18" s="34"/>
      <c r="I18" s="31"/>
      <c r="J18" s="31"/>
      <c r="K18" s="32">
        <v>2.2999999999999998</v>
      </c>
      <c r="L18" s="31">
        <v>10</v>
      </c>
      <c r="M18" s="31"/>
    </row>
    <row r="19" spans="1:13" s="4" customFormat="1" ht="9.75" customHeight="1" x14ac:dyDescent="0.25">
      <c r="A19" s="486"/>
      <c r="B19" s="487"/>
      <c r="C19" s="560"/>
      <c r="D19" s="651"/>
      <c r="E19" s="169"/>
      <c r="F19" s="34" t="s">
        <v>39</v>
      </c>
      <c r="G19" s="30" t="s">
        <v>38</v>
      </c>
      <c r="H19" s="34"/>
      <c r="I19" s="31" t="s">
        <v>57</v>
      </c>
      <c r="J19" s="31"/>
      <c r="K19" s="32">
        <v>1.3</v>
      </c>
      <c r="L19" s="31">
        <v>10</v>
      </c>
      <c r="M19" s="31"/>
    </row>
    <row r="20" spans="1:13" s="4" customFormat="1" ht="9.75" customHeight="1" x14ac:dyDescent="0.25">
      <c r="A20" s="486"/>
      <c r="B20" s="487"/>
      <c r="C20" s="560"/>
      <c r="D20" s="651"/>
      <c r="E20" s="169"/>
      <c r="F20" s="34" t="s">
        <v>163</v>
      </c>
      <c r="G20" s="30" t="s">
        <v>38</v>
      </c>
      <c r="H20" s="64"/>
      <c r="I20" s="32"/>
      <c r="J20" s="32"/>
      <c r="K20" s="32">
        <v>2</v>
      </c>
      <c r="L20" s="32">
        <v>10</v>
      </c>
      <c r="M20" s="32" t="s">
        <v>33</v>
      </c>
    </row>
    <row r="21" spans="1:13" s="4" customFormat="1" ht="9.75" customHeight="1" x14ac:dyDescent="0.25">
      <c r="A21" s="486"/>
      <c r="B21" s="487"/>
      <c r="C21" s="560"/>
      <c r="D21" s="651"/>
      <c r="E21" s="169"/>
      <c r="F21" s="34" t="s">
        <v>41</v>
      </c>
      <c r="G21" s="30" t="s">
        <v>38</v>
      </c>
      <c r="H21" s="64"/>
      <c r="I21" s="32"/>
      <c r="J21" s="32"/>
      <c r="K21" s="32">
        <v>2.4</v>
      </c>
      <c r="L21" s="32"/>
      <c r="M21" s="32"/>
    </row>
    <row r="22" spans="1:13" s="4" customFormat="1" ht="9.75" customHeight="1" x14ac:dyDescent="0.25">
      <c r="A22" s="486"/>
      <c r="B22" s="487"/>
      <c r="C22" s="560"/>
      <c r="D22" s="651"/>
      <c r="E22" s="169"/>
      <c r="F22" s="34" t="s">
        <v>43</v>
      </c>
      <c r="G22" s="30" t="s">
        <v>38</v>
      </c>
      <c r="H22" s="44"/>
      <c r="I22" s="32"/>
      <c r="J22" s="30"/>
      <c r="K22" s="32">
        <v>1</v>
      </c>
      <c r="L22" s="32"/>
      <c r="M22" s="32"/>
    </row>
    <row r="23" spans="1:13" s="4" customFormat="1" ht="9.75" customHeight="1" x14ac:dyDescent="0.25">
      <c r="A23" s="486"/>
      <c r="B23" s="487"/>
      <c r="C23" s="560"/>
      <c r="D23" s="651"/>
      <c r="E23" s="169"/>
      <c r="F23" s="34"/>
      <c r="G23" s="32"/>
      <c r="H23" s="32"/>
      <c r="I23" s="31"/>
      <c r="J23" s="31"/>
      <c r="K23" s="31"/>
      <c r="L23" s="31"/>
      <c r="M23" s="31"/>
    </row>
    <row r="24" spans="1:13" s="4" customFormat="1" ht="9.75" customHeight="1" x14ac:dyDescent="0.25">
      <c r="A24" s="488"/>
      <c r="B24" s="489"/>
      <c r="C24" s="561"/>
      <c r="D24" s="652"/>
      <c r="E24" s="297"/>
      <c r="F24" s="36"/>
      <c r="G24" s="37"/>
      <c r="H24" s="32"/>
      <c r="I24" s="37"/>
      <c r="J24" s="37"/>
      <c r="K24" s="37"/>
      <c r="L24" s="37"/>
      <c r="M24" s="37"/>
    </row>
    <row r="25" spans="1:13" s="4" customFormat="1" ht="9.75" customHeight="1" x14ac:dyDescent="0.25">
      <c r="A25" s="484" t="s">
        <v>44</v>
      </c>
      <c r="B25" s="485"/>
      <c r="C25" s="559">
        <f>(C7*0.01%)/6</f>
        <v>14.557983333333334</v>
      </c>
      <c r="D25" s="650">
        <v>15</v>
      </c>
      <c r="E25" s="174"/>
      <c r="F25" s="39"/>
      <c r="G25" s="29"/>
      <c r="H25" s="40"/>
      <c r="I25" s="29"/>
      <c r="J25" s="40"/>
      <c r="K25" s="29"/>
      <c r="L25" s="29"/>
      <c r="M25" s="29"/>
    </row>
    <row r="26" spans="1:13" s="4" customFormat="1" ht="9.75" customHeight="1" x14ac:dyDescent="0.25">
      <c r="A26" s="486"/>
      <c r="B26" s="487"/>
      <c r="C26" s="560"/>
      <c r="D26" s="651"/>
      <c r="E26" s="169"/>
      <c r="F26" s="43"/>
      <c r="G26" s="30"/>
      <c r="H26" s="44"/>
      <c r="I26" s="30"/>
      <c r="J26" s="44"/>
      <c r="K26" s="30"/>
      <c r="L26" s="30"/>
      <c r="M26" s="30"/>
    </row>
    <row r="27" spans="1:13" s="4" customFormat="1" ht="9.75" customHeight="1" x14ac:dyDescent="0.25">
      <c r="A27" s="486"/>
      <c r="B27" s="487"/>
      <c r="C27" s="560"/>
      <c r="D27" s="651"/>
      <c r="E27" s="169"/>
      <c r="F27" s="43"/>
      <c r="G27" s="30"/>
      <c r="H27" s="44"/>
      <c r="I27" s="30"/>
      <c r="J27" s="44"/>
      <c r="K27" s="30"/>
      <c r="L27" s="30"/>
      <c r="M27" s="30"/>
    </row>
    <row r="28" spans="1:13" s="4" customFormat="1" ht="9.75" customHeight="1" x14ac:dyDescent="0.25">
      <c r="A28" s="486"/>
      <c r="B28" s="487"/>
      <c r="C28" s="560"/>
      <c r="D28" s="651"/>
      <c r="E28" s="169"/>
      <c r="F28" s="42" t="s">
        <v>45</v>
      </c>
      <c r="G28" s="32" t="s">
        <v>30</v>
      </c>
      <c r="H28" s="32" t="s">
        <v>461</v>
      </c>
      <c r="I28" s="31" t="s">
        <v>460</v>
      </c>
      <c r="J28" s="32">
        <v>1.9</v>
      </c>
      <c r="K28" s="32">
        <v>0.7</v>
      </c>
      <c r="L28" s="32">
        <v>2</v>
      </c>
      <c r="M28" s="32" t="s">
        <v>33</v>
      </c>
    </row>
    <row r="29" spans="1:13" s="4" customFormat="1" ht="9.75" customHeight="1" x14ac:dyDescent="0.25">
      <c r="A29" s="486"/>
      <c r="B29" s="487"/>
      <c r="C29" s="560"/>
      <c r="D29" s="651"/>
      <c r="E29" s="169"/>
      <c r="F29" s="34" t="s">
        <v>48</v>
      </c>
      <c r="G29" s="32" t="s">
        <v>30</v>
      </c>
      <c r="H29" s="32" t="s">
        <v>49</v>
      </c>
      <c r="I29" s="31" t="s">
        <v>460</v>
      </c>
      <c r="J29" s="32">
        <v>2</v>
      </c>
      <c r="K29" s="32">
        <v>0.68</v>
      </c>
      <c r="L29" s="32">
        <v>2</v>
      </c>
      <c r="M29" s="32" t="s">
        <v>33</v>
      </c>
    </row>
    <row r="30" spans="1:13" s="4" customFormat="1" ht="9.75" customHeight="1" x14ac:dyDescent="0.25">
      <c r="A30" s="486"/>
      <c r="B30" s="487"/>
      <c r="C30" s="560"/>
      <c r="D30" s="651"/>
      <c r="E30" s="169"/>
      <c r="F30" s="466" t="s">
        <v>50</v>
      </c>
      <c r="G30" s="32" t="s">
        <v>30</v>
      </c>
      <c r="H30" s="32" t="s">
        <v>185</v>
      </c>
      <c r="I30" s="30" t="s">
        <v>460</v>
      </c>
      <c r="J30" s="32" t="s">
        <v>458</v>
      </c>
      <c r="K30" s="32" t="s">
        <v>458</v>
      </c>
      <c r="L30" s="31" t="s">
        <v>458</v>
      </c>
      <c r="M30" s="32" t="s">
        <v>33</v>
      </c>
    </row>
    <row r="31" spans="1:13" s="4" customFormat="1" ht="9.75" customHeight="1" x14ac:dyDescent="0.25">
      <c r="A31" s="486"/>
      <c r="B31" s="487"/>
      <c r="C31" s="560"/>
      <c r="D31" s="651"/>
      <c r="E31" s="169"/>
      <c r="F31" s="466"/>
      <c r="G31" s="30"/>
      <c r="H31" s="44"/>
      <c r="I31" s="30"/>
      <c r="J31" s="44"/>
      <c r="K31" s="30"/>
      <c r="L31" s="32"/>
      <c r="M31" s="30"/>
    </row>
    <row r="32" spans="1:13" s="4" customFormat="1" ht="9.75" customHeight="1" x14ac:dyDescent="0.25">
      <c r="A32" s="486"/>
      <c r="B32" s="487"/>
      <c r="C32" s="560"/>
      <c r="D32" s="651"/>
      <c r="E32" s="169"/>
      <c r="F32" s="34" t="s">
        <v>455</v>
      </c>
      <c r="G32" s="32" t="s">
        <v>458</v>
      </c>
      <c r="H32" s="32" t="s">
        <v>458</v>
      </c>
      <c r="I32" s="32" t="s">
        <v>458</v>
      </c>
      <c r="J32" s="32" t="s">
        <v>458</v>
      </c>
      <c r="K32" s="32" t="s">
        <v>458</v>
      </c>
      <c r="L32" s="32" t="s">
        <v>458</v>
      </c>
      <c r="M32" s="32" t="s">
        <v>33</v>
      </c>
    </row>
    <row r="33" spans="1:16" s="4" customFormat="1" ht="9.75" customHeight="1" x14ac:dyDescent="0.25">
      <c r="A33" s="486"/>
      <c r="B33" s="487"/>
      <c r="C33" s="560"/>
      <c r="D33" s="651"/>
      <c r="E33" s="169"/>
      <c r="F33" s="42" t="s">
        <v>456</v>
      </c>
      <c r="G33" s="32" t="s">
        <v>458</v>
      </c>
      <c r="H33" s="32" t="s">
        <v>458</v>
      </c>
      <c r="I33" s="32" t="s">
        <v>458</v>
      </c>
      <c r="J33" s="32" t="s">
        <v>458</v>
      </c>
      <c r="K33" s="32" t="s">
        <v>458</v>
      </c>
      <c r="L33" s="32" t="s">
        <v>458</v>
      </c>
      <c r="M33" s="31" t="s">
        <v>33</v>
      </c>
    </row>
    <row r="34" spans="1:16" s="4" customFormat="1" ht="9.75" customHeight="1" x14ac:dyDescent="0.25">
      <c r="A34" s="486"/>
      <c r="B34" s="487"/>
      <c r="C34" s="560"/>
      <c r="D34" s="651"/>
      <c r="E34" s="169"/>
      <c r="F34" s="42"/>
      <c r="G34" s="32"/>
      <c r="H34" s="32"/>
      <c r="I34" s="32"/>
      <c r="J34" s="31"/>
      <c r="K34" s="32"/>
      <c r="L34" s="31"/>
      <c r="M34" s="31"/>
    </row>
    <row r="35" spans="1:16" s="4" customFormat="1" ht="9.75" customHeight="1" x14ac:dyDescent="0.25">
      <c r="A35" s="488"/>
      <c r="B35" s="489"/>
      <c r="C35" s="561"/>
      <c r="D35" s="652"/>
      <c r="E35" s="169"/>
      <c r="F35" s="42"/>
      <c r="G35" s="31"/>
      <c r="H35" s="37"/>
      <c r="I35" s="37"/>
      <c r="J35" s="37"/>
      <c r="K35" s="37"/>
      <c r="L35" s="37"/>
      <c r="M35" s="37"/>
    </row>
    <row r="36" spans="1:16" s="4" customFormat="1" ht="9.75" customHeight="1" x14ac:dyDescent="0.25">
      <c r="A36" s="484" t="s">
        <v>51</v>
      </c>
      <c r="B36" s="485"/>
      <c r="C36" s="559">
        <f>(C7*0.01%)/6</f>
        <v>14.557983333333334</v>
      </c>
      <c r="D36" s="650">
        <v>15</v>
      </c>
      <c r="E36" s="174"/>
      <c r="F36" s="39"/>
      <c r="G36" s="29"/>
      <c r="H36" s="40"/>
      <c r="I36" s="29"/>
      <c r="J36" s="40"/>
      <c r="K36" s="29"/>
      <c r="L36" s="29"/>
      <c r="M36" s="29"/>
    </row>
    <row r="37" spans="1:16" s="4" customFormat="1" ht="9.75" customHeight="1" x14ac:dyDescent="0.25">
      <c r="A37" s="486"/>
      <c r="B37" s="487"/>
      <c r="C37" s="560"/>
      <c r="D37" s="651"/>
      <c r="E37" s="169"/>
      <c r="F37" s="42" t="s">
        <v>52</v>
      </c>
      <c r="G37" s="32" t="s">
        <v>30</v>
      </c>
      <c r="H37" s="31" t="s">
        <v>185</v>
      </c>
      <c r="I37" s="42" t="s">
        <v>164</v>
      </c>
      <c r="J37" s="35">
        <v>0.84</v>
      </c>
      <c r="K37" s="32">
        <v>0.84</v>
      </c>
      <c r="L37" s="35">
        <v>1</v>
      </c>
      <c r="M37" s="31" t="s">
        <v>33</v>
      </c>
    </row>
    <row r="38" spans="1:16" s="4" customFormat="1" ht="9.75" customHeight="1" x14ac:dyDescent="0.25">
      <c r="A38" s="486"/>
      <c r="B38" s="487"/>
      <c r="C38" s="560"/>
      <c r="D38" s="651"/>
      <c r="E38" s="169"/>
      <c r="F38" s="34"/>
      <c r="G38" s="32"/>
      <c r="H38" s="32"/>
      <c r="I38" s="32"/>
      <c r="J38" s="31"/>
      <c r="K38" s="30"/>
      <c r="L38" s="31"/>
      <c r="M38" s="31"/>
    </row>
    <row r="39" spans="1:16" s="4" customFormat="1" ht="9.75" customHeight="1" x14ac:dyDescent="0.25">
      <c r="A39" s="488"/>
      <c r="B39" s="489"/>
      <c r="C39" s="561"/>
      <c r="D39" s="652"/>
      <c r="E39" s="169"/>
      <c r="F39" s="42"/>
      <c r="G39" s="32"/>
      <c r="H39" s="31"/>
      <c r="I39" s="32"/>
      <c r="J39" s="31"/>
      <c r="K39" s="32"/>
      <c r="L39" s="31"/>
      <c r="M39" s="31"/>
    </row>
    <row r="40" spans="1:16" s="4" customFormat="1" ht="9.75" customHeight="1" x14ac:dyDescent="0.25">
      <c r="A40" s="606" t="s">
        <v>53</v>
      </c>
      <c r="B40" s="607"/>
      <c r="C40" s="559">
        <f>(C7*0.01%)/6</f>
        <v>14.557983333333334</v>
      </c>
      <c r="D40" s="650">
        <v>15</v>
      </c>
      <c r="E40" s="174"/>
      <c r="F40" s="45"/>
      <c r="G40" s="46"/>
      <c r="H40" s="40"/>
      <c r="I40" s="47"/>
      <c r="J40" s="29"/>
      <c r="K40" s="29"/>
      <c r="L40" s="29"/>
      <c r="M40" s="29"/>
    </row>
    <row r="41" spans="1:16" s="4" customFormat="1" ht="9.75" customHeight="1" x14ac:dyDescent="0.25">
      <c r="A41" s="608"/>
      <c r="B41" s="609"/>
      <c r="C41" s="560"/>
      <c r="D41" s="651"/>
      <c r="E41" s="169"/>
      <c r="F41" s="34" t="s">
        <v>55</v>
      </c>
      <c r="G41" s="32" t="s">
        <v>30</v>
      </c>
      <c r="H41" s="42"/>
      <c r="I41" s="30"/>
      <c r="J41" s="31"/>
      <c r="K41" s="31"/>
      <c r="L41" s="31"/>
      <c r="M41" s="31"/>
      <c r="O41" s="7"/>
      <c r="P41" s="7"/>
    </row>
    <row r="42" spans="1:16" s="4" customFormat="1" ht="9.75" customHeight="1" x14ac:dyDescent="0.25">
      <c r="A42" s="608"/>
      <c r="B42" s="609"/>
      <c r="C42" s="560"/>
      <c r="D42" s="651"/>
      <c r="E42" s="169"/>
      <c r="F42" s="34" t="s">
        <v>56</v>
      </c>
      <c r="G42" s="32" t="s">
        <v>30</v>
      </c>
      <c r="H42" s="30" t="s">
        <v>69</v>
      </c>
      <c r="I42" s="50" t="s">
        <v>69</v>
      </c>
      <c r="J42" s="32">
        <v>0.5</v>
      </c>
      <c r="K42" s="32">
        <v>0.5</v>
      </c>
      <c r="L42" s="32">
        <v>1</v>
      </c>
      <c r="M42" s="69" t="s">
        <v>33</v>
      </c>
      <c r="N42" s="153"/>
      <c r="O42" s="7"/>
      <c r="P42" s="7"/>
    </row>
    <row r="43" spans="1:16" s="4" customFormat="1" ht="9.75" customHeight="1" x14ac:dyDescent="0.25">
      <c r="A43" s="608"/>
      <c r="B43" s="609"/>
      <c r="C43" s="560"/>
      <c r="D43" s="651"/>
      <c r="E43" s="169"/>
      <c r="F43" s="48" t="s">
        <v>454</v>
      </c>
      <c r="G43" s="30" t="s">
        <v>30</v>
      </c>
      <c r="H43" s="42"/>
      <c r="I43" s="30"/>
      <c r="J43" s="50"/>
      <c r="K43" s="30"/>
      <c r="L43" s="30"/>
      <c r="M43" s="30"/>
      <c r="O43" s="7"/>
      <c r="P43" s="7"/>
    </row>
    <row r="44" spans="1:16" s="4" customFormat="1" ht="9.75" customHeight="1" x14ac:dyDescent="0.25">
      <c r="A44" s="608"/>
      <c r="B44" s="609"/>
      <c r="C44" s="560"/>
      <c r="D44" s="651"/>
      <c r="E44" s="169"/>
      <c r="F44" s="48" t="s">
        <v>58</v>
      </c>
      <c r="G44" s="30" t="s">
        <v>30</v>
      </c>
      <c r="H44" s="42"/>
      <c r="I44" s="30"/>
      <c r="J44" s="50"/>
      <c r="K44" s="30"/>
      <c r="L44" s="30"/>
      <c r="M44" s="30"/>
      <c r="O44" s="7"/>
      <c r="P44" s="7"/>
    </row>
    <row r="45" spans="1:16" s="4" customFormat="1" ht="9.75" customHeight="1" x14ac:dyDescent="0.25">
      <c r="A45" s="608"/>
      <c r="B45" s="609"/>
      <c r="C45" s="560"/>
      <c r="D45" s="651"/>
      <c r="E45" s="169"/>
      <c r="F45" s="48" t="s">
        <v>59</v>
      </c>
      <c r="G45" s="30" t="s">
        <v>30</v>
      </c>
      <c r="H45" s="42"/>
      <c r="I45" s="30"/>
      <c r="J45" s="50"/>
      <c r="K45" s="30"/>
      <c r="L45" s="30"/>
      <c r="M45" s="30"/>
    </row>
    <row r="46" spans="1:16" s="4" customFormat="1" ht="9.75" customHeight="1" x14ac:dyDescent="0.25">
      <c r="A46" s="608"/>
      <c r="B46" s="609"/>
      <c r="C46" s="560"/>
      <c r="D46" s="651"/>
      <c r="E46" s="169"/>
      <c r="F46" s="48" t="s">
        <v>60</v>
      </c>
      <c r="G46" s="30" t="s">
        <v>30</v>
      </c>
      <c r="H46" s="42"/>
      <c r="I46" s="30"/>
      <c r="J46" s="50"/>
      <c r="K46" s="30"/>
      <c r="L46" s="30"/>
      <c r="M46" s="30"/>
    </row>
    <row r="47" spans="1:16" s="4" customFormat="1" ht="9.75" customHeight="1" x14ac:dyDescent="0.25">
      <c r="A47" s="610"/>
      <c r="B47" s="611"/>
      <c r="C47" s="561"/>
      <c r="D47" s="652"/>
      <c r="E47" s="297"/>
      <c r="F47" s="51"/>
      <c r="G47" s="37"/>
      <c r="H47" s="37"/>
      <c r="I47" s="38"/>
      <c r="J47" s="41"/>
      <c r="K47" s="37"/>
      <c r="L47" s="37"/>
      <c r="M47" s="38"/>
    </row>
    <row r="48" spans="1:16" s="4" customFormat="1" ht="19.5" customHeight="1" x14ac:dyDescent="0.25">
      <c r="A48" s="667" t="s">
        <v>63</v>
      </c>
      <c r="B48" s="668"/>
      <c r="C48" s="54">
        <f>(C7*0.01%)/6</f>
        <v>14.557983333333334</v>
      </c>
      <c r="D48" s="96">
        <v>20</v>
      </c>
      <c r="E48" s="55"/>
      <c r="F48" s="56"/>
      <c r="G48" s="97"/>
      <c r="H48" s="653"/>
      <c r="I48" s="653"/>
      <c r="J48" s="653"/>
      <c r="K48" s="653"/>
      <c r="L48" s="653"/>
      <c r="M48" s="654"/>
    </row>
    <row r="49" spans="1:16" s="4" customFormat="1" ht="9.75" customHeight="1" x14ac:dyDescent="0.25">
      <c r="A49" s="612" t="s">
        <v>64</v>
      </c>
      <c r="B49" s="613"/>
      <c r="C49" s="129"/>
      <c r="D49" s="113">
        <v>10</v>
      </c>
      <c r="E49" s="174"/>
      <c r="F49" s="98" t="s">
        <v>64</v>
      </c>
      <c r="G49" s="29" t="s">
        <v>65</v>
      </c>
      <c r="H49" s="29" t="s">
        <v>49</v>
      </c>
      <c r="I49" s="29" t="s">
        <v>66</v>
      </c>
      <c r="J49" s="29">
        <v>0.25</v>
      </c>
      <c r="K49" s="29">
        <v>0.05</v>
      </c>
      <c r="L49" s="116">
        <v>0.3</v>
      </c>
      <c r="M49" s="31" t="s">
        <v>33</v>
      </c>
    </row>
    <row r="50" spans="1:16" s="4" customFormat="1" ht="9.75" customHeight="1" x14ac:dyDescent="0.25">
      <c r="A50" s="614" t="s">
        <v>67</v>
      </c>
      <c r="B50" s="615"/>
      <c r="C50" s="655"/>
      <c r="D50" s="519">
        <v>10</v>
      </c>
      <c r="E50" s="166"/>
      <c r="F50" s="82"/>
      <c r="G50" s="29"/>
      <c r="H50" s="29"/>
      <c r="I50" s="29"/>
      <c r="J50" s="40"/>
      <c r="K50" s="29"/>
      <c r="L50" s="29"/>
      <c r="M50" s="74"/>
    </row>
    <row r="51" spans="1:16" s="4" customFormat="1" ht="9.75" customHeight="1" x14ac:dyDescent="0.25">
      <c r="A51" s="616"/>
      <c r="B51" s="617"/>
      <c r="C51" s="656"/>
      <c r="D51" s="521"/>
      <c r="E51" s="167"/>
      <c r="F51" s="33"/>
      <c r="G51" s="75"/>
      <c r="H51" s="30"/>
      <c r="I51" s="32"/>
      <c r="J51" s="66"/>
      <c r="K51" s="35"/>
      <c r="L51" s="32"/>
      <c r="M51" s="65"/>
    </row>
    <row r="52" spans="1:16" s="4" customFormat="1" ht="9.75" customHeight="1" x14ac:dyDescent="0.25">
      <c r="A52" s="616"/>
      <c r="B52" s="617"/>
      <c r="C52" s="656"/>
      <c r="D52" s="521"/>
      <c r="E52" s="167"/>
      <c r="F52" s="83" t="s">
        <v>165</v>
      </c>
      <c r="G52" s="32" t="s">
        <v>65</v>
      </c>
      <c r="H52" s="30"/>
      <c r="I52" s="30" t="s">
        <v>69</v>
      </c>
      <c r="J52" s="32"/>
      <c r="K52" s="31">
        <v>0.5</v>
      </c>
      <c r="L52" s="32">
        <v>1</v>
      </c>
      <c r="M52" s="32" t="s">
        <v>33</v>
      </c>
    </row>
    <row r="53" spans="1:16" s="4" customFormat="1" ht="9.75" customHeight="1" x14ac:dyDescent="0.25">
      <c r="A53" s="616"/>
      <c r="B53" s="617"/>
      <c r="C53" s="656"/>
      <c r="D53" s="521"/>
      <c r="E53" s="167"/>
      <c r="F53" s="42" t="s">
        <v>166</v>
      </c>
      <c r="G53" s="31"/>
      <c r="H53" s="32"/>
      <c r="I53" s="31"/>
      <c r="J53" s="32"/>
      <c r="K53" s="31"/>
      <c r="L53" s="32"/>
      <c r="M53" s="32"/>
    </row>
    <row r="54" spans="1:16" s="4" customFormat="1" ht="9.75" customHeight="1" x14ac:dyDescent="0.25">
      <c r="A54" s="618"/>
      <c r="B54" s="619"/>
      <c r="C54" s="657"/>
      <c r="D54" s="522"/>
      <c r="E54" s="168"/>
      <c r="F54" s="51"/>
      <c r="G54" s="37"/>
      <c r="H54" s="37"/>
      <c r="I54" s="37"/>
      <c r="J54" s="41"/>
      <c r="K54" s="37"/>
      <c r="L54" s="37"/>
      <c r="M54" s="37"/>
    </row>
    <row r="55" spans="1:16" s="4" customFormat="1" ht="20.100000000000001" customHeight="1" x14ac:dyDescent="0.25">
      <c r="A55" s="508" t="s">
        <v>15</v>
      </c>
      <c r="B55" s="544"/>
      <c r="C55" s="547" t="s">
        <v>9</v>
      </c>
      <c r="D55" s="514"/>
      <c r="E55" s="351"/>
      <c r="F55" s="638" t="s">
        <v>16</v>
      </c>
      <c r="G55" s="638" t="s">
        <v>17</v>
      </c>
      <c r="H55" s="638" t="s">
        <v>18</v>
      </c>
      <c r="I55" s="638" t="s">
        <v>19</v>
      </c>
      <c r="J55" s="638" t="s">
        <v>161</v>
      </c>
      <c r="K55" s="638" t="s">
        <v>21</v>
      </c>
      <c r="L55" s="638" t="s">
        <v>22</v>
      </c>
      <c r="M55" s="638" t="s">
        <v>23</v>
      </c>
    </row>
    <row r="56" spans="1:16" s="4" customFormat="1" ht="30.75" customHeight="1" x14ac:dyDescent="0.25">
      <c r="A56" s="545"/>
      <c r="B56" s="546"/>
      <c r="C56" s="99" t="s">
        <v>27</v>
      </c>
      <c r="D56" s="94" t="s">
        <v>14</v>
      </c>
      <c r="E56" s="295"/>
      <c r="F56" s="639"/>
      <c r="G56" s="639"/>
      <c r="H56" s="639"/>
      <c r="I56" s="639"/>
      <c r="J56" s="639"/>
      <c r="K56" s="639"/>
      <c r="L56" s="639"/>
      <c r="M56" s="639"/>
    </row>
    <row r="57" spans="1:16" s="4" customFormat="1" ht="12.75" customHeight="1" x14ac:dyDescent="0.25">
      <c r="A57" s="484" t="s">
        <v>78</v>
      </c>
      <c r="B57" s="647"/>
      <c r="C57" s="632">
        <f>(C7*0.04%)*0.4</f>
        <v>139.75664000000003</v>
      </c>
      <c r="D57" s="629">
        <v>150</v>
      </c>
      <c r="E57" s="311">
        <v>90</v>
      </c>
      <c r="F57" s="353" t="s">
        <v>448</v>
      </c>
      <c r="G57" s="68" t="s">
        <v>79</v>
      </c>
      <c r="H57" s="32" t="s">
        <v>80</v>
      </c>
      <c r="I57" s="32" t="s">
        <v>57</v>
      </c>
      <c r="J57" s="64">
        <v>10</v>
      </c>
      <c r="K57" s="32">
        <v>20</v>
      </c>
      <c r="L57" s="29" t="s">
        <v>447</v>
      </c>
      <c r="M57" s="29"/>
    </row>
    <row r="58" spans="1:16" s="4" customFormat="1" ht="9.75" customHeight="1" x14ac:dyDescent="0.25">
      <c r="A58" s="486"/>
      <c r="B58" s="648"/>
      <c r="C58" s="633"/>
      <c r="D58" s="520"/>
      <c r="E58" s="150">
        <v>90</v>
      </c>
      <c r="F58" s="34" t="s">
        <v>342</v>
      </c>
      <c r="G58" s="67" t="s">
        <v>79</v>
      </c>
      <c r="H58" s="32" t="s">
        <v>80</v>
      </c>
      <c r="I58" s="32" t="s">
        <v>57</v>
      </c>
      <c r="J58" s="64">
        <v>12.5</v>
      </c>
      <c r="K58" s="32">
        <v>10</v>
      </c>
      <c r="L58" s="35" t="s">
        <v>81</v>
      </c>
      <c r="M58" s="65"/>
      <c r="P58" s="7"/>
    </row>
    <row r="59" spans="1:16" s="4" customFormat="1" ht="9.75" customHeight="1" x14ac:dyDescent="0.25">
      <c r="A59" s="486"/>
      <c r="B59" s="648"/>
      <c r="C59" s="633"/>
      <c r="D59" s="520"/>
      <c r="E59" s="150">
        <v>90</v>
      </c>
      <c r="F59" s="83" t="s">
        <v>338</v>
      </c>
      <c r="G59" s="67" t="s">
        <v>79</v>
      </c>
      <c r="H59" s="32" t="s">
        <v>80</v>
      </c>
      <c r="I59" s="32" t="s">
        <v>57</v>
      </c>
      <c r="J59" s="66">
        <v>50</v>
      </c>
      <c r="K59" s="35">
        <v>10</v>
      </c>
      <c r="L59" s="32" t="s">
        <v>82</v>
      </c>
      <c r="M59" s="67" t="s">
        <v>33</v>
      </c>
      <c r="P59" s="66"/>
    </row>
    <row r="60" spans="1:16" s="4" customFormat="1" ht="9.75" customHeight="1" x14ac:dyDescent="0.25">
      <c r="A60" s="486"/>
      <c r="B60" s="648"/>
      <c r="C60" s="633"/>
      <c r="D60" s="520"/>
      <c r="E60" s="150">
        <v>90</v>
      </c>
      <c r="F60" s="42" t="s">
        <v>274</v>
      </c>
      <c r="G60" s="67" t="s">
        <v>79</v>
      </c>
      <c r="H60" s="32" t="s">
        <v>80</v>
      </c>
      <c r="I60" s="32" t="s">
        <v>57</v>
      </c>
      <c r="J60" s="64">
        <v>250</v>
      </c>
      <c r="K60" s="32">
        <v>10</v>
      </c>
      <c r="L60" s="30" t="s">
        <v>83</v>
      </c>
      <c r="M60" s="68"/>
      <c r="P60" s="66"/>
    </row>
    <row r="61" spans="1:16" s="4" customFormat="1" ht="9.75" customHeight="1" x14ac:dyDescent="0.25">
      <c r="A61" s="486"/>
      <c r="B61" s="648"/>
      <c r="C61" s="633"/>
      <c r="D61" s="520"/>
      <c r="E61" s="150">
        <v>90</v>
      </c>
      <c r="F61" s="42" t="s">
        <v>275</v>
      </c>
      <c r="G61" s="67" t="s">
        <v>79</v>
      </c>
      <c r="H61" s="32" t="s">
        <v>80</v>
      </c>
      <c r="I61" s="32" t="s">
        <v>57</v>
      </c>
      <c r="J61" s="44">
        <v>80</v>
      </c>
      <c r="K61" s="30">
        <v>10</v>
      </c>
      <c r="L61" s="30" t="s">
        <v>84</v>
      </c>
      <c r="M61" s="68"/>
      <c r="P61" s="66"/>
    </row>
    <row r="62" spans="1:16" s="4" customFormat="1" ht="9.75" customHeight="1" x14ac:dyDescent="0.25">
      <c r="A62" s="486"/>
      <c r="B62" s="648"/>
      <c r="C62" s="633"/>
      <c r="D62" s="520"/>
      <c r="E62" s="150">
        <v>90</v>
      </c>
      <c r="F62" s="42" t="s">
        <v>276</v>
      </c>
      <c r="G62" s="67" t="s">
        <v>79</v>
      </c>
      <c r="H62" s="32" t="s">
        <v>80</v>
      </c>
      <c r="I62" s="67" t="s">
        <v>57</v>
      </c>
      <c r="J62" s="44">
        <v>100</v>
      </c>
      <c r="K62" s="35">
        <v>10</v>
      </c>
      <c r="L62" s="35" t="s">
        <v>85</v>
      </c>
      <c r="M62" s="67"/>
      <c r="P62" s="66"/>
    </row>
    <row r="63" spans="1:16" s="4" customFormat="1" ht="9.75" customHeight="1" x14ac:dyDescent="0.25">
      <c r="A63" s="486"/>
      <c r="B63" s="648"/>
      <c r="C63" s="633"/>
      <c r="D63" s="520"/>
      <c r="E63" s="150">
        <v>90</v>
      </c>
      <c r="F63" s="34" t="s">
        <v>277</v>
      </c>
      <c r="G63" s="67" t="s">
        <v>79</v>
      </c>
      <c r="H63" s="32" t="s">
        <v>80</v>
      </c>
      <c r="I63" s="67" t="s">
        <v>57</v>
      </c>
      <c r="J63" s="67">
        <v>100</v>
      </c>
      <c r="K63" s="67">
        <v>10</v>
      </c>
      <c r="L63" s="32" t="s">
        <v>86</v>
      </c>
      <c r="M63" s="65"/>
      <c r="P63" s="66"/>
    </row>
    <row r="64" spans="1:16" s="4" customFormat="1" ht="9.75" customHeight="1" x14ac:dyDescent="0.25">
      <c r="A64" s="486"/>
      <c r="B64" s="648"/>
      <c r="C64" s="633"/>
      <c r="D64" s="520"/>
      <c r="E64" s="150"/>
      <c r="F64" s="34"/>
      <c r="G64" s="124"/>
      <c r="H64" s="125"/>
      <c r="I64" s="125"/>
      <c r="J64" s="125"/>
      <c r="K64" s="118"/>
      <c r="L64" s="117"/>
      <c r="M64" s="124"/>
      <c r="P64" s="66"/>
    </row>
    <row r="65" spans="1:25" s="4" customFormat="1" ht="9.75" customHeight="1" x14ac:dyDescent="0.25">
      <c r="A65" s="486"/>
      <c r="B65" s="648"/>
      <c r="C65" s="633"/>
      <c r="D65" s="520"/>
      <c r="E65" s="150">
        <v>30</v>
      </c>
      <c r="F65" s="83" t="s">
        <v>87</v>
      </c>
      <c r="G65" s="121"/>
      <c r="H65" s="127"/>
      <c r="I65" s="127"/>
      <c r="J65" s="126"/>
      <c r="K65" s="52"/>
      <c r="L65" s="35">
        <v>115</v>
      </c>
      <c r="M65" s="124"/>
      <c r="P65" s="66"/>
    </row>
    <row r="66" spans="1:25" s="4" customFormat="1" ht="9.75" customHeight="1" x14ac:dyDescent="0.25">
      <c r="A66" s="486"/>
      <c r="B66" s="648"/>
      <c r="C66" s="633"/>
      <c r="D66" s="520"/>
      <c r="E66" s="150">
        <v>30</v>
      </c>
      <c r="F66" s="42" t="s">
        <v>88</v>
      </c>
      <c r="G66" s="32" t="s">
        <v>65</v>
      </c>
      <c r="H66" s="67"/>
      <c r="I66" s="32" t="s">
        <v>57</v>
      </c>
      <c r="J66" s="68"/>
      <c r="K66" s="67">
        <v>5</v>
      </c>
      <c r="L66" s="31">
        <v>10</v>
      </c>
      <c r="M66" s="31" t="s">
        <v>33</v>
      </c>
      <c r="P66" s="66"/>
    </row>
    <row r="67" spans="1:25" s="4" customFormat="1" ht="9.75" customHeight="1" x14ac:dyDescent="0.25">
      <c r="A67" s="486"/>
      <c r="B67" s="648"/>
      <c r="C67" s="633"/>
      <c r="D67" s="520"/>
      <c r="E67" s="150">
        <v>30</v>
      </c>
      <c r="F67" s="42" t="s">
        <v>89</v>
      </c>
      <c r="G67" s="32"/>
      <c r="H67" s="67"/>
      <c r="I67" s="67"/>
      <c r="J67" s="68"/>
      <c r="K67" s="44"/>
      <c r="L67" s="31">
        <v>200</v>
      </c>
      <c r="M67" s="31" t="s">
        <v>90</v>
      </c>
      <c r="P67" s="66"/>
    </row>
    <row r="68" spans="1:25" s="4" customFormat="1" ht="9.75" customHeight="1" x14ac:dyDescent="0.25">
      <c r="A68" s="486"/>
      <c r="B68" s="648"/>
      <c r="C68" s="633"/>
      <c r="D68" s="520"/>
      <c r="E68" s="150"/>
      <c r="F68" s="42"/>
      <c r="G68" s="67"/>
      <c r="H68" s="127"/>
      <c r="I68" s="127"/>
      <c r="J68" s="127"/>
      <c r="K68" s="52"/>
      <c r="L68" s="124"/>
      <c r="M68" s="124"/>
      <c r="P68" s="66"/>
    </row>
    <row r="69" spans="1:25" s="4" customFormat="1" ht="9.75" customHeight="1" x14ac:dyDescent="0.25">
      <c r="A69" s="486"/>
      <c r="B69" s="648"/>
      <c r="C69" s="633"/>
      <c r="D69" s="520"/>
      <c r="E69" s="150">
        <v>30</v>
      </c>
      <c r="F69" s="34" t="s">
        <v>278</v>
      </c>
      <c r="G69" s="67" t="s">
        <v>91</v>
      </c>
      <c r="H69" s="32"/>
      <c r="I69" s="67"/>
      <c r="J69" s="126"/>
      <c r="K69" s="67"/>
      <c r="L69" s="31"/>
      <c r="M69" s="32"/>
      <c r="P69" s="66"/>
    </row>
    <row r="70" spans="1:25" s="4" customFormat="1" ht="9.75" customHeight="1" x14ac:dyDescent="0.25">
      <c r="A70" s="486"/>
      <c r="B70" s="648"/>
      <c r="C70" s="633"/>
      <c r="D70" s="520"/>
      <c r="E70" s="150">
        <v>30</v>
      </c>
      <c r="F70" s="83" t="s">
        <v>279</v>
      </c>
      <c r="G70" s="67" t="s">
        <v>91</v>
      </c>
      <c r="H70" s="32"/>
      <c r="I70" s="67"/>
      <c r="J70" s="67"/>
      <c r="K70" s="44"/>
      <c r="L70" s="31"/>
      <c r="M70" s="70"/>
      <c r="P70" s="66"/>
      <c r="Q70" s="66"/>
      <c r="R70" s="66"/>
      <c r="S70" s="66"/>
      <c r="T70" s="66"/>
      <c r="U70" s="66"/>
      <c r="V70" s="66"/>
      <c r="W70" s="66"/>
      <c r="X70" s="66"/>
      <c r="Y70" s="7"/>
    </row>
    <row r="71" spans="1:25" s="4" customFormat="1" ht="9.75" customHeight="1" x14ac:dyDescent="0.25">
      <c r="A71" s="486"/>
      <c r="B71" s="648"/>
      <c r="C71" s="633"/>
      <c r="D71" s="520"/>
      <c r="E71" s="150">
        <v>30</v>
      </c>
      <c r="F71" s="34" t="s">
        <v>280</v>
      </c>
      <c r="G71" s="67" t="s">
        <v>91</v>
      </c>
      <c r="H71" s="32" t="s">
        <v>57</v>
      </c>
      <c r="I71" s="32" t="s">
        <v>92</v>
      </c>
      <c r="J71" s="67">
        <v>10</v>
      </c>
      <c r="K71" s="44">
        <v>6</v>
      </c>
      <c r="L71" s="31">
        <v>129</v>
      </c>
      <c r="M71" s="31" t="s">
        <v>33</v>
      </c>
      <c r="P71" s="66"/>
      <c r="Q71" s="66"/>
      <c r="R71" s="66"/>
      <c r="S71" s="66"/>
      <c r="T71" s="66"/>
      <c r="U71" s="66"/>
      <c r="V71" s="66"/>
      <c r="W71" s="66"/>
      <c r="X71" s="66"/>
      <c r="Y71" s="7"/>
    </row>
    <row r="72" spans="1:25" s="4" customFormat="1" ht="9.75" customHeight="1" x14ac:dyDescent="0.25">
      <c r="A72" s="486"/>
      <c r="B72" s="648"/>
      <c r="C72" s="633"/>
      <c r="D72" s="520"/>
      <c r="E72" s="150">
        <v>30</v>
      </c>
      <c r="F72" s="83" t="s">
        <v>343</v>
      </c>
      <c r="G72" s="67" t="s">
        <v>91</v>
      </c>
      <c r="H72" s="32"/>
      <c r="I72" s="32"/>
      <c r="J72" s="67"/>
      <c r="K72" s="64"/>
      <c r="L72" s="32"/>
      <c r="M72" s="67"/>
      <c r="P72" s="66"/>
      <c r="Q72" s="66"/>
      <c r="R72" s="66"/>
      <c r="S72" s="66"/>
      <c r="T72" s="66"/>
      <c r="U72" s="66"/>
      <c r="V72" s="66"/>
      <c r="W72" s="66"/>
      <c r="X72" s="66"/>
      <c r="Y72" s="7"/>
    </row>
    <row r="73" spans="1:25" s="4" customFormat="1" ht="9.75" customHeight="1" x14ac:dyDescent="0.25">
      <c r="A73" s="486"/>
      <c r="B73" s="648"/>
      <c r="C73" s="633"/>
      <c r="D73" s="520"/>
      <c r="E73" s="150">
        <v>30</v>
      </c>
      <c r="F73" s="42" t="s">
        <v>282</v>
      </c>
      <c r="G73" s="64" t="s">
        <v>91</v>
      </c>
      <c r="H73" s="30"/>
      <c r="I73" s="30"/>
      <c r="J73" s="68"/>
      <c r="K73" s="65"/>
      <c r="L73" s="35"/>
      <c r="M73" s="68"/>
      <c r="P73" s="66"/>
      <c r="Q73" s="114"/>
      <c r="R73" s="114"/>
      <c r="S73" s="114"/>
      <c r="T73" s="114"/>
      <c r="U73" s="114"/>
      <c r="V73" s="114"/>
      <c r="W73" s="114"/>
      <c r="X73" s="114"/>
      <c r="Y73" s="7"/>
    </row>
    <row r="74" spans="1:25" s="4" customFormat="1" ht="9.75" customHeight="1" x14ac:dyDescent="0.25">
      <c r="A74" s="486"/>
      <c r="B74" s="648"/>
      <c r="C74" s="634"/>
      <c r="D74" s="630"/>
      <c r="E74" s="150"/>
      <c r="F74" s="42"/>
      <c r="G74" s="64"/>
      <c r="H74" s="31"/>
      <c r="I74" s="31"/>
      <c r="J74" s="70"/>
      <c r="K74" s="70"/>
      <c r="L74" s="31"/>
      <c r="M74" s="70"/>
      <c r="P74" s="66"/>
      <c r="Q74" s="66"/>
      <c r="R74" s="66"/>
      <c r="S74" s="66"/>
      <c r="T74" s="66"/>
      <c r="U74" s="66"/>
      <c r="V74" s="66"/>
      <c r="W74" s="66"/>
      <c r="X74" s="66"/>
      <c r="Y74" s="7"/>
    </row>
    <row r="75" spans="1:25" s="4" customFormat="1" ht="9.75" customHeight="1" x14ac:dyDescent="0.25">
      <c r="A75" s="486"/>
      <c r="B75" s="648"/>
      <c r="C75" s="634"/>
      <c r="D75" s="630"/>
      <c r="E75" s="150"/>
      <c r="F75" s="42"/>
      <c r="G75" s="69"/>
      <c r="H75" s="32"/>
      <c r="I75" s="32"/>
      <c r="J75" s="67"/>
      <c r="K75" s="67"/>
      <c r="L75" s="32"/>
      <c r="M75" s="32"/>
      <c r="P75" s="66"/>
      <c r="Q75" s="66"/>
      <c r="R75" s="66"/>
      <c r="S75" s="66"/>
      <c r="T75" s="66"/>
      <c r="U75" s="66"/>
      <c r="V75" s="66"/>
      <c r="W75" s="66"/>
      <c r="X75" s="66"/>
      <c r="Y75" s="7"/>
    </row>
    <row r="76" spans="1:25" s="4" customFormat="1" ht="9.75" customHeight="1" thickBot="1" x14ac:dyDescent="0.3">
      <c r="A76" s="488"/>
      <c r="B76" s="649"/>
      <c r="C76" s="635"/>
      <c r="D76" s="631"/>
      <c r="E76" s="308"/>
      <c r="F76" s="51"/>
      <c r="G76" s="66"/>
      <c r="H76" s="75"/>
      <c r="I76" s="38"/>
      <c r="J76" s="66"/>
      <c r="K76" s="73"/>
      <c r="L76" s="38"/>
      <c r="M76" s="38"/>
      <c r="Q76" s="66"/>
      <c r="R76" s="66"/>
      <c r="S76" s="66"/>
      <c r="T76" s="66"/>
      <c r="U76" s="66"/>
      <c r="V76" s="66"/>
      <c r="W76" s="66"/>
      <c r="X76" s="66"/>
      <c r="Y76" s="7"/>
    </row>
    <row r="77" spans="1:25" s="4" customFormat="1" ht="36" customHeight="1" thickBot="1" x14ac:dyDescent="0.3">
      <c r="A77" s="667" t="s">
        <v>464</v>
      </c>
      <c r="B77" s="669"/>
      <c r="C77" s="71">
        <f>(C7*0.04%)*0.5</f>
        <v>174.69580000000002</v>
      </c>
      <c r="D77" s="55">
        <v>260</v>
      </c>
      <c r="E77" s="55"/>
      <c r="F77" s="100"/>
      <c r="G77" s="128"/>
      <c r="H77" s="644"/>
      <c r="I77" s="645"/>
      <c r="J77" s="645"/>
      <c r="K77" s="645"/>
      <c r="L77" s="645"/>
      <c r="M77" s="646"/>
      <c r="Q77" s="66"/>
      <c r="R77" s="66"/>
      <c r="S77" s="66"/>
      <c r="T77" s="66"/>
      <c r="U77" s="66"/>
      <c r="V77" s="66"/>
      <c r="W77" s="66"/>
      <c r="X77" s="66"/>
      <c r="Y77" s="7"/>
    </row>
    <row r="78" spans="1:25" s="4" customFormat="1" ht="9.75" customHeight="1" x14ac:dyDescent="0.25">
      <c r="A78" s="484" t="s">
        <v>95</v>
      </c>
      <c r="B78" s="485"/>
      <c r="C78" s="473"/>
      <c r="D78" s="475">
        <v>170</v>
      </c>
      <c r="E78" s="309">
        <v>40</v>
      </c>
      <c r="F78" s="146" t="s">
        <v>344</v>
      </c>
      <c r="G78" s="50" t="s">
        <v>65</v>
      </c>
      <c r="H78" s="47"/>
      <c r="I78" s="29" t="s">
        <v>96</v>
      </c>
      <c r="J78" s="40"/>
      <c r="K78" s="29">
        <v>500</v>
      </c>
      <c r="L78" s="29">
        <v>1500</v>
      </c>
      <c r="M78" s="29" t="s">
        <v>76</v>
      </c>
      <c r="Q78" s="114"/>
      <c r="R78" s="114"/>
      <c r="S78" s="114"/>
      <c r="T78" s="114"/>
      <c r="U78" s="114"/>
      <c r="V78" s="114"/>
      <c r="W78" s="114"/>
      <c r="X78" s="114"/>
      <c r="Y78" s="7"/>
    </row>
    <row r="79" spans="1:25" s="4" customFormat="1" ht="9.75" customHeight="1" x14ac:dyDescent="0.25">
      <c r="A79" s="486"/>
      <c r="B79" s="487"/>
      <c r="C79" s="473"/>
      <c r="D79" s="476"/>
      <c r="E79" s="300">
        <v>30</v>
      </c>
      <c r="F79" s="146" t="s">
        <v>285</v>
      </c>
      <c r="G79" s="50" t="s">
        <v>65</v>
      </c>
      <c r="H79" s="30"/>
      <c r="I79" s="30" t="s">
        <v>97</v>
      </c>
      <c r="J79" s="30"/>
      <c r="K79" s="30">
        <v>100</v>
      </c>
      <c r="L79" s="30">
        <v>400</v>
      </c>
      <c r="M79" s="30" t="s">
        <v>76</v>
      </c>
      <c r="Q79" s="66"/>
      <c r="R79" s="66"/>
      <c r="S79" s="66"/>
      <c r="T79" s="66"/>
      <c r="U79" s="66"/>
      <c r="V79" s="66"/>
      <c r="W79" s="66"/>
      <c r="X79" s="66"/>
      <c r="Y79" s="7"/>
    </row>
    <row r="80" spans="1:25" s="4" customFormat="1" ht="9.75" customHeight="1" x14ac:dyDescent="0.25">
      <c r="A80" s="486"/>
      <c r="B80" s="487"/>
      <c r="C80" s="473"/>
      <c r="D80" s="476"/>
      <c r="E80" s="300">
        <v>30</v>
      </c>
      <c r="F80" s="357" t="s">
        <v>286</v>
      </c>
      <c r="G80" s="44" t="s">
        <v>65</v>
      </c>
      <c r="H80" s="32"/>
      <c r="I80" s="32" t="s">
        <v>97</v>
      </c>
      <c r="J80" s="32"/>
      <c r="K80" s="32">
        <v>1</v>
      </c>
      <c r="L80" s="32">
        <v>10</v>
      </c>
      <c r="M80" s="32" t="s">
        <v>76</v>
      </c>
      <c r="Q80" s="66"/>
      <c r="R80" s="66"/>
      <c r="S80" s="66"/>
      <c r="T80" s="66"/>
      <c r="U80" s="66"/>
      <c r="V80" s="66"/>
      <c r="W80" s="66"/>
      <c r="X80" s="66"/>
      <c r="Y80" s="7"/>
    </row>
    <row r="81" spans="1:25" s="4" customFormat="1" ht="9.75" customHeight="1" x14ac:dyDescent="0.25">
      <c r="A81" s="486"/>
      <c r="B81" s="487"/>
      <c r="C81" s="473"/>
      <c r="D81" s="476"/>
      <c r="E81" s="300">
        <v>30</v>
      </c>
      <c r="F81" s="127" t="s">
        <v>345</v>
      </c>
      <c r="G81" s="44" t="s">
        <v>65</v>
      </c>
      <c r="H81" s="122"/>
      <c r="I81" s="32" t="s">
        <v>97</v>
      </c>
      <c r="J81" s="122"/>
      <c r="K81" s="32">
        <v>25</v>
      </c>
      <c r="L81" s="32">
        <v>100</v>
      </c>
      <c r="M81" s="32" t="s">
        <v>76</v>
      </c>
      <c r="Q81" s="66"/>
      <c r="R81" s="66"/>
      <c r="S81" s="66"/>
      <c r="T81" s="66"/>
      <c r="U81" s="66"/>
      <c r="V81" s="66"/>
      <c r="W81" s="66"/>
      <c r="X81" s="66"/>
      <c r="Y81" s="7"/>
    </row>
    <row r="82" spans="1:25" s="4" customFormat="1" ht="9.75" customHeight="1" x14ac:dyDescent="0.25">
      <c r="A82" s="486"/>
      <c r="B82" s="487"/>
      <c r="C82" s="473"/>
      <c r="D82" s="476"/>
      <c r="E82" s="300">
        <v>25</v>
      </c>
      <c r="F82" s="277" t="s">
        <v>287</v>
      </c>
      <c r="G82" s="32" t="s">
        <v>91</v>
      </c>
      <c r="H82" s="30"/>
      <c r="I82" s="30" t="s">
        <v>98</v>
      </c>
      <c r="J82" s="30"/>
      <c r="K82" s="30">
        <v>8</v>
      </c>
      <c r="L82" s="30">
        <v>108</v>
      </c>
      <c r="M82" s="30" t="s">
        <v>33</v>
      </c>
      <c r="Q82" s="66"/>
      <c r="R82" s="66"/>
      <c r="S82" s="66"/>
      <c r="T82" s="66"/>
      <c r="U82" s="66"/>
      <c r="V82" s="66"/>
      <c r="W82" s="66"/>
      <c r="X82" s="66"/>
      <c r="Y82" s="7"/>
    </row>
    <row r="83" spans="1:25" s="4" customFormat="1" ht="9.75" customHeight="1" x14ac:dyDescent="0.25">
      <c r="A83" s="486"/>
      <c r="B83" s="487"/>
      <c r="C83" s="473"/>
      <c r="D83" s="476"/>
      <c r="E83" s="300">
        <v>25</v>
      </c>
      <c r="F83" s="358" t="s">
        <v>218</v>
      </c>
      <c r="G83" s="32" t="s">
        <v>91</v>
      </c>
      <c r="H83" s="30"/>
      <c r="I83" s="30" t="s">
        <v>98</v>
      </c>
      <c r="J83" s="30"/>
      <c r="K83" s="30">
        <v>6</v>
      </c>
      <c r="L83" s="30">
        <v>108</v>
      </c>
      <c r="M83" s="31" t="s">
        <v>90</v>
      </c>
      <c r="Q83" s="66"/>
      <c r="R83" s="66"/>
      <c r="S83" s="66"/>
      <c r="T83" s="66"/>
      <c r="U83" s="66"/>
      <c r="V83" s="66"/>
      <c r="W83" s="66"/>
      <c r="X83" s="66"/>
      <c r="Y83" s="7"/>
    </row>
    <row r="84" spans="1:25" s="4" customFormat="1" ht="9.75" customHeight="1" x14ac:dyDescent="0.25">
      <c r="A84" s="486"/>
      <c r="B84" s="487"/>
      <c r="C84" s="473"/>
      <c r="D84" s="476"/>
      <c r="E84" s="300">
        <v>25</v>
      </c>
      <c r="F84" s="358" t="s">
        <v>288</v>
      </c>
      <c r="G84" s="32" t="s">
        <v>91</v>
      </c>
      <c r="H84" s="30"/>
      <c r="I84" s="30" t="s">
        <v>98</v>
      </c>
      <c r="J84" s="30"/>
      <c r="K84" s="30">
        <v>6</v>
      </c>
      <c r="L84" s="30">
        <v>115</v>
      </c>
      <c r="M84" s="32"/>
      <c r="Q84" s="66"/>
      <c r="R84" s="66"/>
      <c r="S84" s="66"/>
      <c r="T84" s="66"/>
      <c r="U84" s="66"/>
      <c r="V84" s="66"/>
      <c r="W84" s="66"/>
      <c r="X84" s="66"/>
      <c r="Y84" s="7"/>
    </row>
    <row r="85" spans="1:25" s="4" customFormat="1" ht="9.75" customHeight="1" x14ac:dyDescent="0.25">
      <c r="A85" s="486"/>
      <c r="B85" s="487"/>
      <c r="C85" s="473"/>
      <c r="D85" s="476"/>
      <c r="E85" s="300">
        <v>25</v>
      </c>
      <c r="F85" s="358" t="s">
        <v>289</v>
      </c>
      <c r="G85" s="30" t="s">
        <v>91</v>
      </c>
      <c r="H85" s="30"/>
      <c r="I85" s="30" t="s">
        <v>98</v>
      </c>
      <c r="J85" s="30"/>
      <c r="K85" s="30">
        <v>8</v>
      </c>
      <c r="L85" s="30">
        <v>111</v>
      </c>
      <c r="M85" s="32"/>
      <c r="Q85" s="66"/>
      <c r="R85" s="66"/>
      <c r="S85" s="66"/>
      <c r="T85" s="66"/>
      <c r="U85" s="66"/>
      <c r="V85" s="66"/>
      <c r="W85" s="66"/>
      <c r="X85" s="66"/>
      <c r="Y85" s="7"/>
    </row>
    <row r="86" spans="1:25" s="4" customFormat="1" ht="9.75" customHeight="1" x14ac:dyDescent="0.25">
      <c r="A86" s="486"/>
      <c r="B86" s="487"/>
      <c r="C86" s="473"/>
      <c r="D86" s="476"/>
      <c r="E86" s="300"/>
      <c r="F86" s="125"/>
      <c r="G86" s="122"/>
      <c r="H86" s="124"/>
      <c r="I86" s="121"/>
      <c r="J86" s="124"/>
      <c r="K86" s="121"/>
      <c r="L86" s="123"/>
      <c r="M86" s="121"/>
      <c r="Q86" s="66"/>
      <c r="R86" s="66"/>
      <c r="S86" s="66"/>
      <c r="T86" s="66"/>
      <c r="U86" s="66"/>
      <c r="V86" s="66"/>
      <c r="W86" s="66"/>
      <c r="X86" s="66"/>
      <c r="Y86" s="7"/>
    </row>
    <row r="87" spans="1:25" s="4" customFormat="1" ht="9.75" customHeight="1" x14ac:dyDescent="0.25">
      <c r="A87" s="486"/>
      <c r="B87" s="487"/>
      <c r="C87" s="473"/>
      <c r="D87" s="476"/>
      <c r="E87" s="300">
        <v>15</v>
      </c>
      <c r="F87" s="357" t="s">
        <v>290</v>
      </c>
      <c r="G87" s="32" t="s">
        <v>91</v>
      </c>
      <c r="H87" s="30"/>
      <c r="I87" s="32" t="s">
        <v>99</v>
      </c>
      <c r="J87" s="30"/>
      <c r="K87" s="32">
        <v>45</v>
      </c>
      <c r="L87" s="32">
        <v>1020</v>
      </c>
      <c r="M87" s="32" t="s">
        <v>33</v>
      </c>
    </row>
    <row r="88" spans="1:25" s="4" customFormat="1" ht="9.75" customHeight="1" x14ac:dyDescent="0.25">
      <c r="A88" s="486"/>
      <c r="B88" s="487"/>
      <c r="C88" s="473"/>
      <c r="D88" s="476"/>
      <c r="E88" s="300">
        <v>15</v>
      </c>
      <c r="F88" s="358" t="s">
        <v>291</v>
      </c>
      <c r="G88" s="32" t="s">
        <v>91</v>
      </c>
      <c r="H88" s="30"/>
      <c r="I88" s="30" t="s">
        <v>99</v>
      </c>
      <c r="J88" s="30"/>
      <c r="K88" s="44">
        <v>30</v>
      </c>
      <c r="L88" s="30">
        <v>526</v>
      </c>
      <c r="M88" s="68"/>
    </row>
    <row r="89" spans="1:25" s="4" customFormat="1" ht="9.75" customHeight="1" x14ac:dyDescent="0.25">
      <c r="A89" s="486"/>
      <c r="B89" s="487"/>
      <c r="C89" s="473"/>
      <c r="D89" s="476"/>
      <c r="E89" s="300">
        <v>15</v>
      </c>
      <c r="F89" s="357" t="s">
        <v>292</v>
      </c>
      <c r="G89" s="32" t="s">
        <v>91</v>
      </c>
      <c r="H89" s="32"/>
      <c r="I89" s="44" t="s">
        <v>99</v>
      </c>
      <c r="J89" s="32"/>
      <c r="K89" s="64">
        <v>25</v>
      </c>
      <c r="L89" s="50">
        <v>523</v>
      </c>
      <c r="M89" s="32"/>
    </row>
    <row r="90" spans="1:25" s="4" customFormat="1" ht="9.75" customHeight="1" x14ac:dyDescent="0.25">
      <c r="A90" s="486"/>
      <c r="B90" s="487"/>
      <c r="C90" s="473"/>
      <c r="D90" s="476"/>
      <c r="E90" s="300">
        <v>15</v>
      </c>
      <c r="F90" s="357" t="s">
        <v>293</v>
      </c>
      <c r="G90" s="32" t="s">
        <v>91</v>
      </c>
      <c r="H90" s="32"/>
      <c r="I90" s="44" t="s">
        <v>99</v>
      </c>
      <c r="J90" s="32"/>
      <c r="K90" s="64">
        <v>30</v>
      </c>
      <c r="L90" s="69">
        <v>527</v>
      </c>
      <c r="M90" s="32"/>
    </row>
    <row r="91" spans="1:25" s="4" customFormat="1" ht="9.75" customHeight="1" x14ac:dyDescent="0.25">
      <c r="A91" s="486"/>
      <c r="B91" s="487"/>
      <c r="C91" s="473"/>
      <c r="D91" s="476"/>
      <c r="E91" s="300">
        <v>15</v>
      </c>
      <c r="F91" s="371" t="s">
        <v>294</v>
      </c>
      <c r="G91" s="31" t="s">
        <v>91</v>
      </c>
      <c r="H91" s="31"/>
      <c r="I91" s="66" t="s">
        <v>99</v>
      </c>
      <c r="J91" s="35"/>
      <c r="K91" s="32">
        <v>30</v>
      </c>
      <c r="L91" s="75">
        <v>250</v>
      </c>
      <c r="M91" s="35"/>
    </row>
    <row r="92" spans="1:25" s="4" customFormat="1" ht="9.75" customHeight="1" x14ac:dyDescent="0.25">
      <c r="A92" s="486"/>
      <c r="B92" s="487"/>
      <c r="C92" s="473"/>
      <c r="D92" s="476"/>
      <c r="E92" s="300"/>
      <c r="F92" s="372"/>
      <c r="G92" s="31"/>
      <c r="H92" s="31"/>
      <c r="I92" s="31"/>
      <c r="J92" s="32"/>
      <c r="K92" s="35"/>
      <c r="L92" s="32"/>
      <c r="M92" s="31"/>
    </row>
    <row r="93" spans="1:25" s="4" customFormat="1" ht="9.75" customHeight="1" x14ac:dyDescent="0.25">
      <c r="A93" s="486"/>
      <c r="B93" s="487"/>
      <c r="C93" s="473"/>
      <c r="D93" s="476"/>
      <c r="E93" s="300"/>
      <c r="F93" s="372"/>
      <c r="G93" s="32"/>
      <c r="H93" s="31"/>
      <c r="I93" s="32"/>
      <c r="J93" s="32"/>
      <c r="K93" s="31"/>
      <c r="L93" s="35"/>
      <c r="M93" s="31"/>
    </row>
    <row r="94" spans="1:25" s="4" customFormat="1" ht="9.75" customHeight="1" x14ac:dyDescent="0.25">
      <c r="A94" s="488"/>
      <c r="B94" s="489"/>
      <c r="C94" s="474"/>
      <c r="D94" s="477"/>
      <c r="E94" s="308"/>
      <c r="F94" s="373"/>
      <c r="G94" s="120"/>
      <c r="H94" s="37"/>
      <c r="I94" s="120"/>
      <c r="J94" s="38"/>
      <c r="K94" s="37"/>
      <c r="L94" s="37"/>
      <c r="M94" s="37"/>
    </row>
    <row r="95" spans="1:25" s="4" customFormat="1" ht="9.75" customHeight="1" x14ac:dyDescent="0.25">
      <c r="A95" s="484" t="s">
        <v>100</v>
      </c>
      <c r="B95" s="485"/>
      <c r="C95" s="472"/>
      <c r="D95" s="475">
        <v>15</v>
      </c>
      <c r="E95" s="299"/>
      <c r="F95" s="115"/>
      <c r="G95" s="47"/>
      <c r="H95" s="47"/>
      <c r="I95" s="29"/>
      <c r="J95" s="29"/>
      <c r="K95" s="29"/>
      <c r="L95" s="29"/>
      <c r="M95" s="29"/>
    </row>
    <row r="96" spans="1:25" s="4" customFormat="1" ht="9.75" customHeight="1" x14ac:dyDescent="0.25">
      <c r="A96" s="486"/>
      <c r="B96" s="487"/>
      <c r="C96" s="473"/>
      <c r="D96" s="476"/>
      <c r="E96" s="150"/>
      <c r="F96" s="145"/>
      <c r="G96" s="32"/>
      <c r="H96" s="31"/>
      <c r="I96" s="32"/>
      <c r="J96" s="32"/>
      <c r="K96" s="32"/>
      <c r="L96" s="32"/>
      <c r="M96" s="32"/>
    </row>
    <row r="97" spans="1:16" s="4" customFormat="1" ht="9.75" customHeight="1" x14ac:dyDescent="0.25">
      <c r="A97" s="486"/>
      <c r="B97" s="487"/>
      <c r="C97" s="473"/>
      <c r="D97" s="476"/>
      <c r="E97" s="150"/>
      <c r="F97" s="357" t="s">
        <v>198</v>
      </c>
      <c r="G97" s="75" t="s">
        <v>91</v>
      </c>
      <c r="H97" s="32"/>
      <c r="I97" s="32" t="s">
        <v>167</v>
      </c>
      <c r="J97" s="35"/>
      <c r="K97" s="32">
        <v>5.4</v>
      </c>
      <c r="L97" s="35">
        <v>20</v>
      </c>
      <c r="M97" s="35" t="s">
        <v>102</v>
      </c>
    </row>
    <row r="98" spans="1:16" s="4" customFormat="1" ht="9.75" customHeight="1" x14ac:dyDescent="0.25">
      <c r="A98" s="486"/>
      <c r="B98" s="487"/>
      <c r="C98" s="473"/>
      <c r="D98" s="476"/>
      <c r="E98" s="150"/>
      <c r="F98" s="357" t="s">
        <v>199</v>
      </c>
      <c r="G98" s="31" t="s">
        <v>91</v>
      </c>
      <c r="H98" s="50"/>
      <c r="I98" s="32" t="s">
        <v>167</v>
      </c>
      <c r="J98" s="32"/>
      <c r="K98" s="35">
        <v>17.899999999999999</v>
      </c>
      <c r="L98" s="32">
        <v>20</v>
      </c>
      <c r="M98" s="32"/>
    </row>
    <row r="99" spans="1:16" s="4" customFormat="1" ht="9.75" customHeight="1" x14ac:dyDescent="0.25">
      <c r="A99" s="486"/>
      <c r="B99" s="487"/>
      <c r="C99" s="473"/>
      <c r="D99" s="476"/>
      <c r="E99" s="150"/>
      <c r="F99" s="357" t="s">
        <v>197</v>
      </c>
      <c r="G99" s="31" t="s">
        <v>91</v>
      </c>
      <c r="H99" s="69"/>
      <c r="I99" s="32" t="s">
        <v>167</v>
      </c>
      <c r="J99" s="32"/>
      <c r="K99" s="31">
        <v>5.8</v>
      </c>
      <c r="L99" s="32">
        <v>10</v>
      </c>
      <c r="M99" s="32"/>
    </row>
    <row r="100" spans="1:16" s="4" customFormat="1" ht="9.75" customHeight="1" x14ac:dyDescent="0.25">
      <c r="A100" s="488"/>
      <c r="B100" s="489"/>
      <c r="C100" s="474"/>
      <c r="D100" s="477"/>
      <c r="E100" s="308"/>
      <c r="F100" s="145"/>
      <c r="G100" s="37"/>
      <c r="H100" s="75"/>
      <c r="I100" s="38"/>
      <c r="J100" s="35"/>
      <c r="K100" s="37"/>
      <c r="L100" s="35"/>
      <c r="M100" s="35"/>
    </row>
    <row r="101" spans="1:16" s="4" customFormat="1" ht="9.75" customHeight="1" x14ac:dyDescent="0.25">
      <c r="A101" s="484" t="s">
        <v>103</v>
      </c>
      <c r="B101" s="485"/>
      <c r="C101" s="472"/>
      <c r="D101" s="475">
        <v>15</v>
      </c>
      <c r="E101" s="166"/>
      <c r="F101" s="28" t="s">
        <v>104</v>
      </c>
      <c r="G101" s="40" t="s">
        <v>65</v>
      </c>
      <c r="H101" s="29"/>
      <c r="I101" s="40" t="s">
        <v>98</v>
      </c>
      <c r="J101" s="29"/>
      <c r="K101" s="32">
        <v>0.8</v>
      </c>
      <c r="L101" s="29">
        <v>10</v>
      </c>
      <c r="M101" s="29"/>
    </row>
    <row r="102" spans="1:16" s="4" customFormat="1" ht="9.75" customHeight="1" x14ac:dyDescent="0.25">
      <c r="A102" s="486"/>
      <c r="B102" s="487"/>
      <c r="C102" s="473"/>
      <c r="D102" s="476"/>
      <c r="E102" s="167"/>
      <c r="F102" s="277" t="s">
        <v>105</v>
      </c>
      <c r="G102" s="64" t="s">
        <v>65</v>
      </c>
      <c r="H102" s="32"/>
      <c r="I102" s="64" t="s">
        <v>98</v>
      </c>
      <c r="J102" s="32"/>
      <c r="K102" s="32">
        <v>1.2</v>
      </c>
      <c r="L102" s="32">
        <v>10</v>
      </c>
      <c r="M102" s="32"/>
    </row>
    <row r="103" spans="1:16" s="4" customFormat="1" ht="9.75" customHeight="1" x14ac:dyDescent="0.25">
      <c r="A103" s="486"/>
      <c r="B103" s="487"/>
      <c r="C103" s="473"/>
      <c r="D103" s="476"/>
      <c r="E103" s="167"/>
      <c r="F103" s="277" t="s">
        <v>106</v>
      </c>
      <c r="G103" s="64" t="s">
        <v>65</v>
      </c>
      <c r="H103" s="32"/>
      <c r="I103" s="64" t="s">
        <v>98</v>
      </c>
      <c r="J103" s="32"/>
      <c r="K103" s="32">
        <v>1.1000000000000001</v>
      </c>
      <c r="L103" s="32">
        <v>10</v>
      </c>
      <c r="M103" s="32" t="s">
        <v>102</v>
      </c>
    </row>
    <row r="104" spans="1:16" s="4" customFormat="1" ht="9.75" customHeight="1" x14ac:dyDescent="0.25">
      <c r="A104" s="486"/>
      <c r="B104" s="487"/>
      <c r="C104" s="473"/>
      <c r="D104" s="476"/>
      <c r="E104" s="167"/>
      <c r="F104" s="277" t="s">
        <v>107</v>
      </c>
      <c r="G104" s="64" t="s">
        <v>65</v>
      </c>
      <c r="H104" s="32"/>
      <c r="I104" s="64" t="s">
        <v>98</v>
      </c>
      <c r="J104" s="32"/>
      <c r="K104" s="32">
        <v>1.4</v>
      </c>
      <c r="L104" s="32">
        <v>10</v>
      </c>
      <c r="M104" s="32"/>
      <c r="P104" s="7"/>
    </row>
    <row r="105" spans="1:16" s="4" customFormat="1" ht="9.75" customHeight="1" x14ac:dyDescent="0.25">
      <c r="A105" s="486"/>
      <c r="B105" s="487"/>
      <c r="C105" s="473"/>
      <c r="D105" s="476"/>
      <c r="E105" s="167"/>
      <c r="F105" s="277" t="s">
        <v>108</v>
      </c>
      <c r="G105" s="66"/>
      <c r="H105" s="35"/>
      <c r="I105" s="66"/>
      <c r="J105" s="35"/>
      <c r="K105" s="32">
        <v>1.2</v>
      </c>
      <c r="L105" s="32">
        <v>10</v>
      </c>
      <c r="M105" s="35"/>
    </row>
    <row r="106" spans="1:16" s="4" customFormat="1" ht="9.75" customHeight="1" x14ac:dyDescent="0.25">
      <c r="A106" s="488"/>
      <c r="B106" s="489"/>
      <c r="C106" s="474"/>
      <c r="D106" s="477"/>
      <c r="E106" s="167"/>
      <c r="F106" s="355" t="s">
        <v>109</v>
      </c>
      <c r="G106" s="66" t="s">
        <v>65</v>
      </c>
      <c r="H106" s="38"/>
      <c r="I106" s="66" t="s">
        <v>98</v>
      </c>
      <c r="J106" s="38"/>
      <c r="K106" s="31">
        <v>1</v>
      </c>
      <c r="L106" s="32">
        <v>10</v>
      </c>
      <c r="M106" s="38"/>
    </row>
    <row r="107" spans="1:16" s="4" customFormat="1" ht="9.75" customHeight="1" x14ac:dyDescent="0.25">
      <c r="A107" s="484" t="s">
        <v>168</v>
      </c>
      <c r="B107" s="485"/>
      <c r="C107" s="472"/>
      <c r="D107" s="475">
        <v>15</v>
      </c>
      <c r="E107" s="166"/>
      <c r="F107" s="28"/>
      <c r="G107" s="47"/>
      <c r="H107" s="47"/>
      <c r="I107" s="29"/>
      <c r="J107" s="29"/>
      <c r="K107" s="29"/>
      <c r="L107" s="29"/>
      <c r="M107" s="29"/>
    </row>
    <row r="108" spans="1:16" s="4" customFormat="1" ht="9.75" customHeight="1" x14ac:dyDescent="0.25">
      <c r="A108" s="486"/>
      <c r="B108" s="487"/>
      <c r="C108" s="473"/>
      <c r="D108" s="476"/>
      <c r="E108" s="167"/>
      <c r="F108" s="277" t="s">
        <v>169</v>
      </c>
      <c r="G108" s="50" t="s">
        <v>142</v>
      </c>
      <c r="H108" s="50"/>
      <c r="I108" s="30" t="s">
        <v>170</v>
      </c>
      <c r="J108" s="30"/>
      <c r="K108" s="66">
        <v>15</v>
      </c>
      <c r="L108" s="30">
        <v>200</v>
      </c>
      <c r="M108" s="30"/>
    </row>
    <row r="109" spans="1:16" s="4" customFormat="1" ht="9.75" customHeight="1" x14ac:dyDescent="0.25">
      <c r="A109" s="486"/>
      <c r="B109" s="487"/>
      <c r="C109" s="473"/>
      <c r="D109" s="476"/>
      <c r="E109" s="167"/>
      <c r="F109" s="277" t="s">
        <v>171</v>
      </c>
      <c r="G109" s="69" t="s">
        <v>142</v>
      </c>
      <c r="H109" s="69"/>
      <c r="I109" s="30" t="s">
        <v>170</v>
      </c>
      <c r="J109" s="32"/>
      <c r="K109" s="32">
        <v>10</v>
      </c>
      <c r="L109" s="32">
        <v>100</v>
      </c>
      <c r="M109" s="32" t="s">
        <v>33</v>
      </c>
    </row>
    <row r="110" spans="1:16" s="4" customFormat="1" ht="9.75" customHeight="1" x14ac:dyDescent="0.25">
      <c r="A110" s="486"/>
      <c r="B110" s="487"/>
      <c r="C110" s="473"/>
      <c r="D110" s="476"/>
      <c r="E110" s="167"/>
      <c r="F110" s="277" t="s">
        <v>172</v>
      </c>
      <c r="G110" s="69" t="s">
        <v>142</v>
      </c>
      <c r="H110" s="69"/>
      <c r="I110" s="30" t="s">
        <v>170</v>
      </c>
      <c r="J110" s="32"/>
      <c r="K110" s="32">
        <v>20</v>
      </c>
      <c r="L110" s="32">
        <v>50</v>
      </c>
      <c r="M110" s="32"/>
    </row>
    <row r="111" spans="1:16" s="4" customFormat="1" ht="9.75" customHeight="1" x14ac:dyDescent="0.25">
      <c r="A111" s="488"/>
      <c r="B111" s="489"/>
      <c r="C111" s="474"/>
      <c r="D111" s="477"/>
      <c r="E111" s="168"/>
      <c r="F111" s="356"/>
      <c r="G111" s="73"/>
      <c r="H111" s="75"/>
      <c r="I111" s="38"/>
      <c r="J111" s="37"/>
      <c r="K111" s="37"/>
      <c r="L111" s="37"/>
      <c r="M111" s="37"/>
    </row>
    <row r="112" spans="1:16" s="4" customFormat="1" ht="9.75" customHeight="1" x14ac:dyDescent="0.25">
      <c r="A112" s="484" t="s">
        <v>112</v>
      </c>
      <c r="B112" s="485"/>
      <c r="C112" s="472"/>
      <c r="D112" s="475">
        <v>15</v>
      </c>
      <c r="E112" s="167"/>
      <c r="F112" s="277" t="s">
        <v>173</v>
      </c>
      <c r="G112" s="69" t="s">
        <v>184</v>
      </c>
      <c r="H112" s="29"/>
      <c r="I112" s="30" t="s">
        <v>99</v>
      </c>
      <c r="J112" s="30"/>
      <c r="K112" s="30">
        <v>4.87</v>
      </c>
      <c r="L112" s="35">
        <v>10</v>
      </c>
      <c r="M112" s="68"/>
    </row>
    <row r="113" spans="1:13" s="4" customFormat="1" ht="9.75" customHeight="1" x14ac:dyDescent="0.25">
      <c r="A113" s="486"/>
      <c r="B113" s="487"/>
      <c r="C113" s="473"/>
      <c r="D113" s="476"/>
      <c r="E113" s="167"/>
      <c r="F113" s="277" t="s">
        <v>174</v>
      </c>
      <c r="G113" s="69" t="s">
        <v>184</v>
      </c>
      <c r="H113" s="30"/>
      <c r="I113" s="30" t="s">
        <v>99</v>
      </c>
      <c r="J113" s="30"/>
      <c r="K113" s="30">
        <v>3.38</v>
      </c>
      <c r="L113" s="31">
        <v>10</v>
      </c>
      <c r="M113" s="68"/>
    </row>
    <row r="114" spans="1:13" s="4" customFormat="1" ht="9.75" customHeight="1" x14ac:dyDescent="0.25">
      <c r="A114" s="486"/>
      <c r="B114" s="487"/>
      <c r="C114" s="473"/>
      <c r="D114" s="476"/>
      <c r="E114" s="167"/>
      <c r="F114" s="277" t="s">
        <v>175</v>
      </c>
      <c r="G114" s="69" t="s">
        <v>184</v>
      </c>
      <c r="H114" s="32"/>
      <c r="I114" s="30" t="s">
        <v>99</v>
      </c>
      <c r="J114" s="44"/>
      <c r="K114" s="30">
        <v>3.8</v>
      </c>
      <c r="L114" s="32">
        <v>10</v>
      </c>
      <c r="M114" s="30" t="s">
        <v>102</v>
      </c>
    </row>
    <row r="115" spans="1:13" s="4" customFormat="1" ht="9.75" customHeight="1" x14ac:dyDescent="0.25">
      <c r="A115" s="486"/>
      <c r="B115" s="487"/>
      <c r="C115" s="473"/>
      <c r="D115" s="476"/>
      <c r="E115" s="167"/>
      <c r="F115" s="277" t="s">
        <v>176</v>
      </c>
      <c r="G115" s="69" t="s">
        <v>184</v>
      </c>
      <c r="H115" s="32"/>
      <c r="I115" s="30" t="s">
        <v>99</v>
      </c>
      <c r="J115" s="32"/>
      <c r="K115" s="30">
        <v>6.61</v>
      </c>
      <c r="L115" s="32">
        <v>10</v>
      </c>
      <c r="M115" s="68"/>
    </row>
    <row r="116" spans="1:13" s="4" customFormat="1" ht="9.75" customHeight="1" x14ac:dyDescent="0.25">
      <c r="A116" s="488"/>
      <c r="B116" s="489"/>
      <c r="C116" s="474"/>
      <c r="D116" s="476"/>
      <c r="E116" s="167"/>
      <c r="F116" s="277" t="s">
        <v>177</v>
      </c>
      <c r="G116" s="69" t="s">
        <v>184</v>
      </c>
      <c r="H116" s="38"/>
      <c r="I116" s="30" t="s">
        <v>99</v>
      </c>
      <c r="J116" s="38"/>
      <c r="K116" s="30">
        <v>3.53</v>
      </c>
      <c r="L116" s="30">
        <v>10</v>
      </c>
      <c r="M116" s="68"/>
    </row>
    <row r="117" spans="1:13" s="4" customFormat="1" ht="9.75" customHeight="1" x14ac:dyDescent="0.25">
      <c r="A117" s="620" t="s">
        <v>114</v>
      </c>
      <c r="B117" s="621"/>
      <c r="C117" s="516"/>
      <c r="D117" s="475">
        <v>30</v>
      </c>
      <c r="E117" s="299"/>
      <c r="F117" s="115"/>
      <c r="G117" s="47"/>
      <c r="H117" s="47"/>
      <c r="I117" s="29"/>
      <c r="J117" s="40"/>
      <c r="K117" s="29"/>
      <c r="L117" s="29"/>
      <c r="M117" s="74"/>
    </row>
    <row r="118" spans="1:13" s="4" customFormat="1" ht="9.75" customHeight="1" x14ac:dyDescent="0.25">
      <c r="A118" s="622"/>
      <c r="B118" s="623"/>
      <c r="C118" s="517"/>
      <c r="D118" s="476"/>
      <c r="E118" s="150"/>
      <c r="F118" s="146"/>
      <c r="G118" s="50"/>
      <c r="H118" s="50"/>
      <c r="I118" s="30"/>
      <c r="J118" s="30"/>
      <c r="K118" s="30"/>
      <c r="L118" s="30"/>
      <c r="M118" s="30"/>
    </row>
    <row r="119" spans="1:13" s="4" customFormat="1" ht="9.75" customHeight="1" x14ac:dyDescent="0.25">
      <c r="A119" s="622"/>
      <c r="B119" s="623"/>
      <c r="C119" s="517"/>
      <c r="D119" s="476"/>
      <c r="E119" s="150">
        <v>10</v>
      </c>
      <c r="F119" s="357" t="s">
        <v>449</v>
      </c>
      <c r="G119" s="44" t="s">
        <v>65</v>
      </c>
      <c r="H119" s="50"/>
      <c r="I119" s="50" t="s">
        <v>96</v>
      </c>
      <c r="J119" s="30"/>
      <c r="K119" s="44" t="s">
        <v>476</v>
      </c>
      <c r="L119" s="30">
        <v>10</v>
      </c>
      <c r="M119" s="32" t="s">
        <v>76</v>
      </c>
    </row>
    <row r="120" spans="1:13" s="4" customFormat="1" ht="9.75" customHeight="1" x14ac:dyDescent="0.25">
      <c r="A120" s="622"/>
      <c r="B120" s="623"/>
      <c r="C120" s="517"/>
      <c r="D120" s="476"/>
      <c r="E120" s="150">
        <v>10</v>
      </c>
      <c r="F120" s="357" t="s">
        <v>450</v>
      </c>
      <c r="G120" s="44" t="s">
        <v>65</v>
      </c>
      <c r="H120" s="50"/>
      <c r="I120" s="30" t="s">
        <v>96</v>
      </c>
      <c r="J120" s="44"/>
      <c r="K120" s="32" t="s">
        <v>452</v>
      </c>
      <c r="L120" s="30">
        <v>20</v>
      </c>
      <c r="M120" s="30" t="s">
        <v>76</v>
      </c>
    </row>
    <row r="121" spans="1:13" s="4" customFormat="1" ht="9.75" customHeight="1" x14ac:dyDescent="0.25">
      <c r="A121" s="624"/>
      <c r="B121" s="625"/>
      <c r="C121" s="518"/>
      <c r="D121" s="477"/>
      <c r="E121" s="308">
        <v>10</v>
      </c>
      <c r="F121" s="358" t="s">
        <v>451</v>
      </c>
      <c r="G121" s="79" t="s">
        <v>65</v>
      </c>
      <c r="H121" s="79"/>
      <c r="I121" s="37" t="s">
        <v>96</v>
      </c>
      <c r="J121" s="61"/>
      <c r="K121" s="37">
        <v>0.4</v>
      </c>
      <c r="L121" s="37">
        <v>5</v>
      </c>
      <c r="M121" s="37" t="s">
        <v>76</v>
      </c>
    </row>
    <row r="122" spans="1:13" s="4" customFormat="1" ht="14.25" customHeight="1" x14ac:dyDescent="0.25">
      <c r="A122" s="620" t="s">
        <v>116</v>
      </c>
      <c r="B122" s="621"/>
      <c r="C122" s="101"/>
      <c r="D122" s="102">
        <v>10</v>
      </c>
      <c r="E122" s="169"/>
      <c r="F122" s="95" t="s">
        <v>200</v>
      </c>
      <c r="G122" s="50" t="s">
        <v>91</v>
      </c>
      <c r="H122" s="50"/>
      <c r="I122" s="30" t="s">
        <v>111</v>
      </c>
      <c r="J122" s="30"/>
      <c r="K122" s="30">
        <v>5</v>
      </c>
      <c r="L122" s="30">
        <v>20</v>
      </c>
      <c r="M122" s="68" t="s">
        <v>33</v>
      </c>
    </row>
    <row r="123" spans="1:13" s="4" customFormat="1" ht="12" customHeight="1" x14ac:dyDescent="0.25">
      <c r="A123" s="624"/>
      <c r="B123" s="625"/>
      <c r="C123" s="103"/>
      <c r="D123" s="104"/>
      <c r="E123" s="297"/>
      <c r="F123" s="105"/>
      <c r="G123" s="37"/>
      <c r="H123" s="69"/>
      <c r="I123" s="30"/>
      <c r="J123" s="64"/>
      <c r="K123" s="32"/>
      <c r="L123" s="32"/>
      <c r="M123" s="68"/>
    </row>
    <row r="124" spans="1:13" s="4" customFormat="1" ht="29.25" customHeight="1" x14ac:dyDescent="0.25">
      <c r="A124" s="508" t="s">
        <v>15</v>
      </c>
      <c r="B124" s="640"/>
      <c r="C124" s="547" t="s">
        <v>9</v>
      </c>
      <c r="D124" s="514"/>
      <c r="E124" s="352"/>
      <c r="F124" s="643" t="s">
        <v>16</v>
      </c>
      <c r="G124" s="643" t="s">
        <v>17</v>
      </c>
      <c r="H124" s="638" t="s">
        <v>18</v>
      </c>
      <c r="I124" s="638" t="s">
        <v>19</v>
      </c>
      <c r="J124" s="638" t="s">
        <v>161</v>
      </c>
      <c r="K124" s="638" t="s">
        <v>21</v>
      </c>
      <c r="L124" s="638" t="s">
        <v>22</v>
      </c>
      <c r="M124" s="638" t="s">
        <v>23</v>
      </c>
    </row>
    <row r="125" spans="1:13" s="4" customFormat="1" ht="21" customHeight="1" thickBot="1" x14ac:dyDescent="0.3">
      <c r="A125" s="641"/>
      <c r="B125" s="642"/>
      <c r="C125" s="106" t="s">
        <v>27</v>
      </c>
      <c r="D125" s="94" t="s">
        <v>14</v>
      </c>
      <c r="E125" s="295"/>
      <c r="F125" s="639"/>
      <c r="G125" s="643"/>
      <c r="H125" s="639"/>
      <c r="I125" s="639"/>
      <c r="J125" s="639"/>
      <c r="K125" s="639"/>
      <c r="L125" s="639"/>
      <c r="M125" s="639"/>
    </row>
    <row r="126" spans="1:13" s="4" customFormat="1" ht="48.75" customHeight="1" thickBot="1" x14ac:dyDescent="0.3">
      <c r="A126" s="636" t="s">
        <v>465</v>
      </c>
      <c r="B126" s="637"/>
      <c r="C126" s="71">
        <f>(C7*0.04%)*0.1</f>
        <v>34.939160000000008</v>
      </c>
      <c r="D126" s="55">
        <v>60</v>
      </c>
      <c r="E126" s="55"/>
      <c r="F126" s="107"/>
      <c r="G126" s="107"/>
      <c r="H126" s="130"/>
      <c r="I126" s="130"/>
      <c r="J126" s="130"/>
      <c r="K126" s="130"/>
      <c r="L126" s="130"/>
      <c r="M126" s="130"/>
    </row>
    <row r="127" spans="1:13" s="4" customFormat="1" ht="9.75" customHeight="1" x14ac:dyDescent="0.25">
      <c r="A127" s="484" t="s">
        <v>120</v>
      </c>
      <c r="B127" s="485"/>
      <c r="C127" s="473"/>
      <c r="D127" s="475">
        <v>20</v>
      </c>
      <c r="E127" s="166"/>
      <c r="F127" s="82"/>
      <c r="G127" s="40"/>
      <c r="H127" s="30"/>
      <c r="I127" s="44"/>
      <c r="J127" s="30"/>
      <c r="K127" s="44"/>
      <c r="L127" s="30"/>
      <c r="M127" s="29"/>
    </row>
    <row r="128" spans="1:13" s="4" customFormat="1" ht="9.75" customHeight="1" x14ac:dyDescent="0.25">
      <c r="A128" s="486"/>
      <c r="B128" s="487"/>
      <c r="C128" s="473"/>
      <c r="D128" s="476"/>
      <c r="E128" s="167"/>
      <c r="F128" s="34"/>
      <c r="G128" s="64"/>
      <c r="H128" s="32"/>
      <c r="I128" s="64"/>
      <c r="J128" s="32"/>
      <c r="K128" s="64"/>
      <c r="L128" s="32"/>
      <c r="M128" s="32"/>
    </row>
    <row r="129" spans="1:16" s="4" customFormat="1" ht="9.75" customHeight="1" x14ac:dyDescent="0.15">
      <c r="A129" s="486"/>
      <c r="B129" s="487"/>
      <c r="C129" s="473"/>
      <c r="D129" s="476"/>
      <c r="E129" s="167"/>
      <c r="F129" s="108" t="s">
        <v>121</v>
      </c>
      <c r="G129" s="32" t="s">
        <v>142</v>
      </c>
      <c r="H129" s="30"/>
      <c r="I129" s="32" t="s">
        <v>111</v>
      </c>
      <c r="J129" s="32"/>
      <c r="K129" s="32">
        <v>10</v>
      </c>
      <c r="L129" s="32">
        <v>200</v>
      </c>
      <c r="M129" s="32"/>
    </row>
    <row r="130" spans="1:16" s="4" customFormat="1" ht="9.75" customHeight="1" x14ac:dyDescent="0.15">
      <c r="A130" s="486"/>
      <c r="B130" s="487"/>
      <c r="C130" s="473"/>
      <c r="D130" s="476"/>
      <c r="E130" s="167"/>
      <c r="F130" s="108" t="s">
        <v>122</v>
      </c>
      <c r="G130" s="32" t="s">
        <v>142</v>
      </c>
      <c r="H130" s="32"/>
      <c r="I130" s="32" t="s">
        <v>111</v>
      </c>
      <c r="J130" s="32"/>
      <c r="K130" s="32">
        <v>10</v>
      </c>
      <c r="L130" s="32">
        <v>100</v>
      </c>
      <c r="M130" s="32"/>
    </row>
    <row r="131" spans="1:16" s="4" customFormat="1" ht="9.75" customHeight="1" x14ac:dyDescent="0.15">
      <c r="A131" s="486"/>
      <c r="B131" s="487"/>
      <c r="C131" s="473"/>
      <c r="D131" s="476"/>
      <c r="E131" s="167"/>
      <c r="F131" s="108" t="s">
        <v>123</v>
      </c>
      <c r="G131" s="32" t="s">
        <v>142</v>
      </c>
      <c r="H131" s="35"/>
      <c r="I131" s="32" t="s">
        <v>111</v>
      </c>
      <c r="J131" s="32"/>
      <c r="K131" s="32">
        <v>10</v>
      </c>
      <c r="L131" s="32">
        <v>200</v>
      </c>
      <c r="M131" s="32"/>
    </row>
    <row r="132" spans="1:16" s="4" customFormat="1" ht="9.75" customHeight="1" x14ac:dyDescent="0.15">
      <c r="A132" s="486"/>
      <c r="B132" s="487"/>
      <c r="C132" s="473"/>
      <c r="D132" s="476"/>
      <c r="E132" s="167"/>
      <c r="F132" s="108" t="s">
        <v>124</v>
      </c>
      <c r="G132" s="32" t="s">
        <v>142</v>
      </c>
      <c r="H132" s="32"/>
      <c r="I132" s="32" t="s">
        <v>111</v>
      </c>
      <c r="J132" s="32"/>
      <c r="K132" s="32">
        <v>5</v>
      </c>
      <c r="L132" s="32">
        <v>200</v>
      </c>
      <c r="M132" s="32"/>
    </row>
    <row r="133" spans="1:16" s="4" customFormat="1" ht="9.75" customHeight="1" x14ac:dyDescent="0.15">
      <c r="A133" s="486"/>
      <c r="B133" s="487"/>
      <c r="C133" s="473"/>
      <c r="D133" s="476"/>
      <c r="E133" s="167"/>
      <c r="F133" s="108" t="s">
        <v>125</v>
      </c>
      <c r="G133" s="32" t="s">
        <v>142</v>
      </c>
      <c r="H133" s="32"/>
      <c r="I133" s="32" t="s">
        <v>111</v>
      </c>
      <c r="J133" s="32"/>
      <c r="K133" s="32">
        <v>10</v>
      </c>
      <c r="L133" s="32">
        <v>1000</v>
      </c>
      <c r="M133" s="32"/>
    </row>
    <row r="134" spans="1:16" s="4" customFormat="1" ht="9.75" customHeight="1" x14ac:dyDescent="0.15">
      <c r="A134" s="486"/>
      <c r="B134" s="487"/>
      <c r="C134" s="473"/>
      <c r="D134" s="476"/>
      <c r="E134" s="167"/>
      <c r="F134" s="108" t="s">
        <v>126</v>
      </c>
      <c r="G134" s="32" t="s">
        <v>142</v>
      </c>
      <c r="H134" s="32"/>
      <c r="I134" s="32" t="s">
        <v>111</v>
      </c>
      <c r="J134" s="32"/>
      <c r="K134" s="32">
        <v>10</v>
      </c>
      <c r="L134" s="32">
        <v>200</v>
      </c>
      <c r="M134" s="32"/>
    </row>
    <row r="135" spans="1:16" s="4" customFormat="1" ht="9.75" customHeight="1" x14ac:dyDescent="0.15">
      <c r="A135" s="486"/>
      <c r="B135" s="487"/>
      <c r="C135" s="473"/>
      <c r="D135" s="476"/>
      <c r="E135" s="167"/>
      <c r="F135" s="108" t="s">
        <v>127</v>
      </c>
      <c r="G135" s="32" t="s">
        <v>142</v>
      </c>
      <c r="H135" s="32"/>
      <c r="I135" s="32" t="s">
        <v>111</v>
      </c>
      <c r="J135" s="32"/>
      <c r="K135" s="32">
        <v>10</v>
      </c>
      <c r="L135" s="32">
        <v>200</v>
      </c>
      <c r="M135" s="32"/>
    </row>
    <row r="136" spans="1:16" s="4" customFormat="1" ht="9.75" customHeight="1" x14ac:dyDescent="0.15">
      <c r="A136" s="486"/>
      <c r="B136" s="487"/>
      <c r="C136" s="473"/>
      <c r="D136" s="476"/>
      <c r="E136" s="167"/>
      <c r="F136" s="108" t="s">
        <v>128</v>
      </c>
      <c r="G136" s="32" t="s">
        <v>142</v>
      </c>
      <c r="H136" s="32"/>
      <c r="I136" s="32" t="s">
        <v>111</v>
      </c>
      <c r="J136" s="32"/>
      <c r="K136" s="32">
        <v>10</v>
      </c>
      <c r="L136" s="32">
        <v>200</v>
      </c>
      <c r="M136" s="32"/>
      <c r="P136" s="7"/>
    </row>
    <row r="137" spans="1:16" s="4" customFormat="1" ht="9.75" customHeight="1" x14ac:dyDescent="0.15">
      <c r="A137" s="486"/>
      <c r="B137" s="487"/>
      <c r="C137" s="473"/>
      <c r="D137" s="476"/>
      <c r="E137" s="167"/>
      <c r="F137" s="108" t="s">
        <v>178</v>
      </c>
      <c r="G137" s="32" t="s">
        <v>142</v>
      </c>
      <c r="H137" s="32"/>
      <c r="I137" s="32" t="s">
        <v>111</v>
      </c>
      <c r="J137" s="32"/>
      <c r="K137" s="32">
        <v>10</v>
      </c>
      <c r="L137" s="32">
        <v>200</v>
      </c>
      <c r="M137" s="32" t="s">
        <v>33</v>
      </c>
    </row>
    <row r="138" spans="1:16" s="4" customFormat="1" ht="9.75" customHeight="1" x14ac:dyDescent="0.15">
      <c r="A138" s="486"/>
      <c r="B138" s="487"/>
      <c r="C138" s="473"/>
      <c r="D138" s="476"/>
      <c r="E138" s="167"/>
      <c r="F138" s="108" t="s">
        <v>130</v>
      </c>
      <c r="G138" s="32" t="s">
        <v>142</v>
      </c>
      <c r="H138" s="32"/>
      <c r="I138" s="32" t="s">
        <v>111</v>
      </c>
      <c r="J138" s="32"/>
      <c r="K138" s="32">
        <v>10</v>
      </c>
      <c r="L138" s="32">
        <v>200</v>
      </c>
      <c r="M138" s="32"/>
    </row>
    <row r="139" spans="1:16" s="4" customFormat="1" ht="9.75" customHeight="1" x14ac:dyDescent="0.15">
      <c r="A139" s="486"/>
      <c r="B139" s="487"/>
      <c r="C139" s="473"/>
      <c r="D139" s="476"/>
      <c r="E139" s="167"/>
      <c r="F139" s="108" t="s">
        <v>131</v>
      </c>
      <c r="G139" s="32" t="s">
        <v>142</v>
      </c>
      <c r="H139" s="32"/>
      <c r="I139" s="32" t="s">
        <v>111</v>
      </c>
      <c r="J139" s="32"/>
      <c r="K139" s="32">
        <v>10</v>
      </c>
      <c r="L139" s="32">
        <v>200</v>
      </c>
      <c r="M139" s="32"/>
    </row>
    <row r="140" spans="1:16" s="4" customFormat="1" ht="9.75" customHeight="1" x14ac:dyDescent="0.15">
      <c r="A140" s="486"/>
      <c r="B140" s="487"/>
      <c r="C140" s="473"/>
      <c r="D140" s="476"/>
      <c r="E140" s="167"/>
      <c r="F140" s="108" t="s">
        <v>132</v>
      </c>
      <c r="G140" s="32" t="s">
        <v>142</v>
      </c>
      <c r="H140" s="32"/>
      <c r="I140" s="32" t="s">
        <v>111</v>
      </c>
      <c r="J140" s="32"/>
      <c r="K140" s="32">
        <v>10</v>
      </c>
      <c r="L140" s="32">
        <v>300</v>
      </c>
      <c r="M140" s="32"/>
    </row>
    <row r="141" spans="1:16" s="4" customFormat="1" ht="9.75" customHeight="1" x14ac:dyDescent="0.15">
      <c r="A141" s="486"/>
      <c r="B141" s="487"/>
      <c r="C141" s="473"/>
      <c r="D141" s="476"/>
      <c r="E141" s="167"/>
      <c r="F141" s="108" t="s">
        <v>133</v>
      </c>
      <c r="G141" s="32" t="s">
        <v>142</v>
      </c>
      <c r="H141" s="32"/>
      <c r="I141" s="32" t="s">
        <v>111</v>
      </c>
      <c r="J141" s="32"/>
      <c r="K141" s="32">
        <v>50</v>
      </c>
      <c r="L141" s="32">
        <v>200</v>
      </c>
      <c r="M141" s="32"/>
    </row>
    <row r="142" spans="1:16" s="4" customFormat="1" ht="9.75" customHeight="1" x14ac:dyDescent="0.15">
      <c r="A142" s="486"/>
      <c r="B142" s="487"/>
      <c r="C142" s="473"/>
      <c r="D142" s="476"/>
      <c r="E142" s="167"/>
      <c r="F142" s="108" t="s">
        <v>134</v>
      </c>
      <c r="G142" s="32" t="s">
        <v>142</v>
      </c>
      <c r="H142" s="32"/>
      <c r="I142" s="32" t="s">
        <v>111</v>
      </c>
      <c r="J142" s="32"/>
      <c r="K142" s="32">
        <v>50</v>
      </c>
      <c r="L142" s="32">
        <v>200</v>
      </c>
      <c r="M142" s="32"/>
    </row>
    <row r="143" spans="1:16" s="4" customFormat="1" ht="9.75" customHeight="1" x14ac:dyDescent="0.15">
      <c r="A143" s="486"/>
      <c r="B143" s="487"/>
      <c r="C143" s="473"/>
      <c r="D143" s="476"/>
      <c r="E143" s="167"/>
      <c r="F143" s="108" t="s">
        <v>135</v>
      </c>
      <c r="G143" s="32" t="s">
        <v>142</v>
      </c>
      <c r="H143" s="32"/>
      <c r="I143" s="32" t="s">
        <v>111</v>
      </c>
      <c r="J143" s="32"/>
      <c r="K143" s="32">
        <v>50</v>
      </c>
      <c r="L143" s="32">
        <v>200</v>
      </c>
      <c r="M143" s="32"/>
    </row>
    <row r="144" spans="1:16" s="4" customFormat="1" ht="9.75" customHeight="1" x14ac:dyDescent="0.15">
      <c r="A144" s="486"/>
      <c r="B144" s="487"/>
      <c r="C144" s="473"/>
      <c r="D144" s="476"/>
      <c r="E144" s="167"/>
      <c r="F144" s="108" t="s">
        <v>136</v>
      </c>
      <c r="G144" s="32" t="s">
        <v>142</v>
      </c>
      <c r="H144" s="32"/>
      <c r="I144" s="32" t="s">
        <v>111</v>
      </c>
      <c r="J144" s="32"/>
      <c r="K144" s="32">
        <v>50</v>
      </c>
      <c r="L144" s="32">
        <v>200</v>
      </c>
      <c r="M144" s="32"/>
    </row>
    <row r="145" spans="1:13" s="4" customFormat="1" ht="9.75" customHeight="1" x14ac:dyDescent="0.15">
      <c r="A145" s="486"/>
      <c r="B145" s="487"/>
      <c r="C145" s="473"/>
      <c r="D145" s="476"/>
      <c r="E145" s="167"/>
      <c r="F145" s="108" t="s">
        <v>137</v>
      </c>
      <c r="G145" s="32" t="s">
        <v>142</v>
      </c>
      <c r="H145" s="32"/>
      <c r="I145" s="32" t="s">
        <v>111</v>
      </c>
      <c r="J145" s="32"/>
      <c r="K145" s="32">
        <v>50</v>
      </c>
      <c r="L145" s="32">
        <v>200</v>
      </c>
      <c r="M145" s="32"/>
    </row>
    <row r="146" spans="1:13" s="4" customFormat="1" ht="9.75" customHeight="1" x14ac:dyDescent="0.15">
      <c r="A146" s="486"/>
      <c r="B146" s="487"/>
      <c r="C146" s="473"/>
      <c r="D146" s="476"/>
      <c r="E146" s="167"/>
      <c r="F146" s="108" t="s">
        <v>138</v>
      </c>
      <c r="G146" s="32" t="s">
        <v>142</v>
      </c>
      <c r="H146" s="32"/>
      <c r="I146" s="32" t="s">
        <v>111</v>
      </c>
      <c r="J146" s="32"/>
      <c r="K146" s="32">
        <v>50</v>
      </c>
      <c r="L146" s="32">
        <v>200</v>
      </c>
      <c r="M146" s="32"/>
    </row>
    <row r="147" spans="1:13" s="4" customFormat="1" ht="9.75" customHeight="1" x14ac:dyDescent="0.15">
      <c r="A147" s="486"/>
      <c r="B147" s="487"/>
      <c r="C147" s="473"/>
      <c r="D147" s="476"/>
      <c r="E147" s="167"/>
      <c r="F147" s="108" t="s">
        <v>139</v>
      </c>
      <c r="G147" s="32" t="s">
        <v>142</v>
      </c>
      <c r="H147" s="32"/>
      <c r="I147" s="32" t="s">
        <v>111</v>
      </c>
      <c r="J147" s="32"/>
      <c r="K147" s="32">
        <v>50</v>
      </c>
      <c r="L147" s="32">
        <v>200</v>
      </c>
      <c r="M147" s="32"/>
    </row>
    <row r="148" spans="1:13" s="4" customFormat="1" ht="9.75" customHeight="1" x14ac:dyDescent="0.25">
      <c r="A148" s="486"/>
      <c r="B148" s="487"/>
      <c r="C148" s="473"/>
      <c r="D148" s="476"/>
      <c r="E148" s="167"/>
      <c r="F148" s="34"/>
      <c r="G148" s="64"/>
      <c r="H148" s="32"/>
      <c r="I148" s="64"/>
      <c r="J148" s="32"/>
      <c r="K148" s="64"/>
      <c r="L148" s="32"/>
      <c r="M148" s="32"/>
    </row>
    <row r="149" spans="1:13" s="4" customFormat="1" ht="9.75" customHeight="1" x14ac:dyDescent="0.25">
      <c r="A149" s="488"/>
      <c r="B149" s="489"/>
      <c r="C149" s="474"/>
      <c r="D149" s="477"/>
      <c r="E149" s="168"/>
      <c r="F149" s="36"/>
      <c r="G149" s="41"/>
      <c r="H149" s="38"/>
      <c r="I149" s="41"/>
      <c r="J149" s="38"/>
      <c r="K149" s="41"/>
      <c r="L149" s="38"/>
      <c r="M149" s="38"/>
    </row>
    <row r="150" spans="1:13" s="4" customFormat="1" ht="9.75" customHeight="1" x14ac:dyDescent="0.25">
      <c r="A150" s="484" t="s">
        <v>140</v>
      </c>
      <c r="B150" s="485"/>
      <c r="C150" s="472"/>
      <c r="D150" s="475">
        <v>20</v>
      </c>
      <c r="E150" s="167"/>
      <c r="F150" s="34"/>
      <c r="G150" s="69"/>
      <c r="H150" s="69"/>
      <c r="I150" s="32"/>
      <c r="J150" s="67"/>
      <c r="K150" s="32"/>
      <c r="L150" s="32"/>
      <c r="M150" s="32"/>
    </row>
    <row r="151" spans="1:13" s="4" customFormat="1" ht="9.75" customHeight="1" x14ac:dyDescent="0.25">
      <c r="A151" s="486"/>
      <c r="B151" s="487"/>
      <c r="C151" s="473"/>
      <c r="D151" s="476"/>
      <c r="E151" s="167"/>
      <c r="F151" s="34"/>
      <c r="G151" s="69"/>
      <c r="H151" s="69"/>
      <c r="I151" s="32"/>
      <c r="J151" s="67"/>
      <c r="K151" s="32"/>
      <c r="L151" s="32"/>
      <c r="M151" s="32"/>
    </row>
    <row r="152" spans="1:13" s="4" customFormat="1" ht="9.75" customHeight="1" x14ac:dyDescent="0.25">
      <c r="A152" s="486"/>
      <c r="B152" s="487"/>
      <c r="C152" s="473"/>
      <c r="D152" s="476"/>
      <c r="E152" s="167"/>
      <c r="F152" s="34"/>
      <c r="G152" s="69"/>
      <c r="H152" s="69"/>
      <c r="I152" s="32"/>
      <c r="J152" s="67"/>
      <c r="K152" s="32"/>
      <c r="L152" s="32"/>
      <c r="M152" s="32"/>
    </row>
    <row r="153" spans="1:13" s="4" customFormat="1" ht="9.75" customHeight="1" x14ac:dyDescent="0.25">
      <c r="A153" s="486"/>
      <c r="B153" s="487"/>
      <c r="C153" s="473"/>
      <c r="D153" s="476"/>
      <c r="E153" s="167"/>
      <c r="F153" s="34"/>
      <c r="G153" s="69"/>
      <c r="H153" s="69"/>
      <c r="I153" s="32"/>
      <c r="J153" s="67"/>
      <c r="K153" s="32"/>
      <c r="L153" s="32"/>
      <c r="M153" s="31"/>
    </row>
    <row r="154" spans="1:13" s="4" customFormat="1" ht="9.75" customHeight="1" x14ac:dyDescent="0.25">
      <c r="A154" s="486"/>
      <c r="B154" s="487"/>
      <c r="C154" s="473"/>
      <c r="D154" s="476"/>
      <c r="E154" s="167"/>
      <c r="F154" s="34"/>
      <c r="G154" s="69"/>
      <c r="H154" s="69"/>
      <c r="I154" s="32"/>
      <c r="J154" s="67"/>
      <c r="K154" s="32"/>
      <c r="L154" s="32"/>
      <c r="M154" s="32"/>
    </row>
    <row r="155" spans="1:13" s="4" customFormat="1" ht="9.75" customHeight="1" x14ac:dyDescent="0.25">
      <c r="A155" s="486"/>
      <c r="B155" s="487"/>
      <c r="C155" s="473"/>
      <c r="D155" s="476"/>
      <c r="E155" s="169"/>
      <c r="F155" s="69"/>
      <c r="G155" s="69"/>
      <c r="H155" s="69"/>
      <c r="I155" s="32"/>
      <c r="J155" s="64"/>
      <c r="K155" s="32"/>
      <c r="L155" s="32"/>
      <c r="M155" s="32"/>
    </row>
    <row r="156" spans="1:13" s="4" customFormat="1" ht="9.75" customHeight="1" x14ac:dyDescent="0.25">
      <c r="A156" s="486"/>
      <c r="B156" s="487"/>
      <c r="C156" s="473"/>
      <c r="D156" s="476"/>
      <c r="E156" s="169"/>
      <c r="F156" s="77" t="s">
        <v>190</v>
      </c>
      <c r="G156" s="69" t="s">
        <v>142</v>
      </c>
      <c r="H156" s="69"/>
      <c r="I156" s="32" t="s">
        <v>196</v>
      </c>
      <c r="J156" s="64"/>
      <c r="K156" s="32">
        <v>5.62</v>
      </c>
      <c r="L156" s="32">
        <v>10</v>
      </c>
      <c r="M156" s="32"/>
    </row>
    <row r="157" spans="1:13" s="4" customFormat="1" ht="9.75" customHeight="1" x14ac:dyDescent="0.25">
      <c r="A157" s="486"/>
      <c r="B157" s="487"/>
      <c r="C157" s="473"/>
      <c r="D157" s="476"/>
      <c r="E157" s="169"/>
      <c r="F157" s="77" t="s">
        <v>191</v>
      </c>
      <c r="G157" s="69" t="s">
        <v>142</v>
      </c>
      <c r="H157" s="69"/>
      <c r="I157" s="32" t="s">
        <v>196</v>
      </c>
      <c r="J157" s="64"/>
      <c r="K157" s="32">
        <v>5.31</v>
      </c>
      <c r="L157" s="32">
        <v>50</v>
      </c>
      <c r="M157" s="32"/>
    </row>
    <row r="158" spans="1:13" s="4" customFormat="1" ht="9.75" customHeight="1" x14ac:dyDescent="0.25">
      <c r="A158" s="486"/>
      <c r="B158" s="487"/>
      <c r="C158" s="473"/>
      <c r="D158" s="476"/>
      <c r="E158" s="169"/>
      <c r="F158" s="77" t="s">
        <v>192</v>
      </c>
      <c r="G158" s="69" t="s">
        <v>142</v>
      </c>
      <c r="H158" s="69"/>
      <c r="I158" s="32" t="s">
        <v>196</v>
      </c>
      <c r="J158" s="64"/>
      <c r="K158" s="32">
        <v>10</v>
      </c>
      <c r="L158" s="32">
        <v>10</v>
      </c>
      <c r="M158" s="32"/>
    </row>
    <row r="159" spans="1:13" s="4" customFormat="1" ht="9.75" customHeight="1" x14ac:dyDescent="0.25">
      <c r="A159" s="486"/>
      <c r="B159" s="487"/>
      <c r="C159" s="473"/>
      <c r="D159" s="476"/>
      <c r="E159" s="169"/>
      <c r="F159" s="77" t="s">
        <v>193</v>
      </c>
      <c r="G159" s="69" t="s">
        <v>142</v>
      </c>
      <c r="H159" s="69"/>
      <c r="I159" s="32" t="s">
        <v>196</v>
      </c>
      <c r="J159" s="64"/>
      <c r="K159" s="32">
        <v>7.8</v>
      </c>
      <c r="L159" s="32">
        <v>10</v>
      </c>
      <c r="M159" s="32" t="s">
        <v>102</v>
      </c>
    </row>
    <row r="160" spans="1:13" s="4" customFormat="1" ht="9.75" customHeight="1" x14ac:dyDescent="0.25">
      <c r="A160" s="486"/>
      <c r="B160" s="487"/>
      <c r="C160" s="473"/>
      <c r="D160" s="476"/>
      <c r="E160" s="169"/>
      <c r="F160" s="34" t="s">
        <v>194</v>
      </c>
      <c r="G160" s="69" t="s">
        <v>142</v>
      </c>
      <c r="H160" s="32"/>
      <c r="I160" s="32" t="s">
        <v>196</v>
      </c>
      <c r="J160" s="67"/>
      <c r="K160" s="35">
        <v>14.1</v>
      </c>
      <c r="L160" s="32">
        <v>14</v>
      </c>
      <c r="M160" s="32"/>
    </row>
    <row r="161" spans="1:17" s="4" customFormat="1" ht="9.75" customHeight="1" x14ac:dyDescent="0.25">
      <c r="A161" s="486"/>
      <c r="B161" s="487"/>
      <c r="C161" s="473"/>
      <c r="D161" s="476"/>
      <c r="E161" s="167"/>
      <c r="F161" s="34" t="s">
        <v>195</v>
      </c>
      <c r="G161" s="69" t="s">
        <v>142</v>
      </c>
      <c r="H161" s="30"/>
      <c r="I161" s="32" t="s">
        <v>196</v>
      </c>
      <c r="J161" s="66"/>
      <c r="K161" s="32">
        <v>7.8</v>
      </c>
      <c r="L161" s="35">
        <v>10</v>
      </c>
      <c r="M161" s="35"/>
    </row>
    <row r="162" spans="1:17" s="4" customFormat="1" ht="9.75" customHeight="1" x14ac:dyDescent="0.25">
      <c r="A162" s="486"/>
      <c r="B162" s="487"/>
      <c r="C162" s="473"/>
      <c r="D162" s="476"/>
      <c r="E162" s="167"/>
      <c r="F162" s="33" t="s">
        <v>141</v>
      </c>
      <c r="G162" s="69" t="s">
        <v>142</v>
      </c>
      <c r="H162" s="69"/>
      <c r="I162" s="32" t="s">
        <v>196</v>
      </c>
      <c r="J162" s="67"/>
      <c r="K162" s="32">
        <v>6.14</v>
      </c>
      <c r="L162" s="32">
        <v>700</v>
      </c>
      <c r="M162" s="32"/>
    </row>
    <row r="163" spans="1:17" s="4" customFormat="1" ht="9.75" customHeight="1" x14ac:dyDescent="0.25">
      <c r="A163" s="486"/>
      <c r="B163" s="487"/>
      <c r="C163" s="473"/>
      <c r="D163" s="476"/>
      <c r="E163" s="167"/>
      <c r="F163" s="34" t="s">
        <v>189</v>
      </c>
      <c r="G163" s="69" t="s">
        <v>142</v>
      </c>
      <c r="H163" s="69"/>
      <c r="I163" s="32" t="s">
        <v>196</v>
      </c>
      <c r="J163" s="67"/>
      <c r="K163" s="32">
        <v>6.59</v>
      </c>
      <c r="L163" s="32">
        <v>50</v>
      </c>
      <c r="M163" s="35"/>
    </row>
    <row r="164" spans="1:17" s="4" customFormat="1" ht="9.75" customHeight="1" x14ac:dyDescent="0.25">
      <c r="A164" s="488"/>
      <c r="B164" s="489"/>
      <c r="C164" s="473"/>
      <c r="D164" s="476"/>
      <c r="E164" s="167"/>
      <c r="F164" s="34" t="s">
        <v>143</v>
      </c>
      <c r="G164" s="69" t="s">
        <v>142</v>
      </c>
      <c r="H164" s="69"/>
      <c r="I164" s="37" t="s">
        <v>196</v>
      </c>
      <c r="J164" s="67"/>
      <c r="K164" s="32">
        <v>6.02</v>
      </c>
      <c r="L164" s="32">
        <v>10</v>
      </c>
      <c r="M164" s="37"/>
    </row>
    <row r="165" spans="1:17" s="4" customFormat="1" ht="9.75" customHeight="1" x14ac:dyDescent="0.25">
      <c r="A165" s="484" t="s">
        <v>144</v>
      </c>
      <c r="B165" s="485"/>
      <c r="C165" s="472"/>
      <c r="D165" s="475">
        <v>20</v>
      </c>
      <c r="E165" s="166"/>
      <c r="F165" s="82"/>
      <c r="G165" s="40"/>
      <c r="H165" s="29"/>
      <c r="I165" s="40"/>
      <c r="J165" s="29"/>
      <c r="K165" s="40"/>
      <c r="L165" s="29"/>
      <c r="M165" s="74"/>
    </row>
    <row r="166" spans="1:17" s="4" customFormat="1" ht="9.75" customHeight="1" x14ac:dyDescent="0.15">
      <c r="A166" s="486"/>
      <c r="B166" s="487"/>
      <c r="C166" s="473"/>
      <c r="D166" s="476"/>
      <c r="E166" s="167"/>
      <c r="F166" s="108" t="s">
        <v>179</v>
      </c>
      <c r="G166" s="109" t="s">
        <v>180</v>
      </c>
      <c r="H166" s="110"/>
      <c r="I166" s="109" t="s">
        <v>146</v>
      </c>
      <c r="J166" s="110"/>
      <c r="K166" s="110">
        <v>100</v>
      </c>
      <c r="L166" s="32" t="s">
        <v>147</v>
      </c>
      <c r="M166" s="67" t="s">
        <v>33</v>
      </c>
    </row>
    <row r="167" spans="1:17" s="4" customFormat="1" ht="9.75" customHeight="1" x14ac:dyDescent="0.15">
      <c r="A167" s="486"/>
      <c r="B167" s="487"/>
      <c r="C167" s="473"/>
      <c r="D167" s="476"/>
      <c r="E167" s="167"/>
      <c r="F167" s="108" t="s">
        <v>181</v>
      </c>
      <c r="G167" s="109" t="s">
        <v>180</v>
      </c>
      <c r="H167" s="110"/>
      <c r="I167" s="109" t="s">
        <v>146</v>
      </c>
      <c r="J167" s="110"/>
      <c r="K167" s="110">
        <v>100</v>
      </c>
      <c r="L167" s="32" t="s">
        <v>149</v>
      </c>
      <c r="M167" s="67" t="s">
        <v>33</v>
      </c>
    </row>
    <row r="168" spans="1:17" s="4" customFormat="1" ht="9.75" customHeight="1" x14ac:dyDescent="0.15">
      <c r="A168" s="486"/>
      <c r="B168" s="487"/>
      <c r="C168" s="473"/>
      <c r="D168" s="476"/>
      <c r="E168" s="167"/>
      <c r="F168" s="108" t="s">
        <v>182</v>
      </c>
      <c r="G168" s="109" t="s">
        <v>180</v>
      </c>
      <c r="H168" s="110"/>
      <c r="I168" s="109" t="s">
        <v>146</v>
      </c>
      <c r="J168" s="110"/>
      <c r="K168" s="110">
        <v>10</v>
      </c>
      <c r="L168" s="32" t="s">
        <v>151</v>
      </c>
      <c r="M168" s="67" t="s">
        <v>33</v>
      </c>
    </row>
    <row r="169" spans="1:17" s="4" customFormat="1" ht="9.75" customHeight="1" x14ac:dyDescent="0.15">
      <c r="A169" s="486"/>
      <c r="B169" s="487"/>
      <c r="C169" s="473"/>
      <c r="D169" s="476"/>
      <c r="E169" s="167"/>
      <c r="F169" s="108" t="s">
        <v>183</v>
      </c>
      <c r="G169" s="109" t="s">
        <v>180</v>
      </c>
      <c r="H169" s="110"/>
      <c r="I169" s="109" t="s">
        <v>146</v>
      </c>
      <c r="J169" s="110"/>
      <c r="K169" s="110">
        <v>160</v>
      </c>
      <c r="L169" s="32" t="s">
        <v>153</v>
      </c>
      <c r="M169" s="67" t="s">
        <v>33</v>
      </c>
      <c r="Q169" s="7"/>
    </row>
    <row r="170" spans="1:17" s="4" customFormat="1" ht="9.75" customHeight="1" x14ac:dyDescent="0.25">
      <c r="A170" s="488"/>
      <c r="B170" s="489"/>
      <c r="C170" s="474"/>
      <c r="D170" s="477"/>
      <c r="E170" s="168"/>
      <c r="F170" s="36"/>
      <c r="G170" s="66"/>
      <c r="H170" s="38"/>
      <c r="I170" s="66"/>
      <c r="J170" s="38"/>
      <c r="K170" s="66"/>
      <c r="L170" s="38"/>
      <c r="M170" s="76"/>
    </row>
    <row r="171" spans="1:17" s="4" customFormat="1" ht="9.75" customHeight="1" x14ac:dyDescent="0.25">
      <c r="A171" s="484" t="s">
        <v>154</v>
      </c>
      <c r="B171" s="485"/>
      <c r="C171" s="472"/>
      <c r="D171" s="475"/>
      <c r="E171" s="174"/>
      <c r="F171" s="39"/>
      <c r="G171" s="47"/>
      <c r="H171" s="29"/>
      <c r="I171" s="29"/>
      <c r="J171" s="40"/>
      <c r="K171" s="29"/>
      <c r="L171" s="74"/>
      <c r="M171" s="40"/>
      <c r="N171" s="153"/>
    </row>
    <row r="172" spans="1:17" s="4" customFormat="1" ht="9.75" customHeight="1" x14ac:dyDescent="0.25">
      <c r="A172" s="486"/>
      <c r="B172" s="487"/>
      <c r="C172" s="473"/>
      <c r="D172" s="476"/>
      <c r="E172" s="169"/>
      <c r="F172" s="77"/>
      <c r="G172" s="69"/>
      <c r="H172" s="32"/>
      <c r="I172" s="122"/>
      <c r="J172" s="64"/>
      <c r="K172" s="32"/>
      <c r="L172" s="67"/>
      <c r="M172" s="67"/>
    </row>
    <row r="173" spans="1:17" s="4" customFormat="1" ht="9.75" customHeight="1" x14ac:dyDescent="0.25">
      <c r="A173" s="486"/>
      <c r="B173" s="487"/>
      <c r="C173" s="473"/>
      <c r="D173" s="476"/>
      <c r="E173" s="169"/>
      <c r="F173" s="77"/>
      <c r="G173" s="69"/>
      <c r="H173" s="32"/>
      <c r="I173" s="32"/>
      <c r="J173" s="64"/>
      <c r="K173" s="32"/>
      <c r="L173" s="67"/>
      <c r="M173" s="67"/>
    </row>
    <row r="174" spans="1:17" s="4" customFormat="1" ht="9.75" customHeight="1" x14ac:dyDescent="0.25">
      <c r="A174" s="486"/>
      <c r="B174" s="487"/>
      <c r="C174" s="473"/>
      <c r="D174" s="476"/>
      <c r="E174" s="169"/>
      <c r="F174" s="77"/>
      <c r="G174" s="69"/>
      <c r="H174" s="32"/>
      <c r="I174" s="32"/>
      <c r="J174" s="64"/>
      <c r="K174" s="32"/>
      <c r="L174" s="67"/>
      <c r="M174" s="67"/>
    </row>
    <row r="175" spans="1:17" s="4" customFormat="1" ht="9.75" customHeight="1" x14ac:dyDescent="0.25">
      <c r="A175" s="488"/>
      <c r="B175" s="489"/>
      <c r="C175" s="474"/>
      <c r="D175" s="477"/>
      <c r="E175" s="297"/>
      <c r="F175" s="111"/>
      <c r="G175" s="73"/>
      <c r="H175" s="38"/>
      <c r="I175" s="38"/>
      <c r="J175" s="41"/>
      <c r="K175" s="38"/>
      <c r="L175" s="37"/>
      <c r="M175" s="80"/>
    </row>
    <row r="176" spans="1:17" s="4" customFormat="1" ht="11.25" x14ac:dyDescent="0.25">
      <c r="C176" s="84"/>
      <c r="D176" s="21"/>
      <c r="E176" s="21"/>
    </row>
    <row r="177" spans="2:5" s="4" customFormat="1" ht="11.25" x14ac:dyDescent="0.25">
      <c r="C177" s="84"/>
      <c r="D177" s="21"/>
      <c r="E177" s="21"/>
    </row>
    <row r="178" spans="2:5" s="4" customFormat="1" ht="12" thickBot="1" x14ac:dyDescent="0.3">
      <c r="B178" s="4" t="s">
        <v>155</v>
      </c>
      <c r="C178" s="84"/>
      <c r="D178" s="21"/>
      <c r="E178" s="21"/>
    </row>
    <row r="179" spans="2:5" s="4" customFormat="1" ht="12" thickBot="1" x14ac:dyDescent="0.3">
      <c r="C179" s="112">
        <f>SUM(C14:C126)</f>
        <v>436.73950000000008</v>
      </c>
      <c r="D179" s="21"/>
      <c r="E179" s="21"/>
    </row>
    <row r="180" spans="2:5" s="4" customFormat="1" ht="11.25" x14ac:dyDescent="0.25">
      <c r="C180" s="3"/>
    </row>
    <row r="181" spans="2:5" s="4" customFormat="1" ht="11.25" x14ac:dyDescent="0.25">
      <c r="C181" s="3"/>
    </row>
    <row r="182" spans="2:5" s="4" customFormat="1" ht="11.25" x14ac:dyDescent="0.25">
      <c r="C182" s="3"/>
    </row>
    <row r="183" spans="2:5" s="4" customFormat="1" ht="11.25" x14ac:dyDescent="0.25">
      <c r="C183" s="3"/>
    </row>
    <row r="184" spans="2:5" s="4" customFormat="1" ht="11.25" x14ac:dyDescent="0.25">
      <c r="C184" s="3"/>
    </row>
    <row r="185" spans="2:5" s="4" customFormat="1" ht="11.25" x14ac:dyDescent="0.25">
      <c r="C185" s="3"/>
    </row>
    <row r="186" spans="2:5" s="4" customFormat="1" ht="11.25" x14ac:dyDescent="0.25">
      <c r="C186" s="3"/>
    </row>
    <row r="187" spans="2:5" s="4" customFormat="1" ht="11.25" x14ac:dyDescent="0.25">
      <c r="C187" s="3"/>
    </row>
    <row r="188" spans="2:5" s="4" customFormat="1" ht="11.25" x14ac:dyDescent="0.25">
      <c r="C188" s="3"/>
    </row>
    <row r="189" spans="2:5" s="4" customFormat="1" ht="11.25" x14ac:dyDescent="0.25">
      <c r="C189" s="3"/>
    </row>
    <row r="190" spans="2:5" s="4" customFormat="1" ht="11.25" x14ac:dyDescent="0.25">
      <c r="C190" s="3"/>
    </row>
    <row r="191" spans="2:5" s="4" customFormat="1" ht="11.25" x14ac:dyDescent="0.25">
      <c r="C191" s="3"/>
    </row>
    <row r="192" spans="2:5" s="4" customFormat="1" ht="11.25" x14ac:dyDescent="0.25">
      <c r="C192" s="3"/>
    </row>
    <row r="193" spans="3:3" s="4" customFormat="1" ht="11.25" x14ac:dyDescent="0.25">
      <c r="C193" s="3"/>
    </row>
    <row r="194" spans="3:3" s="4" customFormat="1" ht="11.25" x14ac:dyDescent="0.25">
      <c r="C194" s="3"/>
    </row>
    <row r="195" spans="3:3" s="4" customFormat="1" ht="11.25" x14ac:dyDescent="0.25">
      <c r="C195" s="3"/>
    </row>
    <row r="196" spans="3:3" s="4" customFormat="1" ht="11.25" x14ac:dyDescent="0.25">
      <c r="C196" s="3"/>
    </row>
    <row r="197" spans="3:3" s="4" customFormat="1" ht="11.25" x14ac:dyDescent="0.25">
      <c r="C197" s="3"/>
    </row>
    <row r="198" spans="3:3" s="4" customFormat="1" ht="11.25" x14ac:dyDescent="0.25">
      <c r="C198" s="3"/>
    </row>
    <row r="199" spans="3:3" s="4" customFormat="1" ht="11.25" x14ac:dyDescent="0.25">
      <c r="C199" s="3"/>
    </row>
    <row r="200" spans="3:3" s="4" customFormat="1" ht="11.25" x14ac:dyDescent="0.25">
      <c r="C200" s="3"/>
    </row>
    <row r="201" spans="3:3" s="4" customFormat="1" ht="11.25" x14ac:dyDescent="0.25">
      <c r="C201" s="3"/>
    </row>
    <row r="202" spans="3:3" s="4" customFormat="1" ht="11.25" x14ac:dyDescent="0.25">
      <c r="C202" s="3"/>
    </row>
    <row r="203" spans="3:3" s="4" customFormat="1" ht="11.25" x14ac:dyDescent="0.25">
      <c r="C203" s="3"/>
    </row>
    <row r="204" spans="3:3" s="4" customFormat="1" ht="11.25" x14ac:dyDescent="0.25">
      <c r="C204" s="3"/>
    </row>
    <row r="205" spans="3:3" s="4" customFormat="1" ht="11.25" x14ac:dyDescent="0.25">
      <c r="C205" s="3"/>
    </row>
    <row r="206" spans="3:3" s="4" customFormat="1" ht="11.25" x14ac:dyDescent="0.25">
      <c r="C206" s="3"/>
    </row>
    <row r="207" spans="3:3" s="4" customFormat="1" ht="11.25" x14ac:dyDescent="0.25">
      <c r="C207" s="3"/>
    </row>
    <row r="208" spans="3:3" s="4" customFormat="1" ht="11.25" x14ac:dyDescent="0.25">
      <c r="C208" s="3"/>
    </row>
    <row r="209" spans="3:3" s="4" customFormat="1" ht="11.25" x14ac:dyDescent="0.25">
      <c r="C209" s="3"/>
    </row>
    <row r="210" spans="3:3" s="4" customFormat="1" ht="11.25" x14ac:dyDescent="0.25">
      <c r="C210" s="3"/>
    </row>
    <row r="211" spans="3:3" s="4" customFormat="1" ht="11.25" x14ac:dyDescent="0.25">
      <c r="C211" s="3"/>
    </row>
    <row r="212" spans="3:3" s="4" customFormat="1" ht="11.25" x14ac:dyDescent="0.25">
      <c r="C212" s="3"/>
    </row>
  </sheetData>
  <protectedRanges>
    <protectedRange sqref="I3" name="Range2_1"/>
    <protectedRange sqref="C3:E4 C6:E7 C10 F9:G10 F17:F48 F50:M54 D126:E126 D14:E48 D127:M149 D78:E123 F100 G14:H17 J14:M29 I14:I27 I29 G92:G93 H92:H118 J92:M100 I95:I118 I92:I93 D165:M175 D150:E164 G95:G118 F122:M123 J109:M118 J101:J108 L107:M108 F107:F118 M101:M106 F76:M76 D57:E76 H18:H22 G23:H29 G30 M30 G31:M49" name="Range1_3"/>
    <protectedRange password="CDC0" sqref="F14:F16" name="Range1_1_1"/>
    <protectedRange password="CDC0" sqref="H6" name="Range1_2_1"/>
    <protectedRange password="CDC0" sqref="P59:P75" name="Range1_6"/>
    <protectedRange password="CDC0" sqref="H71:L71 I73:I75 J72:L75 H72:H75 G66:M67 M71:M75 H69:M70 F57:F75 G68:G75 G57:M63" name="Range1_7"/>
    <protectedRange password="CDC0" sqref="Q70:X72 Q74:X77 Q79:X86" name="Range1_9"/>
    <protectedRange password="CDC0" sqref="F78:M80 F82:M85 F87:M91 G81 I81 K81:M81" name="Range1_10"/>
    <protectedRange password="CDC0" sqref="M150:M163 J164:M164 F163:I164 J163:L163 F150:L162" name="Range1_12"/>
    <protectedRange password="CDC0" sqref="F119:M121" name="Range1_13"/>
    <protectedRange password="CDC0" sqref="K107:K108" name="Range1_14"/>
    <protectedRange password="CDC0" sqref="F101:F106" name="Range1_15"/>
    <protectedRange password="CDC0" sqref="K101:L106" name="Range1_16"/>
    <protectedRange password="CDC0" sqref="G18:G22" name="Range1_1"/>
    <protectedRange password="CDC0" sqref="H30:L30" name="Range1"/>
  </protectedRanges>
  <mergeCells count="104">
    <mergeCell ref="A127:B149"/>
    <mergeCell ref="A14:B17"/>
    <mergeCell ref="A18:B24"/>
    <mergeCell ref="A25:B35"/>
    <mergeCell ref="A36:B39"/>
    <mergeCell ref="A40:B47"/>
    <mergeCell ref="A48:B48"/>
    <mergeCell ref="A49:B49"/>
    <mergeCell ref="A77:B77"/>
    <mergeCell ref="A95:B100"/>
    <mergeCell ref="A101:B106"/>
    <mergeCell ref="A107:B111"/>
    <mergeCell ref="A112:B116"/>
    <mergeCell ref="A117:B121"/>
    <mergeCell ref="A3:B3"/>
    <mergeCell ref="C3:F3"/>
    <mergeCell ref="A4:B4"/>
    <mergeCell ref="C4:D4"/>
    <mergeCell ref="A5:B5"/>
    <mergeCell ref="C5:D5"/>
    <mergeCell ref="A9:B9"/>
    <mergeCell ref="C9:D9"/>
    <mergeCell ref="A122:B123"/>
    <mergeCell ref="A10:B10"/>
    <mergeCell ref="C10:D10"/>
    <mergeCell ref="A12:B13"/>
    <mergeCell ref="C12:D12"/>
    <mergeCell ref="A6:B6"/>
    <mergeCell ref="C6:D6"/>
    <mergeCell ref="A7:B7"/>
    <mergeCell ref="C7:D7"/>
    <mergeCell ref="C36:C39"/>
    <mergeCell ref="D36:D39"/>
    <mergeCell ref="C40:C47"/>
    <mergeCell ref="D40:D47"/>
    <mergeCell ref="C18:C24"/>
    <mergeCell ref="D18:D24"/>
    <mergeCell ref="C25:C35"/>
    <mergeCell ref="L12:L13"/>
    <mergeCell ref="A8:B8"/>
    <mergeCell ref="C8:D8"/>
    <mergeCell ref="M12:M13"/>
    <mergeCell ref="C14:C17"/>
    <mergeCell ref="D14:D17"/>
    <mergeCell ref="F12:F13"/>
    <mergeCell ref="G12:G13"/>
    <mergeCell ref="H12:H13"/>
    <mergeCell ref="I12:I13"/>
    <mergeCell ref="J12:J13"/>
    <mergeCell ref="K12:K13"/>
    <mergeCell ref="D25:D35"/>
    <mergeCell ref="H48:M48"/>
    <mergeCell ref="C50:C54"/>
    <mergeCell ref="D50:D54"/>
    <mergeCell ref="A55:B56"/>
    <mergeCell ref="C55:D55"/>
    <mergeCell ref="F55:F56"/>
    <mergeCell ref="G55:G56"/>
    <mergeCell ref="H55:H56"/>
    <mergeCell ref="I55:I56"/>
    <mergeCell ref="A50:B54"/>
    <mergeCell ref="H77:M77"/>
    <mergeCell ref="C78:C94"/>
    <mergeCell ref="D78:D94"/>
    <mergeCell ref="J55:J56"/>
    <mergeCell ref="K55:K56"/>
    <mergeCell ref="L55:L56"/>
    <mergeCell ref="M55:M56"/>
    <mergeCell ref="A57:B76"/>
    <mergeCell ref="A78:B94"/>
    <mergeCell ref="H124:H125"/>
    <mergeCell ref="I124:I125"/>
    <mergeCell ref="J124:J125"/>
    <mergeCell ref="K124:K125"/>
    <mergeCell ref="L124:L125"/>
    <mergeCell ref="M124:M125"/>
    <mergeCell ref="A124:B125"/>
    <mergeCell ref="C124:D124"/>
    <mergeCell ref="F124:F125"/>
    <mergeCell ref="G124:G125"/>
    <mergeCell ref="C171:C175"/>
    <mergeCell ref="D171:D175"/>
    <mergeCell ref="D57:D76"/>
    <mergeCell ref="C57:C76"/>
    <mergeCell ref="C150:C164"/>
    <mergeCell ref="D150:D164"/>
    <mergeCell ref="C165:C170"/>
    <mergeCell ref="D165:D170"/>
    <mergeCell ref="A126:B126"/>
    <mergeCell ref="C127:C149"/>
    <mergeCell ref="D127:D149"/>
    <mergeCell ref="D107:D111"/>
    <mergeCell ref="C112:C116"/>
    <mergeCell ref="D112:D116"/>
    <mergeCell ref="C117:C121"/>
    <mergeCell ref="D117:D121"/>
    <mergeCell ref="C95:C100"/>
    <mergeCell ref="D95:D100"/>
    <mergeCell ref="C101:C106"/>
    <mergeCell ref="D101:D106"/>
    <mergeCell ref="C107:C111"/>
    <mergeCell ref="A171:B175"/>
    <mergeCell ref="A165:B170"/>
    <mergeCell ref="A150:B164"/>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zoomScale="85" zoomScaleNormal="85" workbookViewId="0">
      <selection activeCell="L155" sqref="L155"/>
    </sheetView>
  </sheetViews>
  <sheetFormatPr baseColWidth="10" defaultRowHeight="15" x14ac:dyDescent="0.25"/>
  <cols>
    <col min="2" max="2" width="14.140625" customWidth="1"/>
    <col min="6" max="6" width="25.28515625" customWidth="1"/>
    <col min="9" max="9" width="15.42578125" customWidth="1"/>
    <col min="13" max="13" width="22.42578125" customWidth="1"/>
  </cols>
  <sheetData>
    <row r="1" spans="1:13" s="178" customFormat="1" ht="12.75" x14ac:dyDescent="0.2">
      <c r="A1" s="175" t="s">
        <v>0</v>
      </c>
      <c r="B1" s="176"/>
      <c r="C1" s="177"/>
    </row>
    <row r="2" spans="1:13" s="178" customFormat="1" ht="9.75" customHeight="1" x14ac:dyDescent="0.2">
      <c r="C2" s="177"/>
    </row>
    <row r="3" spans="1:13" s="178" customFormat="1" ht="12.75" customHeight="1" x14ac:dyDescent="0.2">
      <c r="A3" s="581" t="s">
        <v>1</v>
      </c>
      <c r="B3" s="728"/>
      <c r="C3" s="729" t="s">
        <v>2</v>
      </c>
      <c r="D3" s="730"/>
      <c r="E3" s="730"/>
      <c r="F3" s="731"/>
      <c r="H3" s="179" t="s">
        <v>3</v>
      </c>
      <c r="I3" s="180">
        <v>42451</v>
      </c>
    </row>
    <row r="4" spans="1:13" s="178" customFormat="1" ht="12.75" customHeight="1" x14ac:dyDescent="0.2">
      <c r="A4" s="585" t="s">
        <v>4</v>
      </c>
      <c r="B4" s="732"/>
      <c r="C4" s="733">
        <v>2016</v>
      </c>
      <c r="D4" s="734"/>
      <c r="E4" s="314"/>
      <c r="F4" s="181"/>
      <c r="G4" s="182"/>
      <c r="H4" s="182"/>
    </row>
    <row r="5" spans="1:13" s="178" customFormat="1" ht="12.75" customHeight="1" thickBot="1" x14ac:dyDescent="0.25">
      <c r="A5" s="581" t="s">
        <v>6</v>
      </c>
      <c r="B5" s="728"/>
      <c r="C5" s="660" t="s">
        <v>201</v>
      </c>
      <c r="D5" s="661"/>
      <c r="E5" s="315"/>
      <c r="F5" s="9"/>
      <c r="G5" s="182"/>
      <c r="H5" s="182"/>
    </row>
    <row r="6" spans="1:13" s="178" customFormat="1" ht="39" customHeight="1" thickBot="1" x14ac:dyDescent="0.25">
      <c r="A6" s="576" t="s">
        <v>8</v>
      </c>
      <c r="B6" s="740"/>
      <c r="C6" s="747">
        <v>38253</v>
      </c>
      <c r="D6" s="748"/>
      <c r="E6" s="314"/>
      <c r="F6" s="181"/>
      <c r="G6" s="183"/>
      <c r="H6" s="11"/>
      <c r="I6" s="184"/>
      <c r="J6" s="184"/>
      <c r="K6" s="184"/>
    </row>
    <row r="7" spans="1:13" s="178" customFormat="1" ht="43.5" customHeight="1" thickBot="1" x14ac:dyDescent="0.25">
      <c r="A7" s="576" t="s">
        <v>230</v>
      </c>
      <c r="B7" s="740"/>
      <c r="C7" s="747">
        <v>38253</v>
      </c>
      <c r="D7" s="748"/>
      <c r="E7" s="314"/>
      <c r="F7" s="185"/>
      <c r="G7" s="186"/>
      <c r="H7" s="14"/>
      <c r="I7" s="14"/>
      <c r="J7" s="14"/>
      <c r="K7" s="14"/>
    </row>
    <row r="8" spans="1:13" s="178" customFormat="1" ht="20.100000000000001" customHeight="1" thickBot="1" x14ac:dyDescent="0.3">
      <c r="A8" s="576" t="s">
        <v>9</v>
      </c>
      <c r="B8" s="728"/>
      <c r="C8" s="749" t="s">
        <v>10</v>
      </c>
      <c r="D8" s="750"/>
      <c r="E8" s="187"/>
      <c r="F8" s="92" t="s">
        <v>11</v>
      </c>
      <c r="G8" s="188" t="s">
        <v>12</v>
      </c>
    </row>
    <row r="9" spans="1:13" s="178" customFormat="1" ht="14.25" customHeight="1" thickBot="1" x14ac:dyDescent="0.3">
      <c r="A9" s="576" t="s">
        <v>13</v>
      </c>
      <c r="B9" s="740"/>
      <c r="C9" s="741" t="s">
        <v>202</v>
      </c>
      <c r="D9" s="742"/>
      <c r="E9" s="316"/>
      <c r="F9" s="189"/>
      <c r="G9" s="190"/>
    </row>
    <row r="10" spans="1:13" s="178" customFormat="1" ht="14.25" customHeight="1" thickBot="1" x14ac:dyDescent="0.3">
      <c r="A10" s="576" t="s">
        <v>14</v>
      </c>
      <c r="B10" s="740"/>
      <c r="C10" s="743">
        <v>500</v>
      </c>
      <c r="D10" s="744"/>
      <c r="E10" s="317"/>
      <c r="F10" s="191"/>
      <c r="G10" s="192"/>
    </row>
    <row r="11" spans="1:13" s="178" customFormat="1" ht="9.75" customHeight="1" x14ac:dyDescent="0.2">
      <c r="B11" s="19"/>
      <c r="C11" s="193"/>
      <c r="F11" s="194"/>
      <c r="G11" s="194"/>
    </row>
    <row r="12" spans="1:13" s="178" customFormat="1" ht="20.100000000000001" customHeight="1" x14ac:dyDescent="0.2">
      <c r="A12" s="508" t="s">
        <v>15</v>
      </c>
      <c r="B12" s="544"/>
      <c r="C12" s="745" t="s">
        <v>160</v>
      </c>
      <c r="D12" s="746"/>
      <c r="E12" s="318"/>
      <c r="F12" s="638" t="s">
        <v>16</v>
      </c>
      <c r="G12" s="638" t="s">
        <v>17</v>
      </c>
      <c r="H12" s="638" t="s">
        <v>18</v>
      </c>
      <c r="I12" s="638" t="s">
        <v>19</v>
      </c>
      <c r="J12" s="638" t="s">
        <v>161</v>
      </c>
      <c r="K12" s="638" t="s">
        <v>21</v>
      </c>
      <c r="L12" s="638" t="s">
        <v>22</v>
      </c>
      <c r="M12" s="711" t="s">
        <v>203</v>
      </c>
    </row>
    <row r="13" spans="1:13" s="178" customFormat="1" ht="20.25" customHeight="1" x14ac:dyDescent="0.2">
      <c r="A13" s="545"/>
      <c r="B13" s="546"/>
      <c r="C13" s="195" t="s">
        <v>27</v>
      </c>
      <c r="D13" s="196" t="s">
        <v>14</v>
      </c>
      <c r="E13" s="319"/>
      <c r="F13" s="639"/>
      <c r="G13" s="643"/>
      <c r="H13" s="639"/>
      <c r="I13" s="639"/>
      <c r="J13" s="639"/>
      <c r="K13" s="643"/>
      <c r="L13" s="639"/>
      <c r="M13" s="677"/>
    </row>
    <row r="14" spans="1:13" s="178" customFormat="1" ht="9.75" customHeight="1" x14ac:dyDescent="0.2">
      <c r="A14" s="698"/>
      <c r="B14" s="701" t="s">
        <v>28</v>
      </c>
      <c r="C14" s="704" t="s">
        <v>202</v>
      </c>
      <c r="D14" s="695">
        <v>20</v>
      </c>
      <c r="E14" s="323"/>
      <c r="F14" s="82" t="s">
        <v>29</v>
      </c>
      <c r="G14" s="29" t="s">
        <v>269</v>
      </c>
      <c r="H14" s="115"/>
      <c r="I14" s="29" t="s">
        <v>204</v>
      </c>
      <c r="J14" s="116"/>
      <c r="K14" s="29">
        <v>0.56999999999999995</v>
      </c>
      <c r="L14" s="70">
        <v>1</v>
      </c>
      <c r="M14" s="31" t="s">
        <v>33</v>
      </c>
    </row>
    <row r="15" spans="1:13" s="178" customFormat="1" ht="9.75" customHeight="1" x14ac:dyDescent="0.2">
      <c r="A15" s="699"/>
      <c r="B15" s="702"/>
      <c r="C15" s="705"/>
      <c r="D15" s="696"/>
      <c r="E15" s="324"/>
      <c r="F15" s="33" t="s">
        <v>31</v>
      </c>
      <c r="G15" s="30" t="s">
        <v>205</v>
      </c>
      <c r="H15" s="32"/>
      <c r="I15" s="32" t="s">
        <v>32</v>
      </c>
      <c r="J15" s="31"/>
      <c r="K15" s="67">
        <v>0.57999999999999996</v>
      </c>
      <c r="L15" s="70">
        <v>1</v>
      </c>
      <c r="M15" s="31" t="s">
        <v>33</v>
      </c>
    </row>
    <row r="16" spans="1:13" s="178" customFormat="1" ht="9.75" customHeight="1" x14ac:dyDescent="0.2">
      <c r="A16" s="699"/>
      <c r="B16" s="702"/>
      <c r="C16" s="705"/>
      <c r="D16" s="696"/>
      <c r="E16" s="324"/>
      <c r="F16" s="34" t="s">
        <v>34</v>
      </c>
      <c r="G16" s="32" t="s">
        <v>205</v>
      </c>
      <c r="H16" s="32"/>
      <c r="I16" s="32" t="s">
        <v>32</v>
      </c>
      <c r="J16" s="32"/>
      <c r="K16" s="67">
        <v>0.65</v>
      </c>
      <c r="L16" s="67">
        <v>1</v>
      </c>
      <c r="M16" s="32" t="s">
        <v>33</v>
      </c>
    </row>
    <row r="17" spans="1:17" s="178" customFormat="1" ht="9.75" customHeight="1" x14ac:dyDescent="0.2">
      <c r="A17" s="699"/>
      <c r="B17" s="702"/>
      <c r="C17" s="705"/>
      <c r="D17" s="696"/>
      <c r="E17" s="324"/>
      <c r="F17" s="34"/>
      <c r="G17" s="32"/>
      <c r="H17" s="35"/>
      <c r="I17" s="35"/>
      <c r="J17" s="32"/>
      <c r="K17" s="67"/>
      <c r="L17" s="67"/>
      <c r="M17" s="32"/>
    </row>
    <row r="18" spans="1:17" s="178" customFormat="1" ht="9.75" customHeight="1" x14ac:dyDescent="0.2">
      <c r="A18" s="700"/>
      <c r="B18" s="703"/>
      <c r="C18" s="706"/>
      <c r="D18" s="697"/>
      <c r="E18" s="325"/>
      <c r="F18" s="197"/>
      <c r="G18" s="197"/>
      <c r="H18" s="248"/>
      <c r="I18" s="248"/>
      <c r="J18" s="197"/>
      <c r="K18" s="275"/>
      <c r="L18" s="275"/>
      <c r="M18" s="198"/>
    </row>
    <row r="19" spans="1:17" s="178" customFormat="1" ht="9.75" customHeight="1" x14ac:dyDescent="0.2">
      <c r="A19" s="698"/>
      <c r="B19" s="701" t="s">
        <v>36</v>
      </c>
      <c r="C19" s="704" t="s">
        <v>202</v>
      </c>
      <c r="D19" s="695">
        <v>10</v>
      </c>
      <c r="E19" s="326"/>
      <c r="F19" s="159" t="s">
        <v>37</v>
      </c>
      <c r="G19" s="30" t="s">
        <v>38</v>
      </c>
      <c r="H19" s="160"/>
      <c r="I19" s="31"/>
      <c r="J19" s="31"/>
      <c r="K19" s="29"/>
      <c r="L19" s="29"/>
      <c r="M19" s="70"/>
    </row>
    <row r="20" spans="1:17" s="178" customFormat="1" ht="9.75" customHeight="1" x14ac:dyDescent="0.2">
      <c r="A20" s="699"/>
      <c r="B20" s="702"/>
      <c r="C20" s="705"/>
      <c r="D20" s="696"/>
      <c r="E20" s="324"/>
      <c r="F20" s="159" t="s">
        <v>39</v>
      </c>
      <c r="G20" s="30" t="s">
        <v>38</v>
      </c>
      <c r="H20" s="68"/>
      <c r="I20" s="31" t="s">
        <v>206</v>
      </c>
      <c r="J20" s="32"/>
      <c r="K20" s="67">
        <v>5</v>
      </c>
      <c r="L20" s="31">
        <v>10</v>
      </c>
      <c r="M20" s="70" t="s">
        <v>102</v>
      </c>
    </row>
    <row r="21" spans="1:17" s="178" customFormat="1" ht="9.75" customHeight="1" x14ac:dyDescent="0.2">
      <c r="A21" s="699"/>
      <c r="B21" s="702"/>
      <c r="C21" s="705"/>
      <c r="D21" s="696"/>
      <c r="E21" s="324"/>
      <c r="F21" s="219" t="s">
        <v>207</v>
      </c>
      <c r="G21" s="30" t="s">
        <v>38</v>
      </c>
      <c r="H21" s="70"/>
      <c r="I21" s="32"/>
      <c r="J21" s="35"/>
      <c r="K21" s="67"/>
      <c r="L21" s="32"/>
      <c r="M21" s="67"/>
    </row>
    <row r="22" spans="1:17" s="178" customFormat="1" ht="9.75" customHeight="1" x14ac:dyDescent="0.2">
      <c r="A22" s="699"/>
      <c r="B22" s="702"/>
      <c r="C22" s="705"/>
      <c r="D22" s="696"/>
      <c r="E22" s="324"/>
      <c r="F22" s="219" t="s">
        <v>208</v>
      </c>
      <c r="G22" s="30" t="s">
        <v>38</v>
      </c>
      <c r="H22" s="67"/>
      <c r="I22" s="32"/>
      <c r="J22" s="31"/>
      <c r="K22" s="67"/>
      <c r="L22" s="32"/>
      <c r="M22" s="70"/>
    </row>
    <row r="23" spans="1:17" s="178" customFormat="1" ht="9.75" customHeight="1" x14ac:dyDescent="0.2">
      <c r="A23" s="700"/>
      <c r="B23" s="703"/>
      <c r="C23" s="706"/>
      <c r="D23" s="697"/>
      <c r="E23" s="325"/>
      <c r="F23" s="228" t="s">
        <v>43</v>
      </c>
      <c r="G23" s="37" t="s">
        <v>38</v>
      </c>
      <c r="H23" s="80"/>
      <c r="I23" s="32"/>
      <c r="J23" s="37"/>
      <c r="K23" s="70"/>
      <c r="L23" s="37"/>
      <c r="M23" s="80"/>
    </row>
    <row r="24" spans="1:17" s="178" customFormat="1" ht="9.75" customHeight="1" x14ac:dyDescent="0.2">
      <c r="A24" s="698"/>
      <c r="B24" s="701" t="s">
        <v>44</v>
      </c>
      <c r="C24" s="704" t="s">
        <v>202</v>
      </c>
      <c r="D24" s="695">
        <v>20</v>
      </c>
      <c r="E24" s="323"/>
      <c r="F24" s="162" t="s">
        <v>45</v>
      </c>
      <c r="G24" s="29" t="s">
        <v>30</v>
      </c>
      <c r="H24" s="115" t="s">
        <v>210</v>
      </c>
      <c r="I24" s="28" t="s">
        <v>211</v>
      </c>
      <c r="J24" s="32">
        <v>1.9</v>
      </c>
      <c r="K24" s="29">
        <v>0.7</v>
      </c>
      <c r="L24" s="29">
        <v>2</v>
      </c>
      <c r="M24" s="31" t="s">
        <v>33</v>
      </c>
    </row>
    <row r="25" spans="1:17" s="178" customFormat="1" ht="9.75" customHeight="1" x14ac:dyDescent="0.2">
      <c r="A25" s="699"/>
      <c r="B25" s="702"/>
      <c r="C25" s="705"/>
      <c r="D25" s="696"/>
      <c r="E25" s="324"/>
      <c r="F25" s="34" t="s">
        <v>48</v>
      </c>
      <c r="G25" s="32" t="s">
        <v>30</v>
      </c>
      <c r="H25" s="32" t="s">
        <v>49</v>
      </c>
      <c r="I25" s="28" t="s">
        <v>211</v>
      </c>
      <c r="J25" s="32">
        <v>2</v>
      </c>
      <c r="K25" s="67">
        <v>0.88</v>
      </c>
      <c r="L25" s="67">
        <v>2</v>
      </c>
      <c r="M25" s="31" t="s">
        <v>33</v>
      </c>
    </row>
    <row r="26" spans="1:17" s="178" customFormat="1" ht="9.75" customHeight="1" x14ac:dyDescent="0.2">
      <c r="A26" s="699"/>
      <c r="B26" s="702"/>
      <c r="C26" s="705"/>
      <c r="D26" s="696"/>
      <c r="E26" s="324"/>
      <c r="F26" s="199" t="s">
        <v>50</v>
      </c>
      <c r="G26" s="32" t="s">
        <v>30</v>
      </c>
      <c r="H26" s="32" t="s">
        <v>185</v>
      </c>
      <c r="I26" s="30" t="s">
        <v>47</v>
      </c>
      <c r="J26" s="32" t="s">
        <v>457</v>
      </c>
      <c r="K26" s="32" t="s">
        <v>457</v>
      </c>
      <c r="L26" s="31" t="s">
        <v>457</v>
      </c>
      <c r="M26" s="31" t="s">
        <v>33</v>
      </c>
    </row>
    <row r="27" spans="1:17" s="178" customFormat="1" ht="9.75" customHeight="1" x14ac:dyDescent="0.2">
      <c r="A27" s="699"/>
      <c r="B27" s="702"/>
      <c r="C27" s="705"/>
      <c r="D27" s="696"/>
      <c r="E27" s="324"/>
      <c r="F27" s="42" t="s">
        <v>455</v>
      </c>
      <c r="G27" s="32" t="s">
        <v>458</v>
      </c>
      <c r="H27" s="32" t="s">
        <v>458</v>
      </c>
      <c r="I27" s="32" t="s">
        <v>458</v>
      </c>
      <c r="J27" s="32" t="s">
        <v>458</v>
      </c>
      <c r="K27" s="32" t="s">
        <v>458</v>
      </c>
      <c r="L27" s="32" t="s">
        <v>458</v>
      </c>
      <c r="M27" s="31" t="s">
        <v>33</v>
      </c>
      <c r="Q27" s="279"/>
    </row>
    <row r="28" spans="1:17" s="178" customFormat="1" ht="9.75" customHeight="1" x14ac:dyDescent="0.2">
      <c r="A28" s="699"/>
      <c r="B28" s="702"/>
      <c r="C28" s="705"/>
      <c r="D28" s="696"/>
      <c r="E28" s="324"/>
      <c r="F28" s="42" t="s">
        <v>456</v>
      </c>
      <c r="G28" s="32" t="s">
        <v>458</v>
      </c>
      <c r="H28" s="32" t="s">
        <v>458</v>
      </c>
      <c r="I28" s="32" t="s">
        <v>458</v>
      </c>
      <c r="J28" s="32" t="s">
        <v>458</v>
      </c>
      <c r="K28" s="32" t="s">
        <v>458</v>
      </c>
      <c r="L28" s="32" t="s">
        <v>458</v>
      </c>
      <c r="M28" s="31" t="s">
        <v>33</v>
      </c>
      <c r="Q28" s="182"/>
    </row>
    <row r="29" spans="1:17" s="178" customFormat="1" ht="9.75" customHeight="1" x14ac:dyDescent="0.2">
      <c r="A29" s="700"/>
      <c r="B29" s="703"/>
      <c r="C29" s="706"/>
      <c r="D29" s="697"/>
      <c r="E29" s="324"/>
      <c r="F29" s="441"/>
      <c r="G29" s="442"/>
      <c r="H29" s="442"/>
      <c r="I29" s="442"/>
      <c r="J29" s="442"/>
      <c r="K29" s="442"/>
      <c r="L29" s="442"/>
      <c r="M29" s="31"/>
    </row>
    <row r="30" spans="1:17" s="178" customFormat="1" ht="9.75" customHeight="1" x14ac:dyDescent="0.2">
      <c r="A30" s="698"/>
      <c r="B30" s="701" t="s">
        <v>51</v>
      </c>
      <c r="C30" s="704" t="s">
        <v>202</v>
      </c>
      <c r="D30" s="695">
        <v>10</v>
      </c>
      <c r="E30" s="323"/>
      <c r="F30" s="162" t="s">
        <v>52</v>
      </c>
      <c r="G30" s="28" t="s">
        <v>209</v>
      </c>
      <c r="H30" s="28" t="s">
        <v>212</v>
      </c>
      <c r="I30" s="28" t="s">
        <v>212</v>
      </c>
      <c r="J30" s="32">
        <v>0.84</v>
      </c>
      <c r="K30" s="30">
        <v>0.84</v>
      </c>
      <c r="L30" s="32">
        <v>1</v>
      </c>
      <c r="M30" s="32" t="s">
        <v>33</v>
      </c>
    </row>
    <row r="31" spans="1:17" s="178" customFormat="1" ht="9.75" customHeight="1" x14ac:dyDescent="0.2">
      <c r="A31" s="719"/>
      <c r="B31" s="702"/>
      <c r="C31" s="705"/>
      <c r="D31" s="696"/>
      <c r="E31" s="324"/>
      <c r="F31" s="108"/>
      <c r="G31" s="32"/>
      <c r="H31" s="30"/>
      <c r="I31" s="30"/>
      <c r="J31" s="30"/>
      <c r="K31" s="30"/>
      <c r="L31" s="30"/>
      <c r="M31" s="30"/>
    </row>
    <row r="32" spans="1:17" s="178" customFormat="1" ht="9.75" customHeight="1" x14ac:dyDescent="0.2">
      <c r="A32" s="719"/>
      <c r="B32" s="702"/>
      <c r="C32" s="706"/>
      <c r="D32" s="697"/>
      <c r="E32" s="324"/>
      <c r="F32" s="199"/>
      <c r="G32" s="32"/>
      <c r="H32" s="31"/>
      <c r="I32" s="32"/>
      <c r="J32" s="30"/>
      <c r="K32" s="30"/>
      <c r="L32" s="30"/>
      <c r="M32" s="30"/>
    </row>
    <row r="33" spans="1:16" s="178" customFormat="1" ht="9.75" customHeight="1" x14ac:dyDescent="0.2">
      <c r="A33" s="698"/>
      <c r="B33" s="725" t="s">
        <v>53</v>
      </c>
      <c r="C33" s="704" t="s">
        <v>202</v>
      </c>
      <c r="D33" s="695">
        <v>20</v>
      </c>
      <c r="E33" s="323"/>
      <c r="F33" s="45" t="s">
        <v>55</v>
      </c>
      <c r="G33" s="46" t="s">
        <v>269</v>
      </c>
      <c r="H33" s="28"/>
      <c r="I33" s="116"/>
      <c r="J33" s="116"/>
      <c r="K33" s="116"/>
      <c r="L33" s="29">
        <v>1</v>
      </c>
      <c r="M33" s="29"/>
    </row>
    <row r="34" spans="1:16" s="178" customFormat="1" ht="9.75" customHeight="1" x14ac:dyDescent="0.2">
      <c r="A34" s="719"/>
      <c r="B34" s="726"/>
      <c r="C34" s="705"/>
      <c r="D34" s="696"/>
      <c r="E34" s="324"/>
      <c r="F34" s="34" t="s">
        <v>56</v>
      </c>
      <c r="G34" s="32" t="s">
        <v>205</v>
      </c>
      <c r="H34" s="30" t="s">
        <v>66</v>
      </c>
      <c r="I34" s="32" t="s">
        <v>66</v>
      </c>
      <c r="J34" s="32">
        <v>0.5</v>
      </c>
      <c r="K34" s="32">
        <v>0.5</v>
      </c>
      <c r="L34" s="31">
        <v>1</v>
      </c>
      <c r="M34" s="32" t="s">
        <v>33</v>
      </c>
      <c r="O34" s="182"/>
      <c r="P34" s="182"/>
    </row>
    <row r="35" spans="1:16" s="178" customFormat="1" ht="9.75" customHeight="1" x14ac:dyDescent="0.2">
      <c r="A35" s="719"/>
      <c r="B35" s="726"/>
      <c r="C35" s="705"/>
      <c r="D35" s="696"/>
      <c r="E35" s="324"/>
      <c r="F35" s="48" t="s">
        <v>454</v>
      </c>
      <c r="G35" s="30" t="s">
        <v>30</v>
      </c>
      <c r="H35" s="145"/>
      <c r="I35" s="31"/>
      <c r="J35" s="31"/>
      <c r="K35" s="31"/>
      <c r="L35" s="32"/>
      <c r="M35" s="30"/>
    </row>
    <row r="36" spans="1:16" s="178" customFormat="1" ht="9.75" customHeight="1" x14ac:dyDescent="0.2">
      <c r="A36" s="719"/>
      <c r="B36" s="726"/>
      <c r="C36" s="705"/>
      <c r="D36" s="696"/>
      <c r="E36" s="324"/>
      <c r="F36" s="48" t="s">
        <v>58</v>
      </c>
      <c r="G36" s="30" t="s">
        <v>30</v>
      </c>
      <c r="H36" s="277"/>
      <c r="I36" s="31"/>
      <c r="J36" s="31"/>
      <c r="K36" s="31"/>
      <c r="L36" s="30">
        <v>1</v>
      </c>
      <c r="M36" s="30"/>
    </row>
    <row r="37" spans="1:16" s="178" customFormat="1" ht="9.75" customHeight="1" x14ac:dyDescent="0.2">
      <c r="A37" s="720"/>
      <c r="B37" s="727"/>
      <c r="C37" s="706"/>
      <c r="D37" s="697"/>
      <c r="E37" s="324"/>
      <c r="F37" s="312" t="s">
        <v>213</v>
      </c>
      <c r="G37" s="30" t="s">
        <v>30</v>
      </c>
      <c r="H37" s="146"/>
      <c r="I37" s="37"/>
      <c r="J37" s="37"/>
      <c r="K37" s="37"/>
      <c r="L37" s="30">
        <v>1</v>
      </c>
      <c r="M37" s="35"/>
    </row>
    <row r="38" spans="1:16" s="178" customFormat="1" ht="13.5" customHeight="1" x14ac:dyDescent="0.2">
      <c r="A38" s="698"/>
      <c r="B38" s="164" t="s">
        <v>214</v>
      </c>
      <c r="C38" s="704" t="s">
        <v>202</v>
      </c>
      <c r="D38" s="327">
        <v>10</v>
      </c>
      <c r="E38" s="327"/>
      <c r="F38" s="313" t="s">
        <v>270</v>
      </c>
      <c r="G38" s="29" t="s">
        <v>65</v>
      </c>
      <c r="H38" s="29" t="s">
        <v>49</v>
      </c>
      <c r="I38" s="29" t="s">
        <v>66</v>
      </c>
      <c r="J38" s="29">
        <v>0.25</v>
      </c>
      <c r="K38" s="29">
        <v>0.05</v>
      </c>
      <c r="L38" s="29">
        <v>0.3</v>
      </c>
      <c r="M38" s="29" t="s">
        <v>33</v>
      </c>
    </row>
    <row r="39" spans="1:16" s="178" customFormat="1" ht="9.75" customHeight="1" x14ac:dyDescent="0.2">
      <c r="A39" s="719"/>
      <c r="B39" s="723" t="s">
        <v>215</v>
      </c>
      <c r="C39" s="721"/>
      <c r="D39" s="329">
        <v>30</v>
      </c>
      <c r="E39" s="330"/>
      <c r="F39" s="108" t="s">
        <v>215</v>
      </c>
      <c r="G39" s="220" t="s">
        <v>65</v>
      </c>
      <c r="H39" s="201"/>
      <c r="I39" s="202" t="s">
        <v>99</v>
      </c>
      <c r="J39" s="203"/>
      <c r="K39" s="202" t="s">
        <v>216</v>
      </c>
      <c r="L39" s="203">
        <v>0.5</v>
      </c>
      <c r="M39" s="110" t="s">
        <v>76</v>
      </c>
    </row>
    <row r="40" spans="1:16" s="178" customFormat="1" ht="9.75" customHeight="1" x14ac:dyDescent="0.2">
      <c r="A40" s="719"/>
      <c r="B40" s="723"/>
      <c r="C40" s="721"/>
      <c r="D40" s="331"/>
      <c r="E40" s="330"/>
      <c r="F40" s="215"/>
      <c r="G40" s="204"/>
      <c r="H40" s="203"/>
      <c r="I40" s="205"/>
      <c r="J40" s="110"/>
      <c r="K40" s="205"/>
      <c r="L40" s="110"/>
      <c r="M40" s="110"/>
    </row>
    <row r="41" spans="1:16" s="178" customFormat="1" ht="9.75" customHeight="1" x14ac:dyDescent="0.2">
      <c r="A41" s="719"/>
      <c r="B41" s="723"/>
      <c r="C41" s="721"/>
      <c r="D41" s="331"/>
      <c r="E41" s="330"/>
      <c r="F41" s="199"/>
      <c r="G41" s="204"/>
      <c r="H41" s="110"/>
      <c r="I41" s="205"/>
      <c r="J41" s="110"/>
      <c r="K41" s="205"/>
      <c r="L41" s="110"/>
      <c r="M41" s="110"/>
    </row>
    <row r="42" spans="1:16" s="178" customFormat="1" ht="9.75" customHeight="1" x14ac:dyDescent="0.2">
      <c r="A42" s="720"/>
      <c r="B42" s="724"/>
      <c r="C42" s="722"/>
      <c r="D42" s="332"/>
      <c r="E42" s="333"/>
      <c r="F42" s="248"/>
      <c r="G42" s="206"/>
      <c r="H42" s="207"/>
      <c r="I42" s="207"/>
      <c r="J42" s="208"/>
      <c r="K42" s="207"/>
      <c r="L42" s="207"/>
      <c r="M42" s="198"/>
    </row>
    <row r="43" spans="1:16" s="178" customFormat="1" ht="20.100000000000001" customHeight="1" x14ac:dyDescent="0.2">
      <c r="A43" s="508" t="s">
        <v>15</v>
      </c>
      <c r="B43" s="544"/>
      <c r="C43" s="689" t="s">
        <v>9</v>
      </c>
      <c r="D43" s="690"/>
      <c r="E43" s="334"/>
      <c r="F43" s="718" t="s">
        <v>16</v>
      </c>
      <c r="G43" s="638" t="s">
        <v>17</v>
      </c>
      <c r="H43" s="638" t="s">
        <v>18</v>
      </c>
      <c r="I43" s="638" t="s">
        <v>19</v>
      </c>
      <c r="J43" s="638" t="s">
        <v>161</v>
      </c>
      <c r="K43" s="638" t="s">
        <v>21</v>
      </c>
      <c r="L43" s="638" t="s">
        <v>22</v>
      </c>
      <c r="M43" s="711" t="s">
        <v>203</v>
      </c>
    </row>
    <row r="44" spans="1:16" s="178" customFormat="1" ht="18.75" customHeight="1" x14ac:dyDescent="0.2">
      <c r="A44" s="545"/>
      <c r="B44" s="546"/>
      <c r="C44" s="335" t="s">
        <v>27</v>
      </c>
      <c r="D44" s="336" t="s">
        <v>14</v>
      </c>
      <c r="E44" s="337"/>
      <c r="F44" s="684"/>
      <c r="G44" s="639"/>
      <c r="H44" s="639"/>
      <c r="I44" s="639"/>
      <c r="J44" s="639"/>
      <c r="K44" s="639"/>
      <c r="L44" s="639"/>
      <c r="M44" s="677"/>
    </row>
    <row r="45" spans="1:16" s="178" customFormat="1" ht="11.25" x14ac:dyDescent="0.2">
      <c r="A45" s="712"/>
      <c r="B45" s="701" t="s">
        <v>78</v>
      </c>
      <c r="C45" s="715" t="s">
        <v>202</v>
      </c>
      <c r="D45" s="717">
        <v>30</v>
      </c>
      <c r="E45" s="717">
        <v>5</v>
      </c>
      <c r="F45" s="280" t="s">
        <v>314</v>
      </c>
      <c r="G45" s="201" t="s">
        <v>91</v>
      </c>
      <c r="H45" s="209"/>
      <c r="I45" s="32"/>
      <c r="J45" s="273"/>
      <c r="K45" s="209"/>
      <c r="L45" s="31"/>
      <c r="M45" s="209"/>
    </row>
    <row r="46" spans="1:16" s="178" customFormat="1" ht="9.75" customHeight="1" x14ac:dyDescent="0.2">
      <c r="A46" s="713"/>
      <c r="B46" s="702"/>
      <c r="C46" s="716"/>
      <c r="D46" s="696"/>
      <c r="E46" s="735"/>
      <c r="F46" s="160" t="s">
        <v>315</v>
      </c>
      <c r="G46" s="110" t="s">
        <v>91</v>
      </c>
      <c r="H46" s="110"/>
      <c r="I46" s="32"/>
      <c r="J46" s="224"/>
      <c r="K46" s="110"/>
      <c r="L46" s="31"/>
      <c r="M46" s="110"/>
    </row>
    <row r="47" spans="1:16" s="178" customFormat="1" ht="9.75" customHeight="1" x14ac:dyDescent="0.2">
      <c r="A47" s="713"/>
      <c r="B47" s="702"/>
      <c r="C47" s="716"/>
      <c r="D47" s="696"/>
      <c r="E47" s="735"/>
      <c r="F47" s="161" t="s">
        <v>316</v>
      </c>
      <c r="G47" s="110" t="s">
        <v>91</v>
      </c>
      <c r="H47" s="110"/>
      <c r="I47" s="32"/>
      <c r="J47" s="224"/>
      <c r="K47" s="110"/>
      <c r="L47" s="31"/>
      <c r="M47" s="110"/>
    </row>
    <row r="48" spans="1:16" s="178" customFormat="1" ht="9.75" customHeight="1" x14ac:dyDescent="0.2">
      <c r="A48" s="713"/>
      <c r="B48" s="702"/>
      <c r="C48" s="716"/>
      <c r="D48" s="696"/>
      <c r="E48" s="735"/>
      <c r="F48" s="161" t="s">
        <v>317</v>
      </c>
      <c r="G48" s="110" t="s">
        <v>91</v>
      </c>
      <c r="H48" s="110"/>
      <c r="I48" s="32"/>
      <c r="J48" s="109"/>
      <c r="K48" s="110"/>
      <c r="L48" s="31"/>
      <c r="M48" s="202" t="s">
        <v>33</v>
      </c>
    </row>
    <row r="49" spans="1:13" s="178" customFormat="1" ht="9.75" customHeight="1" x14ac:dyDescent="0.2">
      <c r="A49" s="713"/>
      <c r="B49" s="702"/>
      <c r="C49" s="716"/>
      <c r="D49" s="696"/>
      <c r="E49" s="735"/>
      <c r="F49" s="161" t="s">
        <v>335</v>
      </c>
      <c r="G49" s="110" t="s">
        <v>91</v>
      </c>
      <c r="H49" s="32" t="s">
        <v>57</v>
      </c>
      <c r="I49" s="32" t="s">
        <v>99</v>
      </c>
      <c r="J49" s="220">
        <v>10</v>
      </c>
      <c r="K49" s="202">
        <v>6</v>
      </c>
      <c r="L49" s="31">
        <v>129</v>
      </c>
      <c r="M49" s="110"/>
    </row>
    <row r="50" spans="1:13" s="178" customFormat="1" ht="9.75" customHeight="1" x14ac:dyDescent="0.2">
      <c r="A50" s="713"/>
      <c r="B50" s="702"/>
      <c r="C50" s="716"/>
      <c r="D50" s="696"/>
      <c r="E50" s="735"/>
      <c r="F50" s="160" t="s">
        <v>336</v>
      </c>
      <c r="G50" s="110" t="s">
        <v>91</v>
      </c>
      <c r="H50" s="110"/>
      <c r="I50" s="32"/>
      <c r="J50" s="224"/>
      <c r="K50" s="110"/>
      <c r="L50" s="31"/>
      <c r="M50" s="110"/>
    </row>
    <row r="51" spans="1:13" s="178" customFormat="1" ht="9.75" customHeight="1" x14ac:dyDescent="0.2">
      <c r="A51" s="713"/>
      <c r="B51" s="702"/>
      <c r="C51" s="716"/>
      <c r="D51" s="696"/>
      <c r="E51" s="735"/>
      <c r="F51" s="160" t="s">
        <v>320</v>
      </c>
      <c r="G51" s="110" t="s">
        <v>91</v>
      </c>
      <c r="H51" s="201"/>
      <c r="I51" s="32"/>
      <c r="J51" s="64"/>
      <c r="K51" s="32"/>
      <c r="L51" s="31"/>
      <c r="M51" s="201"/>
    </row>
    <row r="52" spans="1:13" s="178" customFormat="1" ht="9.75" customHeight="1" x14ac:dyDescent="0.2">
      <c r="A52" s="713"/>
      <c r="B52" s="702"/>
      <c r="C52" s="716"/>
      <c r="D52" s="696"/>
      <c r="E52" s="735"/>
      <c r="F52" s="160" t="s">
        <v>321</v>
      </c>
      <c r="G52" s="110" t="s">
        <v>91</v>
      </c>
      <c r="H52" s="202"/>
      <c r="I52" s="32"/>
      <c r="J52" s="66"/>
      <c r="K52" s="35"/>
      <c r="L52" s="31"/>
      <c r="M52" s="202"/>
    </row>
    <row r="53" spans="1:13" s="178" customFormat="1" ht="9.75" customHeight="1" x14ac:dyDescent="0.2">
      <c r="A53" s="713"/>
      <c r="B53" s="702"/>
      <c r="C53" s="716"/>
      <c r="D53" s="696"/>
      <c r="E53" s="735"/>
      <c r="F53" s="160" t="s">
        <v>322</v>
      </c>
      <c r="G53" s="110" t="s">
        <v>91</v>
      </c>
      <c r="H53" s="110"/>
      <c r="I53" s="32"/>
      <c r="J53" s="64"/>
      <c r="K53" s="32"/>
      <c r="L53" s="31"/>
      <c r="M53" s="110"/>
    </row>
    <row r="54" spans="1:13" s="178" customFormat="1" ht="9.75" customHeight="1" x14ac:dyDescent="0.2">
      <c r="A54" s="713"/>
      <c r="B54" s="702"/>
      <c r="C54" s="716"/>
      <c r="D54" s="696"/>
      <c r="E54" s="736"/>
      <c r="F54" s="160" t="s">
        <v>323</v>
      </c>
      <c r="G54" s="110" t="s">
        <v>91</v>
      </c>
      <c r="H54" s="205"/>
      <c r="I54" s="32"/>
      <c r="J54" s="44"/>
      <c r="K54" s="30"/>
      <c r="L54" s="31"/>
      <c r="M54" s="205"/>
    </row>
    <row r="55" spans="1:13" s="178" customFormat="1" ht="9.75" customHeight="1" x14ac:dyDescent="0.2">
      <c r="A55" s="713"/>
      <c r="B55" s="702"/>
      <c r="C55" s="716"/>
      <c r="D55" s="696"/>
      <c r="E55" s="338"/>
      <c r="F55" s="281"/>
      <c r="G55" s="110"/>
      <c r="H55" s="205"/>
      <c r="I55" s="32"/>
      <c r="J55" s="44"/>
      <c r="K55" s="32"/>
      <c r="L55" s="31"/>
      <c r="M55" s="110"/>
    </row>
    <row r="56" spans="1:13" s="178" customFormat="1" ht="9.75" customHeight="1" x14ac:dyDescent="0.2">
      <c r="A56" s="713"/>
      <c r="B56" s="702"/>
      <c r="C56" s="716"/>
      <c r="D56" s="696"/>
      <c r="E56" s="338"/>
      <c r="F56" s="34" t="s">
        <v>87</v>
      </c>
      <c r="G56" s="121"/>
      <c r="H56" s="124"/>
      <c r="I56" s="127"/>
      <c r="J56" s="126"/>
      <c r="K56" s="52"/>
      <c r="L56" s="32">
        <v>115</v>
      </c>
      <c r="M56" s="124"/>
    </row>
    <row r="57" spans="1:13" s="178" customFormat="1" ht="9.75" customHeight="1" x14ac:dyDescent="0.2">
      <c r="A57" s="713"/>
      <c r="B57" s="702"/>
      <c r="C57" s="716"/>
      <c r="D57" s="696"/>
      <c r="E57" s="338">
        <v>10</v>
      </c>
      <c r="F57" s="42" t="s">
        <v>88</v>
      </c>
      <c r="G57" s="32" t="s">
        <v>65</v>
      </c>
      <c r="H57" s="67"/>
      <c r="I57" s="32" t="s">
        <v>57</v>
      </c>
      <c r="J57" s="68"/>
      <c r="K57" s="67">
        <v>5</v>
      </c>
      <c r="L57" s="31">
        <v>10</v>
      </c>
      <c r="M57" s="31" t="s">
        <v>33</v>
      </c>
    </row>
    <row r="58" spans="1:13" s="178" customFormat="1" ht="9.75" customHeight="1" x14ac:dyDescent="0.2">
      <c r="A58" s="713"/>
      <c r="B58" s="702"/>
      <c r="C58" s="716"/>
      <c r="D58" s="696"/>
      <c r="E58" s="338"/>
      <c r="F58" s="42" t="s">
        <v>89</v>
      </c>
      <c r="G58" s="32"/>
      <c r="H58" s="67"/>
      <c r="I58" s="67"/>
      <c r="J58" s="68"/>
      <c r="K58" s="44"/>
      <c r="L58" s="31">
        <v>200</v>
      </c>
      <c r="M58" s="31" t="s">
        <v>90</v>
      </c>
    </row>
    <row r="59" spans="1:13" s="178" customFormat="1" ht="9.75" customHeight="1" x14ac:dyDescent="0.2">
      <c r="A59" s="713"/>
      <c r="B59" s="702"/>
      <c r="C59" s="716"/>
      <c r="D59" s="696"/>
      <c r="E59" s="338"/>
      <c r="F59" s="42"/>
      <c r="G59" s="31"/>
      <c r="H59" s="65"/>
      <c r="I59" s="70"/>
      <c r="J59" s="66"/>
      <c r="K59" s="66"/>
      <c r="L59" s="35"/>
      <c r="M59" s="35"/>
    </row>
    <row r="60" spans="1:13" s="178" customFormat="1" ht="9.75" customHeight="1" x14ac:dyDescent="0.2">
      <c r="A60" s="713"/>
      <c r="B60" s="702"/>
      <c r="C60" s="716"/>
      <c r="D60" s="696"/>
      <c r="E60" s="737">
        <v>15</v>
      </c>
      <c r="F60" s="214" t="s">
        <v>276</v>
      </c>
      <c r="G60" s="29" t="s">
        <v>79</v>
      </c>
      <c r="H60" s="29" t="s">
        <v>217</v>
      </c>
      <c r="I60" s="29" t="s">
        <v>57</v>
      </c>
      <c r="J60" s="40">
        <v>100</v>
      </c>
      <c r="K60" s="29">
        <v>10</v>
      </c>
      <c r="L60" s="116">
        <v>10</v>
      </c>
      <c r="M60" s="246" t="s">
        <v>33</v>
      </c>
    </row>
    <row r="61" spans="1:13" s="178" customFormat="1" ht="9.75" customHeight="1" x14ac:dyDescent="0.2">
      <c r="A61" s="713"/>
      <c r="B61" s="702"/>
      <c r="C61" s="716"/>
      <c r="D61" s="696"/>
      <c r="E61" s="696"/>
      <c r="F61" s="108" t="s">
        <v>277</v>
      </c>
      <c r="G61" s="32" t="s">
        <v>79</v>
      </c>
      <c r="H61" s="30" t="s">
        <v>217</v>
      </c>
      <c r="I61" s="32" t="s">
        <v>57</v>
      </c>
      <c r="J61" s="44">
        <v>100</v>
      </c>
      <c r="K61" s="35">
        <v>10</v>
      </c>
      <c r="L61" s="31">
        <v>10</v>
      </c>
      <c r="M61" s="110"/>
    </row>
    <row r="62" spans="1:13" s="178" customFormat="1" ht="9.75" customHeight="1" x14ac:dyDescent="0.2">
      <c r="A62" s="713"/>
      <c r="B62" s="702"/>
      <c r="C62" s="716"/>
      <c r="D62" s="696"/>
      <c r="E62" s="696"/>
      <c r="F62" s="199" t="s">
        <v>337</v>
      </c>
      <c r="G62" s="32" t="s">
        <v>79</v>
      </c>
      <c r="H62" s="30" t="s">
        <v>217</v>
      </c>
      <c r="I62" s="32" t="s">
        <v>57</v>
      </c>
      <c r="J62" s="69">
        <v>12.5</v>
      </c>
      <c r="K62" s="32">
        <v>10</v>
      </c>
      <c r="L62" s="32" t="s">
        <v>81</v>
      </c>
      <c r="M62" s="205"/>
    </row>
    <row r="63" spans="1:13" s="178" customFormat="1" ht="9.75" customHeight="1" x14ac:dyDescent="0.2">
      <c r="A63" s="713"/>
      <c r="B63" s="702"/>
      <c r="C63" s="716"/>
      <c r="D63" s="696"/>
      <c r="E63" s="696"/>
      <c r="F63" s="108" t="s">
        <v>338</v>
      </c>
      <c r="G63" s="32" t="s">
        <v>79</v>
      </c>
      <c r="H63" s="30" t="s">
        <v>217</v>
      </c>
      <c r="I63" s="32" t="s">
        <v>57</v>
      </c>
      <c r="J63" s="69">
        <v>50</v>
      </c>
      <c r="K63" s="32">
        <v>10</v>
      </c>
      <c r="L63" s="32" t="s">
        <v>82</v>
      </c>
      <c r="M63" s="110"/>
    </row>
    <row r="64" spans="1:13" s="178" customFormat="1" ht="9.75" customHeight="1" x14ac:dyDescent="0.2">
      <c r="A64" s="713"/>
      <c r="B64" s="702"/>
      <c r="C64" s="716"/>
      <c r="D64" s="696"/>
      <c r="E64" s="696"/>
      <c r="F64" s="108" t="s">
        <v>274</v>
      </c>
      <c r="G64" s="32" t="s">
        <v>79</v>
      </c>
      <c r="H64" s="30" t="s">
        <v>217</v>
      </c>
      <c r="I64" s="32" t="s">
        <v>57</v>
      </c>
      <c r="J64" s="66">
        <v>250</v>
      </c>
      <c r="K64" s="32">
        <v>10</v>
      </c>
      <c r="L64" s="32" t="s">
        <v>83</v>
      </c>
      <c r="M64" s="110"/>
    </row>
    <row r="65" spans="1:13" s="178" customFormat="1" ht="9.75" customHeight="1" thickBot="1" x14ac:dyDescent="0.25">
      <c r="A65" s="714"/>
      <c r="B65" s="703"/>
      <c r="C65" s="716"/>
      <c r="D65" s="697"/>
      <c r="E65" s="697"/>
      <c r="F65" s="248" t="s">
        <v>339</v>
      </c>
      <c r="G65" s="37" t="s">
        <v>79</v>
      </c>
      <c r="H65" s="38" t="s">
        <v>217</v>
      </c>
      <c r="I65" s="37" t="s">
        <v>57</v>
      </c>
      <c r="J65" s="79">
        <v>80</v>
      </c>
      <c r="K65" s="37">
        <v>10</v>
      </c>
      <c r="L65" s="37" t="s">
        <v>84</v>
      </c>
      <c r="M65" s="198"/>
    </row>
    <row r="66" spans="1:13" s="178" customFormat="1" ht="72" customHeight="1" thickBot="1" x14ac:dyDescent="0.25">
      <c r="A66" s="636" t="s">
        <v>466</v>
      </c>
      <c r="B66" s="637"/>
      <c r="C66" s="339" t="s">
        <v>202</v>
      </c>
      <c r="D66" s="340"/>
      <c r="E66" s="340"/>
      <c r="F66" s="361"/>
      <c r="G66" s="359"/>
      <c r="H66" s="707"/>
      <c r="I66" s="707"/>
      <c r="J66" s="707"/>
      <c r="K66" s="707"/>
      <c r="L66" s="707"/>
      <c r="M66" s="708"/>
    </row>
    <row r="67" spans="1:13" s="178" customFormat="1" ht="9.75" customHeight="1" x14ac:dyDescent="0.2">
      <c r="A67" s="484" t="s">
        <v>95</v>
      </c>
      <c r="B67" s="485"/>
      <c r="C67" s="682"/>
      <c r="D67" s="673">
        <v>20</v>
      </c>
      <c r="E67" s="695">
        <v>10</v>
      </c>
      <c r="F67" s="365" t="s">
        <v>287</v>
      </c>
      <c r="G67" s="364" t="s">
        <v>91</v>
      </c>
      <c r="H67" s="363"/>
      <c r="I67" s="364" t="s">
        <v>98</v>
      </c>
      <c r="J67" s="363"/>
      <c r="K67" s="364">
        <v>8</v>
      </c>
      <c r="L67" s="364">
        <v>108</v>
      </c>
      <c r="M67" s="360" t="s">
        <v>33</v>
      </c>
    </row>
    <row r="68" spans="1:13" s="178" customFormat="1" ht="9.75" customHeight="1" x14ac:dyDescent="0.2">
      <c r="A68" s="486"/>
      <c r="B68" s="487"/>
      <c r="C68" s="682"/>
      <c r="D68" s="691"/>
      <c r="E68" s="738"/>
      <c r="F68" s="362" t="s">
        <v>218</v>
      </c>
      <c r="G68" s="35" t="s">
        <v>91</v>
      </c>
      <c r="H68" s="203"/>
      <c r="I68" s="202" t="s">
        <v>98</v>
      </c>
      <c r="J68" s="203"/>
      <c r="K68" s="35">
        <v>6</v>
      </c>
      <c r="L68" s="35">
        <v>108</v>
      </c>
      <c r="M68" s="275" t="s">
        <v>90</v>
      </c>
    </row>
    <row r="69" spans="1:13" s="178" customFormat="1" ht="9.75" customHeight="1" x14ac:dyDescent="0.2">
      <c r="A69" s="486"/>
      <c r="B69" s="487"/>
      <c r="C69" s="671"/>
      <c r="D69" s="674"/>
      <c r="E69" s="738"/>
      <c r="F69" s="362" t="s">
        <v>288</v>
      </c>
      <c r="G69" s="35" t="s">
        <v>91</v>
      </c>
      <c r="H69" s="203"/>
      <c r="I69" s="202" t="s">
        <v>98</v>
      </c>
      <c r="J69" s="203"/>
      <c r="K69" s="35">
        <v>6</v>
      </c>
      <c r="L69" s="35">
        <v>115</v>
      </c>
      <c r="M69" s="275"/>
    </row>
    <row r="70" spans="1:13" s="178" customFormat="1" ht="9.75" customHeight="1" x14ac:dyDescent="0.2">
      <c r="A70" s="486"/>
      <c r="B70" s="487"/>
      <c r="C70" s="671"/>
      <c r="D70" s="674"/>
      <c r="E70" s="739"/>
      <c r="F70" s="111" t="s">
        <v>289</v>
      </c>
      <c r="G70" s="38" t="s">
        <v>91</v>
      </c>
      <c r="H70" s="208"/>
      <c r="I70" s="198" t="s">
        <v>98</v>
      </c>
      <c r="J70" s="208"/>
      <c r="K70" s="38">
        <v>8</v>
      </c>
      <c r="L70" s="38">
        <v>111</v>
      </c>
      <c r="M70" s="276"/>
    </row>
    <row r="71" spans="1:13" s="178" customFormat="1" ht="9.75" customHeight="1" x14ac:dyDescent="0.2">
      <c r="A71" s="486"/>
      <c r="B71" s="487"/>
      <c r="C71" s="671"/>
      <c r="D71" s="709"/>
      <c r="E71" s="329"/>
      <c r="F71" s="282"/>
      <c r="G71" s="44"/>
      <c r="H71" s="201"/>
      <c r="I71" s="213"/>
      <c r="J71" s="201"/>
      <c r="K71" s="30"/>
      <c r="L71" s="44"/>
      <c r="M71" s="212"/>
    </row>
    <row r="72" spans="1:13" s="178" customFormat="1" ht="9.75" customHeight="1" x14ac:dyDescent="0.2">
      <c r="A72" s="486"/>
      <c r="B72" s="487"/>
      <c r="C72" s="671"/>
      <c r="D72" s="709"/>
      <c r="E72" s="696">
        <v>10</v>
      </c>
      <c r="F72" s="467" t="s">
        <v>290</v>
      </c>
      <c r="G72" s="64" t="s">
        <v>91</v>
      </c>
      <c r="H72" s="110"/>
      <c r="I72" s="109" t="s">
        <v>99</v>
      </c>
      <c r="J72" s="110"/>
      <c r="K72" s="30">
        <v>45</v>
      </c>
      <c r="L72" s="68">
        <v>45</v>
      </c>
      <c r="M72" s="202" t="s">
        <v>33</v>
      </c>
    </row>
    <row r="73" spans="1:13" s="178" customFormat="1" ht="9.75" customHeight="1" x14ac:dyDescent="0.2">
      <c r="A73" s="486"/>
      <c r="B73" s="487"/>
      <c r="C73" s="671"/>
      <c r="D73" s="709"/>
      <c r="E73" s="696"/>
      <c r="F73" s="283" t="s">
        <v>291</v>
      </c>
      <c r="G73" s="64" t="s">
        <v>91</v>
      </c>
      <c r="H73" s="110"/>
      <c r="I73" s="109" t="s">
        <v>99</v>
      </c>
      <c r="J73" s="110"/>
      <c r="K73" s="30">
        <v>30</v>
      </c>
      <c r="L73" s="67">
        <v>526</v>
      </c>
      <c r="M73" s="110"/>
    </row>
    <row r="74" spans="1:13" s="178" customFormat="1" ht="9.75" customHeight="1" x14ac:dyDescent="0.2">
      <c r="A74" s="486"/>
      <c r="B74" s="487"/>
      <c r="C74" s="671"/>
      <c r="D74" s="709"/>
      <c r="E74" s="696"/>
      <c r="F74" s="283" t="s">
        <v>292</v>
      </c>
      <c r="G74" s="64" t="s">
        <v>91</v>
      </c>
      <c r="H74" s="110"/>
      <c r="I74" s="109" t="s">
        <v>99</v>
      </c>
      <c r="J74" s="110"/>
      <c r="K74" s="32">
        <v>25</v>
      </c>
      <c r="L74" s="67">
        <v>523</v>
      </c>
      <c r="M74" s="110"/>
    </row>
    <row r="75" spans="1:13" s="178" customFormat="1" ht="9.75" customHeight="1" x14ac:dyDescent="0.2">
      <c r="A75" s="486"/>
      <c r="B75" s="487"/>
      <c r="C75" s="671"/>
      <c r="D75" s="709"/>
      <c r="E75" s="696"/>
      <c r="F75" s="283" t="s">
        <v>293</v>
      </c>
      <c r="G75" s="64" t="s">
        <v>91</v>
      </c>
      <c r="H75" s="202"/>
      <c r="I75" s="109" t="s">
        <v>99</v>
      </c>
      <c r="J75" s="202"/>
      <c r="K75" s="31">
        <v>30</v>
      </c>
      <c r="L75" s="65">
        <v>527</v>
      </c>
      <c r="M75" s="202"/>
    </row>
    <row r="76" spans="1:13" s="178" customFormat="1" ht="9.75" customHeight="1" x14ac:dyDescent="0.2">
      <c r="A76" s="488"/>
      <c r="B76" s="489"/>
      <c r="C76" s="672"/>
      <c r="D76" s="710"/>
      <c r="E76" s="697"/>
      <c r="F76" s="283" t="s">
        <v>294</v>
      </c>
      <c r="G76" s="64" t="s">
        <v>91</v>
      </c>
      <c r="H76" s="198"/>
      <c r="I76" s="109" t="s">
        <v>99</v>
      </c>
      <c r="J76" s="198"/>
      <c r="K76" s="37">
        <v>30</v>
      </c>
      <c r="L76" s="76">
        <v>250</v>
      </c>
      <c r="M76" s="198"/>
    </row>
    <row r="77" spans="1:13" s="178" customFormat="1" ht="9.75" customHeight="1" x14ac:dyDescent="0.2">
      <c r="A77" s="484" t="s">
        <v>100</v>
      </c>
      <c r="B77" s="485"/>
      <c r="C77" s="670"/>
      <c r="D77" s="673"/>
      <c r="E77" s="328"/>
      <c r="F77" s="214"/>
      <c r="G77" s="212"/>
      <c r="H77" s="212"/>
      <c r="I77" s="212"/>
      <c r="J77" s="212"/>
      <c r="K77" s="212"/>
      <c r="L77" s="212"/>
      <c r="M77" s="212"/>
    </row>
    <row r="78" spans="1:13" s="178" customFormat="1" ht="9.75" customHeight="1" x14ac:dyDescent="0.2">
      <c r="A78" s="486"/>
      <c r="B78" s="487"/>
      <c r="C78" s="671"/>
      <c r="D78" s="674"/>
      <c r="E78" s="338"/>
      <c r="F78" s="215"/>
      <c r="G78" s="202"/>
      <c r="H78" s="202"/>
      <c r="I78" s="202"/>
      <c r="J78" s="202"/>
      <c r="K78" s="202"/>
      <c r="L78" s="202"/>
      <c r="M78" s="202"/>
    </row>
    <row r="79" spans="1:13" s="178" customFormat="1" ht="9.75" customHeight="1" x14ac:dyDescent="0.2">
      <c r="A79" s="486"/>
      <c r="B79" s="487"/>
      <c r="C79" s="671"/>
      <c r="D79" s="674"/>
      <c r="E79" s="338"/>
      <c r="F79" s="32"/>
      <c r="G79" s="110"/>
      <c r="H79" s="110"/>
      <c r="I79" s="110"/>
      <c r="J79" s="110"/>
      <c r="K79" s="110"/>
      <c r="L79" s="110"/>
      <c r="M79" s="110"/>
    </row>
    <row r="80" spans="1:13" s="178" customFormat="1" ht="9.75" customHeight="1" x14ac:dyDescent="0.2">
      <c r="A80" s="486"/>
      <c r="B80" s="487"/>
      <c r="C80" s="671"/>
      <c r="D80" s="674"/>
      <c r="E80" s="338"/>
      <c r="F80" s="32"/>
      <c r="G80" s="110"/>
      <c r="H80" s="110"/>
      <c r="I80" s="110"/>
      <c r="J80" s="110"/>
      <c r="K80" s="110"/>
      <c r="L80" s="110"/>
      <c r="M80" s="110"/>
    </row>
    <row r="81" spans="1:13" s="178" customFormat="1" ht="9.75" customHeight="1" x14ac:dyDescent="0.2">
      <c r="A81" s="486"/>
      <c r="B81" s="487"/>
      <c r="C81" s="671"/>
      <c r="D81" s="674"/>
      <c r="E81" s="338"/>
      <c r="F81" s="32"/>
      <c r="G81" s="110"/>
      <c r="H81" s="110"/>
      <c r="I81" s="110"/>
      <c r="J81" s="110"/>
      <c r="K81" s="110"/>
      <c r="L81" s="110"/>
      <c r="M81" s="110"/>
    </row>
    <row r="82" spans="1:13" s="178" customFormat="1" ht="9.75" customHeight="1" x14ac:dyDescent="0.2">
      <c r="A82" s="488"/>
      <c r="B82" s="489"/>
      <c r="C82" s="672"/>
      <c r="D82" s="675"/>
      <c r="E82" s="338"/>
      <c r="F82" s="215"/>
      <c r="G82" s="202"/>
      <c r="H82" s="202"/>
      <c r="I82" s="202"/>
      <c r="J82" s="202"/>
      <c r="K82" s="202"/>
      <c r="L82" s="202"/>
      <c r="M82" s="202"/>
    </row>
    <row r="83" spans="1:13" s="178" customFormat="1" ht="9.75" customHeight="1" x14ac:dyDescent="0.2">
      <c r="A83" s="484" t="s">
        <v>103</v>
      </c>
      <c r="B83" s="485"/>
      <c r="C83" s="670"/>
      <c r="D83" s="673">
        <v>30</v>
      </c>
      <c r="E83" s="328"/>
      <c r="F83" s="28" t="s">
        <v>219</v>
      </c>
      <c r="G83" s="212" t="s">
        <v>65</v>
      </c>
      <c r="H83" s="212"/>
      <c r="I83" s="212" t="s">
        <v>98</v>
      </c>
      <c r="J83" s="212"/>
      <c r="K83" s="212">
        <v>2</v>
      </c>
      <c r="L83" s="212">
        <v>10</v>
      </c>
      <c r="M83" s="256"/>
    </row>
    <row r="84" spans="1:13" s="178" customFormat="1" ht="9.75" customHeight="1" x14ac:dyDescent="0.2">
      <c r="A84" s="486"/>
      <c r="B84" s="487"/>
      <c r="C84" s="671"/>
      <c r="D84" s="674"/>
      <c r="E84" s="338"/>
      <c r="F84" s="277" t="s">
        <v>106</v>
      </c>
      <c r="G84" s="110" t="s">
        <v>65</v>
      </c>
      <c r="H84" s="110"/>
      <c r="I84" s="110" t="s">
        <v>98</v>
      </c>
      <c r="J84" s="110"/>
      <c r="K84" s="110">
        <v>2</v>
      </c>
      <c r="L84" s="202">
        <v>10</v>
      </c>
      <c r="M84" s="225"/>
    </row>
    <row r="85" spans="1:13" s="178" customFormat="1" ht="9.75" customHeight="1" x14ac:dyDescent="0.2">
      <c r="A85" s="486"/>
      <c r="B85" s="487"/>
      <c r="C85" s="671"/>
      <c r="D85" s="674"/>
      <c r="E85" s="338"/>
      <c r="F85" s="277" t="s">
        <v>220</v>
      </c>
      <c r="G85" s="110" t="s">
        <v>65</v>
      </c>
      <c r="H85" s="110"/>
      <c r="I85" s="110" t="s">
        <v>98</v>
      </c>
      <c r="J85" s="110"/>
      <c r="K85" s="110">
        <v>2</v>
      </c>
      <c r="L85" s="205">
        <v>10</v>
      </c>
      <c r="M85" s="225" t="s">
        <v>102</v>
      </c>
    </row>
    <row r="86" spans="1:13" s="178" customFormat="1" ht="9.75" customHeight="1" x14ac:dyDescent="0.2">
      <c r="A86" s="486"/>
      <c r="B86" s="487"/>
      <c r="C86" s="671"/>
      <c r="D86" s="674"/>
      <c r="E86" s="338"/>
      <c r="F86" s="277" t="s">
        <v>221</v>
      </c>
      <c r="G86" s="110" t="s">
        <v>65</v>
      </c>
      <c r="H86" s="110"/>
      <c r="I86" s="110" t="s">
        <v>98</v>
      </c>
      <c r="J86" s="110"/>
      <c r="K86" s="110">
        <v>2</v>
      </c>
      <c r="L86" s="205">
        <v>10</v>
      </c>
      <c r="M86" s="225"/>
    </row>
    <row r="87" spans="1:13" s="178" customFormat="1" ht="9.75" customHeight="1" x14ac:dyDescent="0.2">
      <c r="A87" s="488"/>
      <c r="B87" s="489"/>
      <c r="C87" s="672"/>
      <c r="D87" s="675"/>
      <c r="E87" s="338"/>
      <c r="F87" s="277" t="s">
        <v>109</v>
      </c>
      <c r="G87" s="198" t="s">
        <v>65</v>
      </c>
      <c r="H87" s="202"/>
      <c r="I87" s="198" t="s">
        <v>98</v>
      </c>
      <c r="J87" s="198"/>
      <c r="K87" s="198">
        <v>2</v>
      </c>
      <c r="L87" s="207">
        <v>10</v>
      </c>
      <c r="M87" s="276"/>
    </row>
    <row r="88" spans="1:13" s="178" customFormat="1" ht="9.75" customHeight="1" x14ac:dyDescent="0.2">
      <c r="A88" s="484" t="s">
        <v>168</v>
      </c>
      <c r="B88" s="485"/>
      <c r="C88" s="670"/>
      <c r="D88" s="673">
        <v>20</v>
      </c>
      <c r="E88" s="329"/>
      <c r="F88" s="370"/>
      <c r="G88" s="212"/>
      <c r="H88" s="246"/>
      <c r="I88" s="247"/>
      <c r="J88" s="212"/>
      <c r="K88" s="247"/>
      <c r="L88" s="246"/>
      <c r="M88" s="256"/>
    </row>
    <row r="89" spans="1:13" s="178" customFormat="1" ht="9.75" customHeight="1" x14ac:dyDescent="0.2">
      <c r="A89" s="486"/>
      <c r="B89" s="487"/>
      <c r="C89" s="671"/>
      <c r="D89" s="674"/>
      <c r="E89" s="341"/>
      <c r="F89" s="143" t="s">
        <v>222</v>
      </c>
      <c r="G89" s="110" t="s">
        <v>142</v>
      </c>
      <c r="H89" s="205"/>
      <c r="I89" s="109" t="s">
        <v>111</v>
      </c>
      <c r="J89" s="110"/>
      <c r="K89" s="109">
        <v>15</v>
      </c>
      <c r="L89" s="110">
        <v>200</v>
      </c>
      <c r="M89" s="225" t="s">
        <v>33</v>
      </c>
    </row>
    <row r="90" spans="1:13" s="178" customFormat="1" ht="9.75" customHeight="1" x14ac:dyDescent="0.2">
      <c r="A90" s="486"/>
      <c r="B90" s="487"/>
      <c r="C90" s="671"/>
      <c r="D90" s="674"/>
      <c r="E90" s="341"/>
      <c r="F90" s="143" t="s">
        <v>171</v>
      </c>
      <c r="G90" s="110" t="s">
        <v>142</v>
      </c>
      <c r="H90" s="205"/>
      <c r="I90" s="109" t="s">
        <v>111</v>
      </c>
      <c r="J90" s="110"/>
      <c r="K90" s="109">
        <v>10</v>
      </c>
      <c r="L90" s="110">
        <v>10</v>
      </c>
      <c r="M90" s="225"/>
    </row>
    <row r="91" spans="1:13" s="178" customFormat="1" ht="9.75" customHeight="1" x14ac:dyDescent="0.2">
      <c r="A91" s="486"/>
      <c r="B91" s="487"/>
      <c r="C91" s="671"/>
      <c r="D91" s="674"/>
      <c r="E91" s="341"/>
      <c r="F91" s="143" t="s">
        <v>223</v>
      </c>
      <c r="G91" s="202" t="s">
        <v>142</v>
      </c>
      <c r="H91" s="110"/>
      <c r="I91" s="110" t="s">
        <v>111</v>
      </c>
      <c r="J91" s="110"/>
      <c r="K91" s="203">
        <v>20</v>
      </c>
      <c r="L91" s="110">
        <v>50</v>
      </c>
      <c r="M91" s="110"/>
    </row>
    <row r="92" spans="1:13" s="178" customFormat="1" ht="9.75" customHeight="1" x14ac:dyDescent="0.2">
      <c r="A92" s="488"/>
      <c r="B92" s="489"/>
      <c r="C92" s="672"/>
      <c r="D92" s="675"/>
      <c r="E92" s="342"/>
      <c r="F92" s="366"/>
      <c r="G92" s="446"/>
      <c r="H92" s="446"/>
      <c r="I92" s="367"/>
      <c r="J92" s="369"/>
      <c r="K92" s="446"/>
      <c r="L92" s="369"/>
      <c r="M92" s="368"/>
    </row>
    <row r="93" spans="1:13" s="178" customFormat="1" ht="9.75" customHeight="1" x14ac:dyDescent="0.2">
      <c r="A93" s="484" t="s">
        <v>112</v>
      </c>
      <c r="B93" s="485"/>
      <c r="C93" s="670"/>
      <c r="D93" s="673">
        <v>30</v>
      </c>
      <c r="E93" s="330"/>
      <c r="F93" s="354" t="s">
        <v>173</v>
      </c>
      <c r="G93" s="50" t="s">
        <v>184</v>
      </c>
      <c r="H93" s="35"/>
      <c r="I93" s="44" t="s">
        <v>99</v>
      </c>
      <c r="J93" s="50"/>
      <c r="K93" s="30">
        <v>10</v>
      </c>
      <c r="L93" s="30">
        <v>10</v>
      </c>
      <c r="M93" s="68"/>
    </row>
    <row r="94" spans="1:13" s="178" customFormat="1" ht="9.75" customHeight="1" x14ac:dyDescent="0.2">
      <c r="A94" s="486"/>
      <c r="B94" s="487"/>
      <c r="C94" s="682"/>
      <c r="D94" s="691"/>
      <c r="E94" s="330"/>
      <c r="F94" s="277" t="s">
        <v>174</v>
      </c>
      <c r="G94" s="50" t="s">
        <v>184</v>
      </c>
      <c r="H94" s="35"/>
      <c r="I94" s="68" t="s">
        <v>99</v>
      </c>
      <c r="J94" s="30"/>
      <c r="K94" s="30">
        <v>10</v>
      </c>
      <c r="L94" s="32">
        <v>10</v>
      </c>
      <c r="M94" s="68"/>
    </row>
    <row r="95" spans="1:13" s="178" customFormat="1" ht="9.75" customHeight="1" x14ac:dyDescent="0.2">
      <c r="A95" s="486"/>
      <c r="B95" s="487"/>
      <c r="C95" s="671"/>
      <c r="D95" s="674"/>
      <c r="E95" s="338"/>
      <c r="F95" s="277" t="s">
        <v>175</v>
      </c>
      <c r="G95" s="50" t="s">
        <v>184</v>
      </c>
      <c r="H95" s="35"/>
      <c r="I95" s="68" t="s">
        <v>99</v>
      </c>
      <c r="J95" s="44"/>
      <c r="K95" s="30">
        <v>10</v>
      </c>
      <c r="L95" s="32">
        <v>10</v>
      </c>
      <c r="M95" s="68" t="s">
        <v>102</v>
      </c>
    </row>
    <row r="96" spans="1:13" s="178" customFormat="1" ht="9.75" customHeight="1" x14ac:dyDescent="0.2">
      <c r="A96" s="486"/>
      <c r="B96" s="487"/>
      <c r="C96" s="671"/>
      <c r="D96" s="674"/>
      <c r="E96" s="338"/>
      <c r="F96" s="277" t="s">
        <v>176</v>
      </c>
      <c r="G96" s="50" t="s">
        <v>184</v>
      </c>
      <c r="H96" s="35"/>
      <c r="I96" s="68" t="s">
        <v>99</v>
      </c>
      <c r="J96" s="32"/>
      <c r="K96" s="30">
        <v>10</v>
      </c>
      <c r="L96" s="32">
        <v>10</v>
      </c>
      <c r="M96" s="68"/>
    </row>
    <row r="97" spans="1:13" s="178" customFormat="1" ht="9.75" customHeight="1" x14ac:dyDescent="0.2">
      <c r="A97" s="488"/>
      <c r="B97" s="489"/>
      <c r="C97" s="672"/>
      <c r="D97" s="674"/>
      <c r="E97" s="338"/>
      <c r="F97" s="277" t="s">
        <v>177</v>
      </c>
      <c r="G97" s="50" t="s">
        <v>184</v>
      </c>
      <c r="H97" s="38"/>
      <c r="I97" s="68" t="s">
        <v>99</v>
      </c>
      <c r="J97" s="38"/>
      <c r="K97" s="38">
        <v>10</v>
      </c>
      <c r="L97" s="38">
        <v>10</v>
      </c>
      <c r="M97" s="68"/>
    </row>
    <row r="98" spans="1:13" s="178" customFormat="1" ht="9.75" customHeight="1" x14ac:dyDescent="0.2">
      <c r="A98" s="620" t="s">
        <v>114</v>
      </c>
      <c r="B98" s="621"/>
      <c r="C98" s="692"/>
      <c r="D98" s="673">
        <v>50</v>
      </c>
      <c r="E98" s="329"/>
      <c r="F98" s="115"/>
      <c r="G98" s="47"/>
      <c r="H98" s="50"/>
      <c r="I98" s="29"/>
      <c r="J98" s="40"/>
      <c r="K98" s="29"/>
      <c r="L98" s="29"/>
      <c r="M98" s="74"/>
    </row>
    <row r="99" spans="1:13" s="178" customFormat="1" ht="9.75" customHeight="1" x14ac:dyDescent="0.2">
      <c r="A99" s="622"/>
      <c r="B99" s="623"/>
      <c r="C99" s="693"/>
      <c r="D99" s="691"/>
      <c r="E99" s="331"/>
      <c r="F99" s="146"/>
      <c r="G99" s="50"/>
      <c r="H99" s="50"/>
      <c r="I99" s="30"/>
      <c r="J99" s="44"/>
      <c r="K99" s="30"/>
      <c r="L99" s="30"/>
      <c r="M99" s="68"/>
    </row>
    <row r="100" spans="1:13" s="178" customFormat="1" ht="9.75" customHeight="1" x14ac:dyDescent="0.2">
      <c r="A100" s="622"/>
      <c r="B100" s="623"/>
      <c r="C100" s="693"/>
      <c r="D100" s="674"/>
      <c r="E100" s="341">
        <v>25</v>
      </c>
      <c r="F100" s="469" t="s">
        <v>306</v>
      </c>
      <c r="G100" s="217" t="s">
        <v>65</v>
      </c>
      <c r="H100" s="217"/>
      <c r="I100" s="30" t="s">
        <v>96</v>
      </c>
      <c r="J100" s="213"/>
      <c r="K100" s="201" t="s">
        <v>476</v>
      </c>
      <c r="L100" s="218">
        <v>10</v>
      </c>
      <c r="M100" s="202" t="s">
        <v>76</v>
      </c>
    </row>
    <row r="101" spans="1:13" s="178" customFormat="1" ht="9.75" customHeight="1" x14ac:dyDescent="0.2">
      <c r="A101" s="622"/>
      <c r="B101" s="623"/>
      <c r="C101" s="693"/>
      <c r="D101" s="674"/>
      <c r="E101" s="341">
        <v>25</v>
      </c>
      <c r="F101" s="470" t="s">
        <v>307</v>
      </c>
      <c r="G101" s="50" t="s">
        <v>91</v>
      </c>
      <c r="H101" s="50"/>
      <c r="I101" s="30" t="s">
        <v>96</v>
      </c>
      <c r="J101" s="44"/>
      <c r="K101" s="30" t="s">
        <v>476</v>
      </c>
      <c r="L101" s="30">
        <v>10</v>
      </c>
      <c r="M101" s="68" t="s">
        <v>76</v>
      </c>
    </row>
    <row r="102" spans="1:13" s="178" customFormat="1" ht="9.75" customHeight="1" x14ac:dyDescent="0.2">
      <c r="A102" s="624"/>
      <c r="B102" s="625"/>
      <c r="C102" s="694"/>
      <c r="D102" s="675"/>
      <c r="E102" s="342"/>
      <c r="F102" s="322"/>
      <c r="G102" s="202"/>
      <c r="H102" s="202"/>
      <c r="I102" s="202"/>
      <c r="J102" s="202"/>
      <c r="K102" s="202"/>
      <c r="L102" s="202"/>
      <c r="M102" s="202"/>
    </row>
    <row r="103" spans="1:13" s="178" customFormat="1" ht="11.25" customHeight="1" x14ac:dyDescent="0.2">
      <c r="A103" s="620" t="s">
        <v>116</v>
      </c>
      <c r="B103" s="621"/>
      <c r="C103" s="685"/>
      <c r="D103" s="688">
        <v>50</v>
      </c>
      <c r="E103" s="343"/>
      <c r="F103" s="274"/>
      <c r="G103" s="212"/>
      <c r="H103" s="212"/>
      <c r="I103" s="212"/>
      <c r="J103" s="212"/>
      <c r="K103" s="212"/>
      <c r="L103" s="212"/>
      <c r="M103" s="212"/>
    </row>
    <row r="104" spans="1:13" s="178" customFormat="1" ht="11.25" customHeight="1" x14ac:dyDescent="0.2">
      <c r="A104" s="622"/>
      <c r="B104" s="623"/>
      <c r="C104" s="686"/>
      <c r="D104" s="674"/>
      <c r="E104" s="324">
        <v>25</v>
      </c>
      <c r="F104" s="471" t="s">
        <v>341</v>
      </c>
      <c r="G104" s="50" t="s">
        <v>65</v>
      </c>
      <c r="H104" s="50"/>
      <c r="I104" s="30" t="s">
        <v>96</v>
      </c>
      <c r="J104" s="44"/>
      <c r="K104" s="32">
        <v>5</v>
      </c>
      <c r="L104" s="32">
        <v>5</v>
      </c>
      <c r="M104" s="68" t="s">
        <v>76</v>
      </c>
    </row>
    <row r="105" spans="1:13" s="178" customFormat="1" ht="11.25" customHeight="1" x14ac:dyDescent="0.2">
      <c r="A105" s="622"/>
      <c r="B105" s="623"/>
      <c r="C105" s="686"/>
      <c r="D105" s="674"/>
      <c r="E105" s="324">
        <v>25</v>
      </c>
      <c r="F105" s="200" t="s">
        <v>340</v>
      </c>
      <c r="G105" s="220" t="s">
        <v>91</v>
      </c>
      <c r="H105" s="220"/>
      <c r="I105" s="220" t="s">
        <v>224</v>
      </c>
      <c r="J105" s="220"/>
      <c r="K105" s="220">
        <v>0.6</v>
      </c>
      <c r="L105" s="220"/>
      <c r="M105" s="202" t="s">
        <v>102</v>
      </c>
    </row>
    <row r="106" spans="1:13" s="178" customFormat="1" ht="11.25" customHeight="1" x14ac:dyDescent="0.2">
      <c r="A106" s="624"/>
      <c r="B106" s="625"/>
      <c r="C106" s="687"/>
      <c r="D106" s="675"/>
      <c r="E106" s="325"/>
      <c r="F106" s="278"/>
      <c r="G106" s="221"/>
      <c r="H106" s="221"/>
      <c r="I106" s="221"/>
      <c r="J106" s="221"/>
      <c r="K106" s="221"/>
      <c r="L106" s="221"/>
      <c r="M106" s="207"/>
    </row>
    <row r="107" spans="1:13" s="178" customFormat="1" ht="20.100000000000001" customHeight="1" x14ac:dyDescent="0.2">
      <c r="A107" s="508" t="s">
        <v>15</v>
      </c>
      <c r="B107" s="640"/>
      <c r="C107" s="689" t="s">
        <v>9</v>
      </c>
      <c r="D107" s="690"/>
      <c r="E107" s="344"/>
      <c r="F107" s="683" t="s">
        <v>16</v>
      </c>
      <c r="G107" s="643" t="s">
        <v>17</v>
      </c>
      <c r="H107" s="643" t="s">
        <v>18</v>
      </c>
      <c r="I107" s="643" t="s">
        <v>19</v>
      </c>
      <c r="J107" s="643" t="s">
        <v>161</v>
      </c>
      <c r="K107" s="643" t="s">
        <v>21</v>
      </c>
      <c r="L107" s="643" t="s">
        <v>22</v>
      </c>
      <c r="M107" s="676" t="s">
        <v>203</v>
      </c>
    </row>
    <row r="108" spans="1:13" s="178" customFormat="1" ht="18" customHeight="1" thickBot="1" x14ac:dyDescent="0.25">
      <c r="A108" s="641"/>
      <c r="B108" s="642"/>
      <c r="C108" s="345" t="s">
        <v>27</v>
      </c>
      <c r="D108" s="336" t="s">
        <v>14</v>
      </c>
      <c r="E108" s="337"/>
      <c r="F108" s="684"/>
      <c r="G108" s="643"/>
      <c r="H108" s="639"/>
      <c r="I108" s="639"/>
      <c r="J108" s="639"/>
      <c r="K108" s="639"/>
      <c r="L108" s="639"/>
      <c r="M108" s="677"/>
    </row>
    <row r="109" spans="1:13" s="178" customFormat="1" ht="52.5" customHeight="1" thickBot="1" x14ac:dyDescent="0.25">
      <c r="A109" s="678" t="s">
        <v>465</v>
      </c>
      <c r="B109" s="679"/>
      <c r="C109" s="339" t="s">
        <v>202</v>
      </c>
      <c r="D109" s="346"/>
      <c r="E109" s="346"/>
      <c r="F109" s="210"/>
      <c r="G109" s="211"/>
      <c r="H109" s="680"/>
      <c r="I109" s="680"/>
      <c r="J109" s="680"/>
      <c r="K109" s="680"/>
      <c r="L109" s="680"/>
      <c r="M109" s="681"/>
    </row>
    <row r="110" spans="1:13" s="178" customFormat="1" ht="9.75" customHeight="1" x14ac:dyDescent="0.2">
      <c r="A110" s="484" t="s">
        <v>120</v>
      </c>
      <c r="B110" s="485"/>
      <c r="C110" s="682"/>
      <c r="D110" s="673">
        <v>20</v>
      </c>
      <c r="E110" s="326"/>
      <c r="F110" s="159" t="s">
        <v>121</v>
      </c>
      <c r="G110" s="110" t="s">
        <v>142</v>
      </c>
      <c r="H110" s="201"/>
      <c r="I110" s="109" t="s">
        <v>111</v>
      </c>
      <c r="J110" s="201"/>
      <c r="K110" s="201">
        <v>10</v>
      </c>
      <c r="L110" s="110">
        <v>200</v>
      </c>
      <c r="M110" s="201"/>
    </row>
    <row r="111" spans="1:13" s="178" customFormat="1" ht="9.75" customHeight="1" x14ac:dyDescent="0.2">
      <c r="A111" s="486"/>
      <c r="B111" s="487"/>
      <c r="C111" s="671"/>
      <c r="D111" s="674"/>
      <c r="E111" s="324"/>
      <c r="F111" s="159" t="s">
        <v>122</v>
      </c>
      <c r="G111" s="110" t="s">
        <v>142</v>
      </c>
      <c r="H111" s="110"/>
      <c r="I111" s="109" t="s">
        <v>111</v>
      </c>
      <c r="J111" s="201"/>
      <c r="K111" s="201">
        <v>10</v>
      </c>
      <c r="L111" s="110">
        <v>100</v>
      </c>
      <c r="M111" s="201"/>
    </row>
    <row r="112" spans="1:13" s="178" customFormat="1" ht="9.75" customHeight="1" x14ac:dyDescent="0.2">
      <c r="A112" s="486"/>
      <c r="B112" s="487"/>
      <c r="C112" s="671"/>
      <c r="D112" s="674"/>
      <c r="E112" s="324"/>
      <c r="F112" s="159" t="s">
        <v>123</v>
      </c>
      <c r="G112" s="110" t="s">
        <v>142</v>
      </c>
      <c r="H112" s="202"/>
      <c r="I112" s="109" t="s">
        <v>111</v>
      </c>
      <c r="J112" s="201"/>
      <c r="K112" s="201">
        <v>10</v>
      </c>
      <c r="L112" s="110">
        <v>2000</v>
      </c>
      <c r="M112" s="201"/>
    </row>
    <row r="113" spans="1:13" s="178" customFormat="1" ht="9.75" customHeight="1" x14ac:dyDescent="0.2">
      <c r="A113" s="486"/>
      <c r="B113" s="487"/>
      <c r="C113" s="671"/>
      <c r="D113" s="674"/>
      <c r="E113" s="324"/>
      <c r="F113" s="159" t="s">
        <v>124</v>
      </c>
      <c r="G113" s="110" t="s">
        <v>142</v>
      </c>
      <c r="H113" s="110"/>
      <c r="I113" s="109" t="s">
        <v>111</v>
      </c>
      <c r="J113" s="201"/>
      <c r="K113" s="201">
        <v>5</v>
      </c>
      <c r="L113" s="110">
        <v>200</v>
      </c>
      <c r="M113" s="201"/>
    </row>
    <row r="114" spans="1:13" s="178" customFormat="1" ht="9.75" customHeight="1" x14ac:dyDescent="0.2">
      <c r="A114" s="486"/>
      <c r="B114" s="487"/>
      <c r="C114" s="671"/>
      <c r="D114" s="674"/>
      <c r="E114" s="324"/>
      <c r="F114" s="159" t="s">
        <v>125</v>
      </c>
      <c r="G114" s="110" t="s">
        <v>142</v>
      </c>
      <c r="H114" s="110"/>
      <c r="I114" s="109" t="s">
        <v>111</v>
      </c>
      <c r="J114" s="201"/>
      <c r="K114" s="201">
        <v>10</v>
      </c>
      <c r="L114" s="110">
        <v>1000</v>
      </c>
      <c r="M114" s="201"/>
    </row>
    <row r="115" spans="1:13" s="178" customFormat="1" ht="9.75" customHeight="1" x14ac:dyDescent="0.2">
      <c r="A115" s="486"/>
      <c r="B115" s="487"/>
      <c r="C115" s="671"/>
      <c r="D115" s="674"/>
      <c r="E115" s="324"/>
      <c r="F115" s="159" t="s">
        <v>126</v>
      </c>
      <c r="G115" s="110" t="s">
        <v>142</v>
      </c>
      <c r="H115" s="110"/>
      <c r="I115" s="109" t="s">
        <v>111</v>
      </c>
      <c r="J115" s="201"/>
      <c r="K115" s="201">
        <v>10</v>
      </c>
      <c r="L115" s="110">
        <v>200</v>
      </c>
      <c r="M115" s="201"/>
    </row>
    <row r="116" spans="1:13" s="178" customFormat="1" ht="9.75" customHeight="1" x14ac:dyDescent="0.2">
      <c r="A116" s="486"/>
      <c r="B116" s="487"/>
      <c r="C116" s="671"/>
      <c r="D116" s="674"/>
      <c r="E116" s="324"/>
      <c r="F116" s="159" t="s">
        <v>127</v>
      </c>
      <c r="G116" s="110" t="s">
        <v>142</v>
      </c>
      <c r="H116" s="110"/>
      <c r="I116" s="109" t="s">
        <v>111</v>
      </c>
      <c r="J116" s="201"/>
      <c r="K116" s="201">
        <v>10</v>
      </c>
      <c r="L116" s="110">
        <v>200</v>
      </c>
      <c r="M116" s="201"/>
    </row>
    <row r="117" spans="1:13" s="178" customFormat="1" ht="9.75" customHeight="1" x14ac:dyDescent="0.2">
      <c r="A117" s="486"/>
      <c r="B117" s="487"/>
      <c r="C117" s="671"/>
      <c r="D117" s="674"/>
      <c r="E117" s="324"/>
      <c r="F117" s="159" t="s">
        <v>128</v>
      </c>
      <c r="G117" s="110" t="s">
        <v>142</v>
      </c>
      <c r="H117" s="110"/>
      <c r="I117" s="109" t="s">
        <v>111</v>
      </c>
      <c r="J117" s="201"/>
      <c r="K117" s="201">
        <v>10</v>
      </c>
      <c r="L117" s="110">
        <v>200</v>
      </c>
      <c r="M117" s="201"/>
    </row>
    <row r="118" spans="1:13" s="178" customFormat="1" ht="9.75" customHeight="1" x14ac:dyDescent="0.2">
      <c r="A118" s="486"/>
      <c r="B118" s="487"/>
      <c r="C118" s="671"/>
      <c r="D118" s="674"/>
      <c r="E118" s="324"/>
      <c r="F118" s="159" t="s">
        <v>129</v>
      </c>
      <c r="G118" s="110" t="s">
        <v>142</v>
      </c>
      <c r="H118" s="110"/>
      <c r="I118" s="109" t="s">
        <v>111</v>
      </c>
      <c r="J118" s="201"/>
      <c r="K118" s="201">
        <v>10</v>
      </c>
      <c r="L118" s="110">
        <v>200</v>
      </c>
      <c r="M118" s="201"/>
    </row>
    <row r="119" spans="1:13" s="178" customFormat="1" ht="9.75" customHeight="1" x14ac:dyDescent="0.2">
      <c r="A119" s="486"/>
      <c r="B119" s="487"/>
      <c r="C119" s="671"/>
      <c r="D119" s="674"/>
      <c r="E119" s="324"/>
      <c r="F119" s="159" t="s">
        <v>130</v>
      </c>
      <c r="G119" s="110" t="s">
        <v>142</v>
      </c>
      <c r="H119" s="110"/>
      <c r="I119" s="109" t="s">
        <v>111</v>
      </c>
      <c r="J119" s="201"/>
      <c r="K119" s="201">
        <v>10</v>
      </c>
      <c r="L119" s="110">
        <v>200</v>
      </c>
      <c r="M119" s="201"/>
    </row>
    <row r="120" spans="1:13" s="178" customFormat="1" ht="9.75" customHeight="1" x14ac:dyDescent="0.2">
      <c r="A120" s="486"/>
      <c r="B120" s="487"/>
      <c r="C120" s="671"/>
      <c r="D120" s="674"/>
      <c r="E120" s="324"/>
      <c r="F120" s="159" t="s">
        <v>225</v>
      </c>
      <c r="G120" s="110" t="s">
        <v>142</v>
      </c>
      <c r="H120" s="110"/>
      <c r="I120" s="109" t="s">
        <v>111</v>
      </c>
      <c r="J120" s="201"/>
      <c r="K120" s="201">
        <v>10</v>
      </c>
      <c r="L120" s="110">
        <v>200</v>
      </c>
      <c r="M120" s="201" t="s">
        <v>33</v>
      </c>
    </row>
    <row r="121" spans="1:13" s="178" customFormat="1" ht="9.75" customHeight="1" x14ac:dyDescent="0.2">
      <c r="A121" s="486"/>
      <c r="B121" s="487"/>
      <c r="C121" s="671"/>
      <c r="D121" s="674"/>
      <c r="E121" s="324"/>
      <c r="F121" s="159" t="s">
        <v>132</v>
      </c>
      <c r="G121" s="110" t="s">
        <v>142</v>
      </c>
      <c r="H121" s="110"/>
      <c r="I121" s="109" t="s">
        <v>111</v>
      </c>
      <c r="J121" s="201"/>
      <c r="K121" s="201">
        <v>10</v>
      </c>
      <c r="L121" s="110">
        <v>300</v>
      </c>
      <c r="M121" s="201"/>
    </row>
    <row r="122" spans="1:13" s="178" customFormat="1" ht="9.75" customHeight="1" x14ac:dyDescent="0.2">
      <c r="A122" s="486"/>
      <c r="B122" s="487"/>
      <c r="C122" s="671"/>
      <c r="D122" s="674"/>
      <c r="E122" s="324"/>
      <c r="F122" s="159" t="s">
        <v>133</v>
      </c>
      <c r="G122" s="110" t="s">
        <v>142</v>
      </c>
      <c r="H122" s="110"/>
      <c r="I122" s="109" t="s">
        <v>111</v>
      </c>
      <c r="J122" s="201"/>
      <c r="K122" s="201">
        <v>50</v>
      </c>
      <c r="L122" s="110">
        <v>200</v>
      </c>
      <c r="M122" s="201"/>
    </row>
    <row r="123" spans="1:13" s="178" customFormat="1" ht="9.75" customHeight="1" x14ac:dyDescent="0.2">
      <c r="A123" s="486"/>
      <c r="B123" s="487"/>
      <c r="C123" s="671"/>
      <c r="D123" s="674"/>
      <c r="E123" s="324"/>
      <c r="F123" s="159" t="s">
        <v>134</v>
      </c>
      <c r="G123" s="110" t="s">
        <v>142</v>
      </c>
      <c r="H123" s="110"/>
      <c r="I123" s="109" t="s">
        <v>111</v>
      </c>
      <c r="J123" s="201"/>
      <c r="K123" s="201">
        <v>50</v>
      </c>
      <c r="L123" s="110">
        <v>200</v>
      </c>
      <c r="M123" s="201"/>
    </row>
    <row r="124" spans="1:13" s="178" customFormat="1" ht="9.75" customHeight="1" x14ac:dyDescent="0.2">
      <c r="A124" s="486"/>
      <c r="B124" s="487"/>
      <c r="C124" s="671"/>
      <c r="D124" s="674"/>
      <c r="E124" s="324"/>
      <c r="F124" s="159" t="s">
        <v>135</v>
      </c>
      <c r="G124" s="110" t="s">
        <v>142</v>
      </c>
      <c r="H124" s="110"/>
      <c r="I124" s="109" t="s">
        <v>111</v>
      </c>
      <c r="J124" s="201"/>
      <c r="K124" s="201">
        <v>50</v>
      </c>
      <c r="L124" s="110">
        <v>200</v>
      </c>
      <c r="M124" s="201"/>
    </row>
    <row r="125" spans="1:13" s="178" customFormat="1" ht="9.75" customHeight="1" x14ac:dyDescent="0.2">
      <c r="A125" s="486"/>
      <c r="B125" s="487"/>
      <c r="C125" s="671"/>
      <c r="D125" s="674"/>
      <c r="E125" s="324"/>
      <c r="F125" s="159" t="s">
        <v>136</v>
      </c>
      <c r="G125" s="110" t="s">
        <v>142</v>
      </c>
      <c r="H125" s="110"/>
      <c r="I125" s="109" t="s">
        <v>111</v>
      </c>
      <c r="J125" s="201"/>
      <c r="K125" s="201">
        <v>50</v>
      </c>
      <c r="L125" s="110">
        <v>200</v>
      </c>
      <c r="M125" s="201"/>
    </row>
    <row r="126" spans="1:13" s="178" customFormat="1" ht="9.75" customHeight="1" x14ac:dyDescent="0.2">
      <c r="A126" s="486"/>
      <c r="B126" s="487"/>
      <c r="C126" s="671"/>
      <c r="D126" s="674"/>
      <c r="E126" s="324"/>
      <c r="F126" s="159" t="s">
        <v>137</v>
      </c>
      <c r="G126" s="110" t="s">
        <v>142</v>
      </c>
      <c r="H126" s="110"/>
      <c r="I126" s="109" t="s">
        <v>111</v>
      </c>
      <c r="J126" s="201"/>
      <c r="K126" s="201">
        <v>50</v>
      </c>
      <c r="L126" s="110">
        <v>200</v>
      </c>
      <c r="M126" s="201"/>
    </row>
    <row r="127" spans="1:13" s="178" customFormat="1" ht="9.75" customHeight="1" x14ac:dyDescent="0.2">
      <c r="A127" s="486"/>
      <c r="B127" s="487"/>
      <c r="C127" s="671"/>
      <c r="D127" s="674"/>
      <c r="E127" s="324"/>
      <c r="F127" s="159" t="s">
        <v>138</v>
      </c>
      <c r="G127" s="110" t="s">
        <v>142</v>
      </c>
      <c r="H127" s="110"/>
      <c r="I127" s="109" t="s">
        <v>111</v>
      </c>
      <c r="J127" s="201"/>
      <c r="K127" s="201">
        <v>50</v>
      </c>
      <c r="L127" s="110">
        <v>200</v>
      </c>
      <c r="M127" s="201"/>
    </row>
    <row r="128" spans="1:13" s="178" customFormat="1" ht="9.75" customHeight="1" x14ac:dyDescent="0.2">
      <c r="A128" s="486"/>
      <c r="B128" s="487"/>
      <c r="C128" s="671"/>
      <c r="D128" s="674"/>
      <c r="E128" s="324"/>
      <c r="F128" s="159" t="s">
        <v>139</v>
      </c>
      <c r="G128" s="110" t="s">
        <v>142</v>
      </c>
      <c r="H128" s="110"/>
      <c r="I128" s="109" t="s">
        <v>111</v>
      </c>
      <c r="J128" s="201"/>
      <c r="K128" s="201">
        <v>50</v>
      </c>
      <c r="L128" s="110">
        <v>200</v>
      </c>
      <c r="M128" s="201"/>
    </row>
    <row r="129" spans="1:13" s="178" customFormat="1" ht="9.75" customHeight="1" x14ac:dyDescent="0.2">
      <c r="A129" s="486"/>
      <c r="B129" s="487"/>
      <c r="C129" s="671"/>
      <c r="D129" s="674"/>
      <c r="E129" s="338"/>
      <c r="F129" s="108"/>
      <c r="G129" s="110"/>
      <c r="H129" s="110"/>
      <c r="I129" s="110"/>
      <c r="J129" s="110"/>
      <c r="K129" s="110"/>
      <c r="L129" s="110"/>
      <c r="M129" s="201"/>
    </row>
    <row r="130" spans="1:13" s="178" customFormat="1" ht="9.75" customHeight="1" x14ac:dyDescent="0.2">
      <c r="A130" s="486"/>
      <c r="B130" s="487"/>
      <c r="C130" s="671"/>
      <c r="D130" s="674"/>
      <c r="E130" s="338"/>
      <c r="F130" s="108"/>
      <c r="G130" s="110"/>
      <c r="H130" s="110"/>
      <c r="I130" s="110"/>
      <c r="J130" s="110"/>
      <c r="K130" s="110"/>
      <c r="L130" s="110"/>
      <c r="M130" s="110"/>
    </row>
    <row r="131" spans="1:13" s="178" customFormat="1" ht="9.75" customHeight="1" x14ac:dyDescent="0.2">
      <c r="A131" s="486"/>
      <c r="B131" s="487"/>
      <c r="C131" s="671"/>
      <c r="D131" s="674"/>
      <c r="E131" s="338"/>
      <c r="F131" s="216"/>
      <c r="G131" s="201"/>
      <c r="H131" s="201"/>
      <c r="I131" s="201"/>
      <c r="J131" s="201"/>
      <c r="K131" s="201"/>
      <c r="L131" s="201"/>
      <c r="M131" s="201"/>
    </row>
    <row r="132" spans="1:13" s="178" customFormat="1" ht="9.75" customHeight="1" x14ac:dyDescent="0.2">
      <c r="A132" s="488"/>
      <c r="B132" s="489"/>
      <c r="C132" s="672"/>
      <c r="D132" s="675"/>
      <c r="E132" s="347"/>
      <c r="F132" s="197"/>
      <c r="G132" s="198"/>
      <c r="H132" s="198"/>
      <c r="I132" s="198"/>
      <c r="J132" s="198"/>
      <c r="K132" s="198"/>
      <c r="L132" s="198"/>
      <c r="M132" s="198"/>
    </row>
    <row r="133" spans="1:13" s="178" customFormat="1" ht="9.75" customHeight="1" x14ac:dyDescent="0.2">
      <c r="A133" s="484" t="s">
        <v>140</v>
      </c>
      <c r="B133" s="485"/>
      <c r="C133" s="670"/>
      <c r="D133" s="673">
        <v>20</v>
      </c>
      <c r="E133" s="329"/>
      <c r="F133" s="320"/>
      <c r="G133" s="212"/>
      <c r="H133" s="212"/>
      <c r="I133" s="212"/>
      <c r="J133" s="212"/>
      <c r="K133" s="212"/>
      <c r="L133" s="212"/>
      <c r="M133" s="212"/>
    </row>
    <row r="134" spans="1:13" s="178" customFormat="1" ht="9.75" customHeight="1" x14ac:dyDescent="0.2">
      <c r="A134" s="486"/>
      <c r="B134" s="487"/>
      <c r="C134" s="671"/>
      <c r="D134" s="674"/>
      <c r="E134" s="341"/>
      <c r="F134" s="438" t="s">
        <v>190</v>
      </c>
      <c r="G134" s="69" t="s">
        <v>142</v>
      </c>
      <c r="H134" s="69"/>
      <c r="I134" s="32" t="s">
        <v>196</v>
      </c>
      <c r="J134" s="64"/>
      <c r="K134" s="32">
        <v>5.62</v>
      </c>
      <c r="L134" s="32">
        <v>10</v>
      </c>
      <c r="M134" s="110"/>
    </row>
    <row r="135" spans="1:13" s="178" customFormat="1" ht="9.75" customHeight="1" x14ac:dyDescent="0.2">
      <c r="A135" s="486"/>
      <c r="B135" s="487"/>
      <c r="C135" s="671"/>
      <c r="D135" s="674"/>
      <c r="E135" s="341"/>
      <c r="F135" s="438" t="s">
        <v>191</v>
      </c>
      <c r="G135" s="69" t="s">
        <v>142</v>
      </c>
      <c r="H135" s="69"/>
      <c r="I135" s="32" t="s">
        <v>196</v>
      </c>
      <c r="J135" s="64"/>
      <c r="K135" s="32">
        <v>5.31</v>
      </c>
      <c r="L135" s="32">
        <v>50</v>
      </c>
      <c r="M135" s="110"/>
    </row>
    <row r="136" spans="1:13" s="178" customFormat="1" ht="9.75" customHeight="1" x14ac:dyDescent="0.2">
      <c r="A136" s="486"/>
      <c r="B136" s="487"/>
      <c r="C136" s="671"/>
      <c r="D136" s="674"/>
      <c r="E136" s="341"/>
      <c r="F136" s="438" t="s">
        <v>192</v>
      </c>
      <c r="G136" s="69" t="s">
        <v>142</v>
      </c>
      <c r="H136" s="69"/>
      <c r="I136" s="32" t="s">
        <v>196</v>
      </c>
      <c r="J136" s="64"/>
      <c r="K136" s="32">
        <v>10.199999999999999</v>
      </c>
      <c r="L136" s="32">
        <v>10</v>
      </c>
      <c r="M136" s="110" t="s">
        <v>102</v>
      </c>
    </row>
    <row r="137" spans="1:13" s="178" customFormat="1" ht="9.75" customHeight="1" x14ac:dyDescent="0.2">
      <c r="A137" s="486"/>
      <c r="B137" s="487"/>
      <c r="C137" s="671"/>
      <c r="D137" s="674"/>
      <c r="E137" s="341"/>
      <c r="F137" s="438" t="s">
        <v>193</v>
      </c>
      <c r="G137" s="69" t="s">
        <v>142</v>
      </c>
      <c r="H137" s="69"/>
      <c r="I137" s="32" t="s">
        <v>196</v>
      </c>
      <c r="J137" s="64"/>
      <c r="K137" s="32">
        <v>7.8</v>
      </c>
      <c r="L137" s="32">
        <v>10</v>
      </c>
      <c r="M137" s="110"/>
    </row>
    <row r="138" spans="1:13" s="178" customFormat="1" ht="9.75" customHeight="1" x14ac:dyDescent="0.2">
      <c r="A138" s="486"/>
      <c r="B138" s="487"/>
      <c r="C138" s="671"/>
      <c r="D138" s="674"/>
      <c r="E138" s="341"/>
      <c r="F138" s="86" t="s">
        <v>194</v>
      </c>
      <c r="G138" s="69" t="s">
        <v>142</v>
      </c>
      <c r="H138" s="75"/>
      <c r="I138" s="32" t="s">
        <v>196</v>
      </c>
      <c r="J138" s="67"/>
      <c r="K138" s="35">
        <v>14.1</v>
      </c>
      <c r="L138" s="32">
        <v>14</v>
      </c>
      <c r="M138" s="110"/>
    </row>
    <row r="139" spans="1:13" s="178" customFormat="1" ht="9.75" customHeight="1" x14ac:dyDescent="0.2">
      <c r="A139" s="486"/>
      <c r="B139" s="487"/>
      <c r="C139" s="671"/>
      <c r="D139" s="674"/>
      <c r="E139" s="341"/>
      <c r="F139" s="34" t="s">
        <v>195</v>
      </c>
      <c r="G139" s="69" t="s">
        <v>142</v>
      </c>
      <c r="H139" s="32"/>
      <c r="I139" s="32" t="s">
        <v>196</v>
      </c>
      <c r="J139" s="66"/>
      <c r="K139" s="32">
        <v>7.8</v>
      </c>
      <c r="L139" s="35">
        <v>10</v>
      </c>
      <c r="M139" s="110"/>
    </row>
    <row r="140" spans="1:13" s="178" customFormat="1" ht="9.75" customHeight="1" x14ac:dyDescent="0.2">
      <c r="A140" s="486"/>
      <c r="B140" s="487"/>
      <c r="C140" s="671"/>
      <c r="D140" s="674"/>
      <c r="E140" s="341"/>
      <c r="F140" s="447" t="s">
        <v>141</v>
      </c>
      <c r="G140" s="69" t="s">
        <v>142</v>
      </c>
      <c r="H140" s="69"/>
      <c r="I140" s="32" t="s">
        <v>196</v>
      </c>
      <c r="J140" s="67"/>
      <c r="K140" s="32">
        <v>50</v>
      </c>
      <c r="L140" s="32">
        <v>50</v>
      </c>
      <c r="M140" s="110"/>
    </row>
    <row r="141" spans="1:13" s="178" customFormat="1" ht="9.75" customHeight="1" x14ac:dyDescent="0.2">
      <c r="A141" s="486"/>
      <c r="B141" s="487"/>
      <c r="C141" s="671"/>
      <c r="D141" s="674"/>
      <c r="E141" s="341"/>
      <c r="F141" s="34" t="s">
        <v>189</v>
      </c>
      <c r="G141" s="69" t="s">
        <v>142</v>
      </c>
      <c r="H141" s="69"/>
      <c r="I141" s="32" t="s">
        <v>196</v>
      </c>
      <c r="J141" s="67"/>
      <c r="K141" s="32">
        <v>6.59</v>
      </c>
      <c r="L141" s="32">
        <v>50</v>
      </c>
      <c r="M141" s="110"/>
    </row>
    <row r="142" spans="1:13" s="178" customFormat="1" ht="9.75" customHeight="1" x14ac:dyDescent="0.2">
      <c r="A142" s="486"/>
      <c r="B142" s="487"/>
      <c r="C142" s="671"/>
      <c r="D142" s="674"/>
      <c r="E142" s="341"/>
      <c r="F142" s="34" t="s">
        <v>143</v>
      </c>
      <c r="G142" s="69" t="s">
        <v>142</v>
      </c>
      <c r="H142" s="69"/>
      <c r="I142" s="32" t="s">
        <v>196</v>
      </c>
      <c r="J142" s="67"/>
      <c r="K142" s="32">
        <v>6.02</v>
      </c>
      <c r="L142" s="32">
        <v>10</v>
      </c>
      <c r="M142" s="110"/>
    </row>
    <row r="143" spans="1:13" s="178" customFormat="1" ht="9.75" customHeight="1" x14ac:dyDescent="0.2">
      <c r="A143" s="486"/>
      <c r="B143" s="487"/>
      <c r="C143" s="671"/>
      <c r="D143" s="674"/>
      <c r="E143" s="341"/>
      <c r="F143" s="321"/>
      <c r="G143" s="110"/>
      <c r="H143" s="110"/>
      <c r="I143" s="201"/>
      <c r="J143" s="110"/>
      <c r="K143" s="110"/>
      <c r="L143" s="110"/>
      <c r="M143" s="110"/>
    </row>
    <row r="144" spans="1:13" s="178" customFormat="1" ht="9.75" customHeight="1" x14ac:dyDescent="0.2">
      <c r="A144" s="488"/>
      <c r="B144" s="489"/>
      <c r="C144" s="672"/>
      <c r="D144" s="675"/>
      <c r="E144" s="342"/>
      <c r="F144" s="226"/>
      <c r="G144" s="198"/>
      <c r="H144" s="198"/>
      <c r="I144" s="198"/>
      <c r="J144" s="198"/>
      <c r="K144" s="198"/>
      <c r="L144" s="198"/>
      <c r="M144" s="198"/>
    </row>
    <row r="145" spans="1:13" s="178" customFormat="1" ht="9.75" customHeight="1" x14ac:dyDescent="0.2">
      <c r="A145" s="484" t="s">
        <v>144</v>
      </c>
      <c r="B145" s="485"/>
      <c r="C145" s="670"/>
      <c r="D145" s="673">
        <v>20</v>
      </c>
      <c r="E145" s="328"/>
      <c r="F145" s="214"/>
      <c r="G145" s="212"/>
      <c r="H145" s="212"/>
      <c r="I145" s="212"/>
      <c r="J145" s="212"/>
      <c r="K145" s="212"/>
      <c r="L145" s="212"/>
      <c r="M145" s="212"/>
    </row>
    <row r="146" spans="1:13" s="178" customFormat="1" ht="9.75" customHeight="1" x14ac:dyDescent="0.2">
      <c r="A146" s="486"/>
      <c r="B146" s="487"/>
      <c r="C146" s="671"/>
      <c r="D146" s="674"/>
      <c r="E146" s="338"/>
      <c r="F146" s="108" t="s">
        <v>179</v>
      </c>
      <c r="G146" s="109" t="s">
        <v>79</v>
      </c>
      <c r="H146" s="110"/>
      <c r="I146" s="109" t="s">
        <v>146</v>
      </c>
      <c r="J146" s="110"/>
      <c r="K146" s="110">
        <v>50</v>
      </c>
      <c r="L146" s="64" t="s">
        <v>228</v>
      </c>
      <c r="M146" s="110" t="s">
        <v>33</v>
      </c>
    </row>
    <row r="147" spans="1:13" s="178" customFormat="1" ht="9.75" customHeight="1" x14ac:dyDescent="0.2">
      <c r="A147" s="486"/>
      <c r="B147" s="487"/>
      <c r="C147" s="671"/>
      <c r="D147" s="674"/>
      <c r="E147" s="338"/>
      <c r="F147" s="108" t="s">
        <v>181</v>
      </c>
      <c r="G147" s="109" t="s">
        <v>79</v>
      </c>
      <c r="H147" s="110"/>
      <c r="I147" s="109" t="s">
        <v>146</v>
      </c>
      <c r="J147" s="110"/>
      <c r="K147" s="110">
        <v>10</v>
      </c>
      <c r="L147" s="64" t="s">
        <v>229</v>
      </c>
      <c r="M147" s="110" t="s">
        <v>33</v>
      </c>
    </row>
    <row r="148" spans="1:13" s="178" customFormat="1" ht="9.75" customHeight="1" x14ac:dyDescent="0.2">
      <c r="A148" s="486"/>
      <c r="B148" s="487"/>
      <c r="C148" s="671"/>
      <c r="D148" s="674"/>
      <c r="E148" s="338"/>
      <c r="F148" s="108" t="s">
        <v>182</v>
      </c>
      <c r="G148" s="109" t="s">
        <v>79</v>
      </c>
      <c r="H148" s="110"/>
      <c r="I148" s="109" t="s">
        <v>146</v>
      </c>
      <c r="J148" s="110"/>
      <c r="K148" s="110">
        <v>10</v>
      </c>
      <c r="L148" s="64" t="s">
        <v>151</v>
      </c>
      <c r="M148" s="110" t="s">
        <v>33</v>
      </c>
    </row>
    <row r="149" spans="1:13" s="178" customFormat="1" ht="9.75" customHeight="1" x14ac:dyDescent="0.2">
      <c r="A149" s="486"/>
      <c r="B149" s="487"/>
      <c r="C149" s="671"/>
      <c r="D149" s="674"/>
      <c r="E149" s="338"/>
      <c r="F149" s="108" t="s">
        <v>183</v>
      </c>
      <c r="G149" s="109" t="s">
        <v>79</v>
      </c>
      <c r="H149" s="110"/>
      <c r="I149" s="109" t="s">
        <v>146</v>
      </c>
      <c r="J149" s="110"/>
      <c r="K149" s="110">
        <v>160</v>
      </c>
      <c r="L149" s="64" t="s">
        <v>153</v>
      </c>
      <c r="M149" s="110" t="s">
        <v>33</v>
      </c>
    </row>
    <row r="150" spans="1:13" s="178" customFormat="1" ht="9.75" customHeight="1" x14ac:dyDescent="0.2">
      <c r="A150" s="488"/>
      <c r="B150" s="489"/>
      <c r="C150" s="672"/>
      <c r="D150" s="675"/>
      <c r="E150" s="347"/>
      <c r="F150" s="197"/>
      <c r="G150" s="202"/>
      <c r="H150" s="202"/>
      <c r="I150" s="202"/>
      <c r="J150" s="202"/>
      <c r="K150" s="202"/>
      <c r="L150" s="202"/>
      <c r="M150" s="202"/>
    </row>
    <row r="151" spans="1:13" s="178" customFormat="1" ht="9.75" customHeight="1" x14ac:dyDescent="0.2">
      <c r="A151" s="484" t="s">
        <v>154</v>
      </c>
      <c r="B151" s="485"/>
      <c r="C151" s="670"/>
      <c r="D151" s="673"/>
      <c r="E151" s="323"/>
      <c r="F151" s="223"/>
      <c r="G151" s="212"/>
      <c r="H151" s="212"/>
      <c r="I151" s="212"/>
      <c r="J151" s="212"/>
      <c r="K151" s="212"/>
      <c r="L151" s="212"/>
      <c r="M151" s="212"/>
    </row>
    <row r="152" spans="1:13" s="178" customFormat="1" ht="9.75" customHeight="1" x14ac:dyDescent="0.2">
      <c r="A152" s="486"/>
      <c r="B152" s="487"/>
      <c r="C152" s="671"/>
      <c r="D152" s="674"/>
      <c r="E152" s="324"/>
      <c r="F152" s="219"/>
      <c r="G152" s="224"/>
      <c r="H152" s="224"/>
      <c r="I152" s="224"/>
      <c r="J152" s="224"/>
      <c r="K152" s="224"/>
      <c r="L152" s="224"/>
      <c r="M152" s="110"/>
    </row>
    <row r="153" spans="1:13" s="178" customFormat="1" ht="9.75" customHeight="1" x14ac:dyDescent="0.2">
      <c r="A153" s="486"/>
      <c r="B153" s="487"/>
      <c r="C153" s="671"/>
      <c r="D153" s="674"/>
      <c r="E153" s="324"/>
      <c r="F153" s="159"/>
      <c r="G153" s="69"/>
      <c r="H153" s="32"/>
      <c r="I153" s="227"/>
      <c r="J153" s="224"/>
      <c r="K153" s="224"/>
      <c r="L153" s="224"/>
      <c r="M153" s="110"/>
    </row>
    <row r="154" spans="1:13" s="178" customFormat="1" ht="9.75" customHeight="1" x14ac:dyDescent="0.2">
      <c r="A154" s="486"/>
      <c r="B154" s="487"/>
      <c r="C154" s="671"/>
      <c r="D154" s="674"/>
      <c r="E154" s="324"/>
      <c r="F154" s="219"/>
      <c r="G154" s="224"/>
      <c r="H154" s="224"/>
      <c r="I154" s="224"/>
      <c r="J154" s="224"/>
      <c r="K154" s="224"/>
      <c r="L154" s="224"/>
      <c r="M154" s="110"/>
    </row>
    <row r="155" spans="1:13" s="178" customFormat="1" ht="9.75" customHeight="1" x14ac:dyDescent="0.2">
      <c r="A155" s="488"/>
      <c r="B155" s="489"/>
      <c r="C155" s="672"/>
      <c r="D155" s="675"/>
      <c r="E155" s="325"/>
      <c r="F155" s="228"/>
      <c r="G155" s="229"/>
      <c r="H155" s="229"/>
      <c r="I155" s="229"/>
      <c r="J155" s="229"/>
      <c r="K155" s="229"/>
      <c r="L155" s="229"/>
      <c r="M155" s="198"/>
    </row>
  </sheetData>
  <protectedRanges>
    <protectedRange sqref="I3" name="Range2"/>
    <protectedRange sqref="C3:E4 C6:E7 C10 D14:M18 D110:M133 D109:E109 D38:E42 D45:M55 D60:M65 D56:E59 D67:E106 F68:L91 M67:M91 D143:M155 D134:E142 M134:M142 D24:M25 D19:F23 H19:M23 F93:M106 D30:M37 D27:E29 D26:F26 M26" name="Range1"/>
    <protectedRange password="CDC0" sqref="H6" name="Range1_2"/>
    <protectedRange password="CDC0" sqref="G57:M59 F56:F59" name="Range1_7_1"/>
    <protectedRange password="CDC0" sqref="F134:L142" name="Range1_3"/>
    <protectedRange password="CDC0" sqref="G19:G23" name="Range1_1"/>
    <protectedRange password="CDC0" sqref="F27:M29" name="Range1_5"/>
    <protectedRange sqref="G26" name="Range1_3_2"/>
    <protectedRange password="CDC0" sqref="H26:L26" name="Range1_7"/>
  </protectedRanges>
  <mergeCells count="114">
    <mergeCell ref="A3:B3"/>
    <mergeCell ref="C3:F3"/>
    <mergeCell ref="A4:B4"/>
    <mergeCell ref="C4:D4"/>
    <mergeCell ref="A5:B5"/>
    <mergeCell ref="C5:D5"/>
    <mergeCell ref="E45:E54"/>
    <mergeCell ref="E60:E65"/>
    <mergeCell ref="E72:E76"/>
    <mergeCell ref="E67:E70"/>
    <mergeCell ref="A9:B9"/>
    <mergeCell ref="C9:D9"/>
    <mergeCell ref="A10:B10"/>
    <mergeCell ref="C10:D10"/>
    <mergeCell ref="A12:B13"/>
    <mergeCell ref="C12:D12"/>
    <mergeCell ref="A6:B6"/>
    <mergeCell ref="C6:D6"/>
    <mergeCell ref="A7:B7"/>
    <mergeCell ref="C7:D7"/>
    <mergeCell ref="A8:B8"/>
    <mergeCell ref="C8:D8"/>
    <mergeCell ref="A19:A23"/>
    <mergeCell ref="B19:B23"/>
    <mergeCell ref="L12:L13"/>
    <mergeCell ref="A38:A42"/>
    <mergeCell ref="C38:C42"/>
    <mergeCell ref="B39:B42"/>
    <mergeCell ref="M12:M13"/>
    <mergeCell ref="A14:A18"/>
    <mergeCell ref="B14:B18"/>
    <mergeCell ref="C14:C18"/>
    <mergeCell ref="D14:D18"/>
    <mergeCell ref="F12:F13"/>
    <mergeCell ref="G12:G13"/>
    <mergeCell ref="H12:H13"/>
    <mergeCell ref="I12:I13"/>
    <mergeCell ref="J12:J13"/>
    <mergeCell ref="K12:K13"/>
    <mergeCell ref="A30:A32"/>
    <mergeCell ref="B30:B32"/>
    <mergeCell ref="C30:C32"/>
    <mergeCell ref="D30:D32"/>
    <mergeCell ref="A33:A37"/>
    <mergeCell ref="B33:B37"/>
    <mergeCell ref="C33:C37"/>
    <mergeCell ref="D33:D37"/>
    <mergeCell ref="C19:C23"/>
    <mergeCell ref="D19:D23"/>
    <mergeCell ref="A24:A29"/>
    <mergeCell ref="B24:B29"/>
    <mergeCell ref="C24:C29"/>
    <mergeCell ref="D24:D29"/>
    <mergeCell ref="A66:B66"/>
    <mergeCell ref="H66:M66"/>
    <mergeCell ref="C67:C76"/>
    <mergeCell ref="D67:D76"/>
    <mergeCell ref="L43:L44"/>
    <mergeCell ref="M43:M44"/>
    <mergeCell ref="A45:A65"/>
    <mergeCell ref="B45:B65"/>
    <mergeCell ref="C45:C65"/>
    <mergeCell ref="D45:D65"/>
    <mergeCell ref="F43:F44"/>
    <mergeCell ref="G43:G44"/>
    <mergeCell ref="H43:H44"/>
    <mergeCell ref="I43:I44"/>
    <mergeCell ref="J43:J44"/>
    <mergeCell ref="K43:K44"/>
    <mergeCell ref="A43:B44"/>
    <mergeCell ref="C43:D43"/>
    <mergeCell ref="C77:C82"/>
    <mergeCell ref="D77:D82"/>
    <mergeCell ref="C83:C87"/>
    <mergeCell ref="D83:D87"/>
    <mergeCell ref="C88:C92"/>
    <mergeCell ref="A67:B76"/>
    <mergeCell ref="A77:B82"/>
    <mergeCell ref="A83:B87"/>
    <mergeCell ref="A88:B92"/>
    <mergeCell ref="C103:C106"/>
    <mergeCell ref="D103:D106"/>
    <mergeCell ref="A107:B108"/>
    <mergeCell ref="C107:D107"/>
    <mergeCell ref="D88:D92"/>
    <mergeCell ref="C93:C97"/>
    <mergeCell ref="D93:D97"/>
    <mergeCell ref="C98:C102"/>
    <mergeCell ref="D98:D102"/>
    <mergeCell ref="A93:B97"/>
    <mergeCell ref="A98:B102"/>
    <mergeCell ref="A103:B106"/>
    <mergeCell ref="L107:L108"/>
    <mergeCell ref="M107:M108"/>
    <mergeCell ref="A109:B109"/>
    <mergeCell ref="H109:M109"/>
    <mergeCell ref="C110:C132"/>
    <mergeCell ref="D110:D132"/>
    <mergeCell ref="F107:F108"/>
    <mergeCell ref="G107:G108"/>
    <mergeCell ref="H107:H108"/>
    <mergeCell ref="I107:I108"/>
    <mergeCell ref="J107:J108"/>
    <mergeCell ref="K107:K108"/>
    <mergeCell ref="A110:B132"/>
    <mergeCell ref="C151:C155"/>
    <mergeCell ref="D151:D155"/>
    <mergeCell ref="C133:C144"/>
    <mergeCell ref="D133:D144"/>
    <mergeCell ref="C145:C150"/>
    <mergeCell ref="D145:D150"/>
    <mergeCell ref="A133:B144"/>
    <mergeCell ref="A145:B150"/>
    <mergeCell ref="A151:B15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topLeftCell="C1" workbookViewId="0">
      <selection activeCell="G47" sqref="G47:M57"/>
    </sheetView>
  </sheetViews>
  <sheetFormatPr baseColWidth="10" defaultRowHeight="15" x14ac:dyDescent="0.25"/>
  <cols>
    <col min="2" max="2" width="23.140625" customWidth="1"/>
    <col min="7" max="7" width="23.140625" customWidth="1"/>
    <col min="9" max="9" width="8.85546875" customWidth="1"/>
    <col min="10" max="10" width="17.5703125" customWidth="1"/>
    <col min="12" max="12" width="19.85546875" customWidth="1"/>
    <col min="13" max="13" width="18.42578125" customWidth="1"/>
  </cols>
  <sheetData>
    <row r="1" spans="1:14" s="178" customFormat="1" ht="12.75" x14ac:dyDescent="0.2">
      <c r="A1" s="175" t="s">
        <v>0</v>
      </c>
      <c r="B1" s="176"/>
      <c r="C1" s="177"/>
      <c r="D1" s="177"/>
      <c r="L1" s="230" t="s">
        <v>231</v>
      </c>
      <c r="M1" s="231"/>
      <c r="N1" s="232"/>
    </row>
    <row r="2" spans="1:14" s="178" customFormat="1" ht="9.75" customHeight="1" x14ac:dyDescent="0.2">
      <c r="C2" s="177"/>
      <c r="D2" s="177"/>
      <c r="L2" s="233" t="s">
        <v>62</v>
      </c>
      <c r="M2" s="234">
        <f>((C9*0.7)*0.35)+(C9*0.03)</f>
        <v>82.5</v>
      </c>
      <c r="N2" s="235"/>
    </row>
    <row r="3" spans="1:14" s="178" customFormat="1" ht="12.75" customHeight="1" x14ac:dyDescent="0.2">
      <c r="A3" s="581" t="s">
        <v>1</v>
      </c>
      <c r="B3" s="728"/>
      <c r="C3" s="791" t="s">
        <v>232</v>
      </c>
      <c r="D3" s="792"/>
      <c r="E3" s="792"/>
      <c r="F3" s="792"/>
      <c r="G3" s="793"/>
      <c r="I3" s="88" t="s">
        <v>3</v>
      </c>
      <c r="J3" s="236">
        <v>42451</v>
      </c>
      <c r="L3" s="233" t="s">
        <v>77</v>
      </c>
      <c r="M3" s="234">
        <f>((C9*0.7)*0.4)+(C9*0.03)</f>
        <v>93</v>
      </c>
      <c r="N3" s="235"/>
    </row>
    <row r="4" spans="1:14" s="178" customFormat="1" ht="12.75" customHeight="1" x14ac:dyDescent="0.2">
      <c r="A4" s="585" t="s">
        <v>4</v>
      </c>
      <c r="B4" s="732"/>
      <c r="C4" s="794">
        <v>2016</v>
      </c>
      <c r="D4" s="795"/>
      <c r="E4" s="796"/>
      <c r="F4" s="289"/>
      <c r="G4" s="181"/>
      <c r="H4" s="182"/>
      <c r="I4" s="182"/>
      <c r="L4" s="233" t="s">
        <v>94</v>
      </c>
      <c r="M4" s="234">
        <f>((C9*0.7)*0.2)+(C9*0.03)</f>
        <v>51</v>
      </c>
      <c r="N4" s="235"/>
    </row>
    <row r="5" spans="1:14" s="178" customFormat="1" ht="12.75" customHeight="1" thickBot="1" x14ac:dyDescent="0.3">
      <c r="A5" s="581" t="s">
        <v>6</v>
      </c>
      <c r="B5" s="728"/>
      <c r="C5" s="797" t="s">
        <v>233</v>
      </c>
      <c r="D5" s="798"/>
      <c r="E5" s="799"/>
      <c r="F5" s="290"/>
      <c r="G5" s="9"/>
      <c r="L5" s="237" t="s">
        <v>113</v>
      </c>
      <c r="M5" s="238">
        <f>((C9*0.7)*0.05)+(C9*0.03)</f>
        <v>19.5</v>
      </c>
      <c r="N5" s="239">
        <f>SUM(M2:M5)</f>
        <v>246</v>
      </c>
    </row>
    <row r="6" spans="1:14" s="178" customFormat="1" ht="42" customHeight="1" thickBot="1" x14ac:dyDescent="0.25">
      <c r="A6" s="576" t="s">
        <v>234</v>
      </c>
      <c r="B6" s="740"/>
      <c r="C6" s="800"/>
      <c r="D6" s="801"/>
      <c r="E6" s="605"/>
      <c r="F6" s="289"/>
      <c r="G6" s="181"/>
      <c r="H6" s="10" t="s">
        <v>235</v>
      </c>
      <c r="I6" s="90">
        <v>0</v>
      </c>
    </row>
    <row r="7" spans="1:14" s="178" customFormat="1" ht="52.5" customHeight="1" thickBot="1" x14ac:dyDescent="0.3">
      <c r="A7" s="576" t="s">
        <v>236</v>
      </c>
      <c r="B7" s="802"/>
      <c r="C7" s="800">
        <v>200000</v>
      </c>
      <c r="D7" s="801"/>
      <c r="E7" s="605"/>
      <c r="F7" s="289"/>
      <c r="G7" s="185"/>
      <c r="H7" s="781" t="s">
        <v>237</v>
      </c>
      <c r="I7" s="782"/>
      <c r="J7" s="782"/>
      <c r="K7" s="782"/>
      <c r="L7" s="783"/>
    </row>
    <row r="8" spans="1:14" s="178" customFormat="1" ht="20.100000000000001" customHeight="1" thickBot="1" x14ac:dyDescent="0.25">
      <c r="A8" s="576" t="s">
        <v>9</v>
      </c>
      <c r="B8" s="728"/>
      <c r="C8" s="788" t="s">
        <v>10</v>
      </c>
      <c r="D8" s="789"/>
      <c r="E8" s="790"/>
      <c r="F8" s="291"/>
      <c r="G8" s="92" t="s">
        <v>11</v>
      </c>
      <c r="H8" s="240" t="s">
        <v>12</v>
      </c>
    </row>
    <row r="9" spans="1:14" s="178" customFormat="1" ht="14.25" customHeight="1" thickBot="1" x14ac:dyDescent="0.3">
      <c r="A9" s="576" t="s">
        <v>238</v>
      </c>
      <c r="B9" s="740"/>
      <c r="C9" s="591">
        <f>IF(C7&lt;4500000, (300), 300+(C7-4500000)/15000)</f>
        <v>300</v>
      </c>
      <c r="D9" s="592"/>
      <c r="E9" s="784"/>
      <c r="F9" s="292"/>
      <c r="G9" s="189"/>
      <c r="H9" s="190"/>
      <c r="K9" s="241"/>
    </row>
    <row r="10" spans="1:14" s="178" customFormat="1" ht="14.25" customHeight="1" thickBot="1" x14ac:dyDescent="0.3">
      <c r="A10" s="576" t="s">
        <v>14</v>
      </c>
      <c r="B10" s="740"/>
      <c r="C10" s="785"/>
      <c r="D10" s="786"/>
      <c r="E10" s="787"/>
      <c r="F10" s="293"/>
      <c r="G10" s="191"/>
      <c r="H10" s="192"/>
    </row>
    <row r="11" spans="1:14" s="178" customFormat="1" ht="9.75" customHeight="1" x14ac:dyDescent="0.2">
      <c r="B11" s="19"/>
      <c r="C11" s="242"/>
      <c r="D11" s="242"/>
      <c r="E11" s="241"/>
      <c r="F11" s="241"/>
      <c r="G11" s="194"/>
      <c r="H11" s="194"/>
    </row>
    <row r="12" spans="1:14" s="178" customFormat="1" ht="27.75" customHeight="1" x14ac:dyDescent="0.2">
      <c r="A12" s="508" t="s">
        <v>15</v>
      </c>
      <c r="B12" s="544"/>
      <c r="C12" s="163" t="s">
        <v>239</v>
      </c>
      <c r="D12" s="514" t="s">
        <v>240</v>
      </c>
      <c r="E12" s="548"/>
      <c r="F12" s="294"/>
      <c r="G12" s="638" t="s">
        <v>16</v>
      </c>
      <c r="H12" s="638" t="s">
        <v>17</v>
      </c>
      <c r="I12" s="638" t="s">
        <v>18</v>
      </c>
      <c r="J12" s="638" t="s">
        <v>19</v>
      </c>
      <c r="K12" s="638" t="s">
        <v>161</v>
      </c>
      <c r="L12" s="638" t="s">
        <v>21</v>
      </c>
      <c r="M12" s="638" t="s">
        <v>22</v>
      </c>
      <c r="N12" s="711" t="s">
        <v>203</v>
      </c>
    </row>
    <row r="13" spans="1:14" s="178" customFormat="1" ht="11.25" x14ac:dyDescent="0.2">
      <c r="A13" s="545"/>
      <c r="B13" s="546"/>
      <c r="C13" s="93" t="s">
        <v>27</v>
      </c>
      <c r="D13" s="243" t="s">
        <v>27</v>
      </c>
      <c r="E13" s="298" t="s">
        <v>14</v>
      </c>
      <c r="F13" s="295"/>
      <c r="G13" s="639"/>
      <c r="H13" s="643"/>
      <c r="I13" s="639"/>
      <c r="J13" s="639"/>
      <c r="K13" s="639"/>
      <c r="L13" s="639"/>
      <c r="M13" s="639"/>
      <c r="N13" s="677"/>
    </row>
    <row r="14" spans="1:14" s="178" customFormat="1" ht="19.5" customHeight="1" x14ac:dyDescent="0.2">
      <c r="A14" s="803" t="s">
        <v>241</v>
      </c>
      <c r="B14" s="804"/>
      <c r="C14" s="559">
        <f>N5</f>
        <v>246</v>
      </c>
      <c r="D14" s="559">
        <f>N5</f>
        <v>246</v>
      </c>
      <c r="E14" s="562">
        <v>250</v>
      </c>
      <c r="F14" s="299"/>
      <c r="G14" s="245"/>
      <c r="H14" s="245"/>
      <c r="I14" s="762"/>
      <c r="J14" s="762"/>
      <c r="K14" s="762"/>
      <c r="L14" s="762"/>
      <c r="M14" s="762"/>
      <c r="N14" s="763"/>
    </row>
    <row r="15" spans="1:14" s="178" customFormat="1" ht="9.75" customHeight="1" x14ac:dyDescent="0.2">
      <c r="A15" s="805" t="s">
        <v>214</v>
      </c>
      <c r="B15" s="806"/>
      <c r="C15" s="560"/>
      <c r="D15" s="560"/>
      <c r="E15" s="563"/>
      <c r="F15" s="150">
        <v>125</v>
      </c>
      <c r="G15" s="301" t="s">
        <v>242</v>
      </c>
      <c r="H15" s="201" t="s">
        <v>243</v>
      </c>
      <c r="I15" s="201"/>
      <c r="J15" s="202" t="s">
        <v>244</v>
      </c>
      <c r="K15" s="202"/>
      <c r="L15" s="201">
        <v>0.05</v>
      </c>
      <c r="M15" s="201">
        <v>0.3</v>
      </c>
      <c r="N15" s="246" t="s">
        <v>33</v>
      </c>
    </row>
    <row r="16" spans="1:14" s="178" customFormat="1" ht="9.75" customHeight="1" x14ac:dyDescent="0.2">
      <c r="A16" s="807" t="s">
        <v>67</v>
      </c>
      <c r="B16" s="808"/>
      <c r="C16" s="560"/>
      <c r="D16" s="560"/>
      <c r="E16" s="563"/>
      <c r="F16" s="150"/>
      <c r="G16" s="302"/>
      <c r="H16" s="212"/>
      <c r="I16" s="212"/>
      <c r="J16" s="212"/>
      <c r="K16" s="247"/>
      <c r="L16" s="212"/>
      <c r="M16" s="247"/>
      <c r="N16" s="246"/>
    </row>
    <row r="17" spans="1:14" s="178" customFormat="1" ht="9.75" customHeight="1" x14ac:dyDescent="0.2">
      <c r="A17" s="809"/>
      <c r="B17" s="810"/>
      <c r="C17" s="560"/>
      <c r="D17" s="560"/>
      <c r="E17" s="563"/>
      <c r="F17" s="150"/>
      <c r="G17" s="303"/>
      <c r="H17" s="205"/>
      <c r="I17" s="201"/>
      <c r="J17" s="202"/>
      <c r="K17" s="203"/>
      <c r="L17" s="202"/>
      <c r="M17" s="203"/>
      <c r="N17" s="205"/>
    </row>
    <row r="18" spans="1:14" s="178" customFormat="1" ht="9.75" customHeight="1" x14ac:dyDescent="0.2">
      <c r="A18" s="809"/>
      <c r="B18" s="810"/>
      <c r="C18" s="560"/>
      <c r="D18" s="560"/>
      <c r="E18" s="563"/>
      <c r="F18" s="150">
        <v>125</v>
      </c>
      <c r="G18" s="304" t="s">
        <v>245</v>
      </c>
      <c r="H18" s="110" t="s">
        <v>243</v>
      </c>
      <c r="I18" s="203"/>
      <c r="J18" s="205" t="s">
        <v>346</v>
      </c>
      <c r="K18" s="110"/>
      <c r="L18" s="205">
        <v>1</v>
      </c>
      <c r="M18" s="110">
        <v>1</v>
      </c>
      <c r="N18" s="205" t="s">
        <v>33</v>
      </c>
    </row>
    <row r="19" spans="1:14" s="178" customFormat="1" ht="9.75" customHeight="1" x14ac:dyDescent="0.2">
      <c r="A19" s="809"/>
      <c r="B19" s="810"/>
      <c r="C19" s="560"/>
      <c r="D19" s="560"/>
      <c r="E19" s="563"/>
      <c r="F19" s="150"/>
      <c r="G19" s="305"/>
      <c r="H19" s="205"/>
      <c r="I19" s="205"/>
      <c r="J19" s="205"/>
      <c r="K19" s="205"/>
      <c r="L19" s="205"/>
      <c r="M19" s="205"/>
      <c r="N19" s="205"/>
    </row>
    <row r="20" spans="1:14" s="178" customFormat="1" ht="9.75" customHeight="1" x14ac:dyDescent="0.2">
      <c r="A20" s="809"/>
      <c r="B20" s="810"/>
      <c r="C20" s="560"/>
      <c r="D20" s="560"/>
      <c r="E20" s="563"/>
      <c r="F20" s="150"/>
      <c r="G20" s="306"/>
      <c r="H20" s="110"/>
      <c r="I20" s="110"/>
      <c r="J20" s="110"/>
      <c r="K20" s="110"/>
      <c r="L20" s="110"/>
      <c r="M20" s="110"/>
      <c r="N20" s="205"/>
    </row>
    <row r="21" spans="1:14" s="178" customFormat="1" ht="9.75" customHeight="1" x14ac:dyDescent="0.2">
      <c r="A21" s="809"/>
      <c r="B21" s="810"/>
      <c r="C21" s="560"/>
      <c r="D21" s="560"/>
      <c r="E21" s="563"/>
      <c r="F21" s="150"/>
      <c r="G21" s="305"/>
      <c r="H21" s="205"/>
      <c r="I21" s="205"/>
      <c r="J21" s="205"/>
      <c r="K21" s="205"/>
      <c r="L21" s="205"/>
      <c r="M21" s="205"/>
      <c r="N21" s="205"/>
    </row>
    <row r="22" spans="1:14" s="178" customFormat="1" ht="9.75" customHeight="1" x14ac:dyDescent="0.2">
      <c r="A22" s="809"/>
      <c r="B22" s="810"/>
      <c r="C22" s="560"/>
      <c r="D22" s="560"/>
      <c r="E22" s="563"/>
      <c r="F22" s="150"/>
      <c r="G22" s="305"/>
      <c r="H22" s="205"/>
      <c r="I22" s="205"/>
      <c r="J22" s="205"/>
      <c r="K22" s="205"/>
      <c r="L22" s="205"/>
      <c r="M22" s="205"/>
      <c r="N22" s="205"/>
    </row>
    <row r="23" spans="1:14" s="178" customFormat="1" ht="9.75" customHeight="1" x14ac:dyDescent="0.2">
      <c r="A23" s="809"/>
      <c r="B23" s="810"/>
      <c r="C23" s="560"/>
      <c r="D23" s="560"/>
      <c r="E23" s="563"/>
      <c r="F23" s="150"/>
      <c r="G23" s="305"/>
      <c r="H23" s="205"/>
      <c r="I23" s="205"/>
      <c r="J23" s="205"/>
      <c r="K23" s="205"/>
      <c r="L23" s="205"/>
      <c r="M23" s="205"/>
      <c r="N23" s="205"/>
    </row>
    <row r="24" spans="1:14" s="178" customFormat="1" ht="9.75" customHeight="1" x14ac:dyDescent="0.2">
      <c r="A24" s="811"/>
      <c r="B24" s="812"/>
      <c r="C24" s="560"/>
      <c r="D24" s="561"/>
      <c r="E24" s="564"/>
      <c r="F24" s="308"/>
      <c r="G24" s="307"/>
      <c r="H24" s="207"/>
      <c r="I24" s="207"/>
      <c r="J24" s="207"/>
      <c r="K24" s="207"/>
      <c r="L24" s="207"/>
      <c r="M24" s="207"/>
      <c r="N24" s="207"/>
    </row>
    <row r="25" spans="1:14" s="178" customFormat="1" ht="12.75" customHeight="1" x14ac:dyDescent="0.2">
      <c r="A25" s="751" t="s">
        <v>78</v>
      </c>
      <c r="B25" s="752"/>
      <c r="C25" s="560"/>
      <c r="D25" s="774">
        <f>N5</f>
        <v>246</v>
      </c>
      <c r="E25" s="777">
        <v>360</v>
      </c>
      <c r="F25" s="311">
        <v>70</v>
      </c>
      <c r="G25" s="86" t="s">
        <v>314</v>
      </c>
      <c r="H25" s="201" t="s">
        <v>243</v>
      </c>
      <c r="I25" s="209"/>
      <c r="J25" s="201" t="s">
        <v>96</v>
      </c>
      <c r="K25" s="209"/>
      <c r="L25" s="35">
        <v>10</v>
      </c>
      <c r="M25" s="218">
        <v>100</v>
      </c>
      <c r="N25" s="209"/>
    </row>
    <row r="26" spans="1:14" s="178" customFormat="1" ht="9.75" customHeight="1" x14ac:dyDescent="0.2">
      <c r="A26" s="753"/>
      <c r="B26" s="754"/>
      <c r="C26" s="560"/>
      <c r="D26" s="775"/>
      <c r="E26" s="521"/>
      <c r="F26" s="150"/>
      <c r="G26" s="160" t="s">
        <v>315</v>
      </c>
      <c r="H26" s="201" t="s">
        <v>243</v>
      </c>
      <c r="I26" s="110"/>
      <c r="J26" s="201" t="s">
        <v>96</v>
      </c>
      <c r="K26" s="110"/>
      <c r="L26" s="35">
        <v>10</v>
      </c>
      <c r="M26" s="218">
        <v>100</v>
      </c>
      <c r="N26" s="110"/>
    </row>
    <row r="27" spans="1:14" s="178" customFormat="1" ht="9.75" customHeight="1" x14ac:dyDescent="0.2">
      <c r="A27" s="753"/>
      <c r="B27" s="754"/>
      <c r="C27" s="560"/>
      <c r="D27" s="775"/>
      <c r="E27" s="521"/>
      <c r="F27" s="150"/>
      <c r="G27" s="161" t="s">
        <v>316</v>
      </c>
      <c r="H27" s="201" t="s">
        <v>243</v>
      </c>
      <c r="I27" s="110"/>
      <c r="J27" s="201" t="s">
        <v>96</v>
      </c>
      <c r="K27" s="110"/>
      <c r="L27" s="35">
        <v>10</v>
      </c>
      <c r="M27" s="218">
        <v>100</v>
      </c>
      <c r="N27" s="110"/>
    </row>
    <row r="28" spans="1:14" s="178" customFormat="1" ht="9.75" customHeight="1" x14ac:dyDescent="0.2">
      <c r="A28" s="753"/>
      <c r="B28" s="754"/>
      <c r="C28" s="560"/>
      <c r="D28" s="775"/>
      <c r="E28" s="521"/>
      <c r="F28" s="150"/>
      <c r="G28" s="161" t="s">
        <v>317</v>
      </c>
      <c r="H28" s="201" t="s">
        <v>243</v>
      </c>
      <c r="I28" s="110"/>
      <c r="J28" s="201" t="s">
        <v>96</v>
      </c>
      <c r="K28" s="110"/>
      <c r="L28" s="35">
        <v>10</v>
      </c>
      <c r="M28" s="218">
        <v>100</v>
      </c>
      <c r="N28" s="110" t="s">
        <v>33</v>
      </c>
    </row>
    <row r="29" spans="1:14" s="178" customFormat="1" ht="9.75" customHeight="1" x14ac:dyDescent="0.2">
      <c r="A29" s="753"/>
      <c r="B29" s="754"/>
      <c r="C29" s="560"/>
      <c r="D29" s="775"/>
      <c r="E29" s="521"/>
      <c r="F29" s="150"/>
      <c r="G29" s="161" t="s">
        <v>318</v>
      </c>
      <c r="H29" s="201" t="s">
        <v>243</v>
      </c>
      <c r="I29" s="110"/>
      <c r="J29" s="201" t="s">
        <v>96</v>
      </c>
      <c r="K29" s="110"/>
      <c r="L29" s="35">
        <v>10</v>
      </c>
      <c r="M29" s="218">
        <v>100</v>
      </c>
      <c r="N29" s="110"/>
    </row>
    <row r="30" spans="1:14" s="178" customFormat="1" ht="9.75" customHeight="1" x14ac:dyDescent="0.2">
      <c r="A30" s="753"/>
      <c r="B30" s="754"/>
      <c r="C30" s="560"/>
      <c r="D30" s="775"/>
      <c r="E30" s="521"/>
      <c r="F30" s="150"/>
      <c r="G30" s="160" t="s">
        <v>319</v>
      </c>
      <c r="H30" s="201" t="s">
        <v>243</v>
      </c>
      <c r="I30" s="201"/>
      <c r="J30" s="201" t="s">
        <v>96</v>
      </c>
      <c r="K30" s="213"/>
      <c r="L30" s="35">
        <v>10</v>
      </c>
      <c r="M30" s="218">
        <v>100</v>
      </c>
      <c r="N30" s="110"/>
    </row>
    <row r="31" spans="1:14" s="178" customFormat="1" ht="9.75" customHeight="1" x14ac:dyDescent="0.2">
      <c r="A31" s="753"/>
      <c r="B31" s="754"/>
      <c r="C31" s="560"/>
      <c r="D31" s="775"/>
      <c r="E31" s="521"/>
      <c r="F31" s="150"/>
      <c r="G31" s="160" t="s">
        <v>320</v>
      </c>
      <c r="H31" s="201" t="s">
        <v>243</v>
      </c>
      <c r="I31" s="110"/>
      <c r="J31" s="201" t="s">
        <v>96</v>
      </c>
      <c r="K31" s="109"/>
      <c r="L31" s="35">
        <v>10</v>
      </c>
      <c r="M31" s="218">
        <v>100</v>
      </c>
      <c r="N31" s="110"/>
    </row>
    <row r="32" spans="1:14" s="178" customFormat="1" ht="9.75" customHeight="1" x14ac:dyDescent="0.2">
      <c r="A32" s="753"/>
      <c r="B32" s="754"/>
      <c r="C32" s="560"/>
      <c r="D32" s="775"/>
      <c r="E32" s="521"/>
      <c r="F32" s="150"/>
      <c r="G32" s="160" t="s">
        <v>321</v>
      </c>
      <c r="H32" s="201" t="s">
        <v>243</v>
      </c>
      <c r="I32" s="110"/>
      <c r="J32" s="201" t="s">
        <v>96</v>
      </c>
      <c r="K32" s="109"/>
      <c r="L32" s="35">
        <v>10</v>
      </c>
      <c r="M32" s="218">
        <v>100</v>
      </c>
      <c r="N32" s="110"/>
    </row>
    <row r="33" spans="1:14" s="178" customFormat="1" ht="9.75" customHeight="1" x14ac:dyDescent="0.2">
      <c r="A33" s="753"/>
      <c r="B33" s="754"/>
      <c r="C33" s="560"/>
      <c r="D33" s="775"/>
      <c r="E33" s="521"/>
      <c r="F33" s="150"/>
      <c r="G33" s="160" t="s">
        <v>322</v>
      </c>
      <c r="H33" s="201" t="s">
        <v>243</v>
      </c>
      <c r="I33" s="227"/>
      <c r="J33" s="201" t="s">
        <v>96</v>
      </c>
      <c r="K33" s="227"/>
      <c r="L33" s="35">
        <v>10</v>
      </c>
      <c r="M33" s="218">
        <v>100</v>
      </c>
      <c r="N33" s="227"/>
    </row>
    <row r="34" spans="1:14" s="178" customFormat="1" ht="9.75" customHeight="1" x14ac:dyDescent="0.2">
      <c r="A34" s="753"/>
      <c r="B34" s="754"/>
      <c r="C34" s="560"/>
      <c r="D34" s="775"/>
      <c r="E34" s="521"/>
      <c r="F34" s="150"/>
      <c r="G34" s="160" t="s">
        <v>323</v>
      </c>
      <c r="H34" s="201" t="s">
        <v>243</v>
      </c>
      <c r="I34" s="110"/>
      <c r="J34" s="201" t="s">
        <v>96</v>
      </c>
      <c r="K34" s="109"/>
      <c r="L34" s="35">
        <v>10</v>
      </c>
      <c r="M34" s="218">
        <v>100</v>
      </c>
      <c r="N34" s="110"/>
    </row>
    <row r="35" spans="1:14" s="178" customFormat="1" ht="9.75" customHeight="1" x14ac:dyDescent="0.2">
      <c r="A35" s="753"/>
      <c r="B35" s="754"/>
      <c r="C35" s="560"/>
      <c r="D35" s="775"/>
      <c r="E35" s="521"/>
      <c r="F35" s="150"/>
      <c r="G35" s="310"/>
      <c r="H35" s="217"/>
      <c r="I35" s="201"/>
      <c r="J35" s="201"/>
      <c r="K35" s="213"/>
      <c r="L35" s="201"/>
      <c r="M35" s="213"/>
      <c r="N35" s="110"/>
    </row>
    <row r="36" spans="1:14" s="178" customFormat="1" ht="9.75" customHeight="1" x14ac:dyDescent="0.2">
      <c r="A36" s="753"/>
      <c r="B36" s="754"/>
      <c r="C36" s="560"/>
      <c r="D36" s="775"/>
      <c r="E36" s="521"/>
      <c r="F36" s="150">
        <v>200</v>
      </c>
      <c r="G36" s="306" t="s">
        <v>324</v>
      </c>
      <c r="H36" s="110" t="s">
        <v>243</v>
      </c>
      <c r="I36" s="201" t="s">
        <v>80</v>
      </c>
      <c r="J36" s="110" t="s">
        <v>246</v>
      </c>
      <c r="K36" s="213">
        <v>3</v>
      </c>
      <c r="L36" s="202">
        <v>10</v>
      </c>
      <c r="M36" s="213">
        <v>4</v>
      </c>
      <c r="N36" s="110"/>
    </row>
    <row r="37" spans="1:14" s="178" customFormat="1" ht="9.75" customHeight="1" x14ac:dyDescent="0.2">
      <c r="A37" s="753"/>
      <c r="B37" s="754"/>
      <c r="C37" s="560"/>
      <c r="D37" s="775"/>
      <c r="E37" s="521"/>
      <c r="F37" s="150"/>
      <c r="G37" s="306" t="s">
        <v>325</v>
      </c>
      <c r="H37" s="110" t="s">
        <v>243</v>
      </c>
      <c r="I37" s="201" t="s">
        <v>80</v>
      </c>
      <c r="J37" s="110" t="s">
        <v>246</v>
      </c>
      <c r="K37" s="110">
        <v>40</v>
      </c>
      <c r="L37" s="110">
        <v>10</v>
      </c>
      <c r="M37" s="110">
        <v>40</v>
      </c>
      <c r="N37" s="110" t="s">
        <v>33</v>
      </c>
    </row>
    <row r="38" spans="1:14" s="178" customFormat="1" ht="9.75" customHeight="1" x14ac:dyDescent="0.2">
      <c r="A38" s="753"/>
      <c r="B38" s="754"/>
      <c r="C38" s="560"/>
      <c r="D38" s="775"/>
      <c r="E38" s="521"/>
      <c r="F38" s="150"/>
      <c r="G38" s="306" t="s">
        <v>326</v>
      </c>
      <c r="H38" s="110" t="s">
        <v>243</v>
      </c>
      <c r="I38" s="201" t="s">
        <v>80</v>
      </c>
      <c r="J38" s="110" t="s">
        <v>246</v>
      </c>
      <c r="K38" s="205">
        <v>10</v>
      </c>
      <c r="L38" s="205">
        <v>10</v>
      </c>
      <c r="M38" s="205">
        <v>1500</v>
      </c>
      <c r="N38" s="110"/>
    </row>
    <row r="39" spans="1:14" s="178" customFormat="1" ht="9.75" customHeight="1" x14ac:dyDescent="0.2">
      <c r="A39" s="753"/>
      <c r="B39" s="754"/>
      <c r="C39" s="560"/>
      <c r="D39" s="775"/>
      <c r="E39" s="521"/>
      <c r="F39" s="150"/>
      <c r="G39" s="306" t="s">
        <v>327</v>
      </c>
      <c r="H39" s="110" t="s">
        <v>243</v>
      </c>
      <c r="I39" s="201" t="s">
        <v>80</v>
      </c>
      <c r="J39" s="110" t="s">
        <v>246</v>
      </c>
      <c r="K39" s="205">
        <v>80</v>
      </c>
      <c r="L39" s="205">
        <v>10</v>
      </c>
      <c r="M39" s="205">
        <v>100</v>
      </c>
      <c r="N39" s="205"/>
    </row>
    <row r="40" spans="1:14" s="178" customFormat="1" ht="9.75" customHeight="1" x14ac:dyDescent="0.2">
      <c r="A40" s="753"/>
      <c r="B40" s="754"/>
      <c r="C40" s="560"/>
      <c r="D40" s="775"/>
      <c r="E40" s="521"/>
      <c r="F40" s="150"/>
      <c r="G40" s="306" t="s">
        <v>328</v>
      </c>
      <c r="H40" s="110" t="s">
        <v>243</v>
      </c>
      <c r="I40" s="201" t="s">
        <v>80</v>
      </c>
      <c r="J40" s="110" t="s">
        <v>246</v>
      </c>
      <c r="K40" s="110">
        <v>20</v>
      </c>
      <c r="L40" s="110"/>
      <c r="M40" s="110">
        <v>100</v>
      </c>
      <c r="N40" s="110"/>
    </row>
    <row r="41" spans="1:14" s="178" customFormat="1" ht="9.75" customHeight="1" x14ac:dyDescent="0.2">
      <c r="A41" s="753"/>
      <c r="B41" s="754"/>
      <c r="C41" s="560"/>
      <c r="D41" s="775"/>
      <c r="E41" s="521"/>
      <c r="F41" s="150"/>
      <c r="G41" s="444" t="s">
        <v>329</v>
      </c>
      <c r="H41" s="110" t="s">
        <v>243</v>
      </c>
      <c r="I41" s="30" t="s">
        <v>217</v>
      </c>
      <c r="J41" s="32" t="s">
        <v>57</v>
      </c>
      <c r="K41" s="44">
        <v>100</v>
      </c>
      <c r="L41" s="35">
        <v>10</v>
      </c>
      <c r="M41" s="31">
        <v>200</v>
      </c>
      <c r="N41" s="32"/>
    </row>
    <row r="42" spans="1:14" s="178" customFormat="1" ht="9.75" customHeight="1" x14ac:dyDescent="0.2">
      <c r="A42" s="753"/>
      <c r="B42" s="754"/>
      <c r="C42" s="560"/>
      <c r="D42" s="775"/>
      <c r="E42" s="521"/>
      <c r="F42" s="300"/>
      <c r="G42" s="86"/>
      <c r="H42" s="201"/>
      <c r="I42" s="35"/>
      <c r="J42" s="30"/>
      <c r="K42" s="66"/>
      <c r="L42" s="35"/>
      <c r="M42" s="66"/>
      <c r="N42" s="32"/>
    </row>
    <row r="43" spans="1:14" s="178" customFormat="1" ht="9.75" customHeight="1" x14ac:dyDescent="0.2">
      <c r="A43" s="753"/>
      <c r="B43" s="754"/>
      <c r="C43" s="560"/>
      <c r="D43" s="775"/>
      <c r="E43" s="521"/>
      <c r="F43" s="150">
        <v>60</v>
      </c>
      <c r="G43" s="226" t="s">
        <v>330</v>
      </c>
      <c r="H43" s="201" t="s">
        <v>243</v>
      </c>
      <c r="I43" s="202"/>
      <c r="J43" s="201" t="s">
        <v>96</v>
      </c>
      <c r="K43" s="203"/>
      <c r="L43" s="202">
        <v>5</v>
      </c>
      <c r="M43" s="203">
        <v>100</v>
      </c>
      <c r="N43" s="110" t="s">
        <v>33</v>
      </c>
    </row>
    <row r="44" spans="1:14" s="178" customFormat="1" ht="9.75" customHeight="1" x14ac:dyDescent="0.2">
      <c r="A44" s="753"/>
      <c r="B44" s="754"/>
      <c r="C44" s="560"/>
      <c r="D44" s="775"/>
      <c r="E44" s="521"/>
      <c r="F44" s="150"/>
      <c r="G44" s="306"/>
      <c r="H44" s="110"/>
      <c r="I44" s="110"/>
      <c r="J44" s="110"/>
      <c r="K44" s="110"/>
      <c r="L44" s="110"/>
      <c r="M44" s="110"/>
      <c r="N44" s="110"/>
    </row>
    <row r="45" spans="1:14" s="178" customFormat="1" ht="9.75" customHeight="1" x14ac:dyDescent="0.2">
      <c r="A45" s="753"/>
      <c r="B45" s="754"/>
      <c r="C45" s="560"/>
      <c r="D45" s="775"/>
      <c r="E45" s="521"/>
      <c r="F45" s="150">
        <v>30</v>
      </c>
      <c r="G45" s="86" t="s">
        <v>331</v>
      </c>
      <c r="H45" s="200" t="s">
        <v>247</v>
      </c>
      <c r="I45" s="32"/>
      <c r="J45" s="32" t="s">
        <v>57</v>
      </c>
      <c r="K45" s="44"/>
      <c r="L45" s="35">
        <v>2</v>
      </c>
      <c r="M45" s="32" t="s">
        <v>248</v>
      </c>
      <c r="N45" s="201"/>
    </row>
    <row r="46" spans="1:14" s="178" customFormat="1" ht="9.75" customHeight="1" x14ac:dyDescent="0.2">
      <c r="A46" s="755"/>
      <c r="B46" s="756"/>
      <c r="C46" s="560"/>
      <c r="D46" s="776"/>
      <c r="E46" s="522"/>
      <c r="F46" s="308"/>
      <c r="G46" s="307"/>
      <c r="H46" s="207"/>
      <c r="I46" s="207"/>
      <c r="J46" s="207"/>
      <c r="K46" s="207"/>
      <c r="L46" s="207"/>
      <c r="M46" s="207"/>
      <c r="N46" s="207"/>
    </row>
    <row r="47" spans="1:14" s="178" customFormat="1" ht="9.75" customHeight="1" x14ac:dyDescent="0.2">
      <c r="A47" s="751" t="s">
        <v>95</v>
      </c>
      <c r="B47" s="752"/>
      <c r="C47" s="560"/>
      <c r="D47" s="778">
        <f>N5</f>
        <v>246</v>
      </c>
      <c r="E47" s="519">
        <v>250</v>
      </c>
      <c r="F47" s="167">
        <v>125</v>
      </c>
      <c r="G47" s="216" t="s">
        <v>287</v>
      </c>
      <c r="H47" s="201" t="s">
        <v>243</v>
      </c>
      <c r="I47" s="201"/>
      <c r="J47" s="201" t="s">
        <v>98</v>
      </c>
      <c r="K47" s="201"/>
      <c r="L47" s="201">
        <v>5</v>
      </c>
      <c r="M47" s="201">
        <v>5</v>
      </c>
      <c r="N47" s="201"/>
    </row>
    <row r="48" spans="1:14" s="178" customFormat="1" ht="9.75" customHeight="1" x14ac:dyDescent="0.2">
      <c r="A48" s="753"/>
      <c r="B48" s="754"/>
      <c r="C48" s="560"/>
      <c r="D48" s="779"/>
      <c r="E48" s="521"/>
      <c r="F48" s="167"/>
      <c r="G48" s="216" t="s">
        <v>218</v>
      </c>
      <c r="H48" s="201" t="s">
        <v>243</v>
      </c>
      <c r="I48" s="201"/>
      <c r="J48" s="201" t="s">
        <v>98</v>
      </c>
      <c r="K48" s="201"/>
      <c r="L48" s="201">
        <v>5</v>
      </c>
      <c r="M48" s="201">
        <v>5</v>
      </c>
      <c r="N48" s="201" t="s">
        <v>33</v>
      </c>
    </row>
    <row r="49" spans="1:14" s="178" customFormat="1" ht="9.75" customHeight="1" x14ac:dyDescent="0.2">
      <c r="A49" s="753"/>
      <c r="B49" s="754"/>
      <c r="C49" s="560"/>
      <c r="D49" s="779"/>
      <c r="E49" s="521"/>
      <c r="F49" s="167"/>
      <c r="G49" s="216" t="s">
        <v>288</v>
      </c>
      <c r="H49" s="201" t="s">
        <v>243</v>
      </c>
      <c r="I49" s="201"/>
      <c r="J49" s="201" t="s">
        <v>98</v>
      </c>
      <c r="K49" s="201"/>
      <c r="L49" s="201">
        <v>5</v>
      </c>
      <c r="M49" s="201">
        <v>40</v>
      </c>
      <c r="N49" s="110"/>
    </row>
    <row r="50" spans="1:14" s="178" customFormat="1" ht="9.75" customHeight="1" x14ac:dyDescent="0.2">
      <c r="A50" s="753"/>
      <c r="B50" s="754"/>
      <c r="C50" s="560"/>
      <c r="D50" s="779"/>
      <c r="E50" s="521"/>
      <c r="F50" s="167"/>
      <c r="G50" s="216" t="s">
        <v>289</v>
      </c>
      <c r="H50" s="201"/>
      <c r="I50" s="201"/>
      <c r="J50" s="201"/>
      <c r="K50" s="201"/>
      <c r="L50" s="213"/>
      <c r="M50" s="201"/>
      <c r="N50" s="110"/>
    </row>
    <row r="51" spans="1:14" s="178" customFormat="1" ht="9.75" customHeight="1" x14ac:dyDescent="0.2">
      <c r="A51" s="753"/>
      <c r="B51" s="754"/>
      <c r="C51" s="560"/>
      <c r="D51" s="779"/>
      <c r="E51" s="521"/>
      <c r="F51" s="284"/>
      <c r="G51" s="216"/>
      <c r="H51" s="201"/>
      <c r="I51" s="201"/>
      <c r="J51" s="201"/>
      <c r="K51" s="201"/>
      <c r="L51" s="213"/>
      <c r="M51" s="201"/>
      <c r="N51" s="110"/>
    </row>
    <row r="52" spans="1:14" s="178" customFormat="1" ht="9.75" customHeight="1" x14ac:dyDescent="0.2">
      <c r="A52" s="753"/>
      <c r="B52" s="754"/>
      <c r="C52" s="560"/>
      <c r="D52" s="779"/>
      <c r="E52" s="521"/>
      <c r="F52" s="167">
        <v>125</v>
      </c>
      <c r="G52" s="34" t="s">
        <v>290</v>
      </c>
      <c r="H52" s="201" t="s">
        <v>243</v>
      </c>
      <c r="I52" s="201"/>
      <c r="J52" s="201" t="s">
        <v>99</v>
      </c>
      <c r="K52" s="201"/>
      <c r="L52" s="109">
        <v>25</v>
      </c>
      <c r="M52" s="201">
        <v>100</v>
      </c>
      <c r="N52" s="110"/>
    </row>
    <row r="53" spans="1:14" s="178" customFormat="1" ht="9.75" customHeight="1" x14ac:dyDescent="0.2">
      <c r="A53" s="753"/>
      <c r="B53" s="754"/>
      <c r="C53" s="560"/>
      <c r="D53" s="779"/>
      <c r="E53" s="521"/>
      <c r="F53" s="167"/>
      <c r="G53" s="216" t="s">
        <v>291</v>
      </c>
      <c r="H53" s="201" t="s">
        <v>243</v>
      </c>
      <c r="I53" s="201"/>
      <c r="J53" s="201" t="s">
        <v>99</v>
      </c>
      <c r="K53" s="201"/>
      <c r="L53" s="109" t="s">
        <v>462</v>
      </c>
      <c r="M53" s="201">
        <v>25</v>
      </c>
      <c r="N53" s="110"/>
    </row>
    <row r="54" spans="1:14" s="178" customFormat="1" ht="9.75" customHeight="1" x14ac:dyDescent="0.2">
      <c r="A54" s="753"/>
      <c r="B54" s="754"/>
      <c r="C54" s="560"/>
      <c r="D54" s="779"/>
      <c r="E54" s="521"/>
      <c r="F54" s="167"/>
      <c r="G54" s="108" t="s">
        <v>292</v>
      </c>
      <c r="H54" s="201" t="s">
        <v>243</v>
      </c>
      <c r="I54" s="110"/>
      <c r="J54" s="201" t="s">
        <v>99</v>
      </c>
      <c r="K54" s="110"/>
      <c r="L54" s="109" t="s">
        <v>462</v>
      </c>
      <c r="M54" s="110">
        <v>25</v>
      </c>
      <c r="N54" s="110" t="s">
        <v>33</v>
      </c>
    </row>
    <row r="55" spans="1:14" s="178" customFormat="1" ht="9.75" customHeight="1" x14ac:dyDescent="0.2">
      <c r="A55" s="753"/>
      <c r="B55" s="754"/>
      <c r="C55" s="560"/>
      <c r="D55" s="779"/>
      <c r="E55" s="521"/>
      <c r="F55" s="167"/>
      <c r="G55" s="216" t="s">
        <v>293</v>
      </c>
      <c r="H55" s="201" t="s">
        <v>243</v>
      </c>
      <c r="I55" s="201"/>
      <c r="J55" s="201" t="s">
        <v>99</v>
      </c>
      <c r="K55" s="201"/>
      <c r="L55" s="109" t="s">
        <v>462</v>
      </c>
      <c r="M55" s="201">
        <v>25</v>
      </c>
      <c r="N55" s="110"/>
    </row>
    <row r="56" spans="1:14" s="178" customFormat="1" ht="9.75" customHeight="1" x14ac:dyDescent="0.2">
      <c r="A56" s="753"/>
      <c r="B56" s="754"/>
      <c r="C56" s="560"/>
      <c r="D56" s="779"/>
      <c r="E56" s="521"/>
      <c r="F56" s="167"/>
      <c r="G56" s="108"/>
      <c r="H56" s="110"/>
      <c r="I56" s="110"/>
      <c r="J56" s="201"/>
      <c r="K56" s="110"/>
      <c r="L56" s="110"/>
      <c r="M56" s="110"/>
      <c r="N56" s="110"/>
    </row>
    <row r="57" spans="1:14" s="178" customFormat="1" ht="9.75" customHeight="1" x14ac:dyDescent="0.2">
      <c r="A57" s="753"/>
      <c r="B57" s="754"/>
      <c r="C57" s="560"/>
      <c r="D57" s="779"/>
      <c r="E57" s="521"/>
      <c r="F57" s="167"/>
      <c r="G57" s="108"/>
      <c r="H57" s="110"/>
      <c r="I57" s="110"/>
      <c r="J57" s="110"/>
      <c r="K57" s="110"/>
      <c r="L57" s="110"/>
      <c r="M57" s="110"/>
      <c r="N57" s="110"/>
    </row>
    <row r="58" spans="1:14" s="178" customFormat="1" ht="9.75" customHeight="1" x14ac:dyDescent="0.2">
      <c r="A58" s="755"/>
      <c r="B58" s="756"/>
      <c r="C58" s="560"/>
      <c r="D58" s="780"/>
      <c r="E58" s="522"/>
      <c r="F58" s="168"/>
      <c r="G58" s="197"/>
      <c r="H58" s="198"/>
      <c r="I58" s="198"/>
      <c r="J58" s="198"/>
      <c r="K58" s="198"/>
      <c r="L58" s="198"/>
      <c r="M58" s="198"/>
      <c r="N58" s="198"/>
    </row>
    <row r="59" spans="1:14" s="178" customFormat="1" ht="9.75" customHeight="1" x14ac:dyDescent="0.2">
      <c r="A59" s="751" t="s">
        <v>114</v>
      </c>
      <c r="B59" s="752"/>
      <c r="C59" s="560"/>
      <c r="D59" s="778">
        <f>M5</f>
        <v>19.5</v>
      </c>
      <c r="E59" s="519">
        <v>20</v>
      </c>
      <c r="F59" s="166"/>
      <c r="G59" s="214"/>
      <c r="H59" s="212"/>
      <c r="I59" s="212"/>
      <c r="J59" s="212"/>
      <c r="K59" s="212"/>
      <c r="L59" s="212"/>
      <c r="M59" s="212"/>
      <c r="N59" s="212"/>
    </row>
    <row r="60" spans="1:14" s="178" customFormat="1" ht="9.75" customHeight="1" x14ac:dyDescent="0.2">
      <c r="A60" s="753"/>
      <c r="B60" s="754"/>
      <c r="C60" s="560"/>
      <c r="D60" s="779"/>
      <c r="E60" s="521"/>
      <c r="F60" s="167"/>
      <c r="G60" s="216"/>
      <c r="H60" s="201"/>
      <c r="I60" s="201"/>
      <c r="J60" s="201"/>
      <c r="K60" s="201"/>
      <c r="L60" s="201"/>
      <c r="M60" s="201"/>
      <c r="N60" s="201"/>
    </row>
    <row r="61" spans="1:14" s="178" customFormat="1" ht="9.75" customHeight="1" x14ac:dyDescent="0.2">
      <c r="A61" s="753"/>
      <c r="B61" s="754"/>
      <c r="C61" s="560"/>
      <c r="D61" s="779"/>
      <c r="E61" s="521"/>
      <c r="F61" s="167"/>
      <c r="G61" s="34" t="s">
        <v>306</v>
      </c>
      <c r="H61" s="44" t="s">
        <v>243</v>
      </c>
      <c r="I61" s="50"/>
      <c r="J61" s="50" t="s">
        <v>96</v>
      </c>
      <c r="K61" s="30"/>
      <c r="L61" s="44" t="s">
        <v>115</v>
      </c>
      <c r="M61" s="30">
        <v>10</v>
      </c>
      <c r="N61" s="32" t="s">
        <v>76</v>
      </c>
    </row>
    <row r="62" spans="1:14" s="178" customFormat="1" ht="9.75" customHeight="1" x14ac:dyDescent="0.2">
      <c r="A62" s="753"/>
      <c r="B62" s="754"/>
      <c r="C62" s="560"/>
      <c r="D62" s="779"/>
      <c r="E62" s="521"/>
      <c r="F62" s="167"/>
      <c r="G62" s="108"/>
      <c r="H62" s="201"/>
      <c r="I62" s="201"/>
      <c r="J62" s="201"/>
      <c r="K62" s="201"/>
      <c r="L62" s="201"/>
      <c r="M62" s="201"/>
      <c r="N62" s="201"/>
    </row>
    <row r="63" spans="1:14" s="178" customFormat="1" ht="9.75" customHeight="1" x14ac:dyDescent="0.2">
      <c r="A63" s="753"/>
      <c r="B63" s="754"/>
      <c r="C63" s="560"/>
      <c r="D63" s="779"/>
      <c r="E63" s="521"/>
      <c r="F63" s="167"/>
      <c r="G63" s="216"/>
      <c r="H63" s="201"/>
      <c r="I63" s="201"/>
      <c r="J63" s="201"/>
      <c r="K63" s="201"/>
      <c r="L63" s="201"/>
      <c r="M63" s="201"/>
      <c r="N63" s="201"/>
    </row>
    <row r="64" spans="1:14" s="178" customFormat="1" ht="9.75" customHeight="1" x14ac:dyDescent="0.2">
      <c r="A64" s="753"/>
      <c r="B64" s="754"/>
      <c r="C64" s="560"/>
      <c r="D64" s="779"/>
      <c r="E64" s="521"/>
      <c r="F64" s="167"/>
      <c r="G64" s="216"/>
      <c r="H64" s="201"/>
      <c r="I64" s="201"/>
      <c r="J64" s="201"/>
      <c r="K64" s="201"/>
      <c r="L64" s="201"/>
      <c r="M64" s="201"/>
      <c r="N64" s="201"/>
    </row>
    <row r="65" spans="1:14" s="178" customFormat="1" ht="9.75" customHeight="1" x14ac:dyDescent="0.2">
      <c r="A65" s="753"/>
      <c r="B65" s="754"/>
      <c r="C65" s="560"/>
      <c r="D65" s="779"/>
      <c r="E65" s="521"/>
      <c r="F65" s="167"/>
      <c r="G65" s="216"/>
      <c r="H65" s="201"/>
      <c r="I65" s="201"/>
      <c r="J65" s="201"/>
      <c r="K65" s="201"/>
      <c r="L65" s="201"/>
      <c r="M65" s="201"/>
      <c r="N65" s="201"/>
    </row>
    <row r="66" spans="1:14" s="178" customFormat="1" ht="9.75" customHeight="1" x14ac:dyDescent="0.2">
      <c r="A66" s="753"/>
      <c r="B66" s="754"/>
      <c r="C66" s="560"/>
      <c r="D66" s="779"/>
      <c r="E66" s="521"/>
      <c r="F66" s="167"/>
      <c r="G66" s="216"/>
      <c r="H66" s="201"/>
      <c r="I66" s="201"/>
      <c r="J66" s="201"/>
      <c r="K66" s="201"/>
      <c r="L66" s="201"/>
      <c r="M66" s="201"/>
      <c r="N66" s="201"/>
    </row>
    <row r="67" spans="1:14" s="178" customFormat="1" ht="9.75" customHeight="1" x14ac:dyDescent="0.2">
      <c r="A67" s="753"/>
      <c r="B67" s="754"/>
      <c r="C67" s="560"/>
      <c r="D67" s="779"/>
      <c r="E67" s="521"/>
      <c r="F67" s="167"/>
      <c r="G67" s="108"/>
      <c r="H67" s="110"/>
      <c r="I67" s="110"/>
      <c r="J67" s="110"/>
      <c r="K67" s="110"/>
      <c r="L67" s="110"/>
      <c r="M67" s="110"/>
      <c r="N67" s="110"/>
    </row>
    <row r="68" spans="1:14" s="178" customFormat="1" ht="9.75" customHeight="1" x14ac:dyDescent="0.2">
      <c r="A68" s="755"/>
      <c r="B68" s="756"/>
      <c r="C68" s="560"/>
      <c r="D68" s="780"/>
      <c r="E68" s="522"/>
      <c r="F68" s="167"/>
      <c r="G68" s="215"/>
      <c r="H68" s="202"/>
      <c r="I68" s="202"/>
      <c r="J68" s="202"/>
      <c r="K68" s="202"/>
      <c r="L68" s="202"/>
      <c r="M68" s="202"/>
      <c r="N68" s="202"/>
    </row>
    <row r="69" spans="1:14" s="178" customFormat="1" ht="11.25" customHeight="1" x14ac:dyDescent="0.2">
      <c r="A69" s="751" t="s">
        <v>116</v>
      </c>
      <c r="B69" s="752"/>
      <c r="C69" s="560"/>
      <c r="D69" s="765"/>
      <c r="E69" s="519">
        <v>30</v>
      </c>
      <c r="F69" s="166"/>
      <c r="G69" s="82"/>
      <c r="H69" s="29"/>
      <c r="I69" s="29"/>
      <c r="J69" s="29"/>
      <c r="K69" s="29"/>
      <c r="L69" s="29"/>
      <c r="M69" s="29"/>
      <c r="N69" s="29"/>
    </row>
    <row r="70" spans="1:14" s="178" customFormat="1" ht="11.25" customHeight="1" x14ac:dyDescent="0.2">
      <c r="A70" s="753"/>
      <c r="B70" s="754"/>
      <c r="C70" s="560"/>
      <c r="D70" s="766"/>
      <c r="E70" s="521"/>
      <c r="F70" s="167"/>
      <c r="G70" s="33"/>
      <c r="H70" s="30"/>
      <c r="I70" s="30"/>
      <c r="J70" s="30"/>
      <c r="K70" s="30"/>
      <c r="L70" s="30"/>
      <c r="M70" s="30"/>
      <c r="N70" s="30"/>
    </row>
    <row r="71" spans="1:14" s="178" customFormat="1" ht="11.25" customHeight="1" x14ac:dyDescent="0.2">
      <c r="A71" s="753"/>
      <c r="B71" s="754"/>
      <c r="C71" s="560"/>
      <c r="D71" s="766"/>
      <c r="E71" s="521"/>
      <c r="F71" s="167"/>
      <c r="G71" s="33" t="s">
        <v>332</v>
      </c>
      <c r="H71" s="201" t="s">
        <v>243</v>
      </c>
      <c r="I71" s="30"/>
      <c r="J71" s="201" t="s">
        <v>99</v>
      </c>
      <c r="K71" s="30"/>
      <c r="L71" s="30">
        <v>2</v>
      </c>
      <c r="M71" s="30">
        <v>2</v>
      </c>
      <c r="N71" s="30" t="s">
        <v>102</v>
      </c>
    </row>
    <row r="72" spans="1:14" s="178" customFormat="1" ht="11.25" customHeight="1" x14ac:dyDescent="0.2">
      <c r="A72" s="753"/>
      <c r="B72" s="754"/>
      <c r="C72" s="560"/>
      <c r="D72" s="766"/>
      <c r="E72" s="521"/>
      <c r="F72" s="167"/>
      <c r="G72" s="34"/>
      <c r="H72" s="201"/>
      <c r="I72" s="32"/>
      <c r="J72" s="201"/>
      <c r="K72" s="32"/>
      <c r="L72" s="32"/>
      <c r="M72" s="32"/>
      <c r="N72" s="32" t="s">
        <v>33</v>
      </c>
    </row>
    <row r="73" spans="1:14" s="178" customFormat="1" ht="11.25" customHeight="1" x14ac:dyDescent="0.2">
      <c r="A73" s="753"/>
      <c r="B73" s="754"/>
      <c r="C73" s="560"/>
      <c r="D73" s="766"/>
      <c r="E73" s="521"/>
      <c r="F73" s="167"/>
      <c r="G73" s="34"/>
      <c r="H73" s="32"/>
      <c r="I73" s="32"/>
      <c r="J73" s="32"/>
      <c r="K73" s="32"/>
      <c r="L73" s="32"/>
      <c r="M73" s="32"/>
      <c r="N73" s="32"/>
    </row>
    <row r="74" spans="1:14" s="178" customFormat="1" ht="11.25" customHeight="1" x14ac:dyDescent="0.2">
      <c r="A74" s="755"/>
      <c r="B74" s="756"/>
      <c r="C74" s="561"/>
      <c r="D74" s="767"/>
      <c r="E74" s="522"/>
      <c r="F74" s="168"/>
      <c r="G74" s="36"/>
      <c r="H74" s="38"/>
      <c r="I74" s="38"/>
      <c r="J74" s="38"/>
      <c r="K74" s="38"/>
      <c r="L74" s="38"/>
      <c r="M74" s="38"/>
      <c r="N74" s="38"/>
    </row>
    <row r="75" spans="1:14" s="178" customFormat="1" ht="27" customHeight="1" x14ac:dyDescent="0.2">
      <c r="A75" s="768" t="s">
        <v>15</v>
      </c>
      <c r="B75" s="769"/>
      <c r="C75" s="249" t="s">
        <v>249</v>
      </c>
      <c r="D75" s="772" t="s">
        <v>240</v>
      </c>
      <c r="E75" s="773"/>
      <c r="F75" s="296"/>
      <c r="G75" s="643" t="s">
        <v>16</v>
      </c>
      <c r="H75" s="643" t="s">
        <v>17</v>
      </c>
      <c r="I75" s="643" t="s">
        <v>18</v>
      </c>
      <c r="J75" s="643" t="s">
        <v>19</v>
      </c>
      <c r="K75" s="643" t="s">
        <v>161</v>
      </c>
      <c r="L75" s="643" t="s">
        <v>21</v>
      </c>
      <c r="M75" s="643" t="s">
        <v>22</v>
      </c>
      <c r="N75" s="676" t="s">
        <v>203</v>
      </c>
    </row>
    <row r="76" spans="1:14" s="178" customFormat="1" ht="15" customHeight="1" thickBot="1" x14ac:dyDescent="0.25">
      <c r="A76" s="770"/>
      <c r="B76" s="771"/>
      <c r="C76" s="165" t="s">
        <v>27</v>
      </c>
      <c r="D76" s="243" t="s">
        <v>27</v>
      </c>
      <c r="E76" s="94" t="s">
        <v>14</v>
      </c>
      <c r="F76" s="295"/>
      <c r="G76" s="639"/>
      <c r="H76" s="643"/>
      <c r="I76" s="639"/>
      <c r="J76" s="639"/>
      <c r="K76" s="639"/>
      <c r="L76" s="639"/>
      <c r="M76" s="639"/>
      <c r="N76" s="677"/>
    </row>
    <row r="77" spans="1:14" s="178" customFormat="1" ht="43.5" customHeight="1" thickBot="1" x14ac:dyDescent="0.25">
      <c r="A77" s="760" t="s">
        <v>467</v>
      </c>
      <c r="B77" s="761"/>
      <c r="C77" s="460">
        <f>((C9*0.15))+(C9*0.03)</f>
        <v>54</v>
      </c>
      <c r="D77" s="54">
        <f>C77</f>
        <v>54</v>
      </c>
      <c r="E77" s="250">
        <v>360</v>
      </c>
      <c r="F77" s="250"/>
      <c r="G77" s="244"/>
      <c r="H77" s="245"/>
      <c r="I77" s="762"/>
      <c r="J77" s="762"/>
      <c r="K77" s="762"/>
      <c r="L77" s="762"/>
      <c r="M77" s="762"/>
      <c r="N77" s="763"/>
    </row>
    <row r="78" spans="1:14" s="178" customFormat="1" ht="9.75" customHeight="1" x14ac:dyDescent="0.2">
      <c r="A78" s="751" t="s">
        <v>120</v>
      </c>
      <c r="B78" s="752"/>
      <c r="C78" s="764"/>
      <c r="D78" s="251"/>
      <c r="E78" s="519">
        <v>40</v>
      </c>
      <c r="F78" s="166"/>
      <c r="G78" s="214"/>
      <c r="H78" s="212"/>
      <c r="I78" s="212"/>
      <c r="J78" s="212"/>
      <c r="K78" s="212"/>
      <c r="L78" s="212"/>
      <c r="M78" s="212"/>
      <c r="N78" s="212"/>
    </row>
    <row r="79" spans="1:14" s="178" customFormat="1" ht="9.75" customHeight="1" x14ac:dyDescent="0.2">
      <c r="A79" s="753"/>
      <c r="B79" s="754"/>
      <c r="C79" s="758"/>
      <c r="D79" s="252"/>
      <c r="E79" s="521"/>
      <c r="F79" s="167"/>
      <c r="G79" s="108"/>
      <c r="H79" s="110"/>
      <c r="I79" s="110"/>
      <c r="J79" s="110"/>
      <c r="K79" s="110"/>
      <c r="L79" s="110"/>
      <c r="M79" s="110"/>
      <c r="N79" s="110"/>
    </row>
    <row r="80" spans="1:14" s="178" customFormat="1" ht="9.75" customHeight="1" x14ac:dyDescent="0.2">
      <c r="A80" s="753"/>
      <c r="B80" s="754"/>
      <c r="C80" s="758"/>
      <c r="D80" s="252"/>
      <c r="E80" s="521"/>
      <c r="F80" s="167"/>
      <c r="G80" s="108" t="s">
        <v>121</v>
      </c>
      <c r="H80" s="32" t="s">
        <v>250</v>
      </c>
      <c r="I80" s="32"/>
      <c r="J80" s="32" t="s">
        <v>111</v>
      </c>
      <c r="K80" s="32"/>
      <c r="L80" s="32">
        <v>10</v>
      </c>
      <c r="M80" s="44">
        <v>200</v>
      </c>
      <c r="N80" s="110"/>
    </row>
    <row r="81" spans="1:14" s="178" customFormat="1" ht="9.75" customHeight="1" x14ac:dyDescent="0.2">
      <c r="A81" s="753"/>
      <c r="B81" s="754"/>
      <c r="C81" s="758"/>
      <c r="D81" s="252"/>
      <c r="E81" s="521"/>
      <c r="F81" s="167"/>
      <c r="G81" s="108" t="s">
        <v>122</v>
      </c>
      <c r="H81" s="32" t="s">
        <v>250</v>
      </c>
      <c r="I81" s="32"/>
      <c r="J81" s="32" t="s">
        <v>111</v>
      </c>
      <c r="K81" s="32"/>
      <c r="L81" s="32">
        <v>10</v>
      </c>
      <c r="M81" s="64">
        <v>100</v>
      </c>
      <c r="N81" s="110"/>
    </row>
    <row r="82" spans="1:14" s="178" customFormat="1" ht="9.75" customHeight="1" x14ac:dyDescent="0.2">
      <c r="A82" s="753"/>
      <c r="B82" s="754"/>
      <c r="C82" s="758"/>
      <c r="D82" s="252"/>
      <c r="E82" s="521"/>
      <c r="F82" s="167"/>
      <c r="G82" s="108" t="s">
        <v>123</v>
      </c>
      <c r="H82" s="32" t="s">
        <v>250</v>
      </c>
      <c r="I82" s="32"/>
      <c r="J82" s="32" t="s">
        <v>111</v>
      </c>
      <c r="K82" s="32"/>
      <c r="L82" s="32">
        <v>10</v>
      </c>
      <c r="M82" s="66">
        <v>2000</v>
      </c>
      <c r="N82" s="110"/>
    </row>
    <row r="83" spans="1:14" s="178" customFormat="1" ht="9.75" customHeight="1" x14ac:dyDescent="0.2">
      <c r="A83" s="753"/>
      <c r="B83" s="754"/>
      <c r="C83" s="758"/>
      <c r="D83" s="252"/>
      <c r="E83" s="521"/>
      <c r="F83" s="167"/>
      <c r="G83" s="108" t="s">
        <v>124</v>
      </c>
      <c r="H83" s="32" t="s">
        <v>250</v>
      </c>
      <c r="I83" s="32"/>
      <c r="J83" s="32" t="s">
        <v>111</v>
      </c>
      <c r="K83" s="32"/>
      <c r="L83" s="32">
        <v>5</v>
      </c>
      <c r="M83" s="64">
        <v>200</v>
      </c>
      <c r="N83" s="110"/>
    </row>
    <row r="84" spans="1:14" s="178" customFormat="1" ht="9.75" customHeight="1" x14ac:dyDescent="0.2">
      <c r="A84" s="753"/>
      <c r="B84" s="754"/>
      <c r="C84" s="758"/>
      <c r="D84" s="252"/>
      <c r="E84" s="521"/>
      <c r="F84" s="167"/>
      <c r="G84" s="108" t="s">
        <v>125</v>
      </c>
      <c r="H84" s="32" t="s">
        <v>250</v>
      </c>
      <c r="I84" s="32"/>
      <c r="J84" s="32" t="s">
        <v>111</v>
      </c>
      <c r="K84" s="32"/>
      <c r="L84" s="32">
        <v>10</v>
      </c>
      <c r="M84" s="64">
        <v>100</v>
      </c>
      <c r="N84" s="110"/>
    </row>
    <row r="85" spans="1:14" s="178" customFormat="1" ht="9.75" customHeight="1" x14ac:dyDescent="0.2">
      <c r="A85" s="753"/>
      <c r="B85" s="754"/>
      <c r="C85" s="758"/>
      <c r="D85" s="252"/>
      <c r="E85" s="521"/>
      <c r="F85" s="167"/>
      <c r="G85" s="108" t="s">
        <v>126</v>
      </c>
      <c r="H85" s="32" t="s">
        <v>250</v>
      </c>
      <c r="I85" s="32"/>
      <c r="J85" s="32" t="s">
        <v>111</v>
      </c>
      <c r="K85" s="32"/>
      <c r="L85" s="32">
        <v>10</v>
      </c>
      <c r="M85" s="64">
        <v>200</v>
      </c>
      <c r="N85" s="110"/>
    </row>
    <row r="86" spans="1:14" s="178" customFormat="1" ht="9.75" customHeight="1" x14ac:dyDescent="0.2">
      <c r="A86" s="753"/>
      <c r="B86" s="754"/>
      <c r="C86" s="758"/>
      <c r="D86" s="252"/>
      <c r="E86" s="521"/>
      <c r="F86" s="167"/>
      <c r="G86" s="108" t="s">
        <v>127</v>
      </c>
      <c r="H86" s="32" t="s">
        <v>250</v>
      </c>
      <c r="I86" s="32"/>
      <c r="J86" s="32" t="s">
        <v>111</v>
      </c>
      <c r="K86" s="32"/>
      <c r="L86" s="32">
        <v>10</v>
      </c>
      <c r="M86" s="64">
        <v>200</v>
      </c>
      <c r="N86" s="110"/>
    </row>
    <row r="87" spans="1:14" s="178" customFormat="1" ht="9.75" customHeight="1" x14ac:dyDescent="0.2">
      <c r="A87" s="753"/>
      <c r="B87" s="754"/>
      <c r="C87" s="758"/>
      <c r="D87" s="252"/>
      <c r="E87" s="521"/>
      <c r="F87" s="167"/>
      <c r="G87" s="108" t="s">
        <v>128</v>
      </c>
      <c r="H87" s="32" t="s">
        <v>250</v>
      </c>
      <c r="I87" s="32"/>
      <c r="J87" s="32" t="s">
        <v>111</v>
      </c>
      <c r="K87" s="32"/>
      <c r="L87" s="32">
        <v>10</v>
      </c>
      <c r="M87" s="64">
        <v>200</v>
      </c>
      <c r="N87" s="110"/>
    </row>
    <row r="88" spans="1:14" s="178" customFormat="1" ht="9.75" customHeight="1" x14ac:dyDescent="0.2">
      <c r="A88" s="753"/>
      <c r="B88" s="754"/>
      <c r="C88" s="758"/>
      <c r="D88" s="252"/>
      <c r="E88" s="521"/>
      <c r="F88" s="167"/>
      <c r="G88" s="108" t="s">
        <v>251</v>
      </c>
      <c r="H88" s="32" t="s">
        <v>250</v>
      </c>
      <c r="I88" s="32"/>
      <c r="J88" s="32" t="s">
        <v>111</v>
      </c>
      <c r="K88" s="32"/>
      <c r="L88" s="32">
        <v>10</v>
      </c>
      <c r="M88" s="64">
        <v>200</v>
      </c>
      <c r="N88" s="110"/>
    </row>
    <row r="89" spans="1:14" s="178" customFormat="1" ht="9.75" customHeight="1" x14ac:dyDescent="0.2">
      <c r="A89" s="753"/>
      <c r="B89" s="754"/>
      <c r="C89" s="758"/>
      <c r="D89" s="252"/>
      <c r="E89" s="521"/>
      <c r="F89" s="167"/>
      <c r="G89" s="108" t="s">
        <v>130</v>
      </c>
      <c r="H89" s="32" t="s">
        <v>250</v>
      </c>
      <c r="I89" s="32"/>
      <c r="J89" s="32" t="s">
        <v>111</v>
      </c>
      <c r="K89" s="32"/>
      <c r="L89" s="32">
        <v>10</v>
      </c>
      <c r="M89" s="64">
        <v>200</v>
      </c>
      <c r="N89" s="110" t="s">
        <v>33</v>
      </c>
    </row>
    <row r="90" spans="1:14" s="178" customFormat="1" ht="9.75" customHeight="1" x14ac:dyDescent="0.2">
      <c r="A90" s="753"/>
      <c r="B90" s="754"/>
      <c r="C90" s="758"/>
      <c r="D90" s="252"/>
      <c r="E90" s="521"/>
      <c r="F90" s="167"/>
      <c r="G90" s="108" t="s">
        <v>131</v>
      </c>
      <c r="H90" s="32" t="s">
        <v>250</v>
      </c>
      <c r="I90" s="32"/>
      <c r="J90" s="32" t="s">
        <v>111</v>
      </c>
      <c r="K90" s="32"/>
      <c r="L90" s="32">
        <v>10</v>
      </c>
      <c r="M90" s="64">
        <v>200</v>
      </c>
      <c r="N90" s="110"/>
    </row>
    <row r="91" spans="1:14" s="178" customFormat="1" ht="9.75" customHeight="1" x14ac:dyDescent="0.2">
      <c r="A91" s="753"/>
      <c r="B91" s="754"/>
      <c r="C91" s="758"/>
      <c r="D91" s="252"/>
      <c r="E91" s="521"/>
      <c r="F91" s="167"/>
      <c r="G91" s="108" t="s">
        <v>132</v>
      </c>
      <c r="H91" s="32" t="s">
        <v>250</v>
      </c>
      <c r="I91" s="32"/>
      <c r="J91" s="32" t="s">
        <v>111</v>
      </c>
      <c r="K91" s="32"/>
      <c r="L91" s="32">
        <v>10</v>
      </c>
      <c r="M91" s="64">
        <v>300</v>
      </c>
      <c r="N91" s="110"/>
    </row>
    <row r="92" spans="1:14" s="178" customFormat="1" ht="9.75" customHeight="1" x14ac:dyDescent="0.2">
      <c r="A92" s="753"/>
      <c r="B92" s="754"/>
      <c r="C92" s="758"/>
      <c r="D92" s="252"/>
      <c r="E92" s="521"/>
      <c r="F92" s="167"/>
      <c r="G92" s="108" t="s">
        <v>133</v>
      </c>
      <c r="H92" s="32" t="s">
        <v>250</v>
      </c>
      <c r="I92" s="32"/>
      <c r="J92" s="32" t="s">
        <v>111</v>
      </c>
      <c r="K92" s="32"/>
      <c r="L92" s="32">
        <v>50</v>
      </c>
      <c r="M92" s="64">
        <v>200</v>
      </c>
      <c r="N92" s="110"/>
    </row>
    <row r="93" spans="1:14" s="178" customFormat="1" ht="9.75" customHeight="1" x14ac:dyDescent="0.2">
      <c r="A93" s="753"/>
      <c r="B93" s="754"/>
      <c r="C93" s="758"/>
      <c r="D93" s="252"/>
      <c r="E93" s="521"/>
      <c r="F93" s="167"/>
      <c r="G93" s="108" t="s">
        <v>134</v>
      </c>
      <c r="H93" s="32" t="s">
        <v>250</v>
      </c>
      <c r="I93" s="32"/>
      <c r="J93" s="32" t="s">
        <v>111</v>
      </c>
      <c r="K93" s="32"/>
      <c r="L93" s="32">
        <v>50</v>
      </c>
      <c r="M93" s="64">
        <v>200</v>
      </c>
      <c r="N93" s="110"/>
    </row>
    <row r="94" spans="1:14" s="178" customFormat="1" ht="9.75" customHeight="1" x14ac:dyDescent="0.2">
      <c r="A94" s="753"/>
      <c r="B94" s="754"/>
      <c r="C94" s="758"/>
      <c r="D94" s="252"/>
      <c r="E94" s="521"/>
      <c r="F94" s="167"/>
      <c r="G94" s="108" t="s">
        <v>135</v>
      </c>
      <c r="H94" s="32" t="s">
        <v>250</v>
      </c>
      <c r="I94" s="32"/>
      <c r="J94" s="32" t="s">
        <v>111</v>
      </c>
      <c r="K94" s="32"/>
      <c r="L94" s="32">
        <v>50</v>
      </c>
      <c r="M94" s="64">
        <v>200</v>
      </c>
      <c r="N94" s="110"/>
    </row>
    <row r="95" spans="1:14" s="178" customFormat="1" ht="9.75" customHeight="1" x14ac:dyDescent="0.2">
      <c r="A95" s="753"/>
      <c r="B95" s="754"/>
      <c r="C95" s="758"/>
      <c r="D95" s="252"/>
      <c r="E95" s="521"/>
      <c r="F95" s="167"/>
      <c r="G95" s="108" t="s">
        <v>136</v>
      </c>
      <c r="H95" s="32" t="s">
        <v>250</v>
      </c>
      <c r="I95" s="32"/>
      <c r="J95" s="32" t="s">
        <v>111</v>
      </c>
      <c r="K95" s="32"/>
      <c r="L95" s="32">
        <v>50</v>
      </c>
      <c r="M95" s="64">
        <v>200</v>
      </c>
      <c r="N95" s="110"/>
    </row>
    <row r="96" spans="1:14" s="178" customFormat="1" ht="9.75" customHeight="1" x14ac:dyDescent="0.2">
      <c r="A96" s="753"/>
      <c r="B96" s="754"/>
      <c r="C96" s="758"/>
      <c r="D96" s="252"/>
      <c r="E96" s="521"/>
      <c r="F96" s="167"/>
      <c r="G96" s="108" t="s">
        <v>137</v>
      </c>
      <c r="H96" s="32" t="s">
        <v>250</v>
      </c>
      <c r="I96" s="32"/>
      <c r="J96" s="32" t="s">
        <v>111</v>
      </c>
      <c r="K96" s="32"/>
      <c r="L96" s="32">
        <v>50</v>
      </c>
      <c r="M96" s="64">
        <v>200</v>
      </c>
      <c r="N96" s="110"/>
    </row>
    <row r="97" spans="1:14" s="178" customFormat="1" ht="9.75" customHeight="1" x14ac:dyDescent="0.2">
      <c r="A97" s="753"/>
      <c r="B97" s="754"/>
      <c r="C97" s="758"/>
      <c r="D97" s="252"/>
      <c r="E97" s="521"/>
      <c r="F97" s="167"/>
      <c r="G97" s="108" t="s">
        <v>138</v>
      </c>
      <c r="H97" s="32" t="s">
        <v>250</v>
      </c>
      <c r="I97" s="32"/>
      <c r="J97" s="32" t="s">
        <v>111</v>
      </c>
      <c r="K97" s="32"/>
      <c r="L97" s="32">
        <v>50</v>
      </c>
      <c r="M97" s="64">
        <v>200</v>
      </c>
      <c r="N97" s="110"/>
    </row>
    <row r="98" spans="1:14" s="178" customFormat="1" ht="9.75" customHeight="1" x14ac:dyDescent="0.2">
      <c r="A98" s="753"/>
      <c r="B98" s="754"/>
      <c r="C98" s="758"/>
      <c r="D98" s="252"/>
      <c r="E98" s="521"/>
      <c r="F98" s="167"/>
      <c r="G98" s="108" t="s">
        <v>139</v>
      </c>
      <c r="H98" s="32" t="s">
        <v>250</v>
      </c>
      <c r="I98" s="32"/>
      <c r="J98" s="32" t="s">
        <v>111</v>
      </c>
      <c r="K98" s="32"/>
      <c r="L98" s="32">
        <v>50</v>
      </c>
      <c r="M98" s="64">
        <v>200</v>
      </c>
      <c r="N98" s="110"/>
    </row>
    <row r="99" spans="1:14" s="178" customFormat="1" ht="9.75" customHeight="1" x14ac:dyDescent="0.2">
      <c r="A99" s="753"/>
      <c r="B99" s="754"/>
      <c r="C99" s="758"/>
      <c r="D99" s="252"/>
      <c r="E99" s="521"/>
      <c r="F99" s="167"/>
      <c r="G99" s="108"/>
      <c r="H99" s="110"/>
      <c r="I99" s="110"/>
      <c r="J99" s="110"/>
      <c r="K99" s="110"/>
      <c r="L99" s="110"/>
      <c r="M99" s="110"/>
      <c r="N99" s="110"/>
    </row>
    <row r="100" spans="1:14" s="178" customFormat="1" ht="9.75" customHeight="1" x14ac:dyDescent="0.2">
      <c r="A100" s="753"/>
      <c r="B100" s="754"/>
      <c r="C100" s="758"/>
      <c r="D100" s="252"/>
      <c r="E100" s="521"/>
      <c r="F100" s="167"/>
      <c r="G100" s="108"/>
      <c r="H100" s="110"/>
      <c r="I100" s="110"/>
      <c r="J100" s="110"/>
      <c r="K100" s="110"/>
      <c r="L100" s="110"/>
      <c r="M100" s="110"/>
      <c r="N100" s="110"/>
    </row>
    <row r="101" spans="1:14" s="178" customFormat="1" ht="9.75" customHeight="1" x14ac:dyDescent="0.2">
      <c r="A101" s="753"/>
      <c r="B101" s="754"/>
      <c r="C101" s="758"/>
      <c r="D101" s="252"/>
      <c r="E101" s="521"/>
      <c r="F101" s="167"/>
      <c r="G101" s="108"/>
      <c r="H101" s="110"/>
      <c r="I101" s="110"/>
      <c r="J101" s="110"/>
      <c r="K101" s="110"/>
      <c r="L101" s="110"/>
      <c r="M101" s="110"/>
      <c r="N101" s="110"/>
    </row>
    <row r="102" spans="1:14" s="178" customFormat="1" ht="9.75" customHeight="1" x14ac:dyDescent="0.2">
      <c r="A102" s="753"/>
      <c r="B102" s="754"/>
      <c r="C102" s="758"/>
      <c r="D102" s="252"/>
      <c r="E102" s="521"/>
      <c r="F102" s="167"/>
      <c r="G102" s="108"/>
      <c r="H102" s="110"/>
      <c r="I102" s="110"/>
      <c r="J102" s="110"/>
      <c r="K102" s="110"/>
      <c r="L102" s="110"/>
      <c r="M102" s="110"/>
      <c r="N102" s="110"/>
    </row>
    <row r="103" spans="1:14" s="178" customFormat="1" ht="9.75" customHeight="1" x14ac:dyDescent="0.2">
      <c r="A103" s="753"/>
      <c r="B103" s="754"/>
      <c r="C103" s="758"/>
      <c r="D103" s="252"/>
      <c r="E103" s="521"/>
      <c r="F103" s="167"/>
      <c r="G103" s="216"/>
      <c r="H103" s="201"/>
      <c r="I103" s="201"/>
      <c r="J103" s="201"/>
      <c r="K103" s="201"/>
      <c r="L103" s="201"/>
      <c r="M103" s="201"/>
      <c r="N103" s="201"/>
    </row>
    <row r="104" spans="1:14" s="178" customFormat="1" ht="9.75" customHeight="1" x14ac:dyDescent="0.2">
      <c r="A104" s="755"/>
      <c r="B104" s="756"/>
      <c r="C104" s="759"/>
      <c r="D104" s="253"/>
      <c r="E104" s="522"/>
      <c r="F104" s="168"/>
      <c r="G104" s="197"/>
      <c r="H104" s="198"/>
      <c r="I104" s="198"/>
      <c r="J104" s="198"/>
      <c r="K104" s="198"/>
      <c r="L104" s="198"/>
      <c r="M104" s="198"/>
      <c r="N104" s="198"/>
    </row>
    <row r="105" spans="1:14" s="178" customFormat="1" ht="9.75" customHeight="1" x14ac:dyDescent="0.2">
      <c r="A105" s="751" t="s">
        <v>140</v>
      </c>
      <c r="B105" s="752"/>
      <c r="C105" s="757"/>
      <c r="D105" s="251"/>
      <c r="E105" s="519">
        <v>40</v>
      </c>
      <c r="F105" s="174"/>
      <c r="G105" s="223"/>
      <c r="H105" s="224"/>
      <c r="I105" s="254"/>
      <c r="J105" s="254"/>
      <c r="K105" s="254"/>
      <c r="L105" s="254"/>
      <c r="M105" s="254"/>
      <c r="N105" s="212"/>
    </row>
    <row r="106" spans="1:14" s="178" customFormat="1" ht="9.75" customHeight="1" x14ac:dyDescent="0.2">
      <c r="A106" s="753"/>
      <c r="B106" s="754"/>
      <c r="C106" s="758"/>
      <c r="D106" s="252"/>
      <c r="E106" s="521"/>
      <c r="F106" s="169"/>
      <c r="G106" s="69"/>
      <c r="H106" s="224"/>
      <c r="I106" s="224"/>
      <c r="J106" s="224"/>
      <c r="K106" s="224"/>
      <c r="L106" s="224"/>
      <c r="M106" s="224"/>
      <c r="N106" s="110"/>
    </row>
    <row r="107" spans="1:14" s="178" customFormat="1" ht="9.75" customHeight="1" x14ac:dyDescent="0.2">
      <c r="A107" s="753"/>
      <c r="B107" s="754"/>
      <c r="C107" s="758"/>
      <c r="D107" s="252"/>
      <c r="E107" s="521"/>
      <c r="F107" s="167"/>
      <c r="G107" s="108"/>
      <c r="H107" s="224"/>
      <c r="I107" s="224"/>
      <c r="J107" s="224"/>
      <c r="K107" s="224"/>
      <c r="L107" s="224"/>
      <c r="M107" s="224"/>
      <c r="N107" s="110"/>
    </row>
    <row r="108" spans="1:14" s="178" customFormat="1" ht="9.75" customHeight="1" x14ac:dyDescent="0.2">
      <c r="A108" s="753"/>
      <c r="B108" s="754"/>
      <c r="C108" s="758"/>
      <c r="D108" s="252"/>
      <c r="E108" s="521"/>
      <c r="F108" s="167"/>
      <c r="G108" s="108" t="s">
        <v>141</v>
      </c>
      <c r="H108" s="110" t="s">
        <v>250</v>
      </c>
      <c r="I108" s="69"/>
      <c r="J108" s="69" t="s">
        <v>111</v>
      </c>
      <c r="K108" s="32"/>
      <c r="L108" s="32">
        <v>50</v>
      </c>
      <c r="M108" s="32">
        <v>700</v>
      </c>
      <c r="N108" s="110"/>
    </row>
    <row r="109" spans="1:14" s="178" customFormat="1" ht="9.75" customHeight="1" x14ac:dyDescent="0.2">
      <c r="A109" s="753"/>
      <c r="B109" s="754"/>
      <c r="C109" s="758"/>
      <c r="D109" s="252"/>
      <c r="E109" s="521"/>
      <c r="F109" s="167"/>
      <c r="G109" s="108" t="s">
        <v>226</v>
      </c>
      <c r="H109" s="110" t="s">
        <v>250</v>
      </c>
      <c r="I109" s="224"/>
      <c r="J109" s="69" t="s">
        <v>111</v>
      </c>
      <c r="K109" s="32"/>
      <c r="L109" s="32">
        <v>10</v>
      </c>
      <c r="M109" s="32">
        <v>2000</v>
      </c>
      <c r="N109" s="110"/>
    </row>
    <row r="110" spans="1:14" s="178" customFormat="1" ht="9.75" customHeight="1" x14ac:dyDescent="0.2">
      <c r="A110" s="753"/>
      <c r="B110" s="754"/>
      <c r="C110" s="758"/>
      <c r="D110" s="252"/>
      <c r="E110" s="521"/>
      <c r="F110" s="167"/>
      <c r="G110" s="108" t="s">
        <v>252</v>
      </c>
      <c r="H110" s="110" t="s">
        <v>250</v>
      </c>
      <c r="I110" s="69"/>
      <c r="J110" s="69" t="s">
        <v>111</v>
      </c>
      <c r="K110" s="32"/>
      <c r="L110" s="32">
        <v>10</v>
      </c>
      <c r="M110" s="32"/>
      <c r="N110" s="110" t="s">
        <v>33</v>
      </c>
    </row>
    <row r="111" spans="1:14" s="178" customFormat="1" ht="9.75" customHeight="1" x14ac:dyDescent="0.2">
      <c r="A111" s="753"/>
      <c r="B111" s="754"/>
      <c r="C111" s="758"/>
      <c r="D111" s="252"/>
      <c r="E111" s="521"/>
      <c r="F111" s="167"/>
      <c r="G111" s="108" t="s">
        <v>143</v>
      </c>
      <c r="H111" s="110" t="s">
        <v>250</v>
      </c>
      <c r="I111" s="69"/>
      <c r="J111" s="69" t="s">
        <v>111</v>
      </c>
      <c r="K111" s="32"/>
      <c r="L111" s="32">
        <v>40</v>
      </c>
      <c r="M111" s="32">
        <v>2500</v>
      </c>
      <c r="N111" s="110"/>
    </row>
    <row r="112" spans="1:14" s="178" customFormat="1" ht="9.75" customHeight="1" x14ac:dyDescent="0.2">
      <c r="A112" s="753"/>
      <c r="B112" s="754"/>
      <c r="C112" s="758"/>
      <c r="D112" s="252"/>
      <c r="E112" s="521"/>
      <c r="F112" s="167"/>
      <c r="G112" s="108" t="s">
        <v>227</v>
      </c>
      <c r="H112" s="110" t="s">
        <v>250</v>
      </c>
      <c r="I112" s="69"/>
      <c r="J112" s="69" t="s">
        <v>111</v>
      </c>
      <c r="K112" s="32"/>
      <c r="L112" s="32">
        <v>40</v>
      </c>
      <c r="M112" s="32"/>
      <c r="N112" s="110"/>
    </row>
    <row r="113" spans="1:14" s="178" customFormat="1" ht="9.75" customHeight="1" x14ac:dyDescent="0.2">
      <c r="A113" s="753"/>
      <c r="B113" s="754"/>
      <c r="C113" s="758"/>
      <c r="D113" s="252"/>
      <c r="E113" s="521"/>
      <c r="F113" s="167"/>
      <c r="G113" s="108"/>
      <c r="H113" s="224"/>
      <c r="I113" s="224"/>
      <c r="J113" s="224"/>
      <c r="K113" s="224"/>
      <c r="L113" s="224"/>
      <c r="M113" s="224"/>
      <c r="N113" s="110"/>
    </row>
    <row r="114" spans="1:14" s="178" customFormat="1" ht="9.75" customHeight="1" x14ac:dyDescent="0.2">
      <c r="A114" s="753"/>
      <c r="B114" s="754"/>
      <c r="C114" s="758"/>
      <c r="D114" s="252"/>
      <c r="E114" s="521"/>
      <c r="F114" s="167"/>
      <c r="G114" s="108"/>
      <c r="H114" s="69"/>
      <c r="I114" s="224"/>
      <c r="J114" s="224"/>
      <c r="K114" s="224"/>
      <c r="L114" s="224"/>
      <c r="M114" s="224"/>
      <c r="N114" s="110"/>
    </row>
    <row r="115" spans="1:14" s="178" customFormat="1" ht="9.75" customHeight="1" x14ac:dyDescent="0.2">
      <c r="A115" s="753"/>
      <c r="B115" s="754"/>
      <c r="C115" s="758"/>
      <c r="D115" s="252"/>
      <c r="E115" s="521"/>
      <c r="F115" s="167"/>
      <c r="G115" s="108"/>
      <c r="H115" s="224"/>
      <c r="I115" s="224"/>
      <c r="J115" s="224"/>
      <c r="K115" s="224"/>
      <c r="L115" s="224"/>
      <c r="M115" s="224"/>
      <c r="N115" s="110"/>
    </row>
    <row r="116" spans="1:14" s="178" customFormat="1" ht="9.75" customHeight="1" x14ac:dyDescent="0.2">
      <c r="A116" s="753"/>
      <c r="B116" s="754"/>
      <c r="C116" s="758"/>
      <c r="D116" s="252"/>
      <c r="E116" s="521"/>
      <c r="F116" s="167"/>
      <c r="G116" s="108"/>
      <c r="H116" s="224"/>
      <c r="I116" s="224"/>
      <c r="J116" s="224"/>
      <c r="K116" s="224"/>
      <c r="L116" s="224"/>
      <c r="M116" s="224"/>
      <c r="N116" s="110"/>
    </row>
    <row r="117" spans="1:14" s="178" customFormat="1" ht="9.75" customHeight="1" x14ac:dyDescent="0.2">
      <c r="A117" s="753"/>
      <c r="B117" s="754"/>
      <c r="C117" s="758"/>
      <c r="D117" s="252"/>
      <c r="E117" s="521"/>
      <c r="F117" s="169"/>
      <c r="G117" s="219"/>
      <c r="H117" s="224"/>
      <c r="I117" s="224"/>
      <c r="J117" s="224"/>
      <c r="K117" s="224"/>
      <c r="L117" s="224"/>
      <c r="M117" s="224"/>
      <c r="N117" s="110"/>
    </row>
    <row r="118" spans="1:14" s="178" customFormat="1" ht="9.75" customHeight="1" x14ac:dyDescent="0.2">
      <c r="A118" s="753"/>
      <c r="B118" s="754"/>
      <c r="C118" s="758"/>
      <c r="D118" s="252"/>
      <c r="E118" s="521"/>
      <c r="F118" s="169"/>
      <c r="G118" s="219"/>
      <c r="H118" s="224"/>
      <c r="I118" s="224"/>
      <c r="J118" s="224"/>
      <c r="K118" s="224"/>
      <c r="L118" s="224"/>
      <c r="M118" s="224"/>
      <c r="N118" s="110"/>
    </row>
    <row r="119" spans="1:14" s="178" customFormat="1" ht="9.75" customHeight="1" x14ac:dyDescent="0.2">
      <c r="A119" s="753"/>
      <c r="B119" s="754"/>
      <c r="C119" s="758"/>
      <c r="D119" s="252"/>
      <c r="E119" s="521"/>
      <c r="F119" s="169"/>
      <c r="G119" s="219"/>
      <c r="H119" s="224"/>
      <c r="I119" s="224"/>
      <c r="J119" s="224"/>
      <c r="K119" s="224"/>
      <c r="L119" s="224"/>
      <c r="M119" s="224"/>
      <c r="N119" s="110"/>
    </row>
    <row r="120" spans="1:14" s="178" customFormat="1" ht="9.75" customHeight="1" x14ac:dyDescent="0.2">
      <c r="A120" s="753"/>
      <c r="B120" s="754"/>
      <c r="C120" s="758"/>
      <c r="D120" s="252"/>
      <c r="E120" s="521"/>
      <c r="F120" s="167"/>
      <c r="G120" s="108"/>
      <c r="H120" s="110"/>
      <c r="I120" s="109"/>
      <c r="J120" s="224"/>
      <c r="K120" s="224"/>
      <c r="L120" s="255"/>
      <c r="M120" s="224"/>
      <c r="N120" s="110"/>
    </row>
    <row r="121" spans="1:14" s="178" customFormat="1" ht="9.75" customHeight="1" x14ac:dyDescent="0.2">
      <c r="A121" s="755"/>
      <c r="B121" s="756"/>
      <c r="C121" s="759"/>
      <c r="D121" s="253"/>
      <c r="E121" s="522"/>
      <c r="F121" s="167"/>
      <c r="G121" s="215"/>
      <c r="H121" s="202"/>
      <c r="I121" s="207"/>
      <c r="J121" s="203"/>
      <c r="K121" s="207"/>
      <c r="L121" s="207"/>
      <c r="M121" s="221"/>
      <c r="N121" s="207"/>
    </row>
    <row r="122" spans="1:14" s="178" customFormat="1" ht="9.75" customHeight="1" x14ac:dyDescent="0.2">
      <c r="A122" s="751" t="s">
        <v>144</v>
      </c>
      <c r="B122" s="752"/>
      <c r="C122" s="757"/>
      <c r="D122" s="251"/>
      <c r="E122" s="519">
        <v>30</v>
      </c>
      <c r="F122" s="166"/>
      <c r="G122" s="214"/>
      <c r="H122" s="212"/>
      <c r="I122" s="256"/>
      <c r="J122" s="247"/>
      <c r="K122" s="212"/>
      <c r="L122" s="247"/>
      <c r="M122" s="212"/>
      <c r="N122" s="212"/>
    </row>
    <row r="123" spans="1:14" s="178" customFormat="1" ht="9.75" customHeight="1" x14ac:dyDescent="0.2">
      <c r="A123" s="753"/>
      <c r="B123" s="754"/>
      <c r="C123" s="758"/>
      <c r="D123" s="252"/>
      <c r="E123" s="521"/>
      <c r="F123" s="167"/>
      <c r="G123" s="108"/>
      <c r="H123" s="109"/>
      <c r="I123" s="110"/>
      <c r="J123" s="109"/>
      <c r="K123" s="110"/>
      <c r="L123" s="109"/>
      <c r="M123" s="110"/>
      <c r="N123" s="110"/>
    </row>
    <row r="124" spans="1:14" s="178" customFormat="1" ht="9.75" customHeight="1" x14ac:dyDescent="0.2">
      <c r="A124" s="753"/>
      <c r="B124" s="754"/>
      <c r="C124" s="758"/>
      <c r="D124" s="252"/>
      <c r="E124" s="521"/>
      <c r="F124" s="167"/>
      <c r="G124" s="108" t="s">
        <v>333</v>
      </c>
      <c r="H124" s="110" t="s">
        <v>250</v>
      </c>
      <c r="I124" s="224"/>
      <c r="J124" s="110" t="s">
        <v>146</v>
      </c>
      <c r="K124" s="110"/>
      <c r="L124" s="109">
        <v>2</v>
      </c>
      <c r="M124" s="110">
        <v>100</v>
      </c>
      <c r="N124" s="202" t="s">
        <v>33</v>
      </c>
    </row>
    <row r="125" spans="1:14" s="178" customFormat="1" ht="9.75" customHeight="1" x14ac:dyDescent="0.2">
      <c r="A125" s="753"/>
      <c r="B125" s="754"/>
      <c r="C125" s="758"/>
      <c r="D125" s="252"/>
      <c r="E125" s="521"/>
      <c r="F125" s="167"/>
      <c r="G125" s="108" t="s">
        <v>334</v>
      </c>
      <c r="H125" s="110" t="s">
        <v>250</v>
      </c>
      <c r="I125" s="224"/>
      <c r="J125" s="110" t="s">
        <v>146</v>
      </c>
      <c r="K125" s="110"/>
      <c r="L125" s="109">
        <v>1</v>
      </c>
      <c r="M125" s="110">
        <v>100</v>
      </c>
      <c r="N125" s="202" t="s">
        <v>33</v>
      </c>
    </row>
    <row r="126" spans="1:14" s="178" customFormat="1" ht="9.75" customHeight="1" x14ac:dyDescent="0.2">
      <c r="A126" s="755"/>
      <c r="B126" s="756"/>
      <c r="C126" s="758"/>
      <c r="D126" s="252"/>
      <c r="E126" s="521"/>
      <c r="F126" s="167"/>
      <c r="G126" s="108"/>
      <c r="H126" s="109"/>
      <c r="I126" s="110"/>
      <c r="J126" s="109"/>
      <c r="K126" s="110"/>
      <c r="L126" s="109"/>
      <c r="M126" s="110"/>
      <c r="N126" s="110"/>
    </row>
    <row r="127" spans="1:14" s="178" customFormat="1" ht="9.75" customHeight="1" x14ac:dyDescent="0.2">
      <c r="A127" s="751" t="s">
        <v>154</v>
      </c>
      <c r="B127" s="752"/>
      <c r="C127" s="757"/>
      <c r="D127" s="251"/>
      <c r="E127" s="519">
        <v>150</v>
      </c>
      <c r="F127" s="174"/>
      <c r="G127" s="223"/>
      <c r="H127" s="254"/>
      <c r="I127" s="254"/>
      <c r="J127" s="254"/>
      <c r="K127" s="254"/>
      <c r="L127" s="254"/>
      <c r="M127" s="254"/>
      <c r="N127" s="212"/>
    </row>
    <row r="128" spans="1:14" s="178" customFormat="1" ht="9.75" customHeight="1" x14ac:dyDescent="0.2">
      <c r="A128" s="753"/>
      <c r="B128" s="754"/>
      <c r="C128" s="758"/>
      <c r="D128" s="252"/>
      <c r="E128" s="521"/>
      <c r="F128" s="167"/>
      <c r="G128" s="108" t="s">
        <v>253</v>
      </c>
      <c r="H128" s="110" t="s">
        <v>243</v>
      </c>
      <c r="I128" s="110" t="s">
        <v>49</v>
      </c>
      <c r="J128" s="110" t="s">
        <v>254</v>
      </c>
      <c r="K128" s="110">
        <v>0.03</v>
      </c>
      <c r="L128" s="110">
        <v>0.03</v>
      </c>
      <c r="M128" s="110">
        <v>0.05</v>
      </c>
      <c r="N128" s="110" t="s">
        <v>255</v>
      </c>
    </row>
    <row r="129" spans="1:14" s="178" customFormat="1" ht="9.75" customHeight="1" x14ac:dyDescent="0.2">
      <c r="A129" s="753"/>
      <c r="B129" s="754"/>
      <c r="C129" s="758"/>
      <c r="D129" s="252"/>
      <c r="E129" s="521"/>
      <c r="F129" s="169"/>
      <c r="G129" s="219"/>
      <c r="H129" s="224"/>
      <c r="I129" s="224"/>
      <c r="J129" s="224"/>
      <c r="K129" s="224"/>
      <c r="L129" s="224"/>
      <c r="M129" s="224"/>
      <c r="N129" s="110"/>
    </row>
    <row r="130" spans="1:14" s="178" customFormat="1" ht="9.75" customHeight="1" x14ac:dyDescent="0.2">
      <c r="A130" s="753"/>
      <c r="B130" s="754"/>
      <c r="C130" s="758"/>
      <c r="D130" s="252"/>
      <c r="E130" s="521"/>
      <c r="F130" s="169"/>
      <c r="G130" s="219"/>
      <c r="H130" s="224"/>
      <c r="I130" s="224"/>
      <c r="J130" s="224"/>
      <c r="K130" s="224"/>
      <c r="L130" s="224"/>
      <c r="M130" s="224"/>
      <c r="N130" s="110"/>
    </row>
    <row r="131" spans="1:14" s="178" customFormat="1" ht="9.75" customHeight="1" x14ac:dyDescent="0.2">
      <c r="A131" s="755"/>
      <c r="B131" s="756"/>
      <c r="C131" s="759"/>
      <c r="D131" s="253"/>
      <c r="E131" s="522"/>
      <c r="F131" s="297"/>
      <c r="G131" s="228"/>
      <c r="H131" s="229"/>
      <c r="I131" s="229"/>
      <c r="J131" s="229"/>
      <c r="K131" s="229"/>
      <c r="L131" s="229"/>
      <c r="M131" s="229"/>
      <c r="N131" s="198"/>
    </row>
    <row r="132" spans="1:14" s="178" customFormat="1" ht="11.25" x14ac:dyDescent="0.2">
      <c r="A132" s="257"/>
      <c r="B132" s="257"/>
      <c r="C132" s="258"/>
      <c r="D132" s="258"/>
      <c r="E132" s="241"/>
      <c r="F132" s="241"/>
    </row>
    <row r="133" spans="1:14" s="178" customFormat="1" ht="11.25" x14ac:dyDescent="0.2">
      <c r="A133" s="257"/>
      <c r="B133" s="257"/>
      <c r="C133" s="258"/>
      <c r="D133" s="258"/>
      <c r="E133" s="241"/>
      <c r="F133" s="241"/>
    </row>
    <row r="134" spans="1:14" s="178" customFormat="1" ht="12" thickBot="1" x14ac:dyDescent="0.25">
      <c r="A134" s="257"/>
      <c r="B134" s="257" t="s">
        <v>155</v>
      </c>
      <c r="C134" s="258"/>
      <c r="D134" s="258"/>
      <c r="E134" s="241"/>
      <c r="F134" s="241"/>
    </row>
    <row r="135" spans="1:14" s="178" customFormat="1" ht="12" thickBot="1" x14ac:dyDescent="0.25">
      <c r="A135" s="257"/>
      <c r="B135" s="257" t="s">
        <v>256</v>
      </c>
      <c r="C135" s="259">
        <f>SUM(C14:C77)</f>
        <v>300</v>
      </c>
      <c r="D135" s="260"/>
      <c r="E135" s="241"/>
      <c r="F135" s="241"/>
    </row>
    <row r="136" spans="1:14" s="178" customFormat="1" ht="12" thickBot="1" x14ac:dyDescent="0.25">
      <c r="A136" s="257"/>
      <c r="B136" s="257" t="s">
        <v>257</v>
      </c>
      <c r="C136" s="259">
        <f>SUM(D14:D77)</f>
        <v>811.5</v>
      </c>
      <c r="D136" s="258"/>
      <c r="E136" s="241"/>
      <c r="F136" s="241"/>
    </row>
    <row r="137" spans="1:14" s="178" customFormat="1" ht="11.25" x14ac:dyDescent="0.2"/>
    <row r="138" spans="1:14" s="178" customFormat="1" ht="11.25" x14ac:dyDescent="0.2"/>
    <row r="139" spans="1:14" s="178" customFormat="1" ht="11.25" x14ac:dyDescent="0.2">
      <c r="C139" s="177"/>
      <c r="D139" s="177"/>
    </row>
    <row r="140" spans="1:14" s="178" customFormat="1" ht="11.25" x14ac:dyDescent="0.2">
      <c r="C140" s="177"/>
      <c r="D140" s="177"/>
    </row>
    <row r="141" spans="1:14" s="178" customFormat="1" ht="11.25" x14ac:dyDescent="0.2">
      <c r="C141" s="177"/>
      <c r="D141" s="177"/>
    </row>
    <row r="142" spans="1:14" s="178" customFormat="1" ht="11.25" x14ac:dyDescent="0.2">
      <c r="C142" s="177"/>
      <c r="D142" s="177"/>
    </row>
    <row r="143" spans="1:14" s="178" customFormat="1" ht="11.25" x14ac:dyDescent="0.2">
      <c r="C143" s="177"/>
      <c r="D143" s="177"/>
    </row>
    <row r="144" spans="1:14" s="178" customFormat="1" ht="11.25" x14ac:dyDescent="0.2">
      <c r="C144" s="177"/>
      <c r="D144" s="177"/>
    </row>
    <row r="145" spans="3:4" s="178" customFormat="1" ht="11.25" x14ac:dyDescent="0.2">
      <c r="C145" s="177"/>
      <c r="D145" s="177"/>
    </row>
    <row r="146" spans="3:4" s="178" customFormat="1" ht="11.25" x14ac:dyDescent="0.2">
      <c r="C146" s="177"/>
      <c r="D146" s="177"/>
    </row>
    <row r="147" spans="3:4" s="178" customFormat="1" ht="11.25" x14ac:dyDescent="0.2">
      <c r="C147" s="177"/>
      <c r="D147" s="177"/>
    </row>
    <row r="148" spans="3:4" s="178" customFormat="1" ht="11.25" x14ac:dyDescent="0.2">
      <c r="C148" s="177"/>
      <c r="D148" s="177"/>
    </row>
    <row r="149" spans="3:4" s="178" customFormat="1" ht="11.25" x14ac:dyDescent="0.2">
      <c r="C149" s="177"/>
      <c r="D149" s="177"/>
    </row>
    <row r="150" spans="3:4" s="178" customFormat="1" ht="11.25" x14ac:dyDescent="0.2">
      <c r="C150" s="177"/>
      <c r="D150" s="177"/>
    </row>
    <row r="151" spans="3:4" s="178" customFormat="1" ht="11.25" x14ac:dyDescent="0.2">
      <c r="C151" s="177"/>
      <c r="D151" s="177"/>
    </row>
    <row r="152" spans="3:4" s="178" customFormat="1" ht="11.25" x14ac:dyDescent="0.2">
      <c r="C152" s="177"/>
      <c r="D152" s="177"/>
    </row>
    <row r="153" spans="3:4" s="178" customFormat="1" ht="11.25" x14ac:dyDescent="0.2">
      <c r="C153" s="177"/>
      <c r="D153" s="177"/>
    </row>
    <row r="154" spans="3:4" s="178" customFormat="1" ht="11.25" x14ac:dyDescent="0.2">
      <c r="C154" s="177"/>
      <c r="D154" s="177"/>
    </row>
    <row r="155" spans="3:4" s="178" customFormat="1" ht="11.25" x14ac:dyDescent="0.2">
      <c r="C155" s="177"/>
      <c r="D155" s="177"/>
    </row>
    <row r="156" spans="3:4" s="178" customFormat="1" ht="11.25" x14ac:dyDescent="0.2">
      <c r="C156" s="177"/>
      <c r="D156" s="177"/>
    </row>
    <row r="157" spans="3:4" s="178" customFormat="1" ht="11.25" x14ac:dyDescent="0.2">
      <c r="C157" s="177"/>
      <c r="D157" s="177"/>
    </row>
  </sheetData>
  <protectedRanges>
    <protectedRange sqref="C3:F4 J3 E14:F47 C10:D10 G9:H10 G128:N131 E127:F127 E59:F64 E69:F71 E77:F77 G25:N51 G65:N74 E78:N126 H52:N52 G53:N58" name="Range1"/>
    <protectedRange sqref="C6:F7" name="Range1_1"/>
    <protectedRange password="CDC0" sqref="I6" name="Range1_2_1"/>
    <protectedRange password="CDC0" sqref="G61:N61" name="Range1_3"/>
    <protectedRange password="CDC0" sqref="G52" name="Range1_5"/>
  </protectedRanges>
  <mergeCells count="70">
    <mergeCell ref="A14:B14"/>
    <mergeCell ref="A15:B15"/>
    <mergeCell ref="A16:B24"/>
    <mergeCell ref="A25:B46"/>
    <mergeCell ref="A47:B58"/>
    <mergeCell ref="E14:E24"/>
    <mergeCell ref="D14:D24"/>
    <mergeCell ref="A8:B8"/>
    <mergeCell ref="C8:E8"/>
    <mergeCell ref="A3:B3"/>
    <mergeCell ref="C3:G3"/>
    <mergeCell ref="A4:B4"/>
    <mergeCell ref="C4:E4"/>
    <mergeCell ref="A5:B5"/>
    <mergeCell ref="C5:E5"/>
    <mergeCell ref="A6:B6"/>
    <mergeCell ref="C6:E6"/>
    <mergeCell ref="A7:B7"/>
    <mergeCell ref="C7:E7"/>
    <mergeCell ref="A12:B13"/>
    <mergeCell ref="D12:E12"/>
    <mergeCell ref="H7:L7"/>
    <mergeCell ref="A9:B9"/>
    <mergeCell ref="C9:E9"/>
    <mergeCell ref="A10:B10"/>
    <mergeCell ref="C10:E10"/>
    <mergeCell ref="M12:M13"/>
    <mergeCell ref="N12:N13"/>
    <mergeCell ref="C14:C74"/>
    <mergeCell ref="I14:N14"/>
    <mergeCell ref="D25:D46"/>
    <mergeCell ref="E25:E46"/>
    <mergeCell ref="G12:G13"/>
    <mergeCell ref="H12:H13"/>
    <mergeCell ref="I12:I13"/>
    <mergeCell ref="J12:J13"/>
    <mergeCell ref="K12:K13"/>
    <mergeCell ref="L12:L13"/>
    <mergeCell ref="D47:D58"/>
    <mergeCell ref="E47:E58"/>
    <mergeCell ref="D59:D68"/>
    <mergeCell ref="E59:E68"/>
    <mergeCell ref="A59:B68"/>
    <mergeCell ref="D69:D74"/>
    <mergeCell ref="E69:E74"/>
    <mergeCell ref="A75:B76"/>
    <mergeCell ref="D75:E75"/>
    <mergeCell ref="A69:B74"/>
    <mergeCell ref="M75:M76"/>
    <mergeCell ref="N75:N76"/>
    <mergeCell ref="A77:B77"/>
    <mergeCell ref="I77:N77"/>
    <mergeCell ref="C78:C104"/>
    <mergeCell ref="E78:E104"/>
    <mergeCell ref="G75:G76"/>
    <mergeCell ref="H75:H76"/>
    <mergeCell ref="I75:I76"/>
    <mergeCell ref="J75:J76"/>
    <mergeCell ref="K75:K76"/>
    <mergeCell ref="L75:L76"/>
    <mergeCell ref="A78:B104"/>
    <mergeCell ref="A105:B121"/>
    <mergeCell ref="A122:B126"/>
    <mergeCell ref="A127:B131"/>
    <mergeCell ref="C127:C131"/>
    <mergeCell ref="E127:E131"/>
    <mergeCell ref="C105:C121"/>
    <mergeCell ref="E105:E121"/>
    <mergeCell ref="C122:C126"/>
    <mergeCell ref="E122:E126"/>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P29" sqref="P29"/>
    </sheetView>
  </sheetViews>
  <sheetFormatPr baseColWidth="10" defaultRowHeight="15" x14ac:dyDescent="0.25"/>
  <sheetData>
    <row r="1" spans="1:12" s="178" customFormat="1" ht="12.75" x14ac:dyDescent="0.2">
      <c r="A1" s="175" t="s">
        <v>0</v>
      </c>
      <c r="B1" s="176"/>
      <c r="C1" s="177"/>
    </row>
    <row r="2" spans="1:12" s="178" customFormat="1" ht="11.25" x14ac:dyDescent="0.2">
      <c r="A2" s="176"/>
      <c r="B2" s="176"/>
      <c r="C2" s="177"/>
    </row>
    <row r="3" spans="1:12" s="178" customFormat="1" ht="12.75" customHeight="1" x14ac:dyDescent="0.2">
      <c r="A3" s="581" t="s">
        <v>1</v>
      </c>
      <c r="B3" s="728"/>
      <c r="C3" s="791" t="s">
        <v>2</v>
      </c>
      <c r="D3" s="792"/>
      <c r="E3" s="793"/>
      <c r="G3" s="6" t="s">
        <v>3</v>
      </c>
      <c r="H3" s="89">
        <v>42451</v>
      </c>
    </row>
    <row r="4" spans="1:12" s="178" customFormat="1" ht="12.75" customHeight="1" x14ac:dyDescent="0.2">
      <c r="A4" s="585" t="s">
        <v>4</v>
      </c>
      <c r="B4" s="732"/>
      <c r="C4" s="794">
        <v>2016</v>
      </c>
      <c r="D4" s="796"/>
      <c r="E4" s="181"/>
      <c r="F4" s="261"/>
      <c r="G4" s="261"/>
      <c r="H4" s="227"/>
      <c r="I4" s="227"/>
      <c r="J4" s="227"/>
      <c r="K4" s="227"/>
    </row>
    <row r="5" spans="1:12" s="178" customFormat="1" ht="12.75" customHeight="1" x14ac:dyDescent="0.2">
      <c r="A5" s="581" t="s">
        <v>258</v>
      </c>
      <c r="B5" s="728"/>
      <c r="C5" s="827"/>
      <c r="D5" s="828"/>
      <c r="E5" s="262"/>
      <c r="F5" s="261"/>
      <c r="G5" s="261"/>
      <c r="H5" s="227"/>
      <c r="I5" s="227"/>
      <c r="J5" s="227"/>
      <c r="K5" s="227"/>
    </row>
    <row r="6" spans="1:12" s="178" customFormat="1" ht="12.75" customHeight="1" thickBot="1" x14ac:dyDescent="0.3">
      <c r="A6" s="581" t="s">
        <v>259</v>
      </c>
      <c r="B6" s="728"/>
      <c r="C6" s="797" t="s">
        <v>260</v>
      </c>
      <c r="D6" s="799"/>
      <c r="E6" s="263"/>
      <c r="F6" s="261"/>
      <c r="G6" s="261"/>
      <c r="H6" s="227"/>
      <c r="I6" s="227"/>
      <c r="J6" s="227"/>
      <c r="K6" s="227"/>
    </row>
    <row r="7" spans="1:12" s="178" customFormat="1" ht="39.75" customHeight="1" thickBot="1" x14ac:dyDescent="0.25">
      <c r="A7" s="576" t="s">
        <v>261</v>
      </c>
      <c r="B7" s="826"/>
      <c r="C7" s="800">
        <v>175</v>
      </c>
      <c r="D7" s="605"/>
      <c r="E7" s="181"/>
      <c r="F7" s="261"/>
      <c r="G7" s="227"/>
      <c r="H7" s="227"/>
      <c r="I7" s="227"/>
      <c r="J7" s="227"/>
      <c r="K7" s="227"/>
    </row>
    <row r="8" spans="1:12" s="178" customFormat="1" ht="41.25" customHeight="1" thickBot="1" x14ac:dyDescent="0.25">
      <c r="A8" s="576" t="s">
        <v>262</v>
      </c>
      <c r="B8" s="826"/>
      <c r="C8" s="800">
        <v>175</v>
      </c>
      <c r="D8" s="605"/>
      <c r="E8" s="264"/>
      <c r="F8" s="264"/>
      <c r="G8" s="227"/>
      <c r="H8" s="227"/>
      <c r="I8" s="227"/>
      <c r="J8" s="227"/>
      <c r="K8" s="227"/>
    </row>
    <row r="9" spans="1:12" s="178" customFormat="1" ht="20.100000000000001" customHeight="1" thickBot="1" x14ac:dyDescent="0.3">
      <c r="A9" s="576" t="s">
        <v>9</v>
      </c>
      <c r="B9" s="728"/>
      <c r="C9" s="749" t="s">
        <v>10</v>
      </c>
      <c r="D9" s="750"/>
      <c r="E9" s="265" t="s">
        <v>11</v>
      </c>
      <c r="F9" s="188" t="s">
        <v>12</v>
      </c>
    </row>
    <row r="10" spans="1:12" s="178" customFormat="1" ht="14.25" customHeight="1" thickBot="1" x14ac:dyDescent="0.3">
      <c r="A10" s="576" t="s">
        <v>13</v>
      </c>
      <c r="B10" s="740"/>
      <c r="C10" s="822">
        <v>100</v>
      </c>
      <c r="D10" s="823"/>
      <c r="E10" s="189"/>
      <c r="F10" s="190"/>
    </row>
    <row r="11" spans="1:12" s="178" customFormat="1" ht="14.25" customHeight="1" thickBot="1" x14ac:dyDescent="0.3">
      <c r="A11" s="576" t="s">
        <v>14</v>
      </c>
      <c r="B11" s="740"/>
      <c r="C11" s="824"/>
      <c r="D11" s="825"/>
      <c r="E11" s="191"/>
      <c r="F11" s="192"/>
    </row>
    <row r="12" spans="1:12" s="178" customFormat="1" ht="9.75" customHeight="1" x14ac:dyDescent="0.2">
      <c r="B12" s="19"/>
      <c r="C12" s="193"/>
      <c r="E12" s="194"/>
      <c r="F12" s="194"/>
    </row>
    <row r="13" spans="1:12" s="178" customFormat="1" ht="26.25" customHeight="1" x14ac:dyDescent="0.2">
      <c r="A13" s="508" t="s">
        <v>15</v>
      </c>
      <c r="B13" s="640"/>
      <c r="C13" s="745" t="s">
        <v>9</v>
      </c>
      <c r="D13" s="821"/>
      <c r="E13" s="638" t="s">
        <v>16</v>
      </c>
      <c r="F13" s="638" t="s">
        <v>17</v>
      </c>
      <c r="G13" s="638" t="s">
        <v>18</v>
      </c>
      <c r="H13" s="638" t="s">
        <v>19</v>
      </c>
      <c r="I13" s="638" t="s">
        <v>161</v>
      </c>
      <c r="J13" s="638" t="s">
        <v>21</v>
      </c>
      <c r="K13" s="638" t="s">
        <v>22</v>
      </c>
      <c r="L13" s="711" t="s">
        <v>203</v>
      </c>
    </row>
    <row r="14" spans="1:12" s="178" customFormat="1" ht="35.25" customHeight="1" thickBot="1" x14ac:dyDescent="0.25">
      <c r="A14" s="641"/>
      <c r="B14" s="642"/>
      <c r="C14" s="222" t="s">
        <v>27</v>
      </c>
      <c r="D14" s="196" t="s">
        <v>14</v>
      </c>
      <c r="E14" s="639"/>
      <c r="F14" s="643"/>
      <c r="G14" s="639"/>
      <c r="H14" s="639"/>
      <c r="I14" s="639"/>
      <c r="J14" s="639"/>
      <c r="K14" s="639"/>
      <c r="L14" s="677"/>
    </row>
    <row r="15" spans="1:12" s="178" customFormat="1" ht="12" customHeight="1" thickBot="1" x14ac:dyDescent="0.25">
      <c r="A15" s="678"/>
      <c r="B15" s="679"/>
      <c r="C15" s="266">
        <f>C10</f>
        <v>100</v>
      </c>
      <c r="D15" s="267"/>
      <c r="E15" s="268"/>
      <c r="F15" s="269"/>
      <c r="G15" s="819"/>
      <c r="H15" s="819"/>
      <c r="I15" s="819"/>
      <c r="J15" s="819"/>
      <c r="K15" s="819"/>
      <c r="L15" s="820"/>
    </row>
    <row r="16" spans="1:12" s="178" customFormat="1" ht="9.75" customHeight="1" x14ac:dyDescent="0.2">
      <c r="A16" s="484" t="s">
        <v>144</v>
      </c>
      <c r="B16" s="485"/>
      <c r="C16" s="813"/>
      <c r="D16" s="816">
        <v>100</v>
      </c>
      <c r="E16" s="214"/>
      <c r="F16" s="227"/>
      <c r="G16" s="214"/>
      <c r="H16" s="214"/>
      <c r="I16" s="214"/>
      <c r="J16" s="214"/>
      <c r="K16" s="214"/>
      <c r="L16" s="214"/>
    </row>
    <row r="17" spans="1:17" s="178" customFormat="1" ht="9.75" customHeight="1" x14ac:dyDescent="0.2">
      <c r="A17" s="486"/>
      <c r="B17" s="487"/>
      <c r="C17" s="814"/>
      <c r="D17" s="817"/>
      <c r="E17" s="108" t="s">
        <v>263</v>
      </c>
      <c r="F17" s="32" t="s">
        <v>65</v>
      </c>
      <c r="G17" s="108"/>
      <c r="H17" s="108" t="s">
        <v>264</v>
      </c>
      <c r="I17" s="108"/>
      <c r="J17" s="108">
        <v>50</v>
      </c>
      <c r="K17" s="108" t="s">
        <v>265</v>
      </c>
      <c r="L17" s="108" t="s">
        <v>33</v>
      </c>
    </row>
    <row r="18" spans="1:17" s="178" customFormat="1" ht="9.75" customHeight="1" x14ac:dyDescent="0.2">
      <c r="A18" s="486"/>
      <c r="B18" s="487"/>
      <c r="C18" s="814"/>
      <c r="D18" s="817"/>
      <c r="E18" s="108" t="s">
        <v>145</v>
      </c>
      <c r="F18" s="32" t="s">
        <v>65</v>
      </c>
      <c r="G18" s="108"/>
      <c r="H18" s="108" t="s">
        <v>264</v>
      </c>
      <c r="I18" s="108"/>
      <c r="J18" s="108">
        <v>10</v>
      </c>
      <c r="K18" s="108" t="s">
        <v>228</v>
      </c>
      <c r="L18" s="108" t="s">
        <v>33</v>
      </c>
    </row>
    <row r="19" spans="1:17" s="178" customFormat="1" ht="9.75" customHeight="1" x14ac:dyDescent="0.2">
      <c r="A19" s="486"/>
      <c r="B19" s="487"/>
      <c r="C19" s="814"/>
      <c r="D19" s="817"/>
      <c r="E19" s="108" t="s">
        <v>266</v>
      </c>
      <c r="F19" s="32" t="s">
        <v>65</v>
      </c>
      <c r="G19" s="108"/>
      <c r="H19" s="108" t="s">
        <v>264</v>
      </c>
      <c r="I19" s="108"/>
      <c r="J19" s="108">
        <v>10</v>
      </c>
      <c r="K19" s="108" t="s">
        <v>267</v>
      </c>
      <c r="L19" s="108" t="s">
        <v>33</v>
      </c>
    </row>
    <row r="20" spans="1:17" s="178" customFormat="1" ht="9.75" customHeight="1" x14ac:dyDescent="0.2">
      <c r="A20" s="486"/>
      <c r="B20" s="487"/>
      <c r="C20" s="814"/>
      <c r="D20" s="817"/>
      <c r="E20" s="108" t="s">
        <v>152</v>
      </c>
      <c r="F20" s="32" t="s">
        <v>65</v>
      </c>
      <c r="G20" s="108"/>
      <c r="H20" s="108" t="s">
        <v>264</v>
      </c>
      <c r="I20" s="108"/>
      <c r="J20" s="108">
        <v>160</v>
      </c>
      <c r="K20" s="108" t="s">
        <v>267</v>
      </c>
      <c r="L20" s="108" t="s">
        <v>33</v>
      </c>
    </row>
    <row r="21" spans="1:17" s="178" customFormat="1" ht="9.75" customHeight="1" x14ac:dyDescent="0.2">
      <c r="A21" s="488"/>
      <c r="B21" s="489"/>
      <c r="C21" s="815"/>
      <c r="D21" s="818"/>
      <c r="E21" s="197"/>
      <c r="F21" s="197"/>
      <c r="G21" s="197"/>
      <c r="H21" s="197"/>
      <c r="I21" s="197"/>
      <c r="J21" s="197"/>
      <c r="K21" s="197"/>
      <c r="L21" s="197"/>
    </row>
    <row r="22" spans="1:17" s="178" customFormat="1" ht="9.75" customHeight="1" x14ac:dyDescent="0.2">
      <c r="A22" s="484" t="s">
        <v>268</v>
      </c>
      <c r="B22" s="485"/>
      <c r="C22" s="813"/>
      <c r="D22" s="816"/>
      <c r="E22" s="216"/>
      <c r="F22" s="216"/>
      <c r="G22" s="216"/>
      <c r="H22" s="216"/>
      <c r="I22" s="216"/>
      <c r="J22" s="216"/>
      <c r="K22" s="216"/>
      <c r="L22" s="216"/>
    </row>
    <row r="23" spans="1:17" s="178" customFormat="1" ht="9.75" customHeight="1" x14ac:dyDescent="0.2">
      <c r="A23" s="486"/>
      <c r="B23" s="487"/>
      <c r="C23" s="814"/>
      <c r="D23" s="817"/>
      <c r="E23" s="108"/>
      <c r="F23" s="108"/>
      <c r="G23" s="108"/>
      <c r="H23" s="108"/>
      <c r="I23" s="108"/>
      <c r="J23" s="108"/>
      <c r="K23" s="108"/>
      <c r="L23" s="108"/>
    </row>
    <row r="24" spans="1:17" s="178" customFormat="1" ht="9.75" customHeight="1" x14ac:dyDescent="0.2">
      <c r="A24" s="486"/>
      <c r="B24" s="487"/>
      <c r="C24" s="814"/>
      <c r="D24" s="817"/>
      <c r="E24" s="108"/>
      <c r="F24" s="108"/>
      <c r="G24" s="108"/>
      <c r="H24" s="108"/>
      <c r="I24" s="108"/>
      <c r="J24" s="108"/>
      <c r="K24" s="108"/>
      <c r="L24" s="108"/>
    </row>
    <row r="25" spans="1:17" s="178" customFormat="1" ht="9.75" customHeight="1" x14ac:dyDescent="0.2">
      <c r="A25" s="486"/>
      <c r="B25" s="487"/>
      <c r="C25" s="814"/>
      <c r="D25" s="817"/>
      <c r="E25" s="108"/>
      <c r="F25" s="108"/>
      <c r="G25" s="108"/>
      <c r="H25" s="108"/>
      <c r="I25" s="108"/>
      <c r="J25" s="108"/>
      <c r="K25" s="108"/>
      <c r="L25" s="108"/>
    </row>
    <row r="26" spans="1:17" s="178" customFormat="1" ht="9.75" customHeight="1" x14ac:dyDescent="0.2">
      <c r="A26" s="488"/>
      <c r="B26" s="489"/>
      <c r="C26" s="815"/>
      <c r="D26" s="818"/>
      <c r="E26" s="197"/>
      <c r="F26" s="197"/>
      <c r="G26" s="197"/>
      <c r="H26" s="197"/>
      <c r="I26" s="197"/>
      <c r="J26" s="197"/>
      <c r="K26" s="197"/>
      <c r="L26" s="197"/>
      <c r="M26" s="182"/>
      <c r="N26" s="182"/>
      <c r="O26" s="182"/>
      <c r="P26" s="182"/>
      <c r="Q26" s="182"/>
    </row>
    <row r="27" spans="1:17" s="178" customFormat="1" ht="11.25" x14ac:dyDescent="0.2">
      <c r="C27" s="177"/>
    </row>
    <row r="28" spans="1:17" s="178" customFormat="1" ht="11.25" x14ac:dyDescent="0.2">
      <c r="C28" s="177"/>
    </row>
    <row r="29" spans="1:17" s="178" customFormat="1" ht="12" thickBot="1" x14ac:dyDescent="0.25">
      <c r="B29" s="178" t="s">
        <v>155</v>
      </c>
      <c r="C29" s="177"/>
    </row>
    <row r="30" spans="1:17" s="178" customFormat="1" ht="12" thickBot="1" x14ac:dyDescent="0.25">
      <c r="C30" s="270">
        <f>SUM(C13:C15)</f>
        <v>100</v>
      </c>
    </row>
    <row r="31" spans="1:17" s="178" customFormat="1" ht="11.25" x14ac:dyDescent="0.2">
      <c r="C31" s="177"/>
    </row>
    <row r="32" spans="1:17" s="178" customFormat="1" ht="11.25" customHeight="1" x14ac:dyDescent="0.2">
      <c r="B32" s="271"/>
      <c r="C32" s="271"/>
      <c r="D32" s="271"/>
      <c r="E32" s="271"/>
      <c r="F32" s="271"/>
      <c r="G32" s="271"/>
      <c r="H32" s="271"/>
      <c r="I32" s="271"/>
      <c r="J32" s="271"/>
      <c r="K32" s="271"/>
      <c r="L32" s="272"/>
    </row>
    <row r="33" spans="2:12" s="178" customFormat="1" ht="11.25" customHeight="1" x14ac:dyDescent="0.2">
      <c r="B33" s="271"/>
      <c r="C33" s="271"/>
      <c r="D33" s="271"/>
      <c r="E33" s="271"/>
      <c r="F33" s="271"/>
      <c r="G33" s="271"/>
      <c r="H33" s="271"/>
      <c r="I33" s="271"/>
      <c r="J33" s="271"/>
      <c r="K33" s="271"/>
      <c r="L33" s="272"/>
    </row>
    <row r="34" spans="2:12" s="178" customFormat="1" ht="11.25" customHeight="1" x14ac:dyDescent="0.2">
      <c r="B34" s="271"/>
      <c r="C34" s="271"/>
      <c r="D34" s="271"/>
      <c r="E34" s="271"/>
      <c r="F34" s="271"/>
      <c r="G34" s="271"/>
      <c r="H34" s="271"/>
      <c r="I34" s="271"/>
      <c r="J34" s="271"/>
      <c r="K34" s="271"/>
      <c r="L34" s="272"/>
    </row>
    <row r="35" spans="2:12" s="178" customFormat="1" ht="11.25" customHeight="1" x14ac:dyDescent="0.2">
      <c r="B35" s="271"/>
      <c r="C35" s="271"/>
      <c r="D35" s="271"/>
      <c r="E35" s="271"/>
      <c r="F35" s="271"/>
      <c r="G35" s="271"/>
      <c r="H35" s="271"/>
      <c r="I35" s="271"/>
      <c r="J35" s="271"/>
      <c r="K35" s="271"/>
      <c r="L35" s="272"/>
    </row>
  </sheetData>
  <protectedRanges>
    <protectedRange sqref="C3:D5 H3 C7:D8 C11 E10:F11 D15:D26 E16:L16 E21:L26 E17:E20 G17:L20" name="Range1"/>
    <protectedRange password="CDC0" sqref="F17:F20" name="Range1_1"/>
  </protectedRanges>
  <mergeCells count="36">
    <mergeCell ref="A3:B3"/>
    <mergeCell ref="C3:E3"/>
    <mergeCell ref="A4:B4"/>
    <mergeCell ref="C4:D4"/>
    <mergeCell ref="A5:B5"/>
    <mergeCell ref="C5:D5"/>
    <mergeCell ref="A6:B6"/>
    <mergeCell ref="C6:D6"/>
    <mergeCell ref="A7:B7"/>
    <mergeCell ref="C7:D7"/>
    <mergeCell ref="A8:B8"/>
    <mergeCell ref="C8:D8"/>
    <mergeCell ref="A9:B9"/>
    <mergeCell ref="C9:D9"/>
    <mergeCell ref="A10:B10"/>
    <mergeCell ref="C10:D10"/>
    <mergeCell ref="A11:B11"/>
    <mergeCell ref="C11:D11"/>
    <mergeCell ref="I13:I14"/>
    <mergeCell ref="J13:J14"/>
    <mergeCell ref="K13:K14"/>
    <mergeCell ref="L13:L14"/>
    <mergeCell ref="A15:B15"/>
    <mergeCell ref="G15:L15"/>
    <mergeCell ref="A13:B14"/>
    <mergeCell ref="C13:D13"/>
    <mergeCell ref="E13:E14"/>
    <mergeCell ref="F13:F14"/>
    <mergeCell ref="G13:G14"/>
    <mergeCell ref="H13:H14"/>
    <mergeCell ref="C16:C21"/>
    <mergeCell ref="D16:D21"/>
    <mergeCell ref="C22:C26"/>
    <mergeCell ref="D22:D26"/>
    <mergeCell ref="A16:B21"/>
    <mergeCell ref="A22:B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zoomScaleNormal="100" workbookViewId="0">
      <selection activeCell="C86" sqref="C86"/>
    </sheetView>
  </sheetViews>
  <sheetFormatPr baseColWidth="10" defaultRowHeight="15" x14ac:dyDescent="0.25"/>
  <cols>
    <col min="2" max="2" width="19.7109375" customWidth="1"/>
    <col min="5" max="5" width="13.85546875" customWidth="1"/>
    <col min="12" max="12" width="19" customWidth="1"/>
  </cols>
  <sheetData>
    <row r="1" spans="1:13" x14ac:dyDescent="0.25">
      <c r="A1" s="175" t="s">
        <v>0</v>
      </c>
      <c r="B1" s="176"/>
      <c r="C1" s="177"/>
      <c r="D1" s="178"/>
      <c r="E1" s="178"/>
      <c r="F1" s="178"/>
      <c r="G1" s="178"/>
      <c r="H1" s="178"/>
      <c r="I1" s="178"/>
      <c r="J1" s="178"/>
      <c r="K1" s="178"/>
      <c r="L1" s="178"/>
      <c r="M1" s="178"/>
    </row>
    <row r="2" spans="1:13" x14ac:dyDescent="0.25">
      <c r="A2" s="176"/>
      <c r="B2" s="176"/>
      <c r="C2" s="177"/>
      <c r="D2" s="178"/>
      <c r="E2" s="178"/>
      <c r="F2" s="178"/>
      <c r="G2" s="178"/>
      <c r="H2" s="178"/>
      <c r="I2" s="376" t="s">
        <v>231</v>
      </c>
      <c r="J2" s="178"/>
      <c r="K2" s="178"/>
      <c r="L2" s="178"/>
      <c r="M2" s="178"/>
    </row>
    <row r="3" spans="1:13" x14ac:dyDescent="0.25">
      <c r="A3" s="581" t="s">
        <v>1</v>
      </c>
      <c r="B3" s="728"/>
      <c r="C3" s="858" t="s">
        <v>2</v>
      </c>
      <c r="D3" s="859"/>
      <c r="E3" s="181"/>
      <c r="F3" s="6" t="s">
        <v>3</v>
      </c>
      <c r="G3" s="377">
        <v>42358</v>
      </c>
      <c r="H3" s="178"/>
      <c r="I3" s="376">
        <f>C7*1%</f>
        <v>1.22</v>
      </c>
      <c r="J3" s="178"/>
      <c r="K3" s="178"/>
      <c r="L3" s="178"/>
      <c r="M3" s="178"/>
    </row>
    <row r="4" spans="1:13" x14ac:dyDescent="0.25">
      <c r="A4" s="585" t="s">
        <v>4</v>
      </c>
      <c r="B4" s="732"/>
      <c r="C4" s="858">
        <v>2016</v>
      </c>
      <c r="D4" s="859"/>
      <c r="E4" s="181"/>
      <c r="F4" s="182"/>
      <c r="G4" s="182"/>
      <c r="H4" s="178"/>
      <c r="I4" s="178"/>
      <c r="J4" s="178"/>
      <c r="K4" s="178"/>
      <c r="L4" s="178"/>
      <c r="M4" s="178"/>
    </row>
    <row r="5" spans="1:13" ht="15.75" thickBot="1" x14ac:dyDescent="0.3">
      <c r="A5" s="581" t="s">
        <v>6</v>
      </c>
      <c r="B5" s="728"/>
      <c r="C5" s="860" t="s">
        <v>347</v>
      </c>
      <c r="D5" s="861"/>
      <c r="E5" s="9"/>
      <c r="F5" s="182"/>
      <c r="G5" s="182"/>
      <c r="H5" s="178"/>
      <c r="I5" s="178"/>
      <c r="J5" s="178"/>
      <c r="K5" s="178"/>
      <c r="L5" s="178"/>
      <c r="M5" s="178"/>
    </row>
    <row r="6" spans="1:13" ht="54.75" thickBot="1" x14ac:dyDescent="0.3">
      <c r="A6" s="576" t="s">
        <v>234</v>
      </c>
      <c r="B6" s="740"/>
      <c r="C6" s="800">
        <v>122.839</v>
      </c>
      <c r="D6" s="605"/>
      <c r="E6" s="181"/>
      <c r="F6" s="453" t="s">
        <v>235</v>
      </c>
      <c r="G6" s="461">
        <v>2.5</v>
      </c>
      <c r="H6" s="178"/>
      <c r="I6" s="178"/>
      <c r="J6" s="178"/>
      <c r="K6" s="178"/>
      <c r="L6" s="178"/>
      <c r="M6" s="178"/>
    </row>
    <row r="7" spans="1:13" ht="34.5" customHeight="1" thickBot="1" x14ac:dyDescent="0.3">
      <c r="A7" s="576" t="s">
        <v>236</v>
      </c>
      <c r="B7" s="802"/>
      <c r="C7" s="856">
        <v>122</v>
      </c>
      <c r="D7" s="857"/>
      <c r="E7" s="181"/>
      <c r="F7" s="575"/>
      <c r="G7" s="575"/>
      <c r="H7" s="575"/>
      <c r="I7" s="575"/>
      <c r="J7" s="575"/>
      <c r="K7" s="178"/>
      <c r="L7" s="178"/>
      <c r="M7" s="178"/>
    </row>
    <row r="8" spans="1:13" ht="17.25" thickBot="1" x14ac:dyDescent="0.3">
      <c r="A8" s="576" t="s">
        <v>348</v>
      </c>
      <c r="B8" s="728"/>
      <c r="C8" s="578" t="s">
        <v>10</v>
      </c>
      <c r="D8" s="658"/>
      <c r="E8" s="456" t="s">
        <v>11</v>
      </c>
      <c r="F8" s="240" t="s">
        <v>12</v>
      </c>
      <c r="G8" s="178"/>
      <c r="H8" s="178"/>
      <c r="I8" s="178"/>
      <c r="J8" s="178"/>
      <c r="K8" s="178"/>
      <c r="L8" s="178"/>
      <c r="M8" s="178"/>
    </row>
    <row r="9" spans="1:13" ht="15.75" thickBot="1" x14ac:dyDescent="0.3">
      <c r="A9" s="576" t="s">
        <v>349</v>
      </c>
      <c r="B9" s="740"/>
      <c r="C9" s="852">
        <f>SUM(C14:C86)</f>
        <v>6</v>
      </c>
      <c r="D9" s="853"/>
      <c r="E9" s="462"/>
      <c r="F9" s="190"/>
      <c r="G9" s="178"/>
      <c r="H9" s="178"/>
      <c r="I9" s="178"/>
      <c r="J9" s="178"/>
      <c r="K9" s="178"/>
      <c r="L9" s="178"/>
      <c r="M9" s="178"/>
    </row>
    <row r="10" spans="1:13" ht="15.75" thickBot="1" x14ac:dyDescent="0.3">
      <c r="A10" s="576" t="s">
        <v>14</v>
      </c>
      <c r="B10" s="740"/>
      <c r="C10" s="854">
        <v>16</v>
      </c>
      <c r="D10" s="855"/>
      <c r="E10" s="463"/>
      <c r="F10" s="192"/>
      <c r="G10" s="178"/>
      <c r="H10" s="178"/>
      <c r="I10" s="178"/>
      <c r="J10" s="178"/>
      <c r="K10" s="178"/>
      <c r="L10" s="178"/>
      <c r="M10" s="178"/>
    </row>
    <row r="11" spans="1:13" x14ac:dyDescent="0.25">
      <c r="A11" s="178"/>
      <c r="B11" s="19"/>
      <c r="C11" s="242"/>
      <c r="D11" s="241"/>
      <c r="E11" s="194"/>
      <c r="F11" s="194"/>
      <c r="G11" s="178"/>
      <c r="H11" s="178"/>
      <c r="I11" s="178"/>
      <c r="J11" s="178"/>
      <c r="K11" s="178"/>
      <c r="L11" s="178"/>
      <c r="M11" s="178"/>
    </row>
    <row r="12" spans="1:13" x14ac:dyDescent="0.25">
      <c r="A12" s="508" t="s">
        <v>15</v>
      </c>
      <c r="B12" s="544"/>
      <c r="C12" s="547" t="s">
        <v>160</v>
      </c>
      <c r="D12" s="666"/>
      <c r="E12" s="638" t="s">
        <v>16</v>
      </c>
      <c r="F12" s="638" t="s">
        <v>17</v>
      </c>
      <c r="G12" s="638" t="s">
        <v>18</v>
      </c>
      <c r="H12" s="638" t="s">
        <v>19</v>
      </c>
      <c r="I12" s="638" t="s">
        <v>161</v>
      </c>
      <c r="J12" s="638" t="s">
        <v>21</v>
      </c>
      <c r="K12" s="638" t="s">
        <v>22</v>
      </c>
      <c r="L12" s="711" t="s">
        <v>203</v>
      </c>
      <c r="M12" s="178"/>
    </row>
    <row r="13" spans="1:13" x14ac:dyDescent="0.25">
      <c r="A13" s="545"/>
      <c r="B13" s="546"/>
      <c r="C13" s="93" t="s">
        <v>27</v>
      </c>
      <c r="D13" s="94" t="s">
        <v>14</v>
      </c>
      <c r="E13" s="639"/>
      <c r="F13" s="643"/>
      <c r="G13" s="639"/>
      <c r="H13" s="639"/>
      <c r="I13" s="639"/>
      <c r="J13" s="639"/>
      <c r="K13" s="639"/>
      <c r="L13" s="677"/>
      <c r="M13" s="178"/>
    </row>
    <row r="14" spans="1:13" x14ac:dyDescent="0.25">
      <c r="A14" s="484" t="s">
        <v>28</v>
      </c>
      <c r="B14" s="485"/>
      <c r="C14" s="559">
        <f>IF(I3*0.33/3&lt;1, 1, I3*0.33/3)</f>
        <v>1</v>
      </c>
      <c r="D14" s="659"/>
      <c r="E14" s="33"/>
      <c r="F14" s="29"/>
      <c r="G14" s="29"/>
      <c r="H14" s="30"/>
      <c r="I14" s="29"/>
      <c r="J14" s="29"/>
      <c r="K14" s="29"/>
      <c r="L14" s="29"/>
      <c r="M14" s="178"/>
    </row>
    <row r="15" spans="1:13" x14ac:dyDescent="0.25">
      <c r="A15" s="486"/>
      <c r="B15" s="487"/>
      <c r="C15" s="560"/>
      <c r="D15" s="651"/>
      <c r="E15" s="34"/>
      <c r="F15" s="30"/>
      <c r="G15" s="30"/>
      <c r="H15" s="30"/>
      <c r="I15" s="30"/>
      <c r="J15" s="30"/>
      <c r="K15" s="30"/>
      <c r="L15" s="443" t="s">
        <v>102</v>
      </c>
      <c r="M15" s="178"/>
    </row>
    <row r="16" spans="1:13" x14ac:dyDescent="0.25">
      <c r="A16" s="486"/>
      <c r="B16" s="487"/>
      <c r="C16" s="560"/>
      <c r="D16" s="651"/>
      <c r="E16" s="108"/>
      <c r="F16" s="32"/>
      <c r="G16" s="32"/>
      <c r="H16" s="32"/>
      <c r="I16" s="32"/>
      <c r="J16" s="32"/>
      <c r="K16" s="32"/>
      <c r="L16" s="32"/>
      <c r="M16" s="178"/>
    </row>
    <row r="17" spans="1:13" x14ac:dyDescent="0.25">
      <c r="A17" s="488"/>
      <c r="B17" s="489"/>
      <c r="C17" s="561"/>
      <c r="D17" s="652"/>
      <c r="E17" s="197"/>
      <c r="F17" s="198"/>
      <c r="G17" s="198"/>
      <c r="H17" s="198"/>
      <c r="I17" s="198"/>
      <c r="J17" s="198"/>
      <c r="K17" s="198"/>
      <c r="L17" s="198"/>
      <c r="M17" s="178"/>
    </row>
    <row r="18" spans="1:13" ht="15" customHeight="1" x14ac:dyDescent="0.25">
      <c r="A18" s="484" t="s">
        <v>44</v>
      </c>
      <c r="B18" s="485"/>
      <c r="C18" s="559">
        <f>IF(I3*0.33/3&lt;1, 1, I3*0.33/3)</f>
        <v>1</v>
      </c>
      <c r="D18" s="650"/>
      <c r="E18" s="199"/>
      <c r="F18" s="212"/>
      <c r="G18" s="212"/>
      <c r="H18" s="212"/>
      <c r="I18" s="212"/>
      <c r="J18" s="212"/>
      <c r="K18" s="212"/>
      <c r="L18" s="212"/>
      <c r="M18" s="177"/>
    </row>
    <row r="19" spans="1:13" x14ac:dyDescent="0.25">
      <c r="A19" s="486"/>
      <c r="B19" s="487"/>
      <c r="C19" s="560"/>
      <c r="D19" s="651"/>
      <c r="E19" s="199"/>
      <c r="F19" s="110"/>
      <c r="G19" s="110"/>
      <c r="H19" s="110"/>
      <c r="I19" s="110"/>
      <c r="J19" s="110"/>
      <c r="K19" s="110"/>
      <c r="L19" s="110"/>
      <c r="M19" s="178"/>
    </row>
    <row r="20" spans="1:13" x14ac:dyDescent="0.25">
      <c r="A20" s="486"/>
      <c r="B20" s="487"/>
      <c r="C20" s="560"/>
      <c r="D20" s="651"/>
      <c r="E20" s="199"/>
      <c r="F20" s="205"/>
      <c r="G20" s="205"/>
      <c r="H20" s="205"/>
      <c r="I20" s="205"/>
      <c r="J20" s="205"/>
      <c r="K20" s="205"/>
      <c r="L20" s="205"/>
      <c r="M20" s="178"/>
    </row>
    <row r="21" spans="1:13" x14ac:dyDescent="0.25">
      <c r="A21" s="486"/>
      <c r="B21" s="487"/>
      <c r="C21" s="560"/>
      <c r="D21" s="651"/>
      <c r="E21" s="199"/>
      <c r="F21" s="205"/>
      <c r="G21" s="205"/>
      <c r="H21" s="205"/>
      <c r="I21" s="205"/>
      <c r="J21" s="205"/>
      <c r="K21" s="205"/>
      <c r="L21" s="205"/>
      <c r="M21" s="178"/>
    </row>
    <row r="22" spans="1:13" x14ac:dyDescent="0.25">
      <c r="A22" s="486"/>
      <c r="B22" s="487"/>
      <c r="C22" s="560"/>
      <c r="D22" s="651"/>
      <c r="E22" s="199"/>
      <c r="F22" s="205"/>
      <c r="G22" s="205"/>
      <c r="H22" s="205"/>
      <c r="I22" s="205"/>
      <c r="J22" s="205"/>
      <c r="K22" s="205"/>
      <c r="L22" s="205"/>
      <c r="M22" s="178"/>
    </row>
    <row r="23" spans="1:13" x14ac:dyDescent="0.25">
      <c r="A23" s="486"/>
      <c r="B23" s="487"/>
      <c r="C23" s="560"/>
      <c r="D23" s="651"/>
      <c r="E23" s="199"/>
      <c r="F23" s="205"/>
      <c r="G23" s="205"/>
      <c r="H23" s="205"/>
      <c r="I23" s="205"/>
      <c r="J23" s="205"/>
      <c r="K23" s="205"/>
      <c r="L23" s="448" t="s">
        <v>102</v>
      </c>
      <c r="M23" s="178"/>
    </row>
    <row r="24" spans="1:13" x14ac:dyDescent="0.25">
      <c r="A24" s="486"/>
      <c r="B24" s="487"/>
      <c r="C24" s="560"/>
      <c r="D24" s="651"/>
      <c r="E24" s="199"/>
      <c r="F24" s="205"/>
      <c r="G24" s="205"/>
      <c r="H24" s="205"/>
      <c r="I24" s="205"/>
      <c r="J24" s="205"/>
      <c r="K24" s="205"/>
      <c r="L24" s="205"/>
      <c r="M24" s="178"/>
    </row>
    <row r="25" spans="1:13" x14ac:dyDescent="0.25">
      <c r="A25" s="486"/>
      <c r="B25" s="487"/>
      <c r="C25" s="560"/>
      <c r="D25" s="651"/>
      <c r="E25" s="199"/>
      <c r="F25" s="205"/>
      <c r="G25" s="205"/>
      <c r="H25" s="205"/>
      <c r="I25" s="205"/>
      <c r="J25" s="205"/>
      <c r="K25" s="205"/>
      <c r="L25" s="205"/>
      <c r="M25" s="178"/>
    </row>
    <row r="26" spans="1:13" x14ac:dyDescent="0.25">
      <c r="A26" s="486"/>
      <c r="B26" s="487"/>
      <c r="C26" s="560"/>
      <c r="D26" s="651"/>
      <c r="E26" s="199"/>
      <c r="F26" s="205"/>
      <c r="G26" s="205"/>
      <c r="H26" s="205"/>
      <c r="I26" s="205"/>
      <c r="J26" s="205"/>
      <c r="K26" s="205"/>
      <c r="L26" s="205"/>
      <c r="M26" s="178"/>
    </row>
    <row r="27" spans="1:13" x14ac:dyDescent="0.25">
      <c r="A27" s="486"/>
      <c r="B27" s="487"/>
      <c r="C27" s="560"/>
      <c r="D27" s="651"/>
      <c r="E27" s="199"/>
      <c r="F27" s="205"/>
      <c r="G27" s="205"/>
      <c r="H27" s="205"/>
      <c r="I27" s="205"/>
      <c r="J27" s="205"/>
      <c r="K27" s="205"/>
      <c r="L27" s="205"/>
      <c r="M27" s="178"/>
    </row>
    <row r="28" spans="1:13" x14ac:dyDescent="0.25">
      <c r="A28" s="486"/>
      <c r="B28" s="487"/>
      <c r="C28" s="560"/>
      <c r="D28" s="651"/>
      <c r="E28" s="199"/>
      <c r="F28" s="205"/>
      <c r="G28" s="205"/>
      <c r="H28" s="205"/>
      <c r="I28" s="205"/>
      <c r="J28" s="205"/>
      <c r="K28" s="205"/>
      <c r="L28" s="205"/>
      <c r="M28" s="178"/>
    </row>
    <row r="29" spans="1:13" x14ac:dyDescent="0.25">
      <c r="A29" s="486"/>
      <c r="B29" s="487"/>
      <c r="C29" s="560"/>
      <c r="D29" s="651"/>
      <c r="E29" s="199"/>
      <c r="F29" s="205"/>
      <c r="G29" s="205"/>
      <c r="H29" s="205"/>
      <c r="I29" s="205"/>
      <c r="J29" s="205"/>
      <c r="K29" s="205"/>
      <c r="L29" s="205"/>
      <c r="M29" s="178"/>
    </row>
    <row r="30" spans="1:13" x14ac:dyDescent="0.25">
      <c r="A30" s="486"/>
      <c r="B30" s="487"/>
      <c r="C30" s="560"/>
      <c r="D30" s="651"/>
      <c r="E30" s="199"/>
      <c r="F30" s="205"/>
      <c r="G30" s="205"/>
      <c r="H30" s="205"/>
      <c r="I30" s="205"/>
      <c r="J30" s="205"/>
      <c r="K30" s="205"/>
      <c r="L30" s="205"/>
      <c r="M30" s="178"/>
    </row>
    <row r="31" spans="1:13" x14ac:dyDescent="0.25">
      <c r="A31" s="486"/>
      <c r="B31" s="487"/>
      <c r="C31" s="560"/>
      <c r="D31" s="651"/>
      <c r="E31" s="199"/>
      <c r="F31" s="205"/>
      <c r="G31" s="205"/>
      <c r="H31" s="205"/>
      <c r="I31" s="205"/>
      <c r="J31" s="205"/>
      <c r="K31" s="205"/>
      <c r="L31" s="205"/>
      <c r="M31" s="178"/>
    </row>
    <row r="32" spans="1:13" x14ac:dyDescent="0.25">
      <c r="A32" s="488"/>
      <c r="B32" s="489"/>
      <c r="C32" s="561"/>
      <c r="D32" s="652"/>
      <c r="E32" s="248"/>
      <c r="F32" s="207"/>
      <c r="G32" s="207"/>
      <c r="H32" s="207"/>
      <c r="I32" s="207"/>
      <c r="J32" s="207"/>
      <c r="K32" s="207"/>
      <c r="L32" s="207"/>
      <c r="M32" s="178"/>
    </row>
    <row r="33" spans="1:13" ht="23.25" customHeight="1" x14ac:dyDescent="0.25">
      <c r="A33" s="667" t="s">
        <v>241</v>
      </c>
      <c r="B33" s="845"/>
      <c r="C33" s="54">
        <f>IF(I3*0.33/3&lt;1, 1, I3*0.33/3)</f>
        <v>1</v>
      </c>
      <c r="D33" s="96">
        <v>6</v>
      </c>
      <c r="E33" s="244"/>
      <c r="F33" s="269"/>
      <c r="G33" s="819"/>
      <c r="H33" s="819"/>
      <c r="I33" s="819"/>
      <c r="J33" s="819"/>
      <c r="K33" s="819"/>
      <c r="L33" s="820"/>
      <c r="M33" s="178"/>
    </row>
    <row r="34" spans="1:13" x14ac:dyDescent="0.25">
      <c r="A34" s="843" t="s">
        <v>214</v>
      </c>
      <c r="B34" s="846"/>
      <c r="C34" s="464"/>
      <c r="D34" s="449">
        <v>2</v>
      </c>
      <c r="E34" s="199" t="s">
        <v>350</v>
      </c>
      <c r="F34" s="98" t="s">
        <v>351</v>
      </c>
      <c r="G34" s="98"/>
      <c r="H34" s="98" t="s">
        <v>352</v>
      </c>
      <c r="I34" s="98"/>
      <c r="J34" s="98">
        <v>0.3</v>
      </c>
      <c r="K34" s="98">
        <v>0.3</v>
      </c>
      <c r="L34" s="98" t="s">
        <v>353</v>
      </c>
      <c r="M34" s="178"/>
    </row>
    <row r="35" spans="1:13" x14ac:dyDescent="0.25">
      <c r="A35" s="614" t="s">
        <v>354</v>
      </c>
      <c r="B35" s="842"/>
      <c r="C35" s="847"/>
      <c r="D35" s="519">
        <v>2</v>
      </c>
      <c r="E35" s="214" t="s">
        <v>72</v>
      </c>
      <c r="F35" s="212" t="s">
        <v>355</v>
      </c>
      <c r="G35" s="212"/>
      <c r="H35" s="212" t="s">
        <v>356</v>
      </c>
      <c r="I35" s="212"/>
      <c r="J35" s="212" t="s">
        <v>357</v>
      </c>
      <c r="K35" s="212">
        <v>1</v>
      </c>
      <c r="L35" s="212" t="s">
        <v>33</v>
      </c>
      <c r="M35" s="178"/>
    </row>
    <row r="36" spans="1:13" x14ac:dyDescent="0.25">
      <c r="A36" s="843" t="s">
        <v>358</v>
      </c>
      <c r="B36" s="613"/>
      <c r="C36" s="848"/>
      <c r="D36" s="521"/>
      <c r="E36" s="216" t="s">
        <v>359</v>
      </c>
      <c r="F36" s="201"/>
      <c r="G36" s="201"/>
      <c r="H36" s="201"/>
      <c r="I36" s="201"/>
      <c r="J36" s="201"/>
      <c r="K36" s="201"/>
      <c r="L36" s="201"/>
      <c r="M36" s="178"/>
    </row>
    <row r="37" spans="1:13" x14ac:dyDescent="0.25">
      <c r="A37" s="612" t="s">
        <v>360</v>
      </c>
      <c r="B37" s="613"/>
      <c r="C37" s="848"/>
      <c r="D37" s="521"/>
      <c r="E37" s="215" t="s">
        <v>361</v>
      </c>
      <c r="F37" s="202"/>
      <c r="G37" s="202"/>
      <c r="H37" s="202"/>
      <c r="I37" s="202"/>
      <c r="J37" s="202"/>
      <c r="K37" s="202"/>
      <c r="L37" s="202"/>
      <c r="M37" s="178"/>
    </row>
    <row r="38" spans="1:13" x14ac:dyDescent="0.25">
      <c r="A38" s="843" t="s">
        <v>362</v>
      </c>
      <c r="B38" s="613"/>
      <c r="C38" s="848"/>
      <c r="D38" s="521"/>
      <c r="E38" s="199" t="s">
        <v>363</v>
      </c>
      <c r="F38" s="205"/>
      <c r="G38" s="205"/>
      <c r="H38" s="205"/>
      <c r="I38" s="205"/>
      <c r="J38" s="205"/>
      <c r="K38" s="205"/>
      <c r="L38" s="205"/>
      <c r="M38" s="178"/>
    </row>
    <row r="39" spans="1:13" x14ac:dyDescent="0.25">
      <c r="A39" s="840" t="s">
        <v>364</v>
      </c>
      <c r="B39" s="844"/>
      <c r="C39" s="849"/>
      <c r="D39" s="522"/>
      <c r="E39" s="248"/>
      <c r="F39" s="207"/>
      <c r="G39" s="207"/>
      <c r="H39" s="207"/>
      <c r="I39" s="207"/>
      <c r="J39" s="207"/>
      <c r="K39" s="207"/>
      <c r="L39" s="207"/>
      <c r="M39" s="178"/>
    </row>
    <row r="40" spans="1:13" x14ac:dyDescent="0.25">
      <c r="A40" s="839" t="s">
        <v>215</v>
      </c>
      <c r="B40" s="615"/>
      <c r="C40" s="847"/>
      <c r="D40" s="521">
        <v>2</v>
      </c>
      <c r="E40" s="214" t="s">
        <v>365</v>
      </c>
      <c r="F40" s="212" t="s">
        <v>355</v>
      </c>
      <c r="G40" s="212"/>
      <c r="H40" s="212" t="s">
        <v>356</v>
      </c>
      <c r="I40" s="212"/>
      <c r="J40" s="246">
        <v>0.5</v>
      </c>
      <c r="K40" s="246">
        <v>0.5</v>
      </c>
      <c r="L40" s="212" t="s">
        <v>366</v>
      </c>
      <c r="M40" s="178"/>
    </row>
    <row r="41" spans="1:13" x14ac:dyDescent="0.25">
      <c r="A41" s="840"/>
      <c r="B41" s="617"/>
      <c r="C41" s="850"/>
      <c r="D41" s="521"/>
      <c r="E41" s="108" t="s">
        <v>367</v>
      </c>
      <c r="F41" s="110"/>
      <c r="G41" s="110"/>
      <c r="H41" s="110"/>
      <c r="I41" s="110"/>
      <c r="J41" s="205">
        <v>0.5</v>
      </c>
      <c r="K41" s="110">
        <v>0.5</v>
      </c>
      <c r="L41" s="110" t="s">
        <v>368</v>
      </c>
      <c r="M41" s="178"/>
    </row>
    <row r="42" spans="1:13" x14ac:dyDescent="0.25">
      <c r="A42" s="840"/>
      <c r="B42" s="617"/>
      <c r="C42" s="850"/>
      <c r="D42" s="521"/>
      <c r="E42" s="215" t="s">
        <v>369</v>
      </c>
      <c r="F42" s="202"/>
      <c r="G42" s="202"/>
      <c r="H42" s="202"/>
      <c r="I42" s="202"/>
      <c r="J42" s="110">
        <v>0.5</v>
      </c>
      <c r="K42" s="110">
        <v>0.5</v>
      </c>
      <c r="L42" s="202"/>
      <c r="M42" s="178"/>
    </row>
    <row r="43" spans="1:13" x14ac:dyDescent="0.25">
      <c r="A43" s="840"/>
      <c r="B43" s="617"/>
      <c r="C43" s="850"/>
      <c r="D43" s="521"/>
      <c r="E43" s="199" t="s">
        <v>370</v>
      </c>
      <c r="F43" s="205"/>
      <c r="G43" s="205"/>
      <c r="H43" s="205"/>
      <c r="I43" s="205"/>
      <c r="J43" s="110">
        <v>0.5</v>
      </c>
      <c r="K43" s="110">
        <v>0.5</v>
      </c>
      <c r="L43" s="205"/>
      <c r="M43" s="178"/>
    </row>
    <row r="44" spans="1:13" x14ac:dyDescent="0.25">
      <c r="A44" s="841"/>
      <c r="B44" s="619"/>
      <c r="C44" s="851"/>
      <c r="D44" s="522"/>
      <c r="E44" s="248" t="s">
        <v>371</v>
      </c>
      <c r="F44" s="207"/>
      <c r="G44" s="207"/>
      <c r="H44" s="207"/>
      <c r="I44" s="207"/>
      <c r="J44" s="201">
        <v>0.5</v>
      </c>
      <c r="K44" s="201">
        <v>0.5</v>
      </c>
      <c r="L44" s="207"/>
      <c r="M44" s="178"/>
    </row>
    <row r="45" spans="1:13" x14ac:dyDescent="0.25">
      <c r="A45" s="508" t="s">
        <v>15</v>
      </c>
      <c r="B45" s="544"/>
      <c r="C45" s="547" t="s">
        <v>9</v>
      </c>
      <c r="D45" s="514"/>
      <c r="E45" s="638" t="s">
        <v>16</v>
      </c>
      <c r="F45" s="638" t="s">
        <v>17</v>
      </c>
      <c r="G45" s="638" t="s">
        <v>18</v>
      </c>
      <c r="H45" s="638" t="s">
        <v>19</v>
      </c>
      <c r="I45" s="638" t="s">
        <v>161</v>
      </c>
      <c r="J45" s="638" t="s">
        <v>21</v>
      </c>
      <c r="K45" s="638" t="s">
        <v>22</v>
      </c>
      <c r="L45" s="711" t="s">
        <v>203</v>
      </c>
      <c r="M45" s="178"/>
    </row>
    <row r="46" spans="1:13" x14ac:dyDescent="0.25">
      <c r="A46" s="545"/>
      <c r="B46" s="546"/>
      <c r="C46" s="99" t="s">
        <v>27</v>
      </c>
      <c r="D46" s="94" t="s">
        <v>14</v>
      </c>
      <c r="E46" s="639"/>
      <c r="F46" s="643"/>
      <c r="G46" s="639"/>
      <c r="H46" s="639"/>
      <c r="I46" s="639"/>
      <c r="J46" s="639"/>
      <c r="K46" s="639"/>
      <c r="L46" s="677"/>
      <c r="M46" s="178"/>
    </row>
    <row r="47" spans="1:13" ht="15" customHeight="1" x14ac:dyDescent="0.25">
      <c r="A47" s="484" t="s">
        <v>78</v>
      </c>
      <c r="B47" s="485"/>
      <c r="C47" s="835">
        <f>IF(I3*0.67*0.5&lt;1, 1, I3*0.67*0.5)</f>
        <v>1</v>
      </c>
      <c r="D47" s="838">
        <v>2</v>
      </c>
      <c r="E47" s="353" t="s">
        <v>372</v>
      </c>
      <c r="F47" s="116" t="s">
        <v>355</v>
      </c>
      <c r="G47" s="116"/>
      <c r="H47" s="116" t="s">
        <v>356</v>
      </c>
      <c r="I47" s="116"/>
      <c r="J47" s="29">
        <v>5</v>
      </c>
      <c r="K47" s="116">
        <v>100</v>
      </c>
      <c r="L47" s="29" t="s">
        <v>33</v>
      </c>
      <c r="M47" s="178"/>
    </row>
    <row r="48" spans="1:13" x14ac:dyDescent="0.25">
      <c r="A48" s="486"/>
      <c r="B48" s="487"/>
      <c r="C48" s="836"/>
      <c r="D48" s="476"/>
      <c r="E48" s="108" t="s">
        <v>373</v>
      </c>
      <c r="F48" s="110" t="s">
        <v>355</v>
      </c>
      <c r="G48" s="110"/>
      <c r="H48" s="116" t="s">
        <v>356</v>
      </c>
      <c r="I48" s="110"/>
      <c r="J48" s="384" t="s">
        <v>374</v>
      </c>
      <c r="K48" s="110">
        <v>100</v>
      </c>
      <c r="L48" s="35" t="s">
        <v>33</v>
      </c>
      <c r="M48" s="178"/>
    </row>
    <row r="49" spans="1:13" x14ac:dyDescent="0.25">
      <c r="A49" s="486"/>
      <c r="B49" s="487"/>
      <c r="C49" s="836"/>
      <c r="D49" s="476"/>
      <c r="E49" s="108" t="s">
        <v>375</v>
      </c>
      <c r="F49" s="110" t="s">
        <v>355</v>
      </c>
      <c r="G49" s="110"/>
      <c r="H49" s="110" t="s">
        <v>356</v>
      </c>
      <c r="I49" s="110"/>
      <c r="J49" s="110">
        <v>5</v>
      </c>
      <c r="K49" s="110">
        <v>100</v>
      </c>
      <c r="L49" s="110" t="s">
        <v>33</v>
      </c>
      <c r="M49" s="178"/>
    </row>
    <row r="50" spans="1:13" x14ac:dyDescent="0.25">
      <c r="A50" s="486"/>
      <c r="B50" s="487"/>
      <c r="C50" s="836"/>
      <c r="D50" s="476"/>
      <c r="E50" s="108" t="s">
        <v>376</v>
      </c>
      <c r="F50" s="110" t="s">
        <v>355</v>
      </c>
      <c r="G50" s="110"/>
      <c r="H50" s="110" t="s">
        <v>356</v>
      </c>
      <c r="I50" s="110"/>
      <c r="J50" s="378" t="s">
        <v>377</v>
      </c>
      <c r="K50" s="110">
        <v>100</v>
      </c>
      <c r="L50" s="110" t="s">
        <v>33</v>
      </c>
      <c r="M50" s="178"/>
    </row>
    <row r="51" spans="1:13" x14ac:dyDescent="0.25">
      <c r="A51" s="486"/>
      <c r="B51" s="487"/>
      <c r="C51" s="836"/>
      <c r="D51" s="476"/>
      <c r="E51" s="215" t="s">
        <v>378</v>
      </c>
      <c r="F51" s="202" t="s">
        <v>355</v>
      </c>
      <c r="G51" s="202"/>
      <c r="H51" s="202" t="s">
        <v>356</v>
      </c>
      <c r="I51" s="202"/>
      <c r="J51" s="378" t="s">
        <v>377</v>
      </c>
      <c r="K51" s="202">
        <v>100</v>
      </c>
      <c r="L51" s="202" t="s">
        <v>33</v>
      </c>
      <c r="M51" s="178"/>
    </row>
    <row r="52" spans="1:13" x14ac:dyDescent="0.25">
      <c r="A52" s="486"/>
      <c r="B52" s="487"/>
      <c r="C52" s="836"/>
      <c r="D52" s="476"/>
      <c r="E52" s="108" t="s">
        <v>379</v>
      </c>
      <c r="F52" s="110" t="s">
        <v>355</v>
      </c>
      <c r="G52" s="110"/>
      <c r="H52" s="110" t="s">
        <v>356</v>
      </c>
      <c r="I52" s="110"/>
      <c r="J52" s="378" t="s">
        <v>377</v>
      </c>
      <c r="K52" s="110">
        <v>300</v>
      </c>
      <c r="L52" s="110" t="s">
        <v>33</v>
      </c>
      <c r="M52" s="178"/>
    </row>
    <row r="53" spans="1:13" x14ac:dyDescent="0.25">
      <c r="A53" s="486"/>
      <c r="B53" s="487"/>
      <c r="C53" s="836"/>
      <c r="D53" s="476"/>
      <c r="E53" s="216" t="s">
        <v>380</v>
      </c>
      <c r="F53" s="201" t="s">
        <v>355</v>
      </c>
      <c r="G53" s="201"/>
      <c r="H53" s="201" t="s">
        <v>356</v>
      </c>
      <c r="I53" s="201"/>
      <c r="J53" s="378" t="s">
        <v>377</v>
      </c>
      <c r="K53" s="201">
        <v>50</v>
      </c>
      <c r="L53" s="201" t="s">
        <v>33</v>
      </c>
      <c r="M53" s="178"/>
    </row>
    <row r="54" spans="1:13" x14ac:dyDescent="0.25">
      <c r="A54" s="486"/>
      <c r="B54" s="487"/>
      <c r="C54" s="836"/>
      <c r="D54" s="476"/>
      <c r="E54" s="215" t="s">
        <v>381</v>
      </c>
      <c r="F54" s="202" t="s">
        <v>355</v>
      </c>
      <c r="G54" s="202"/>
      <c r="H54" s="202" t="s">
        <v>356</v>
      </c>
      <c r="I54" s="202"/>
      <c r="J54" s="378" t="s">
        <v>377</v>
      </c>
      <c r="K54" s="202">
        <v>50</v>
      </c>
      <c r="L54" s="202" t="s">
        <v>33</v>
      </c>
      <c r="M54" s="178"/>
    </row>
    <row r="55" spans="1:13" x14ac:dyDescent="0.25">
      <c r="A55" s="486"/>
      <c r="B55" s="487"/>
      <c r="C55" s="836"/>
      <c r="D55" s="476"/>
      <c r="E55" s="108" t="s">
        <v>382</v>
      </c>
      <c r="F55" s="110" t="s">
        <v>355</v>
      </c>
      <c r="G55" s="110"/>
      <c r="H55" s="110" t="s">
        <v>356</v>
      </c>
      <c r="I55" s="110"/>
      <c r="J55" s="378" t="s">
        <v>377</v>
      </c>
      <c r="K55" s="110">
        <v>100</v>
      </c>
      <c r="L55" s="110" t="s">
        <v>33</v>
      </c>
      <c r="M55" s="178"/>
    </row>
    <row r="56" spans="1:13" x14ac:dyDescent="0.25">
      <c r="A56" s="486"/>
      <c r="B56" s="487"/>
      <c r="C56" s="836"/>
      <c r="D56" s="476"/>
      <c r="E56" s="199" t="s">
        <v>383</v>
      </c>
      <c r="F56" s="205" t="s">
        <v>355</v>
      </c>
      <c r="G56" s="205"/>
      <c r="H56" s="205" t="s">
        <v>356</v>
      </c>
      <c r="I56" s="205"/>
      <c r="J56" s="378" t="s">
        <v>377</v>
      </c>
      <c r="K56" s="205">
        <v>600</v>
      </c>
      <c r="L56" s="110" t="s">
        <v>33</v>
      </c>
      <c r="M56" s="178"/>
    </row>
    <row r="57" spans="1:13" x14ac:dyDescent="0.25">
      <c r="A57" s="486"/>
      <c r="B57" s="487"/>
      <c r="C57" s="836"/>
      <c r="D57" s="476"/>
      <c r="E57" s="199" t="s">
        <v>384</v>
      </c>
      <c r="F57" s="205" t="s">
        <v>355</v>
      </c>
      <c r="G57" s="205"/>
      <c r="H57" s="205" t="s">
        <v>356</v>
      </c>
      <c r="I57" s="205"/>
      <c r="J57" s="378" t="s">
        <v>377</v>
      </c>
      <c r="K57" s="205">
        <v>150</v>
      </c>
      <c r="L57" s="110" t="s">
        <v>33</v>
      </c>
      <c r="M57" s="178"/>
    </row>
    <row r="58" spans="1:13" x14ac:dyDescent="0.25">
      <c r="A58" s="486"/>
      <c r="B58" s="487"/>
      <c r="C58" s="836"/>
      <c r="D58" s="476"/>
      <c r="E58" s="108" t="s">
        <v>385</v>
      </c>
      <c r="F58" s="110" t="s">
        <v>355</v>
      </c>
      <c r="G58" s="110"/>
      <c r="H58" s="110" t="s">
        <v>356</v>
      </c>
      <c r="I58" s="110"/>
      <c r="J58" s="378" t="s">
        <v>377</v>
      </c>
      <c r="K58" s="110">
        <v>1000</v>
      </c>
      <c r="L58" s="110" t="s">
        <v>33</v>
      </c>
      <c r="M58" s="178"/>
    </row>
    <row r="59" spans="1:13" x14ac:dyDescent="0.25">
      <c r="A59" s="486"/>
      <c r="B59" s="487"/>
      <c r="C59" s="836"/>
      <c r="D59" s="476"/>
      <c r="E59" s="215" t="s">
        <v>386</v>
      </c>
      <c r="F59" s="202" t="s">
        <v>355</v>
      </c>
      <c r="G59" s="202"/>
      <c r="H59" s="202" t="s">
        <v>356</v>
      </c>
      <c r="I59" s="202"/>
      <c r="J59" s="378" t="s">
        <v>377</v>
      </c>
      <c r="K59" s="202">
        <v>100</v>
      </c>
      <c r="L59" s="110" t="s">
        <v>33</v>
      </c>
      <c r="M59" s="178"/>
    </row>
    <row r="60" spans="1:13" x14ac:dyDescent="0.25">
      <c r="A60" s="486"/>
      <c r="B60" s="487"/>
      <c r="C60" s="836"/>
      <c r="D60" s="476"/>
      <c r="E60" s="108" t="s">
        <v>387</v>
      </c>
      <c r="F60" s="202" t="s">
        <v>355</v>
      </c>
      <c r="G60" s="110"/>
      <c r="H60" s="202" t="s">
        <v>356</v>
      </c>
      <c r="I60" s="110"/>
      <c r="J60" s="110">
        <v>10</v>
      </c>
      <c r="K60" s="110">
        <v>200</v>
      </c>
      <c r="L60" s="110" t="s">
        <v>33</v>
      </c>
      <c r="M60" s="178"/>
    </row>
    <row r="61" spans="1:13" x14ac:dyDescent="0.25">
      <c r="A61" s="486"/>
      <c r="B61" s="487"/>
      <c r="C61" s="836"/>
      <c r="D61" s="476"/>
      <c r="E61" s="108"/>
      <c r="F61" s="110"/>
      <c r="G61" s="110"/>
      <c r="H61" s="110"/>
      <c r="I61" s="110"/>
      <c r="J61" s="110"/>
      <c r="K61" s="110"/>
      <c r="L61" s="110"/>
      <c r="M61" s="178"/>
    </row>
    <row r="62" spans="1:13" x14ac:dyDescent="0.25">
      <c r="A62" s="486"/>
      <c r="B62" s="487"/>
      <c r="C62" s="836"/>
      <c r="D62" s="476"/>
      <c r="E62" s="108"/>
      <c r="F62" s="110"/>
      <c r="G62" s="110"/>
      <c r="H62" s="110"/>
      <c r="I62" s="110"/>
      <c r="J62" s="110"/>
      <c r="K62" s="110"/>
      <c r="L62" s="110"/>
      <c r="M62" s="178"/>
    </row>
    <row r="63" spans="1:13" x14ac:dyDescent="0.25">
      <c r="A63" s="486"/>
      <c r="B63" s="487"/>
      <c r="C63" s="836"/>
      <c r="D63" s="476"/>
      <c r="E63" s="199"/>
      <c r="F63" s="205"/>
      <c r="G63" s="205"/>
      <c r="H63" s="205"/>
      <c r="I63" s="205"/>
      <c r="J63" s="205"/>
      <c r="K63" s="205"/>
      <c r="L63" s="205"/>
      <c r="M63" s="178"/>
    </row>
    <row r="64" spans="1:13" x14ac:dyDescent="0.25">
      <c r="A64" s="486"/>
      <c r="B64" s="487"/>
      <c r="C64" s="836"/>
      <c r="D64" s="476"/>
      <c r="E64" s="199"/>
      <c r="F64" s="205"/>
      <c r="G64" s="205"/>
      <c r="H64" s="205"/>
      <c r="I64" s="205"/>
      <c r="J64" s="205"/>
      <c r="K64" s="205"/>
      <c r="L64" s="205"/>
      <c r="M64" s="178"/>
    </row>
    <row r="65" spans="1:13" x14ac:dyDescent="0.25">
      <c r="A65" s="486"/>
      <c r="B65" s="487"/>
      <c r="C65" s="836"/>
      <c r="D65" s="476"/>
      <c r="E65" s="199"/>
      <c r="F65" s="205"/>
      <c r="G65" s="205"/>
      <c r="H65" s="205"/>
      <c r="I65" s="205"/>
      <c r="J65" s="205"/>
      <c r="K65" s="205"/>
      <c r="L65" s="205"/>
      <c r="M65" s="178"/>
    </row>
    <row r="66" spans="1:13" x14ac:dyDescent="0.25">
      <c r="A66" s="486"/>
      <c r="B66" s="487"/>
      <c r="C66" s="836"/>
      <c r="D66" s="476"/>
      <c r="E66" s="199"/>
      <c r="F66" s="205"/>
      <c r="G66" s="205"/>
      <c r="H66" s="205"/>
      <c r="I66" s="205"/>
      <c r="J66" s="205"/>
      <c r="K66" s="205"/>
      <c r="L66" s="205"/>
      <c r="M66" s="178"/>
    </row>
    <row r="67" spans="1:13" x14ac:dyDescent="0.25">
      <c r="A67" s="486"/>
      <c r="B67" s="487"/>
      <c r="C67" s="836"/>
      <c r="D67" s="476"/>
      <c r="E67" s="199"/>
      <c r="F67" s="205"/>
      <c r="G67" s="205"/>
      <c r="H67" s="205"/>
      <c r="I67" s="205"/>
      <c r="J67" s="205"/>
      <c r="K67" s="205"/>
      <c r="L67" s="205"/>
      <c r="M67" s="178"/>
    </row>
    <row r="68" spans="1:13" x14ac:dyDescent="0.25">
      <c r="A68" s="486"/>
      <c r="B68" s="487"/>
      <c r="C68" s="836"/>
      <c r="D68" s="476"/>
      <c r="E68" s="199"/>
      <c r="F68" s="205"/>
      <c r="G68" s="205"/>
      <c r="H68" s="205"/>
      <c r="I68" s="205"/>
      <c r="J68" s="205"/>
      <c r="K68" s="205"/>
      <c r="L68" s="205"/>
      <c r="M68" s="178"/>
    </row>
    <row r="69" spans="1:13" x14ac:dyDescent="0.25">
      <c r="A69" s="486"/>
      <c r="B69" s="487"/>
      <c r="C69" s="836"/>
      <c r="D69" s="476"/>
      <c r="E69" s="199"/>
      <c r="F69" s="205"/>
      <c r="G69" s="205"/>
      <c r="H69" s="205"/>
      <c r="I69" s="205"/>
      <c r="J69" s="205"/>
      <c r="K69" s="205"/>
      <c r="L69" s="205"/>
      <c r="M69" s="178"/>
    </row>
    <row r="70" spans="1:13" x14ac:dyDescent="0.25">
      <c r="A70" s="488"/>
      <c r="B70" s="489"/>
      <c r="C70" s="837"/>
      <c r="D70" s="477"/>
      <c r="E70" s="248"/>
      <c r="F70" s="207"/>
      <c r="G70" s="207"/>
      <c r="H70" s="207"/>
      <c r="I70" s="207"/>
      <c r="J70" s="207"/>
      <c r="K70" s="207"/>
      <c r="L70" s="207"/>
      <c r="M70" s="178"/>
    </row>
    <row r="71" spans="1:13" x14ac:dyDescent="0.25">
      <c r="A71" s="484" t="s">
        <v>95</v>
      </c>
      <c r="B71" s="485"/>
      <c r="C71" s="830">
        <f>IF(I3*0.67*0.2&lt;1, 1, I3*0.67*0.2)</f>
        <v>1</v>
      </c>
      <c r="D71" s="475">
        <v>2</v>
      </c>
      <c r="E71" s="379" t="s">
        <v>388</v>
      </c>
      <c r="F71" s="201" t="s">
        <v>355</v>
      </c>
      <c r="G71" s="201"/>
      <c r="H71" s="201" t="s">
        <v>389</v>
      </c>
      <c r="I71" s="201"/>
      <c r="J71" s="201"/>
      <c r="K71" s="201"/>
      <c r="L71" s="201" t="s">
        <v>33</v>
      </c>
      <c r="M71" s="178"/>
    </row>
    <row r="72" spans="1:13" x14ac:dyDescent="0.25">
      <c r="A72" s="486"/>
      <c r="B72" s="487"/>
      <c r="C72" s="830"/>
      <c r="D72" s="476"/>
      <c r="E72" s="216"/>
      <c r="F72" s="201"/>
      <c r="G72" s="201"/>
      <c r="H72" s="201"/>
      <c r="I72" s="201"/>
      <c r="J72" s="201"/>
      <c r="K72" s="201"/>
      <c r="L72" s="201"/>
      <c r="M72" s="178"/>
    </row>
    <row r="73" spans="1:13" x14ac:dyDescent="0.25">
      <c r="A73" s="486"/>
      <c r="B73" s="487"/>
      <c r="C73" s="830"/>
      <c r="D73" s="476"/>
      <c r="E73" s="216"/>
      <c r="F73" s="201"/>
      <c r="G73" s="201"/>
      <c r="H73" s="201"/>
      <c r="I73" s="201"/>
      <c r="J73" s="201"/>
      <c r="K73" s="201"/>
      <c r="L73" s="201"/>
      <c r="M73" s="178"/>
    </row>
    <row r="74" spans="1:13" x14ac:dyDescent="0.25">
      <c r="A74" s="486"/>
      <c r="B74" s="487"/>
      <c r="C74" s="830"/>
      <c r="D74" s="476"/>
      <c r="E74" s="216"/>
      <c r="F74" s="201"/>
      <c r="G74" s="201"/>
      <c r="H74" s="201"/>
      <c r="I74" s="201"/>
      <c r="J74" s="201"/>
      <c r="K74" s="201"/>
      <c r="L74" s="201"/>
      <c r="M74" s="178"/>
    </row>
    <row r="75" spans="1:13" x14ac:dyDescent="0.25">
      <c r="A75" s="486"/>
      <c r="B75" s="487"/>
      <c r="C75" s="830"/>
      <c r="D75" s="476"/>
      <c r="E75" s="216"/>
      <c r="F75" s="201"/>
      <c r="G75" s="201"/>
      <c r="H75" s="201"/>
      <c r="I75" s="201"/>
      <c r="J75" s="201"/>
      <c r="K75" s="201"/>
      <c r="L75" s="201"/>
      <c r="M75" s="178"/>
    </row>
    <row r="76" spans="1:13" x14ac:dyDescent="0.25">
      <c r="A76" s="486"/>
      <c r="B76" s="487"/>
      <c r="C76" s="830"/>
      <c r="D76" s="476"/>
      <c r="E76" s="216"/>
      <c r="F76" s="201"/>
      <c r="G76" s="201"/>
      <c r="H76" s="201"/>
      <c r="I76" s="201"/>
      <c r="J76" s="201"/>
      <c r="K76" s="201"/>
      <c r="L76" s="201"/>
      <c r="M76" s="178"/>
    </row>
    <row r="77" spans="1:13" x14ac:dyDescent="0.25">
      <c r="A77" s="486"/>
      <c r="B77" s="487"/>
      <c r="C77" s="830"/>
      <c r="D77" s="476"/>
      <c r="E77" s="108"/>
      <c r="F77" s="110"/>
      <c r="G77" s="110"/>
      <c r="H77" s="110"/>
      <c r="I77" s="110"/>
      <c r="J77" s="110"/>
      <c r="K77" s="110"/>
      <c r="L77" s="110"/>
      <c r="M77" s="178"/>
    </row>
    <row r="78" spans="1:13" x14ac:dyDescent="0.25">
      <c r="A78" s="486"/>
      <c r="B78" s="487"/>
      <c r="C78" s="830"/>
      <c r="D78" s="476"/>
      <c r="E78" s="108"/>
      <c r="F78" s="110"/>
      <c r="G78" s="110"/>
      <c r="H78" s="110"/>
      <c r="I78" s="110"/>
      <c r="J78" s="110"/>
      <c r="K78" s="110"/>
      <c r="L78" s="110"/>
      <c r="M78" s="178"/>
    </row>
    <row r="79" spans="1:13" x14ac:dyDescent="0.25">
      <c r="A79" s="488"/>
      <c r="B79" s="489"/>
      <c r="C79" s="831"/>
      <c r="D79" s="477"/>
      <c r="E79" s="197"/>
      <c r="F79" s="198"/>
      <c r="G79" s="198"/>
      <c r="H79" s="198"/>
      <c r="I79" s="198"/>
      <c r="J79" s="198"/>
      <c r="K79" s="198"/>
      <c r="L79" s="198"/>
      <c r="M79" s="178"/>
    </row>
    <row r="80" spans="1:13" ht="15" customHeight="1" x14ac:dyDescent="0.25">
      <c r="A80" s="620" t="s">
        <v>116</v>
      </c>
      <c r="B80" s="621"/>
      <c r="C80" s="832"/>
      <c r="D80" s="475"/>
      <c r="E80" s="82"/>
      <c r="F80" s="29"/>
      <c r="G80" s="29"/>
      <c r="H80" s="29"/>
      <c r="I80" s="29"/>
      <c r="J80" s="29"/>
      <c r="K80" s="29"/>
      <c r="L80" s="29"/>
      <c r="M80" s="178"/>
    </row>
    <row r="81" spans="1:13" x14ac:dyDescent="0.25">
      <c r="A81" s="622"/>
      <c r="B81" s="623"/>
      <c r="C81" s="833"/>
      <c r="D81" s="476"/>
      <c r="E81" s="34"/>
      <c r="F81" s="32"/>
      <c r="G81" s="32"/>
      <c r="H81" s="32"/>
      <c r="I81" s="32"/>
      <c r="J81" s="32"/>
      <c r="K81" s="32"/>
      <c r="L81" s="32"/>
      <c r="M81" s="178"/>
    </row>
    <row r="82" spans="1:13" x14ac:dyDescent="0.25">
      <c r="A82" s="622"/>
      <c r="B82" s="623"/>
      <c r="C82" s="833"/>
      <c r="D82" s="476"/>
      <c r="E82" s="34"/>
      <c r="F82" s="32"/>
      <c r="G82" s="32"/>
      <c r="H82" s="32"/>
      <c r="I82" s="32"/>
      <c r="J82" s="32"/>
      <c r="K82" s="32"/>
      <c r="L82" s="32"/>
      <c r="M82" s="178"/>
    </row>
    <row r="83" spans="1:13" x14ac:dyDescent="0.25">
      <c r="A83" s="624"/>
      <c r="B83" s="625"/>
      <c r="C83" s="834"/>
      <c r="D83" s="477"/>
      <c r="E83" s="36"/>
      <c r="F83" s="38"/>
      <c r="G83" s="38"/>
      <c r="H83" s="38"/>
      <c r="I83" s="38"/>
      <c r="J83" s="38"/>
      <c r="K83" s="38"/>
      <c r="L83" s="38"/>
      <c r="M83" s="178"/>
    </row>
    <row r="84" spans="1:13" x14ac:dyDescent="0.25">
      <c r="A84" s="508" t="s">
        <v>15</v>
      </c>
      <c r="B84" s="640"/>
      <c r="C84" s="547" t="s">
        <v>9</v>
      </c>
      <c r="D84" s="514"/>
      <c r="E84" s="638" t="s">
        <v>16</v>
      </c>
      <c r="F84" s="638" t="s">
        <v>17</v>
      </c>
      <c r="G84" s="638" t="s">
        <v>18</v>
      </c>
      <c r="H84" s="638" t="s">
        <v>19</v>
      </c>
      <c r="I84" s="638" t="s">
        <v>161</v>
      </c>
      <c r="J84" s="638" t="s">
        <v>21</v>
      </c>
      <c r="K84" s="638" t="s">
        <v>22</v>
      </c>
      <c r="L84" s="711" t="s">
        <v>203</v>
      </c>
      <c r="M84" s="178"/>
    </row>
    <row r="85" spans="1:13" ht="15.75" thickBot="1" x14ac:dyDescent="0.3">
      <c r="A85" s="641"/>
      <c r="B85" s="642"/>
      <c r="C85" s="375" t="s">
        <v>27</v>
      </c>
      <c r="D85" s="94" t="s">
        <v>14</v>
      </c>
      <c r="E85" s="639"/>
      <c r="F85" s="643"/>
      <c r="G85" s="639"/>
      <c r="H85" s="639"/>
      <c r="I85" s="639"/>
      <c r="J85" s="639"/>
      <c r="K85" s="639"/>
      <c r="L85" s="677"/>
      <c r="M85" s="178"/>
    </row>
    <row r="86" spans="1:13" ht="55.5" customHeight="1" thickBot="1" x14ac:dyDescent="0.3">
      <c r="A86" s="636" t="s">
        <v>465</v>
      </c>
      <c r="B86" s="829"/>
      <c r="C86" s="71">
        <f>IF(I3*0.67*0.3&lt;1, 1, I3*0.67*0.3)</f>
        <v>1</v>
      </c>
      <c r="D86" s="250">
        <v>6</v>
      </c>
      <c r="E86" s="268"/>
      <c r="F86" s="269"/>
      <c r="G86" s="819"/>
      <c r="H86" s="819"/>
      <c r="I86" s="819"/>
      <c r="J86" s="819"/>
      <c r="K86" s="819"/>
      <c r="L86" s="820"/>
      <c r="M86" s="178"/>
    </row>
    <row r="87" spans="1:13" ht="15" customHeight="1" x14ac:dyDescent="0.25">
      <c r="A87" s="484" t="s">
        <v>120</v>
      </c>
      <c r="B87" s="485"/>
      <c r="C87" s="473"/>
      <c r="D87" s="475">
        <v>2</v>
      </c>
      <c r="E87" s="214" t="s">
        <v>390</v>
      </c>
      <c r="F87" s="212" t="s">
        <v>355</v>
      </c>
      <c r="G87" s="212"/>
      <c r="H87" s="212" t="s">
        <v>391</v>
      </c>
      <c r="I87" s="212"/>
      <c r="J87" s="380" t="s">
        <v>392</v>
      </c>
      <c r="K87" s="212">
        <v>2000</v>
      </c>
      <c r="L87" s="212" t="s">
        <v>33</v>
      </c>
      <c r="M87" s="178"/>
    </row>
    <row r="88" spans="1:13" x14ac:dyDescent="0.25">
      <c r="A88" s="486"/>
      <c r="B88" s="487"/>
      <c r="C88" s="473"/>
      <c r="D88" s="476"/>
      <c r="E88" s="108" t="s">
        <v>393</v>
      </c>
      <c r="F88" s="110" t="s">
        <v>355</v>
      </c>
      <c r="G88" s="110"/>
      <c r="H88" s="110" t="s">
        <v>394</v>
      </c>
      <c r="I88" s="110"/>
      <c r="J88" s="110">
        <v>10</v>
      </c>
      <c r="K88" s="110"/>
      <c r="L88" s="110" t="s">
        <v>33</v>
      </c>
      <c r="M88" s="178"/>
    </row>
    <row r="89" spans="1:13" x14ac:dyDescent="0.25">
      <c r="A89" s="486"/>
      <c r="B89" s="487"/>
      <c r="C89" s="473"/>
      <c r="D89" s="476"/>
      <c r="E89" s="215"/>
      <c r="F89" s="202"/>
      <c r="G89" s="202"/>
      <c r="H89" s="202"/>
      <c r="I89" s="202"/>
      <c r="J89" s="202"/>
      <c r="K89" s="202"/>
      <c r="L89" s="202"/>
      <c r="M89" s="178"/>
    </row>
    <row r="90" spans="1:13" x14ac:dyDescent="0.25">
      <c r="A90" s="486"/>
      <c r="B90" s="487"/>
      <c r="C90" s="473"/>
      <c r="D90" s="476"/>
      <c r="E90" s="108"/>
      <c r="F90" s="110"/>
      <c r="G90" s="110"/>
      <c r="H90" s="110"/>
      <c r="I90" s="110"/>
      <c r="J90" s="110"/>
      <c r="K90" s="110"/>
      <c r="L90" s="110"/>
      <c r="M90" s="178"/>
    </row>
    <row r="91" spans="1:13" x14ac:dyDescent="0.25">
      <c r="A91" s="486"/>
      <c r="B91" s="487"/>
      <c r="C91" s="473"/>
      <c r="D91" s="476"/>
      <c r="E91" s="108"/>
      <c r="F91" s="110"/>
      <c r="G91" s="110"/>
      <c r="H91" s="110"/>
      <c r="I91" s="110"/>
      <c r="J91" s="110"/>
      <c r="K91" s="110"/>
      <c r="L91" s="110"/>
      <c r="M91" s="178"/>
    </row>
    <row r="92" spans="1:13" x14ac:dyDescent="0.25">
      <c r="A92" s="486"/>
      <c r="B92" s="487"/>
      <c r="C92" s="473"/>
      <c r="D92" s="476"/>
      <c r="E92" s="108"/>
      <c r="F92" s="110"/>
      <c r="G92" s="110"/>
      <c r="H92" s="110"/>
      <c r="I92" s="110"/>
      <c r="J92" s="110"/>
      <c r="K92" s="110"/>
      <c r="L92" s="110"/>
      <c r="M92" s="178"/>
    </row>
    <row r="93" spans="1:13" x14ac:dyDescent="0.25">
      <c r="A93" s="486"/>
      <c r="B93" s="487"/>
      <c r="C93" s="473"/>
      <c r="D93" s="476"/>
      <c r="E93" s="108"/>
      <c r="F93" s="110"/>
      <c r="G93" s="110"/>
      <c r="H93" s="110"/>
      <c r="I93" s="110"/>
      <c r="J93" s="110"/>
      <c r="K93" s="110"/>
      <c r="L93" s="110"/>
      <c r="M93" s="178"/>
    </row>
    <row r="94" spans="1:13" x14ac:dyDescent="0.25">
      <c r="A94" s="486"/>
      <c r="B94" s="487"/>
      <c r="C94" s="473"/>
      <c r="D94" s="476"/>
      <c r="E94" s="108"/>
      <c r="F94" s="110"/>
      <c r="G94" s="110"/>
      <c r="H94" s="110"/>
      <c r="I94" s="110"/>
      <c r="J94" s="110"/>
      <c r="K94" s="110"/>
      <c r="L94" s="110"/>
      <c r="M94" s="178"/>
    </row>
    <row r="95" spans="1:13" x14ac:dyDescent="0.25">
      <c r="A95" s="486"/>
      <c r="B95" s="487"/>
      <c r="C95" s="473"/>
      <c r="D95" s="476"/>
      <c r="E95" s="108"/>
      <c r="F95" s="110"/>
      <c r="G95" s="110"/>
      <c r="H95" s="110"/>
      <c r="I95" s="110"/>
      <c r="J95" s="110"/>
      <c r="K95" s="110"/>
      <c r="L95" s="110"/>
      <c r="M95" s="178"/>
    </row>
    <row r="96" spans="1:13" x14ac:dyDescent="0.25">
      <c r="A96" s="486"/>
      <c r="B96" s="487"/>
      <c r="C96" s="473"/>
      <c r="D96" s="476"/>
      <c r="E96" s="108"/>
      <c r="F96" s="110"/>
      <c r="G96" s="110"/>
      <c r="H96" s="110"/>
      <c r="I96" s="110"/>
      <c r="J96" s="110"/>
      <c r="K96" s="110"/>
      <c r="L96" s="110"/>
      <c r="M96" s="178"/>
    </row>
    <row r="97" spans="1:13" x14ac:dyDescent="0.25">
      <c r="A97" s="486"/>
      <c r="B97" s="487"/>
      <c r="C97" s="473"/>
      <c r="D97" s="476"/>
      <c r="E97" s="108"/>
      <c r="F97" s="110"/>
      <c r="G97" s="110"/>
      <c r="H97" s="110"/>
      <c r="I97" s="110"/>
      <c r="J97" s="110"/>
      <c r="K97" s="110"/>
      <c r="L97" s="110"/>
      <c r="M97" s="178"/>
    </row>
    <row r="98" spans="1:13" x14ac:dyDescent="0.25">
      <c r="A98" s="486"/>
      <c r="B98" s="487"/>
      <c r="C98" s="473"/>
      <c r="D98" s="476"/>
      <c r="E98" s="108"/>
      <c r="F98" s="110"/>
      <c r="G98" s="110"/>
      <c r="H98" s="110"/>
      <c r="I98" s="110"/>
      <c r="J98" s="110"/>
      <c r="K98" s="110"/>
      <c r="L98" s="110"/>
      <c r="M98" s="178"/>
    </row>
    <row r="99" spans="1:13" x14ac:dyDescent="0.25">
      <c r="A99" s="486"/>
      <c r="B99" s="487"/>
      <c r="C99" s="473"/>
      <c r="D99" s="476"/>
      <c r="E99" s="108"/>
      <c r="F99" s="110"/>
      <c r="G99" s="110"/>
      <c r="H99" s="110"/>
      <c r="I99" s="110"/>
      <c r="J99" s="110"/>
      <c r="K99" s="110"/>
      <c r="L99" s="110"/>
      <c r="M99" s="178"/>
    </row>
    <row r="100" spans="1:13" x14ac:dyDescent="0.25">
      <c r="A100" s="486"/>
      <c r="B100" s="487"/>
      <c r="C100" s="473"/>
      <c r="D100" s="476"/>
      <c r="E100" s="108"/>
      <c r="F100" s="110"/>
      <c r="G100" s="110"/>
      <c r="H100" s="110"/>
      <c r="I100" s="110"/>
      <c r="J100" s="110"/>
      <c r="K100" s="110"/>
      <c r="L100" s="110"/>
      <c r="M100" s="178"/>
    </row>
    <row r="101" spans="1:13" x14ac:dyDescent="0.25">
      <c r="A101" s="486"/>
      <c r="B101" s="487"/>
      <c r="C101" s="473"/>
      <c r="D101" s="476"/>
      <c r="E101" s="108"/>
      <c r="F101" s="110"/>
      <c r="G101" s="110"/>
      <c r="H101" s="110"/>
      <c r="I101" s="110"/>
      <c r="J101" s="110"/>
      <c r="K101" s="110"/>
      <c r="L101" s="110"/>
      <c r="M101" s="178"/>
    </row>
    <row r="102" spans="1:13" x14ac:dyDescent="0.25">
      <c r="A102" s="486"/>
      <c r="B102" s="487"/>
      <c r="C102" s="473"/>
      <c r="D102" s="476"/>
      <c r="E102" s="108"/>
      <c r="F102" s="110"/>
      <c r="G102" s="110"/>
      <c r="H102" s="110"/>
      <c r="I102" s="110"/>
      <c r="J102" s="110"/>
      <c r="K102" s="110"/>
      <c r="L102" s="110"/>
      <c r="M102" s="178"/>
    </row>
    <row r="103" spans="1:13" x14ac:dyDescent="0.25">
      <c r="A103" s="486"/>
      <c r="B103" s="487"/>
      <c r="C103" s="473"/>
      <c r="D103" s="476"/>
      <c r="E103" s="108"/>
      <c r="F103" s="110"/>
      <c r="G103" s="110"/>
      <c r="H103" s="110"/>
      <c r="I103" s="110"/>
      <c r="J103" s="110"/>
      <c r="K103" s="110"/>
      <c r="L103" s="110"/>
      <c r="M103" s="178"/>
    </row>
    <row r="104" spans="1:13" x14ac:dyDescent="0.25">
      <c r="A104" s="486"/>
      <c r="B104" s="487"/>
      <c r="C104" s="473"/>
      <c r="D104" s="476"/>
      <c r="E104" s="108"/>
      <c r="F104" s="110"/>
      <c r="G104" s="110"/>
      <c r="H104" s="110"/>
      <c r="I104" s="110"/>
      <c r="J104" s="110"/>
      <c r="K104" s="110"/>
      <c r="L104" s="110"/>
      <c r="M104" s="178"/>
    </row>
    <row r="105" spans="1:13" x14ac:dyDescent="0.25">
      <c r="A105" s="486"/>
      <c r="B105" s="487"/>
      <c r="C105" s="473"/>
      <c r="D105" s="476"/>
      <c r="E105" s="108"/>
      <c r="F105" s="110"/>
      <c r="G105" s="110"/>
      <c r="H105" s="110"/>
      <c r="I105" s="110"/>
      <c r="J105" s="110"/>
      <c r="K105" s="110"/>
      <c r="L105" s="110"/>
      <c r="M105" s="178"/>
    </row>
    <row r="106" spans="1:13" x14ac:dyDescent="0.25">
      <c r="A106" s="486"/>
      <c r="B106" s="487"/>
      <c r="C106" s="473"/>
      <c r="D106" s="476"/>
      <c r="E106" s="108"/>
      <c r="F106" s="110"/>
      <c r="G106" s="110"/>
      <c r="H106" s="110"/>
      <c r="I106" s="110"/>
      <c r="J106" s="110"/>
      <c r="K106" s="110"/>
      <c r="L106" s="110"/>
      <c r="M106" s="178"/>
    </row>
    <row r="107" spans="1:13" x14ac:dyDescent="0.25">
      <c r="A107" s="486"/>
      <c r="B107" s="487"/>
      <c r="C107" s="473"/>
      <c r="D107" s="476"/>
      <c r="E107" s="108"/>
      <c r="F107" s="110"/>
      <c r="G107" s="110"/>
      <c r="H107" s="110"/>
      <c r="I107" s="110"/>
      <c r="J107" s="110"/>
      <c r="K107" s="110"/>
      <c r="L107" s="110"/>
      <c r="M107" s="178"/>
    </row>
    <row r="108" spans="1:13" x14ac:dyDescent="0.25">
      <c r="A108" s="486"/>
      <c r="B108" s="487"/>
      <c r="C108" s="473"/>
      <c r="D108" s="476"/>
      <c r="E108" s="216"/>
      <c r="F108" s="201"/>
      <c r="G108" s="201"/>
      <c r="H108" s="201"/>
      <c r="I108" s="201"/>
      <c r="J108" s="201"/>
      <c r="K108" s="201"/>
      <c r="L108" s="201"/>
      <c r="M108" s="178"/>
    </row>
    <row r="109" spans="1:13" x14ac:dyDescent="0.25">
      <c r="A109" s="488"/>
      <c r="B109" s="489"/>
      <c r="C109" s="474"/>
      <c r="D109" s="477"/>
      <c r="E109" s="197"/>
      <c r="F109" s="198"/>
      <c r="G109" s="198"/>
      <c r="H109" s="198"/>
      <c r="I109" s="198"/>
      <c r="J109" s="198"/>
      <c r="K109" s="198"/>
      <c r="L109" s="198"/>
      <c r="M109" s="178"/>
    </row>
    <row r="110" spans="1:13" x14ac:dyDescent="0.25">
      <c r="A110" s="484" t="s">
        <v>144</v>
      </c>
      <c r="B110" s="485"/>
      <c r="C110" s="472"/>
      <c r="D110" s="475">
        <v>2</v>
      </c>
      <c r="E110" s="214" t="s">
        <v>395</v>
      </c>
      <c r="F110" s="212" t="s">
        <v>355</v>
      </c>
      <c r="G110" s="212"/>
      <c r="H110" s="212" t="s">
        <v>146</v>
      </c>
      <c r="I110" s="212"/>
      <c r="J110" s="212">
        <v>49</v>
      </c>
      <c r="K110" s="212">
        <v>1000</v>
      </c>
      <c r="L110" s="212" t="s">
        <v>396</v>
      </c>
      <c r="M110" s="178"/>
    </row>
    <row r="111" spans="1:13" x14ac:dyDescent="0.25">
      <c r="A111" s="486"/>
      <c r="B111" s="487"/>
      <c r="C111" s="473"/>
      <c r="D111" s="476"/>
      <c r="E111" s="215" t="s">
        <v>397</v>
      </c>
      <c r="F111" s="202" t="s">
        <v>355</v>
      </c>
      <c r="G111" s="202"/>
      <c r="H111" s="202" t="s">
        <v>146</v>
      </c>
      <c r="I111" s="202"/>
      <c r="J111" s="202">
        <v>90</v>
      </c>
      <c r="K111" s="202">
        <v>300</v>
      </c>
      <c r="L111" s="202" t="s">
        <v>396</v>
      </c>
      <c r="M111" s="178"/>
    </row>
    <row r="112" spans="1:13" x14ac:dyDescent="0.25">
      <c r="A112" s="486"/>
      <c r="B112" s="487"/>
      <c r="C112" s="473"/>
      <c r="D112" s="476"/>
      <c r="E112" s="108" t="s">
        <v>398</v>
      </c>
      <c r="F112" s="110" t="s">
        <v>355</v>
      </c>
      <c r="G112" s="110"/>
      <c r="H112" s="110" t="s">
        <v>146</v>
      </c>
      <c r="I112" s="110"/>
      <c r="J112" s="110">
        <v>9</v>
      </c>
      <c r="K112" s="110">
        <v>50</v>
      </c>
      <c r="L112" s="110" t="s">
        <v>396</v>
      </c>
      <c r="M112" s="178"/>
    </row>
    <row r="113" spans="1:13" x14ac:dyDescent="0.25">
      <c r="A113" s="486"/>
      <c r="B113" s="487"/>
      <c r="C113" s="473"/>
      <c r="D113" s="476"/>
      <c r="E113" s="108"/>
      <c r="F113" s="110"/>
      <c r="G113" s="110"/>
      <c r="H113" s="110"/>
      <c r="I113" s="110"/>
      <c r="J113" s="110"/>
      <c r="K113" s="110"/>
      <c r="L113" s="110"/>
      <c r="M113" s="178"/>
    </row>
    <row r="114" spans="1:13" x14ac:dyDescent="0.25">
      <c r="A114" s="486"/>
      <c r="B114" s="487"/>
      <c r="C114" s="473"/>
      <c r="D114" s="476"/>
      <c r="E114" s="108"/>
      <c r="F114" s="110"/>
      <c r="G114" s="110"/>
      <c r="H114" s="110"/>
      <c r="I114" s="110"/>
      <c r="J114" s="110"/>
      <c r="K114" s="110"/>
      <c r="L114" s="110"/>
      <c r="M114" s="178"/>
    </row>
    <row r="115" spans="1:13" x14ac:dyDescent="0.25">
      <c r="A115" s="488"/>
      <c r="B115" s="489"/>
      <c r="C115" s="474"/>
      <c r="D115" s="477"/>
      <c r="E115" s="197"/>
      <c r="F115" s="198"/>
      <c r="G115" s="198"/>
      <c r="H115" s="198"/>
      <c r="I115" s="198"/>
      <c r="J115" s="198"/>
      <c r="K115" s="198"/>
      <c r="L115" s="198"/>
      <c r="M115" s="178"/>
    </row>
    <row r="116" spans="1:13" x14ac:dyDescent="0.25">
      <c r="A116" s="484" t="s">
        <v>154</v>
      </c>
      <c r="B116" s="485"/>
      <c r="C116" s="472"/>
      <c r="D116" s="475"/>
      <c r="E116" s="214"/>
      <c r="F116" s="212"/>
      <c r="G116" s="212"/>
      <c r="H116" s="212"/>
      <c r="I116" s="212"/>
      <c r="J116" s="212"/>
      <c r="K116" s="212"/>
      <c r="L116" s="212"/>
      <c r="M116" s="178"/>
    </row>
    <row r="117" spans="1:13" x14ac:dyDescent="0.25">
      <c r="A117" s="486"/>
      <c r="B117" s="487"/>
      <c r="C117" s="473"/>
      <c r="D117" s="476"/>
      <c r="E117" s="215"/>
      <c r="F117" s="202"/>
      <c r="G117" s="202"/>
      <c r="H117" s="202"/>
      <c r="I117" s="202"/>
      <c r="J117" s="202"/>
      <c r="K117" s="202"/>
      <c r="L117" s="202"/>
      <c r="M117" s="178"/>
    </row>
    <row r="118" spans="1:13" x14ac:dyDescent="0.25">
      <c r="A118" s="486"/>
      <c r="B118" s="487"/>
      <c r="C118" s="473"/>
      <c r="D118" s="476"/>
      <c r="E118" s="108"/>
      <c r="F118" s="110"/>
      <c r="G118" s="110"/>
      <c r="H118" s="110"/>
      <c r="I118" s="110"/>
      <c r="J118" s="110"/>
      <c r="K118" s="110"/>
      <c r="L118" s="110"/>
      <c r="M118" s="178"/>
    </row>
    <row r="119" spans="1:13" x14ac:dyDescent="0.25">
      <c r="A119" s="486"/>
      <c r="B119" s="487"/>
      <c r="C119" s="473"/>
      <c r="D119" s="476"/>
      <c r="E119" s="108"/>
      <c r="F119" s="110"/>
      <c r="G119" s="110"/>
      <c r="H119" s="110"/>
      <c r="I119" s="110"/>
      <c r="J119" s="110"/>
      <c r="K119" s="110"/>
      <c r="L119" s="110"/>
      <c r="M119" s="178"/>
    </row>
    <row r="120" spans="1:13" x14ac:dyDescent="0.25">
      <c r="A120" s="488"/>
      <c r="B120" s="489"/>
      <c r="C120" s="474"/>
      <c r="D120" s="477"/>
      <c r="E120" s="197"/>
      <c r="F120" s="198"/>
      <c r="G120" s="198"/>
      <c r="H120" s="198"/>
      <c r="I120" s="198"/>
      <c r="J120" s="198"/>
      <c r="K120" s="198"/>
      <c r="L120" s="198"/>
      <c r="M120" s="178"/>
    </row>
    <row r="121" spans="1:13" ht="15" customHeight="1" x14ac:dyDescent="0.25">
      <c r="A121" s="484" t="s">
        <v>399</v>
      </c>
      <c r="B121" s="485"/>
      <c r="C121" s="472"/>
      <c r="D121" s="475">
        <v>2</v>
      </c>
      <c r="E121" s="381" t="s">
        <v>400</v>
      </c>
      <c r="F121" s="201" t="s">
        <v>355</v>
      </c>
      <c r="G121" s="201"/>
      <c r="H121" s="201" t="s">
        <v>401</v>
      </c>
      <c r="I121" s="201"/>
      <c r="J121" s="201">
        <v>0.5</v>
      </c>
      <c r="K121" s="201">
        <v>0.5</v>
      </c>
      <c r="L121" s="201" t="s">
        <v>402</v>
      </c>
      <c r="M121" s="178"/>
    </row>
    <row r="122" spans="1:13" x14ac:dyDescent="0.25">
      <c r="A122" s="486"/>
      <c r="B122" s="487"/>
      <c r="C122" s="473"/>
      <c r="D122" s="476"/>
      <c r="E122" s="382" t="s">
        <v>403</v>
      </c>
      <c r="F122" s="110"/>
      <c r="G122" s="110"/>
      <c r="H122" s="110"/>
      <c r="I122" s="110"/>
      <c r="J122" s="110"/>
      <c r="K122" s="110"/>
      <c r="L122" s="110" t="s">
        <v>404</v>
      </c>
      <c r="M122" s="178"/>
    </row>
    <row r="123" spans="1:13" x14ac:dyDescent="0.25">
      <c r="A123" s="486"/>
      <c r="B123" s="487"/>
      <c r="C123" s="473"/>
      <c r="D123" s="476"/>
      <c r="E123" s="383" t="s">
        <v>405</v>
      </c>
      <c r="F123" s="110"/>
      <c r="G123" s="110"/>
      <c r="H123" s="110"/>
      <c r="I123" s="110"/>
      <c r="J123" s="110"/>
      <c r="K123" s="110"/>
      <c r="L123" s="110"/>
      <c r="M123" s="178"/>
    </row>
    <row r="124" spans="1:13" x14ac:dyDescent="0.25">
      <c r="A124" s="486"/>
      <c r="B124" s="487"/>
      <c r="C124" s="473"/>
      <c r="D124" s="476"/>
      <c r="E124" s="385" t="s">
        <v>406</v>
      </c>
      <c r="F124" s="110"/>
      <c r="G124" s="110"/>
      <c r="H124" s="110"/>
      <c r="I124" s="110"/>
      <c r="J124" s="110"/>
      <c r="K124" s="110"/>
      <c r="L124" s="110"/>
      <c r="M124" s="178"/>
    </row>
    <row r="125" spans="1:13" x14ac:dyDescent="0.25">
      <c r="A125" s="488"/>
      <c r="B125" s="489"/>
      <c r="C125" s="474"/>
      <c r="D125" s="477"/>
      <c r="E125" s="248"/>
      <c r="F125" s="198"/>
      <c r="G125" s="198"/>
      <c r="H125" s="198"/>
      <c r="I125" s="198"/>
      <c r="J125" s="198"/>
      <c r="K125" s="198"/>
      <c r="L125" s="198"/>
      <c r="M125" s="182"/>
    </row>
    <row r="126" spans="1:13" x14ac:dyDescent="0.25">
      <c r="A126" s="178"/>
      <c r="B126" s="178"/>
      <c r="C126" s="258"/>
      <c r="D126" s="241"/>
      <c r="E126" s="178"/>
      <c r="F126" s="178"/>
      <c r="G126" s="178"/>
      <c r="H126" s="178"/>
      <c r="I126" s="178"/>
      <c r="J126" s="178"/>
      <c r="K126" s="178"/>
      <c r="L126" s="178"/>
      <c r="M126" s="178"/>
    </row>
    <row r="127" spans="1:13" x14ac:dyDescent="0.25">
      <c r="A127" s="178"/>
      <c r="B127" s="178"/>
      <c r="C127" s="258"/>
      <c r="D127" s="241"/>
      <c r="E127" s="178"/>
      <c r="F127" s="178"/>
      <c r="G127" s="178"/>
      <c r="H127" s="178"/>
      <c r="I127" s="178"/>
      <c r="J127" s="178"/>
      <c r="K127" s="178"/>
      <c r="L127" s="178"/>
      <c r="M127" s="178"/>
    </row>
    <row r="128" spans="1:13" x14ac:dyDescent="0.25">
      <c r="A128" s="178"/>
      <c r="B128" s="178"/>
      <c r="C128" s="258"/>
      <c r="D128" s="241"/>
      <c r="E128" s="178"/>
      <c r="F128" s="178"/>
      <c r="G128" s="178"/>
      <c r="H128" s="178"/>
      <c r="I128" s="178"/>
      <c r="J128" s="178"/>
      <c r="K128" s="178"/>
      <c r="L128" s="178"/>
      <c r="M128" s="178"/>
    </row>
    <row r="129" spans="1:13" x14ac:dyDescent="0.25">
      <c r="A129" s="178"/>
      <c r="B129" s="178"/>
      <c r="C129" s="177"/>
      <c r="D129" s="241"/>
      <c r="E129" s="178"/>
      <c r="F129" s="178"/>
      <c r="G129" s="178"/>
      <c r="H129" s="178"/>
      <c r="I129" s="178"/>
      <c r="J129" s="178"/>
      <c r="K129" s="178"/>
      <c r="L129" s="178"/>
      <c r="M129" s="178"/>
    </row>
    <row r="130" spans="1:13" x14ac:dyDescent="0.25">
      <c r="A130" s="178"/>
      <c r="B130" s="178"/>
      <c r="C130" s="177"/>
      <c r="D130" s="178"/>
      <c r="E130" s="178"/>
      <c r="F130" s="178"/>
      <c r="G130" s="178"/>
      <c r="H130" s="178"/>
      <c r="I130" s="178"/>
      <c r="J130" s="178"/>
      <c r="K130" s="178"/>
      <c r="L130" s="178"/>
      <c r="M130" s="178"/>
    </row>
    <row r="131" spans="1:13" x14ac:dyDescent="0.25">
      <c r="A131" s="178"/>
      <c r="B131" s="178"/>
      <c r="C131" s="178"/>
      <c r="D131" s="178"/>
      <c r="E131" s="178"/>
      <c r="F131" s="178"/>
      <c r="G131" s="178"/>
      <c r="H131" s="178"/>
      <c r="I131" s="178"/>
      <c r="J131" s="178"/>
      <c r="K131" s="178"/>
      <c r="L131" s="178"/>
      <c r="M131" s="178"/>
    </row>
    <row r="132" spans="1:13" x14ac:dyDescent="0.25">
      <c r="A132" s="178"/>
      <c r="B132" s="178"/>
      <c r="C132" s="177"/>
      <c r="D132" s="178"/>
      <c r="E132" s="178"/>
      <c r="F132" s="178"/>
      <c r="G132" s="178"/>
      <c r="H132" s="178"/>
      <c r="I132" s="178"/>
      <c r="J132" s="178"/>
      <c r="K132" s="178"/>
      <c r="L132" s="178"/>
      <c r="M132" s="178"/>
    </row>
    <row r="133" spans="1:13" x14ac:dyDescent="0.25">
      <c r="A133" s="178"/>
      <c r="B133" s="178"/>
      <c r="C133" s="177"/>
      <c r="D133" s="178"/>
      <c r="E133" s="178"/>
      <c r="F133" s="178"/>
      <c r="G133" s="178"/>
      <c r="H133" s="178"/>
      <c r="I133" s="178"/>
      <c r="J133" s="178"/>
      <c r="K133" s="178"/>
      <c r="L133" s="178"/>
      <c r="M133" s="178"/>
    </row>
    <row r="134" spans="1:13" x14ac:dyDescent="0.25">
      <c r="A134" s="178"/>
      <c r="B134" s="178"/>
      <c r="C134" s="177"/>
      <c r="D134" s="178"/>
      <c r="E134" s="178"/>
      <c r="F134" s="178"/>
      <c r="G134" s="178"/>
      <c r="H134" s="178"/>
      <c r="I134" s="178"/>
      <c r="J134" s="178"/>
      <c r="K134" s="178"/>
      <c r="L134" s="178"/>
      <c r="M134" s="178"/>
    </row>
    <row r="135" spans="1:13" x14ac:dyDescent="0.25">
      <c r="A135" s="178"/>
      <c r="B135" s="178"/>
      <c r="C135" s="177"/>
      <c r="D135" s="178"/>
      <c r="E135" s="178"/>
      <c r="F135" s="178"/>
      <c r="G135" s="178"/>
      <c r="H135" s="178"/>
      <c r="I135" s="178"/>
      <c r="J135" s="178"/>
      <c r="K135" s="178"/>
      <c r="L135" s="178"/>
      <c r="M135" s="178"/>
    </row>
    <row r="136" spans="1:13" x14ac:dyDescent="0.25">
      <c r="A136" s="178"/>
      <c r="B136" s="178"/>
      <c r="C136" s="177"/>
      <c r="D136" s="178"/>
      <c r="E136" s="178"/>
      <c r="F136" s="178"/>
      <c r="G136" s="178"/>
      <c r="H136" s="178"/>
      <c r="I136" s="178"/>
      <c r="J136" s="178"/>
      <c r="K136" s="178"/>
      <c r="L136" s="178"/>
      <c r="M136" s="178"/>
    </row>
    <row r="137" spans="1:13" x14ac:dyDescent="0.25">
      <c r="A137" s="178"/>
      <c r="B137" s="178"/>
      <c r="C137" s="177"/>
      <c r="D137" s="178"/>
      <c r="E137" s="178"/>
      <c r="F137" s="178"/>
      <c r="G137" s="178"/>
      <c r="H137" s="178"/>
      <c r="I137" s="178"/>
      <c r="J137" s="178"/>
      <c r="K137" s="178"/>
      <c r="L137" s="178"/>
      <c r="M137" s="178"/>
    </row>
    <row r="138" spans="1:13" x14ac:dyDescent="0.25">
      <c r="A138" s="178"/>
      <c r="B138" s="178"/>
      <c r="C138" s="177"/>
      <c r="D138" s="178"/>
      <c r="E138" s="178"/>
      <c r="F138" s="178"/>
      <c r="G138" s="178"/>
      <c r="H138" s="178"/>
      <c r="I138" s="178"/>
      <c r="J138" s="178"/>
      <c r="K138" s="178"/>
      <c r="L138" s="178"/>
      <c r="M138" s="178"/>
    </row>
    <row r="139" spans="1:13" x14ac:dyDescent="0.25">
      <c r="A139" s="178"/>
      <c r="B139" s="178"/>
      <c r="C139" s="177"/>
      <c r="D139" s="178"/>
      <c r="E139" s="178"/>
      <c r="F139" s="178"/>
      <c r="G139" s="178"/>
      <c r="H139" s="178"/>
      <c r="I139" s="178"/>
      <c r="J139" s="178"/>
      <c r="K139" s="178"/>
      <c r="L139" s="178"/>
      <c r="M139" s="178"/>
    </row>
    <row r="140" spans="1:13" x14ac:dyDescent="0.25">
      <c r="A140" s="178"/>
      <c r="B140" s="178"/>
      <c r="C140" s="177"/>
      <c r="D140" s="178"/>
      <c r="E140" s="178"/>
      <c r="F140" s="178"/>
      <c r="G140" s="178"/>
      <c r="H140" s="178"/>
      <c r="I140" s="178"/>
      <c r="J140" s="178"/>
      <c r="K140" s="178"/>
      <c r="L140" s="178"/>
      <c r="M140" s="178"/>
    </row>
  </sheetData>
  <protectedRanges>
    <protectedRange sqref="C3:D4 G3 C6:D7 C10 D87:L120 D14:D44 D121 E123:L125 D86 E14:L32 D47:D83 F47:L83 E47:E70 E72:E83" name="Range1"/>
    <protectedRange password="CDC0" sqref="G6" name="Range1_2"/>
  </protectedRanges>
  <mergeCells count="89">
    <mergeCell ref="A6:B6"/>
    <mergeCell ref="C6:D6"/>
    <mergeCell ref="A7:B7"/>
    <mergeCell ref="C7:D7"/>
    <mergeCell ref="A3:B3"/>
    <mergeCell ref="C3:D3"/>
    <mergeCell ref="A4:B4"/>
    <mergeCell ref="C4:D4"/>
    <mergeCell ref="A5:B5"/>
    <mergeCell ref="C5:D5"/>
    <mergeCell ref="F7:J7"/>
    <mergeCell ref="A9:B9"/>
    <mergeCell ref="C9:D9"/>
    <mergeCell ref="A10:B10"/>
    <mergeCell ref="C10:D10"/>
    <mergeCell ref="A8:B8"/>
    <mergeCell ref="C8:D8"/>
    <mergeCell ref="A12:B13"/>
    <mergeCell ref="C12:D12"/>
    <mergeCell ref="K12:K13"/>
    <mergeCell ref="L12:L13"/>
    <mergeCell ref="C14:C17"/>
    <mergeCell ref="D14:D17"/>
    <mergeCell ref="E12:E13"/>
    <mergeCell ref="F12:F13"/>
    <mergeCell ref="G12:G13"/>
    <mergeCell ref="H12:H13"/>
    <mergeCell ref="I12:I13"/>
    <mergeCell ref="J12:J13"/>
    <mergeCell ref="A14:B17"/>
    <mergeCell ref="G33:L33"/>
    <mergeCell ref="C35:C39"/>
    <mergeCell ref="D35:D39"/>
    <mergeCell ref="C40:C44"/>
    <mergeCell ref="D40:D44"/>
    <mergeCell ref="C18:C32"/>
    <mergeCell ref="D18:D32"/>
    <mergeCell ref="A18:B32"/>
    <mergeCell ref="A33:B33"/>
    <mergeCell ref="A34:B34"/>
    <mergeCell ref="A35:B35"/>
    <mergeCell ref="A36:B36"/>
    <mergeCell ref="A37:B37"/>
    <mergeCell ref="A38:B38"/>
    <mergeCell ref="A39:B39"/>
    <mergeCell ref="A40:B44"/>
    <mergeCell ref="I45:I46"/>
    <mergeCell ref="J45:J46"/>
    <mergeCell ref="K45:K46"/>
    <mergeCell ref="L45:L46"/>
    <mergeCell ref="F45:F46"/>
    <mergeCell ref="G45:G46"/>
    <mergeCell ref="H45:H46"/>
    <mergeCell ref="C47:C70"/>
    <mergeCell ref="D47:D70"/>
    <mergeCell ref="A45:B46"/>
    <mergeCell ref="C45:D45"/>
    <mergeCell ref="E45:E46"/>
    <mergeCell ref="A47:B70"/>
    <mergeCell ref="C71:C79"/>
    <mergeCell ref="D71:D79"/>
    <mergeCell ref="C80:C83"/>
    <mergeCell ref="D80:D83"/>
    <mergeCell ref="A71:B79"/>
    <mergeCell ref="A80:B83"/>
    <mergeCell ref="I84:I85"/>
    <mergeCell ref="J84:J85"/>
    <mergeCell ref="K84:K85"/>
    <mergeCell ref="L84:L85"/>
    <mergeCell ref="A86:B86"/>
    <mergeCell ref="G86:L86"/>
    <mergeCell ref="A84:B85"/>
    <mergeCell ref="C84:D84"/>
    <mergeCell ref="E84:E85"/>
    <mergeCell ref="F84:F85"/>
    <mergeCell ref="G84:G85"/>
    <mergeCell ref="H84:H85"/>
    <mergeCell ref="C87:C109"/>
    <mergeCell ref="D87:D109"/>
    <mergeCell ref="C110:C115"/>
    <mergeCell ref="D110:D115"/>
    <mergeCell ref="A87:B109"/>
    <mergeCell ref="A110:B115"/>
    <mergeCell ref="C116:C120"/>
    <mergeCell ref="D116:D120"/>
    <mergeCell ref="C121:C125"/>
    <mergeCell ref="D121:D125"/>
    <mergeCell ref="A116:B120"/>
    <mergeCell ref="A121:B1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abSelected="1" workbookViewId="0">
      <selection activeCell="I132" sqref="I132"/>
    </sheetView>
  </sheetViews>
  <sheetFormatPr baseColWidth="10" defaultRowHeight="15" x14ac:dyDescent="0.25"/>
  <cols>
    <col min="1" max="1" width="22.85546875" customWidth="1"/>
  </cols>
  <sheetData>
    <row r="1" spans="1:10" x14ac:dyDescent="0.25">
      <c r="A1" s="901"/>
      <c r="B1" s="904" t="s">
        <v>407</v>
      </c>
      <c r="C1" s="905"/>
      <c r="D1" s="905"/>
      <c r="E1" s="905"/>
      <c r="F1" s="905"/>
      <c r="G1" s="905"/>
      <c r="H1" s="905"/>
      <c r="I1" s="905"/>
      <c r="J1" s="906"/>
    </row>
    <row r="2" spans="1:10" x14ac:dyDescent="0.25">
      <c r="A2" s="902"/>
      <c r="B2" s="907"/>
      <c r="C2" s="908"/>
      <c r="D2" s="908"/>
      <c r="E2" s="908"/>
      <c r="F2" s="908"/>
      <c r="G2" s="908"/>
      <c r="H2" s="908"/>
      <c r="I2" s="908"/>
      <c r="J2" s="909"/>
    </row>
    <row r="3" spans="1:10" ht="15.75" thickBot="1" x14ac:dyDescent="0.3">
      <c r="A3" s="903"/>
      <c r="B3" s="910"/>
      <c r="C3" s="911"/>
      <c r="D3" s="911"/>
      <c r="E3" s="911"/>
      <c r="F3" s="911"/>
      <c r="G3" s="911"/>
      <c r="H3" s="911"/>
      <c r="I3" s="911"/>
      <c r="J3" s="912"/>
    </row>
    <row r="4" spans="1:10" ht="26.25" thickBot="1" x14ac:dyDescent="0.3">
      <c r="A4" s="386" t="s">
        <v>408</v>
      </c>
      <c r="B4" s="913"/>
      <c r="C4" s="914"/>
      <c r="D4" s="914"/>
      <c r="E4" s="914"/>
      <c r="F4" s="914"/>
      <c r="G4" s="914"/>
      <c r="H4" s="914"/>
      <c r="I4" s="914"/>
      <c r="J4" s="915"/>
    </row>
    <row r="5" spans="1:10" x14ac:dyDescent="0.25">
      <c r="A5" s="916"/>
      <c r="B5" s="919" t="s">
        <v>409</v>
      </c>
      <c r="C5" s="920"/>
      <c r="D5" s="921"/>
      <c r="E5" s="5"/>
      <c r="F5" s="387" t="s">
        <v>410</v>
      </c>
      <c r="G5" s="388"/>
      <c r="H5" s="184"/>
      <c r="I5" s="389"/>
      <c r="J5" s="389"/>
    </row>
    <row r="6" spans="1:10" x14ac:dyDescent="0.25">
      <c r="A6" s="917"/>
      <c r="B6" s="888">
        <v>2016</v>
      </c>
      <c r="C6" s="922"/>
      <c r="D6" s="866"/>
      <c r="E6" s="5"/>
      <c r="F6" s="390"/>
      <c r="G6" s="184"/>
      <c r="H6" s="184"/>
      <c r="I6" s="389"/>
      <c r="J6" s="389"/>
    </row>
    <row r="7" spans="1:10" x14ac:dyDescent="0.25">
      <c r="A7" s="917"/>
      <c r="B7" s="923" t="s">
        <v>411</v>
      </c>
      <c r="C7" s="924"/>
      <c r="D7" s="923" t="s">
        <v>412</v>
      </c>
      <c r="E7" s="924"/>
      <c r="F7" s="391"/>
      <c r="G7" s="184"/>
      <c r="H7" s="184"/>
      <c r="I7" s="389"/>
      <c r="J7" s="389"/>
    </row>
    <row r="8" spans="1:10" x14ac:dyDescent="0.25">
      <c r="A8" s="918"/>
      <c r="B8" s="925"/>
      <c r="C8" s="926"/>
      <c r="D8" s="927"/>
      <c r="E8" s="928"/>
      <c r="F8" s="392"/>
      <c r="G8" s="393"/>
      <c r="H8" s="394"/>
      <c r="I8" s="394"/>
      <c r="J8" s="395"/>
    </row>
    <row r="9" spans="1:10" x14ac:dyDescent="0.25">
      <c r="A9" s="396"/>
      <c r="B9" s="396"/>
      <c r="C9" s="397"/>
      <c r="D9" s="397"/>
      <c r="E9" s="391"/>
      <c r="F9" s="398"/>
      <c r="G9" s="398"/>
      <c r="H9" s="399"/>
      <c r="I9" s="399"/>
      <c r="J9" s="399"/>
    </row>
    <row r="10" spans="1:10" x14ac:dyDescent="0.25">
      <c r="A10" s="399"/>
      <c r="B10" s="400"/>
      <c r="C10" s="401"/>
      <c r="D10" s="402"/>
      <c r="E10" s="403"/>
      <c r="F10" s="403"/>
      <c r="G10" s="399"/>
      <c r="H10" s="399"/>
      <c r="I10" s="399"/>
      <c r="J10" s="399"/>
    </row>
    <row r="11" spans="1:10" x14ac:dyDescent="0.25">
      <c r="A11" s="374"/>
      <c r="B11" s="876" t="s">
        <v>413</v>
      </c>
      <c r="C11" s="877"/>
      <c r="D11" s="871" t="s">
        <v>414</v>
      </c>
      <c r="E11" s="871" t="s">
        <v>415</v>
      </c>
      <c r="F11" s="871" t="s">
        <v>416</v>
      </c>
      <c r="G11" s="871" t="s">
        <v>417</v>
      </c>
      <c r="H11" s="871" t="s">
        <v>418</v>
      </c>
      <c r="I11" s="871" t="s">
        <v>419</v>
      </c>
      <c r="J11" s="871" t="s">
        <v>420</v>
      </c>
    </row>
    <row r="12" spans="1:10" x14ac:dyDescent="0.25">
      <c r="A12" s="374"/>
      <c r="B12" s="873" t="s">
        <v>14</v>
      </c>
      <c r="C12" s="874"/>
      <c r="D12" s="872"/>
      <c r="E12" s="878"/>
      <c r="F12" s="872"/>
      <c r="G12" s="872"/>
      <c r="H12" s="872"/>
      <c r="I12" s="872"/>
      <c r="J12" s="872"/>
    </row>
    <row r="13" spans="1:10" x14ac:dyDescent="0.25">
      <c r="A13" s="404" t="s">
        <v>270</v>
      </c>
      <c r="B13" s="888">
        <v>4</v>
      </c>
      <c r="C13" s="889"/>
      <c r="D13" s="405" t="s">
        <v>270</v>
      </c>
      <c r="E13" s="406" t="s">
        <v>412</v>
      </c>
      <c r="F13" s="406" t="s">
        <v>49</v>
      </c>
      <c r="G13" s="406" t="s">
        <v>118</v>
      </c>
      <c r="H13" s="406">
        <v>0.2</v>
      </c>
      <c r="I13" s="406">
        <v>0.3</v>
      </c>
      <c r="J13" s="406">
        <v>0.3</v>
      </c>
    </row>
    <row r="14" spans="1:10" x14ac:dyDescent="0.25">
      <c r="A14" s="929" t="s">
        <v>468</v>
      </c>
      <c r="B14" s="865">
        <v>10</v>
      </c>
      <c r="C14" s="866"/>
      <c r="D14" s="407"/>
      <c r="E14" s="408"/>
      <c r="F14" s="408"/>
      <c r="G14" s="408"/>
      <c r="H14" s="408"/>
      <c r="I14" s="408"/>
      <c r="J14" s="408"/>
    </row>
    <row r="15" spans="1:10" x14ac:dyDescent="0.25">
      <c r="A15" s="930"/>
      <c r="B15" s="867"/>
      <c r="C15" s="868"/>
      <c r="D15" s="409" t="s">
        <v>361</v>
      </c>
      <c r="E15" s="410" t="s">
        <v>412</v>
      </c>
      <c r="F15" s="410"/>
      <c r="G15" s="410" t="s">
        <v>118</v>
      </c>
      <c r="H15" s="410"/>
      <c r="I15" s="410">
        <v>0.5</v>
      </c>
      <c r="J15" s="410">
        <v>0.5</v>
      </c>
    </row>
    <row r="16" spans="1:10" x14ac:dyDescent="0.25">
      <c r="A16" s="930"/>
      <c r="B16" s="867"/>
      <c r="C16" s="868"/>
      <c r="D16" s="411" t="s">
        <v>72</v>
      </c>
      <c r="E16" s="412" t="s">
        <v>412</v>
      </c>
      <c r="F16" s="412"/>
      <c r="G16" s="410" t="s">
        <v>118</v>
      </c>
      <c r="H16" s="412"/>
      <c r="I16" s="410">
        <v>0.5</v>
      </c>
      <c r="J16" s="410">
        <v>0.5</v>
      </c>
    </row>
    <row r="17" spans="1:10" x14ac:dyDescent="0.25">
      <c r="A17" s="930"/>
      <c r="B17" s="867"/>
      <c r="C17" s="868"/>
      <c r="D17" s="413" t="s">
        <v>363</v>
      </c>
      <c r="E17" s="414" t="s">
        <v>412</v>
      </c>
      <c r="F17" s="414"/>
      <c r="G17" s="410" t="s">
        <v>118</v>
      </c>
      <c r="H17" s="414"/>
      <c r="I17" s="410">
        <v>0.5</v>
      </c>
      <c r="J17" s="410">
        <v>0.5</v>
      </c>
    </row>
    <row r="18" spans="1:10" x14ac:dyDescent="0.25">
      <c r="A18" s="931"/>
      <c r="B18" s="869"/>
      <c r="C18" s="870"/>
      <c r="D18" s="415" t="s">
        <v>359</v>
      </c>
      <c r="E18" s="416" t="s">
        <v>412</v>
      </c>
      <c r="F18" s="416"/>
      <c r="G18" s="410" t="s">
        <v>118</v>
      </c>
      <c r="H18" s="416"/>
      <c r="I18" s="410">
        <v>0.5</v>
      </c>
      <c r="J18" s="410">
        <v>0.5</v>
      </c>
    </row>
    <row r="19" spans="1:10" x14ac:dyDescent="0.25">
      <c r="A19" s="890" t="s">
        <v>469</v>
      </c>
      <c r="B19" s="893">
        <v>36</v>
      </c>
      <c r="C19" s="894"/>
      <c r="D19" s="417"/>
      <c r="E19" s="418"/>
      <c r="F19" s="418"/>
      <c r="G19" s="418"/>
      <c r="H19" s="418"/>
      <c r="I19" s="418"/>
      <c r="J19" s="418"/>
    </row>
    <row r="20" spans="1:10" x14ac:dyDescent="0.25">
      <c r="A20" s="891"/>
      <c r="B20" s="895"/>
      <c r="C20" s="896"/>
      <c r="D20" s="419"/>
      <c r="E20" s="420"/>
      <c r="F20" s="420"/>
      <c r="G20" s="420"/>
      <c r="H20" s="420"/>
      <c r="I20" s="420"/>
      <c r="J20" s="420"/>
    </row>
    <row r="21" spans="1:10" x14ac:dyDescent="0.25">
      <c r="A21" s="891"/>
      <c r="B21" s="895"/>
      <c r="C21" s="896"/>
      <c r="D21" s="419" t="s">
        <v>421</v>
      </c>
      <c r="E21" s="420" t="s">
        <v>412</v>
      </c>
      <c r="F21" s="420"/>
      <c r="G21" s="420" t="s">
        <v>92</v>
      </c>
      <c r="H21" s="420"/>
      <c r="I21" s="420">
        <v>20</v>
      </c>
      <c r="J21" s="420">
        <v>20</v>
      </c>
    </row>
    <row r="22" spans="1:10" x14ac:dyDescent="0.25">
      <c r="A22" s="891"/>
      <c r="B22" s="895"/>
      <c r="C22" s="896"/>
      <c r="D22" s="419" t="s">
        <v>422</v>
      </c>
      <c r="E22" s="420" t="s">
        <v>412</v>
      </c>
      <c r="F22" s="420"/>
      <c r="G22" s="420" t="s">
        <v>92</v>
      </c>
      <c r="H22" s="420"/>
      <c r="I22" s="420">
        <v>20</v>
      </c>
      <c r="J22" s="420">
        <v>20</v>
      </c>
    </row>
    <row r="23" spans="1:10" x14ac:dyDescent="0.25">
      <c r="A23" s="891"/>
      <c r="B23" s="895"/>
      <c r="C23" s="896"/>
      <c r="D23" s="411" t="s">
        <v>423</v>
      </c>
      <c r="E23" s="412" t="s">
        <v>412</v>
      </c>
      <c r="F23" s="412"/>
      <c r="G23" s="412" t="s">
        <v>92</v>
      </c>
      <c r="H23" s="412"/>
      <c r="I23" s="412">
        <v>20</v>
      </c>
      <c r="J23" s="420">
        <v>20</v>
      </c>
    </row>
    <row r="24" spans="1:10" x14ac:dyDescent="0.25">
      <c r="A24" s="891"/>
      <c r="B24" s="895"/>
      <c r="C24" s="896"/>
      <c r="D24" s="419" t="s">
        <v>424</v>
      </c>
      <c r="E24" s="420" t="s">
        <v>412</v>
      </c>
      <c r="F24" s="420"/>
      <c r="G24" s="420" t="s">
        <v>92</v>
      </c>
      <c r="H24" s="420"/>
      <c r="I24" s="420">
        <v>20</v>
      </c>
      <c r="J24" s="420">
        <v>20</v>
      </c>
    </row>
    <row r="25" spans="1:10" x14ac:dyDescent="0.25">
      <c r="A25" s="891"/>
      <c r="B25" s="895"/>
      <c r="C25" s="896"/>
      <c r="D25" s="411" t="s">
        <v>425</v>
      </c>
      <c r="E25" s="420" t="s">
        <v>412</v>
      </c>
      <c r="F25" s="412"/>
      <c r="G25" s="420" t="s">
        <v>92</v>
      </c>
      <c r="H25" s="412"/>
      <c r="I25" s="412">
        <v>20</v>
      </c>
      <c r="J25" s="420">
        <v>20</v>
      </c>
    </row>
    <row r="26" spans="1:10" x14ac:dyDescent="0.25">
      <c r="A26" s="891"/>
      <c r="B26" s="895"/>
      <c r="C26" s="896"/>
      <c r="D26" s="413"/>
      <c r="E26" s="414"/>
      <c r="F26" s="414"/>
      <c r="G26" s="414"/>
      <c r="H26" s="414"/>
      <c r="I26" s="414"/>
      <c r="J26" s="414"/>
    </row>
    <row r="27" spans="1:10" x14ac:dyDescent="0.25">
      <c r="A27" s="891"/>
      <c r="B27" s="895"/>
      <c r="C27" s="896"/>
      <c r="D27" s="413"/>
      <c r="E27" s="414"/>
      <c r="F27" s="414"/>
      <c r="G27" s="414"/>
      <c r="H27" s="414"/>
      <c r="I27" s="414"/>
      <c r="J27" s="414"/>
    </row>
    <row r="28" spans="1:10" x14ac:dyDescent="0.25">
      <c r="A28" s="891"/>
      <c r="B28" s="895"/>
      <c r="C28" s="896"/>
      <c r="D28" s="413"/>
      <c r="E28" s="414"/>
      <c r="F28" s="414"/>
      <c r="G28" s="414"/>
      <c r="H28" s="414"/>
      <c r="I28" s="414"/>
      <c r="J28" s="414"/>
    </row>
    <row r="29" spans="1:10" x14ac:dyDescent="0.25">
      <c r="A29" s="891"/>
      <c r="B29" s="895"/>
      <c r="C29" s="896"/>
      <c r="D29" s="413" t="s">
        <v>426</v>
      </c>
      <c r="E29" s="414" t="s">
        <v>412</v>
      </c>
      <c r="F29" s="414"/>
      <c r="G29" s="414" t="s">
        <v>92</v>
      </c>
      <c r="H29" s="414"/>
      <c r="I29" s="414">
        <v>10</v>
      </c>
      <c r="J29" s="414">
        <v>10</v>
      </c>
    </row>
    <row r="30" spans="1:10" x14ac:dyDescent="0.25">
      <c r="A30" s="891"/>
      <c r="B30" s="895"/>
      <c r="C30" s="896"/>
      <c r="D30" s="413"/>
      <c r="E30" s="414"/>
      <c r="F30" s="414"/>
      <c r="G30" s="414"/>
      <c r="H30" s="414"/>
      <c r="I30" s="414"/>
      <c r="J30" s="414"/>
    </row>
    <row r="31" spans="1:10" x14ac:dyDescent="0.25">
      <c r="A31" s="891"/>
      <c r="B31" s="895"/>
      <c r="C31" s="896"/>
      <c r="D31" s="413"/>
      <c r="E31" s="414"/>
      <c r="F31" s="414"/>
      <c r="G31" s="414"/>
      <c r="H31" s="414"/>
      <c r="I31" s="414"/>
      <c r="J31" s="414"/>
    </row>
    <row r="32" spans="1:10" x14ac:dyDescent="0.25">
      <c r="A32" s="891"/>
      <c r="B32" s="895"/>
      <c r="C32" s="896"/>
      <c r="D32" s="413"/>
      <c r="E32" s="414"/>
      <c r="F32" s="414"/>
      <c r="G32" s="414"/>
      <c r="H32" s="414"/>
      <c r="I32" s="414"/>
      <c r="J32" s="414"/>
    </row>
    <row r="33" spans="1:10" x14ac:dyDescent="0.25">
      <c r="A33" s="891"/>
      <c r="B33" s="895"/>
      <c r="C33" s="896"/>
      <c r="D33" s="413" t="s">
        <v>427</v>
      </c>
      <c r="E33" s="414" t="s">
        <v>412</v>
      </c>
      <c r="F33" s="414" t="s">
        <v>428</v>
      </c>
      <c r="G33" s="414" t="s">
        <v>429</v>
      </c>
      <c r="H33" s="414">
        <v>20</v>
      </c>
      <c r="I33" s="414">
        <v>10</v>
      </c>
      <c r="J33" s="414">
        <v>10</v>
      </c>
    </row>
    <row r="34" spans="1:10" x14ac:dyDescent="0.25">
      <c r="A34" s="891"/>
      <c r="B34" s="895"/>
      <c r="C34" s="896"/>
      <c r="D34" s="419" t="s">
        <v>430</v>
      </c>
      <c r="E34" s="420" t="s">
        <v>412</v>
      </c>
      <c r="F34" s="414" t="s">
        <v>428</v>
      </c>
      <c r="G34" s="414" t="s">
        <v>429</v>
      </c>
      <c r="H34" s="420">
        <v>15</v>
      </c>
      <c r="I34" s="414">
        <v>10</v>
      </c>
      <c r="J34" s="420">
        <v>15</v>
      </c>
    </row>
    <row r="35" spans="1:10" x14ac:dyDescent="0.25">
      <c r="A35" s="891"/>
      <c r="B35" s="895"/>
      <c r="C35" s="896"/>
      <c r="D35" s="419" t="s">
        <v>431</v>
      </c>
      <c r="E35" s="420" t="s">
        <v>412</v>
      </c>
      <c r="F35" s="414" t="s">
        <v>428</v>
      </c>
      <c r="G35" s="414" t="s">
        <v>429</v>
      </c>
      <c r="H35" s="420">
        <v>10</v>
      </c>
      <c r="I35" s="414">
        <v>10</v>
      </c>
      <c r="J35" s="420">
        <v>10</v>
      </c>
    </row>
    <row r="36" spans="1:10" x14ac:dyDescent="0.25">
      <c r="A36" s="891"/>
      <c r="B36" s="895"/>
      <c r="C36" s="896"/>
      <c r="D36" s="419"/>
      <c r="E36" s="420"/>
      <c r="F36" s="414"/>
      <c r="G36" s="414"/>
      <c r="H36" s="421"/>
      <c r="I36" s="421"/>
      <c r="J36" s="421"/>
    </row>
    <row r="37" spans="1:10" x14ac:dyDescent="0.25">
      <c r="A37" s="891"/>
      <c r="B37" s="895"/>
      <c r="C37" s="896"/>
      <c r="D37" s="409"/>
      <c r="E37" s="410"/>
      <c r="F37" s="410"/>
      <c r="G37" s="410"/>
      <c r="H37" s="410"/>
      <c r="I37" s="410"/>
      <c r="J37" s="410"/>
    </row>
    <row r="38" spans="1:10" x14ac:dyDescent="0.25">
      <c r="A38" s="891"/>
      <c r="B38" s="895"/>
      <c r="C38" s="896"/>
      <c r="D38" s="422"/>
      <c r="E38" s="421"/>
      <c r="F38" s="421"/>
      <c r="G38" s="421"/>
      <c r="H38" s="421"/>
      <c r="I38" s="421"/>
      <c r="J38" s="421"/>
    </row>
    <row r="39" spans="1:10" x14ac:dyDescent="0.25">
      <c r="A39" s="891"/>
      <c r="B39" s="895"/>
      <c r="C39" s="896"/>
      <c r="D39" s="409"/>
      <c r="E39" s="412"/>
      <c r="F39" s="412"/>
      <c r="G39" s="412"/>
      <c r="H39" s="412"/>
      <c r="I39" s="412"/>
      <c r="J39" s="412"/>
    </row>
    <row r="40" spans="1:10" x14ac:dyDescent="0.25">
      <c r="A40" s="891"/>
      <c r="B40" s="895"/>
      <c r="C40" s="896"/>
      <c r="D40" s="419" t="s">
        <v>432</v>
      </c>
      <c r="E40" s="420" t="s">
        <v>412</v>
      </c>
      <c r="F40" s="420"/>
      <c r="G40" s="414" t="s">
        <v>433</v>
      </c>
      <c r="H40" s="420"/>
      <c r="I40" s="420">
        <v>10</v>
      </c>
      <c r="J40" s="420">
        <v>10</v>
      </c>
    </row>
    <row r="41" spans="1:10" x14ac:dyDescent="0.25">
      <c r="A41" s="891"/>
      <c r="B41" s="895"/>
      <c r="C41" s="896"/>
      <c r="D41" s="413"/>
      <c r="E41" s="414"/>
      <c r="F41" s="414"/>
      <c r="G41" s="414"/>
      <c r="H41" s="414"/>
      <c r="I41" s="414"/>
      <c r="J41" s="414"/>
    </row>
    <row r="42" spans="1:10" x14ac:dyDescent="0.25">
      <c r="A42" s="891"/>
      <c r="B42" s="895"/>
      <c r="C42" s="896"/>
      <c r="D42" s="419"/>
      <c r="E42" s="420"/>
      <c r="F42" s="420"/>
      <c r="G42" s="420"/>
      <c r="H42" s="420"/>
      <c r="I42" s="420"/>
      <c r="J42" s="420"/>
    </row>
    <row r="43" spans="1:10" x14ac:dyDescent="0.25">
      <c r="A43" s="891"/>
      <c r="B43" s="895"/>
      <c r="C43" s="896"/>
      <c r="D43" s="423"/>
      <c r="E43" s="424"/>
      <c r="F43" s="424"/>
      <c r="G43" s="424"/>
      <c r="H43" s="424"/>
      <c r="I43" s="424"/>
      <c r="J43" s="424"/>
    </row>
    <row r="44" spans="1:10" x14ac:dyDescent="0.25">
      <c r="A44" s="891"/>
      <c r="B44" s="895"/>
      <c r="C44" s="896"/>
      <c r="D44" s="419"/>
      <c r="E44" s="420"/>
      <c r="F44" s="420"/>
      <c r="G44" s="420"/>
      <c r="H44" s="420"/>
      <c r="I44" s="420"/>
      <c r="J44" s="420"/>
    </row>
    <row r="45" spans="1:10" x14ac:dyDescent="0.25">
      <c r="A45" s="892"/>
      <c r="B45" s="897"/>
      <c r="C45" s="898"/>
      <c r="D45" s="425"/>
      <c r="E45" s="426"/>
      <c r="F45" s="426"/>
      <c r="G45" s="426"/>
      <c r="H45" s="426"/>
      <c r="I45" s="426"/>
      <c r="J45" s="426"/>
    </row>
    <row r="46" spans="1:10" x14ac:dyDescent="0.25">
      <c r="A46" s="862"/>
      <c r="B46" s="876" t="s">
        <v>413</v>
      </c>
      <c r="C46" s="877"/>
      <c r="D46" s="871" t="s">
        <v>414</v>
      </c>
      <c r="E46" s="871" t="s">
        <v>415</v>
      </c>
      <c r="F46" s="871" t="s">
        <v>416</v>
      </c>
      <c r="G46" s="871" t="s">
        <v>417</v>
      </c>
      <c r="H46" s="871" t="s">
        <v>418</v>
      </c>
      <c r="I46" s="871" t="s">
        <v>419</v>
      </c>
      <c r="J46" s="871" t="s">
        <v>420</v>
      </c>
    </row>
    <row r="47" spans="1:10" x14ac:dyDescent="0.25">
      <c r="A47" s="863"/>
      <c r="B47" s="873" t="s">
        <v>14</v>
      </c>
      <c r="C47" s="874"/>
      <c r="D47" s="872"/>
      <c r="E47" s="878"/>
      <c r="F47" s="872"/>
      <c r="G47" s="872"/>
      <c r="H47" s="872"/>
      <c r="I47" s="872"/>
      <c r="J47" s="872"/>
    </row>
    <row r="48" spans="1:10" x14ac:dyDescent="0.25">
      <c r="A48" s="862" t="s">
        <v>470</v>
      </c>
      <c r="B48" s="879">
        <v>8</v>
      </c>
      <c r="C48" s="880"/>
      <c r="D48" s="408"/>
      <c r="E48" s="408"/>
      <c r="F48" s="408"/>
      <c r="G48" s="408"/>
      <c r="H48" s="408"/>
      <c r="I48" s="408"/>
      <c r="J48" s="408"/>
    </row>
    <row r="49" spans="1:10" x14ac:dyDescent="0.25">
      <c r="A49" s="863"/>
      <c r="B49" s="881"/>
      <c r="C49" s="882"/>
      <c r="D49" s="410"/>
      <c r="E49" s="410"/>
      <c r="F49" s="410"/>
      <c r="G49" s="410"/>
      <c r="H49" s="410"/>
      <c r="I49" s="410"/>
      <c r="J49" s="410"/>
    </row>
    <row r="50" spans="1:10" x14ac:dyDescent="0.25">
      <c r="A50" s="863"/>
      <c r="B50" s="881"/>
      <c r="C50" s="882"/>
      <c r="D50" s="410"/>
      <c r="E50" s="410"/>
      <c r="F50" s="410"/>
      <c r="G50" s="410"/>
      <c r="H50" s="410"/>
      <c r="I50" s="410"/>
      <c r="J50" s="410"/>
    </row>
    <row r="51" spans="1:10" x14ac:dyDescent="0.25">
      <c r="A51" s="863"/>
      <c r="B51" s="881"/>
      <c r="C51" s="882"/>
      <c r="D51" s="427" t="s">
        <v>434</v>
      </c>
      <c r="E51" s="410" t="s">
        <v>412</v>
      </c>
      <c r="F51" s="410"/>
      <c r="G51" s="410"/>
      <c r="H51" s="410"/>
      <c r="I51" s="410"/>
      <c r="J51" s="410"/>
    </row>
    <row r="52" spans="1:10" x14ac:dyDescent="0.25">
      <c r="A52" s="863"/>
      <c r="B52" s="881"/>
      <c r="C52" s="882"/>
      <c r="D52" s="428" t="s">
        <v>435</v>
      </c>
      <c r="E52" s="420"/>
      <c r="F52" s="420"/>
      <c r="G52" s="420"/>
      <c r="H52" s="420"/>
      <c r="I52" s="420"/>
      <c r="J52" s="420"/>
    </row>
    <row r="53" spans="1:10" x14ac:dyDescent="0.25">
      <c r="A53" s="863"/>
      <c r="B53" s="881"/>
      <c r="C53" s="882"/>
      <c r="D53" s="419"/>
      <c r="E53" s="420"/>
      <c r="F53" s="420"/>
      <c r="G53" s="420"/>
      <c r="H53" s="420"/>
      <c r="I53" s="420"/>
      <c r="J53" s="420"/>
    </row>
    <row r="54" spans="1:10" x14ac:dyDescent="0.25">
      <c r="A54" s="863"/>
      <c r="B54" s="881"/>
      <c r="C54" s="882"/>
      <c r="D54" s="419"/>
      <c r="E54" s="420"/>
      <c r="F54" s="420"/>
      <c r="G54" s="420"/>
      <c r="H54" s="420"/>
      <c r="I54" s="420"/>
      <c r="J54" s="420"/>
    </row>
    <row r="55" spans="1:10" x14ac:dyDescent="0.25">
      <c r="A55" s="864"/>
      <c r="B55" s="883"/>
      <c r="C55" s="884"/>
      <c r="D55" s="425"/>
      <c r="E55" s="426"/>
      <c r="F55" s="426"/>
      <c r="G55" s="426"/>
      <c r="H55" s="426"/>
      <c r="I55" s="426"/>
      <c r="J55" s="426"/>
    </row>
    <row r="56" spans="1:10" x14ac:dyDescent="0.25">
      <c r="A56" s="862" t="s">
        <v>471</v>
      </c>
      <c r="B56" s="865">
        <v>8</v>
      </c>
      <c r="C56" s="866"/>
      <c r="D56" s="407"/>
      <c r="E56" s="408"/>
      <c r="F56" s="408"/>
      <c r="G56" s="408"/>
      <c r="H56" s="408"/>
      <c r="I56" s="408"/>
      <c r="J56" s="408"/>
    </row>
    <row r="57" spans="1:10" x14ac:dyDescent="0.25">
      <c r="A57" s="863"/>
      <c r="B57" s="867"/>
      <c r="C57" s="868"/>
      <c r="D57" s="409"/>
      <c r="E57" s="410"/>
      <c r="F57" s="410"/>
      <c r="G57" s="410"/>
      <c r="H57" s="410"/>
      <c r="I57" s="410"/>
      <c r="J57" s="410"/>
    </row>
    <row r="58" spans="1:10" x14ac:dyDescent="0.25">
      <c r="A58" s="863"/>
      <c r="B58" s="867"/>
      <c r="C58" s="868"/>
      <c r="D58" s="409"/>
      <c r="E58" s="410"/>
      <c r="F58" s="410"/>
      <c r="G58" s="410"/>
      <c r="H58" s="410"/>
      <c r="I58" s="410"/>
      <c r="J58" s="410"/>
    </row>
    <row r="59" spans="1:10" x14ac:dyDescent="0.25">
      <c r="A59" s="863"/>
      <c r="B59" s="867"/>
      <c r="C59" s="868"/>
      <c r="D59" s="409" t="s">
        <v>436</v>
      </c>
      <c r="E59" s="410" t="s">
        <v>412</v>
      </c>
      <c r="F59" s="410"/>
      <c r="G59" s="151" t="s">
        <v>111</v>
      </c>
      <c r="H59" s="410"/>
      <c r="I59" s="410">
        <v>10</v>
      </c>
      <c r="J59" s="410">
        <v>10</v>
      </c>
    </row>
    <row r="60" spans="1:10" x14ac:dyDescent="0.25">
      <c r="A60" s="863"/>
      <c r="B60" s="867"/>
      <c r="C60" s="868"/>
      <c r="D60" s="409" t="s">
        <v>437</v>
      </c>
      <c r="E60" s="410"/>
      <c r="F60" s="410"/>
      <c r="G60" s="410"/>
      <c r="H60" s="410"/>
      <c r="I60" s="410"/>
      <c r="J60" s="410"/>
    </row>
    <row r="61" spans="1:10" x14ac:dyDescent="0.25">
      <c r="A61" s="863"/>
      <c r="B61" s="867"/>
      <c r="C61" s="868"/>
      <c r="D61" s="419"/>
      <c r="E61" s="420"/>
      <c r="F61" s="420"/>
      <c r="G61" s="420"/>
      <c r="H61" s="420"/>
      <c r="I61" s="420"/>
      <c r="J61" s="420"/>
    </row>
    <row r="62" spans="1:10" x14ac:dyDescent="0.25">
      <c r="A62" s="863"/>
      <c r="B62" s="867"/>
      <c r="C62" s="868"/>
      <c r="D62" s="419"/>
      <c r="E62" s="420"/>
      <c r="F62" s="420"/>
      <c r="G62" s="420"/>
      <c r="H62" s="420"/>
      <c r="I62" s="420"/>
      <c r="J62" s="420"/>
    </row>
    <row r="63" spans="1:10" x14ac:dyDescent="0.25">
      <c r="A63" s="864"/>
      <c r="B63" s="869"/>
      <c r="C63" s="870"/>
      <c r="D63" s="411"/>
      <c r="E63" s="412"/>
      <c r="F63" s="412"/>
      <c r="G63" s="412"/>
      <c r="H63" s="412"/>
      <c r="I63" s="412"/>
      <c r="J63" s="412"/>
    </row>
    <row r="64" spans="1:10" x14ac:dyDescent="0.25">
      <c r="A64" s="885" t="s">
        <v>472</v>
      </c>
      <c r="B64" s="865">
        <v>18</v>
      </c>
      <c r="C64" s="866"/>
      <c r="D64" s="429"/>
      <c r="E64" s="46"/>
      <c r="F64" s="46"/>
      <c r="G64" s="46"/>
      <c r="H64" s="46"/>
      <c r="I64" s="46"/>
      <c r="J64" s="46"/>
    </row>
    <row r="65" spans="1:10" x14ac:dyDescent="0.25">
      <c r="A65" s="886"/>
      <c r="B65" s="867"/>
      <c r="C65" s="868"/>
      <c r="D65" s="430" t="s">
        <v>438</v>
      </c>
      <c r="E65" s="151" t="s">
        <v>412</v>
      </c>
      <c r="F65" s="151"/>
      <c r="G65" s="414" t="s">
        <v>433</v>
      </c>
      <c r="H65" s="151"/>
      <c r="I65" s="151">
        <v>10</v>
      </c>
      <c r="J65" s="151">
        <v>10</v>
      </c>
    </row>
    <row r="66" spans="1:10" x14ac:dyDescent="0.25">
      <c r="A66" s="886"/>
      <c r="B66" s="867"/>
      <c r="C66" s="868"/>
      <c r="D66" s="430" t="s">
        <v>439</v>
      </c>
      <c r="E66" s="151" t="s">
        <v>412</v>
      </c>
      <c r="F66" s="151"/>
      <c r="G66" s="151" t="s">
        <v>92</v>
      </c>
      <c r="H66" s="151"/>
      <c r="I66" s="151">
        <v>5</v>
      </c>
      <c r="J66" s="151">
        <v>200</v>
      </c>
    </row>
    <row r="67" spans="1:10" x14ac:dyDescent="0.25">
      <c r="A67" s="887"/>
      <c r="B67" s="869"/>
      <c r="C67" s="870"/>
      <c r="D67" s="431"/>
      <c r="E67" s="432"/>
      <c r="F67" s="432"/>
      <c r="G67" s="432"/>
      <c r="H67" s="432"/>
      <c r="I67" s="432"/>
      <c r="J67" s="432"/>
    </row>
    <row r="68" spans="1:10" x14ac:dyDescent="0.25">
      <c r="A68" s="862"/>
      <c r="B68" s="876" t="s">
        <v>413</v>
      </c>
      <c r="C68" s="877"/>
      <c r="D68" s="871" t="s">
        <v>414</v>
      </c>
      <c r="E68" s="871" t="s">
        <v>415</v>
      </c>
      <c r="F68" s="871" t="s">
        <v>416</v>
      </c>
      <c r="G68" s="871" t="s">
        <v>417</v>
      </c>
      <c r="H68" s="871" t="s">
        <v>418</v>
      </c>
      <c r="I68" s="871" t="s">
        <v>419</v>
      </c>
      <c r="J68" s="871" t="s">
        <v>420</v>
      </c>
    </row>
    <row r="69" spans="1:10" x14ac:dyDescent="0.25">
      <c r="A69" s="863"/>
      <c r="B69" s="873" t="s">
        <v>14</v>
      </c>
      <c r="C69" s="874"/>
      <c r="D69" s="872"/>
      <c r="E69" s="878"/>
      <c r="F69" s="872"/>
      <c r="G69" s="872"/>
      <c r="H69" s="872"/>
      <c r="I69" s="872"/>
      <c r="J69" s="872"/>
    </row>
    <row r="70" spans="1:10" x14ac:dyDescent="0.25">
      <c r="A70" s="862" t="s">
        <v>473</v>
      </c>
      <c r="B70" s="865">
        <v>5</v>
      </c>
      <c r="C70" s="866"/>
      <c r="D70" s="429"/>
      <c r="E70" s="46"/>
      <c r="F70" s="46"/>
      <c r="G70" s="46"/>
      <c r="H70" s="46"/>
      <c r="I70" s="46"/>
      <c r="J70" s="46"/>
    </row>
    <row r="71" spans="1:10" x14ac:dyDescent="0.25">
      <c r="A71" s="863"/>
      <c r="B71" s="867"/>
      <c r="C71" s="868"/>
      <c r="D71" s="430" t="s">
        <v>121</v>
      </c>
      <c r="E71" s="151" t="s">
        <v>412</v>
      </c>
      <c r="F71" s="151"/>
      <c r="G71" s="151" t="s">
        <v>111</v>
      </c>
      <c r="H71" s="151"/>
      <c r="I71" s="151">
        <v>10</v>
      </c>
      <c r="J71" s="433"/>
    </row>
    <row r="72" spans="1:10" x14ac:dyDescent="0.25">
      <c r="A72" s="863"/>
      <c r="B72" s="867"/>
      <c r="C72" s="868"/>
      <c r="D72" s="434" t="s">
        <v>440</v>
      </c>
      <c r="E72" s="435" t="s">
        <v>412</v>
      </c>
      <c r="F72" s="435"/>
      <c r="G72" s="435" t="s">
        <v>111</v>
      </c>
      <c r="H72" s="435"/>
      <c r="I72" s="435">
        <v>10</v>
      </c>
      <c r="J72" s="433"/>
    </row>
    <row r="73" spans="1:10" x14ac:dyDescent="0.25">
      <c r="A73" s="875"/>
      <c r="B73" s="867"/>
      <c r="C73" s="868"/>
      <c r="D73" s="430" t="s">
        <v>123</v>
      </c>
      <c r="E73" s="151" t="s">
        <v>412</v>
      </c>
      <c r="F73" s="151"/>
      <c r="G73" s="151" t="s">
        <v>111</v>
      </c>
      <c r="H73" s="151"/>
      <c r="I73" s="151">
        <v>10</v>
      </c>
      <c r="J73" s="433"/>
    </row>
    <row r="74" spans="1:10" x14ac:dyDescent="0.25">
      <c r="A74" s="875"/>
      <c r="B74" s="867"/>
      <c r="C74" s="868"/>
      <c r="D74" s="430" t="s">
        <v>441</v>
      </c>
      <c r="E74" s="151" t="s">
        <v>412</v>
      </c>
      <c r="F74" s="151"/>
      <c r="G74" s="151" t="s">
        <v>111</v>
      </c>
      <c r="H74" s="151"/>
      <c r="I74" s="151">
        <v>10</v>
      </c>
      <c r="J74" s="433"/>
    </row>
    <row r="75" spans="1:10" x14ac:dyDescent="0.25">
      <c r="A75" s="875"/>
      <c r="B75" s="867"/>
      <c r="C75" s="868"/>
      <c r="D75" s="430" t="s">
        <v>126</v>
      </c>
      <c r="E75" s="151" t="s">
        <v>412</v>
      </c>
      <c r="F75" s="151"/>
      <c r="G75" s="151" t="s">
        <v>111</v>
      </c>
      <c r="H75" s="151"/>
      <c r="I75" s="151">
        <v>10</v>
      </c>
      <c r="J75" s="433"/>
    </row>
    <row r="76" spans="1:10" x14ac:dyDescent="0.25">
      <c r="A76" s="875"/>
      <c r="B76" s="867"/>
      <c r="C76" s="868"/>
      <c r="D76" s="430" t="s">
        <v>127</v>
      </c>
      <c r="E76" s="151" t="s">
        <v>412</v>
      </c>
      <c r="F76" s="151"/>
      <c r="G76" s="151" t="s">
        <v>111</v>
      </c>
      <c r="H76" s="151"/>
      <c r="I76" s="151">
        <v>10</v>
      </c>
      <c r="J76" s="433"/>
    </row>
    <row r="77" spans="1:10" x14ac:dyDescent="0.25">
      <c r="A77" s="875"/>
      <c r="B77" s="867"/>
      <c r="C77" s="868"/>
      <c r="D77" s="430" t="s">
        <v>128</v>
      </c>
      <c r="E77" s="151" t="s">
        <v>412</v>
      </c>
      <c r="F77" s="151"/>
      <c r="G77" s="151" t="s">
        <v>111</v>
      </c>
      <c r="H77" s="151"/>
      <c r="I77" s="151">
        <v>10</v>
      </c>
      <c r="J77" s="433"/>
    </row>
    <row r="78" spans="1:10" x14ac:dyDescent="0.25">
      <c r="A78" s="875"/>
      <c r="B78" s="867"/>
      <c r="C78" s="868"/>
      <c r="D78" s="430" t="s">
        <v>442</v>
      </c>
      <c r="E78" s="151" t="s">
        <v>412</v>
      </c>
      <c r="F78" s="151"/>
      <c r="G78" s="151" t="s">
        <v>111</v>
      </c>
      <c r="H78" s="151"/>
      <c r="I78" s="151">
        <v>10</v>
      </c>
      <c r="J78" s="433"/>
    </row>
    <row r="79" spans="1:10" x14ac:dyDescent="0.25">
      <c r="A79" s="875"/>
      <c r="B79" s="867"/>
      <c r="C79" s="868"/>
      <c r="D79" s="430" t="s">
        <v>130</v>
      </c>
      <c r="E79" s="151" t="s">
        <v>412</v>
      </c>
      <c r="F79" s="151"/>
      <c r="G79" s="151" t="s">
        <v>111</v>
      </c>
      <c r="H79" s="151"/>
      <c r="I79" s="151">
        <v>10</v>
      </c>
      <c r="J79" s="433"/>
    </row>
    <row r="80" spans="1:10" x14ac:dyDescent="0.25">
      <c r="A80" s="875"/>
      <c r="B80" s="867"/>
      <c r="C80" s="868"/>
      <c r="D80" s="430" t="s">
        <v>131</v>
      </c>
      <c r="E80" s="151" t="s">
        <v>412</v>
      </c>
      <c r="F80" s="151"/>
      <c r="G80" s="151" t="s">
        <v>111</v>
      </c>
      <c r="H80" s="151"/>
      <c r="I80" s="151">
        <v>10</v>
      </c>
      <c r="J80" s="433"/>
    </row>
    <row r="81" spans="1:10" x14ac:dyDescent="0.25">
      <c r="A81" s="875"/>
      <c r="B81" s="867"/>
      <c r="C81" s="868"/>
      <c r="D81" s="430" t="s">
        <v>132</v>
      </c>
      <c r="E81" s="151" t="s">
        <v>412</v>
      </c>
      <c r="F81" s="151"/>
      <c r="G81" s="151" t="s">
        <v>111</v>
      </c>
      <c r="H81" s="151"/>
      <c r="I81" s="151">
        <v>10</v>
      </c>
      <c r="J81" s="433"/>
    </row>
    <row r="82" spans="1:10" x14ac:dyDescent="0.25">
      <c r="A82" s="875"/>
      <c r="B82" s="867"/>
      <c r="C82" s="868"/>
      <c r="D82" s="430" t="s">
        <v>133</v>
      </c>
      <c r="E82" s="151" t="s">
        <v>412</v>
      </c>
      <c r="F82" s="151"/>
      <c r="G82" s="151" t="s">
        <v>111</v>
      </c>
      <c r="H82" s="151"/>
      <c r="I82" s="151">
        <v>8</v>
      </c>
      <c r="J82" s="151"/>
    </row>
    <row r="83" spans="1:10" x14ac:dyDescent="0.25">
      <c r="A83" s="875"/>
      <c r="B83" s="867"/>
      <c r="C83" s="868"/>
      <c r="D83" s="430" t="s">
        <v>134</v>
      </c>
      <c r="E83" s="151" t="s">
        <v>412</v>
      </c>
      <c r="F83" s="151"/>
      <c r="G83" s="151" t="s">
        <v>111</v>
      </c>
      <c r="H83" s="151"/>
      <c r="I83" s="151">
        <v>8</v>
      </c>
      <c r="J83" s="151"/>
    </row>
    <row r="84" spans="1:10" x14ac:dyDescent="0.25">
      <c r="A84" s="863"/>
      <c r="B84" s="867"/>
      <c r="C84" s="868"/>
      <c r="D84" s="430" t="s">
        <v>135</v>
      </c>
      <c r="E84" s="151" t="s">
        <v>412</v>
      </c>
      <c r="F84" s="151"/>
      <c r="G84" s="151" t="s">
        <v>111</v>
      </c>
      <c r="H84" s="151"/>
      <c r="I84" s="151">
        <v>8</v>
      </c>
      <c r="J84" s="151"/>
    </row>
    <row r="85" spans="1:10" x14ac:dyDescent="0.25">
      <c r="A85" s="863"/>
      <c r="B85" s="867"/>
      <c r="C85" s="868"/>
      <c r="D85" s="430" t="s">
        <v>136</v>
      </c>
      <c r="E85" s="151" t="s">
        <v>412</v>
      </c>
      <c r="F85" s="151"/>
      <c r="G85" s="151" t="s">
        <v>111</v>
      </c>
      <c r="H85" s="151"/>
      <c r="I85" s="151">
        <v>10</v>
      </c>
      <c r="J85" s="151"/>
    </row>
    <row r="86" spans="1:10" x14ac:dyDescent="0.25">
      <c r="A86" s="863"/>
      <c r="B86" s="867"/>
      <c r="C86" s="868"/>
      <c r="D86" s="430" t="s">
        <v>138</v>
      </c>
      <c r="E86" s="151" t="s">
        <v>412</v>
      </c>
      <c r="F86" s="151"/>
      <c r="G86" s="151" t="s">
        <v>111</v>
      </c>
      <c r="H86" s="151"/>
      <c r="I86" s="151">
        <v>10</v>
      </c>
      <c r="J86" s="151"/>
    </row>
    <row r="87" spans="1:10" x14ac:dyDescent="0.25">
      <c r="A87" s="863"/>
      <c r="B87" s="867"/>
      <c r="C87" s="868"/>
      <c r="D87" s="430" t="s">
        <v>139</v>
      </c>
      <c r="E87" s="151" t="s">
        <v>412</v>
      </c>
      <c r="F87" s="151"/>
      <c r="G87" s="151" t="s">
        <v>111</v>
      </c>
      <c r="H87" s="151"/>
      <c r="I87" s="151">
        <v>8</v>
      </c>
      <c r="J87" s="151"/>
    </row>
    <row r="88" spans="1:10" x14ac:dyDescent="0.25">
      <c r="A88" s="863"/>
      <c r="B88" s="867"/>
      <c r="C88" s="868"/>
      <c r="D88" s="430"/>
      <c r="E88" s="151"/>
      <c r="F88" s="151"/>
      <c r="G88" s="151"/>
      <c r="H88" s="151"/>
      <c r="I88" s="151"/>
      <c r="J88" s="151"/>
    </row>
    <row r="89" spans="1:10" x14ac:dyDescent="0.25">
      <c r="A89" s="863"/>
      <c r="B89" s="867"/>
      <c r="C89" s="868"/>
      <c r="D89" s="430"/>
      <c r="E89" s="151"/>
      <c r="F89" s="151"/>
      <c r="G89" s="151"/>
      <c r="H89" s="151"/>
      <c r="I89" s="151"/>
      <c r="J89" s="151"/>
    </row>
    <row r="90" spans="1:10" x14ac:dyDescent="0.25">
      <c r="A90" s="863"/>
      <c r="B90" s="867"/>
      <c r="C90" s="868"/>
      <c r="D90" s="430"/>
      <c r="E90" s="151"/>
      <c r="F90" s="151"/>
      <c r="G90" s="151"/>
      <c r="H90" s="151"/>
      <c r="I90" s="151"/>
      <c r="J90" s="151"/>
    </row>
    <row r="91" spans="1:10" x14ac:dyDescent="0.25">
      <c r="A91" s="863"/>
      <c r="B91" s="867"/>
      <c r="C91" s="868"/>
      <c r="D91" s="436"/>
      <c r="E91" s="49"/>
      <c r="F91" s="49"/>
      <c r="G91" s="49"/>
      <c r="H91" s="49"/>
      <c r="I91" s="49"/>
      <c r="J91" s="49"/>
    </row>
    <row r="92" spans="1:10" x14ac:dyDescent="0.25">
      <c r="A92" s="864"/>
      <c r="B92" s="869"/>
      <c r="C92" s="870"/>
      <c r="D92" s="431"/>
      <c r="E92" s="432"/>
      <c r="F92" s="432"/>
      <c r="G92" s="432"/>
      <c r="H92" s="432"/>
      <c r="I92" s="432"/>
      <c r="J92" s="432"/>
    </row>
    <row r="93" spans="1:10" x14ac:dyDescent="0.25">
      <c r="A93" s="862" t="s">
        <v>474</v>
      </c>
      <c r="B93" s="865">
        <v>23</v>
      </c>
      <c r="C93" s="866"/>
      <c r="D93" s="429"/>
      <c r="E93" s="46"/>
      <c r="F93" s="46"/>
      <c r="G93" s="46"/>
      <c r="H93" s="46"/>
      <c r="I93" s="46"/>
      <c r="J93" s="46"/>
    </row>
    <row r="94" spans="1:10" x14ac:dyDescent="0.25">
      <c r="A94" s="863"/>
      <c r="B94" s="867"/>
      <c r="C94" s="868"/>
      <c r="D94" s="430"/>
      <c r="E94" s="151"/>
      <c r="F94" s="151"/>
      <c r="G94" s="151"/>
      <c r="H94" s="151"/>
      <c r="I94" s="151"/>
      <c r="J94" s="151"/>
    </row>
    <row r="95" spans="1:10" x14ac:dyDescent="0.25">
      <c r="A95" s="863"/>
      <c r="B95" s="867"/>
      <c r="C95" s="868"/>
      <c r="D95" s="430"/>
      <c r="E95" s="151"/>
      <c r="F95" s="151"/>
      <c r="G95" s="151"/>
      <c r="H95" s="151"/>
      <c r="I95" s="151"/>
      <c r="J95" s="151"/>
    </row>
    <row r="96" spans="1:10" x14ac:dyDescent="0.25">
      <c r="A96" s="863"/>
      <c r="B96" s="867"/>
      <c r="C96" s="868"/>
      <c r="D96" s="430"/>
      <c r="E96" s="151"/>
      <c r="F96" s="151"/>
      <c r="G96" s="151"/>
      <c r="H96" s="151"/>
      <c r="I96" s="151"/>
      <c r="J96" s="151"/>
    </row>
    <row r="97" spans="1:10" x14ac:dyDescent="0.25">
      <c r="A97" s="863"/>
      <c r="B97" s="867"/>
      <c r="C97" s="868"/>
      <c r="D97" s="430"/>
      <c r="E97" s="151"/>
      <c r="F97" s="151"/>
      <c r="G97" s="151"/>
      <c r="H97" s="151"/>
      <c r="I97" s="151"/>
      <c r="J97" s="151"/>
    </row>
    <row r="98" spans="1:10" x14ac:dyDescent="0.25">
      <c r="A98" s="863"/>
      <c r="B98" s="867"/>
      <c r="C98" s="868"/>
      <c r="D98" s="430"/>
      <c r="E98" s="151"/>
      <c r="F98" s="151"/>
      <c r="G98" s="151"/>
      <c r="H98" s="151"/>
      <c r="I98" s="151"/>
      <c r="J98" s="151"/>
    </row>
    <row r="99" spans="1:10" x14ac:dyDescent="0.25">
      <c r="A99" s="863"/>
      <c r="B99" s="867"/>
      <c r="C99" s="868"/>
      <c r="D99" s="430"/>
      <c r="E99" s="151"/>
      <c r="F99" s="151"/>
      <c r="G99" s="151"/>
      <c r="H99" s="151"/>
      <c r="I99" s="151"/>
      <c r="J99" s="151"/>
    </row>
    <row r="100" spans="1:10" x14ac:dyDescent="0.25">
      <c r="A100" s="863"/>
      <c r="B100" s="867"/>
      <c r="C100" s="868"/>
      <c r="D100" s="430"/>
      <c r="E100" s="151"/>
      <c r="F100" s="151"/>
      <c r="G100" s="151"/>
      <c r="H100" s="151"/>
      <c r="I100" s="151"/>
      <c r="J100" s="151"/>
    </row>
    <row r="101" spans="1:10" x14ac:dyDescent="0.25">
      <c r="A101" s="863"/>
      <c r="B101" s="867"/>
      <c r="C101" s="868"/>
      <c r="D101" s="430" t="s">
        <v>443</v>
      </c>
      <c r="E101" s="151" t="s">
        <v>412</v>
      </c>
      <c r="F101" s="151"/>
      <c r="G101" s="151" t="s">
        <v>444</v>
      </c>
      <c r="H101" s="151"/>
      <c r="I101" s="151">
        <v>10</v>
      </c>
      <c r="J101" s="151">
        <v>100</v>
      </c>
    </row>
    <row r="102" spans="1:10" x14ac:dyDescent="0.25">
      <c r="A102" s="863"/>
      <c r="B102" s="867"/>
      <c r="C102" s="868"/>
      <c r="D102" s="430"/>
      <c r="E102" s="151"/>
      <c r="F102" s="151"/>
      <c r="G102" s="151"/>
      <c r="H102" s="151"/>
      <c r="I102" s="151"/>
      <c r="J102" s="151"/>
    </row>
    <row r="103" spans="1:10" x14ac:dyDescent="0.25">
      <c r="A103" s="863"/>
      <c r="B103" s="867"/>
      <c r="C103" s="868"/>
      <c r="D103" s="430"/>
      <c r="E103" s="151"/>
      <c r="F103" s="151"/>
      <c r="G103" s="151"/>
      <c r="H103" s="151"/>
      <c r="I103" s="151"/>
      <c r="J103" s="151"/>
    </row>
    <row r="104" spans="1:10" x14ac:dyDescent="0.25">
      <c r="A104" s="863"/>
      <c r="B104" s="867"/>
      <c r="C104" s="868"/>
      <c r="D104" s="430"/>
      <c r="E104" s="151"/>
      <c r="F104" s="151"/>
      <c r="G104" s="151"/>
      <c r="H104" s="151"/>
      <c r="I104" s="151"/>
      <c r="J104" s="151"/>
    </row>
    <row r="105" spans="1:10" x14ac:dyDescent="0.25">
      <c r="A105" s="863"/>
      <c r="B105" s="867"/>
      <c r="C105" s="868"/>
      <c r="D105" s="430"/>
      <c r="E105" s="151"/>
      <c r="F105" s="151"/>
      <c r="G105" s="151"/>
      <c r="H105" s="151"/>
      <c r="I105" s="151"/>
      <c r="J105" s="151"/>
    </row>
    <row r="106" spans="1:10" x14ac:dyDescent="0.25">
      <c r="A106" s="863"/>
      <c r="B106" s="867"/>
      <c r="C106" s="868"/>
      <c r="D106" s="430"/>
      <c r="E106" s="151"/>
      <c r="F106" s="151"/>
      <c r="G106" s="151"/>
      <c r="H106" s="151"/>
      <c r="I106" s="151"/>
      <c r="J106" s="151"/>
    </row>
    <row r="107" spans="1:10" x14ac:dyDescent="0.25">
      <c r="A107" s="863"/>
      <c r="B107" s="867"/>
      <c r="C107" s="868"/>
      <c r="D107" s="430"/>
      <c r="E107" s="151"/>
      <c r="F107" s="151"/>
      <c r="G107" s="151"/>
      <c r="H107" s="151"/>
      <c r="I107" s="151"/>
      <c r="J107" s="151"/>
    </row>
    <row r="108" spans="1:10" x14ac:dyDescent="0.25">
      <c r="A108" s="863"/>
      <c r="B108" s="867"/>
      <c r="C108" s="868"/>
      <c r="D108" s="430"/>
      <c r="E108" s="151"/>
      <c r="F108" s="151"/>
      <c r="G108" s="151"/>
      <c r="H108" s="151"/>
      <c r="I108" s="151"/>
      <c r="J108" s="151"/>
    </row>
    <row r="109" spans="1:10" x14ac:dyDescent="0.25">
      <c r="A109" s="863"/>
      <c r="B109" s="867"/>
      <c r="C109" s="868"/>
      <c r="D109" s="430"/>
      <c r="E109" s="151"/>
      <c r="F109" s="151"/>
      <c r="G109" s="151"/>
      <c r="H109" s="151"/>
      <c r="I109" s="151"/>
      <c r="J109" s="151"/>
    </row>
    <row r="110" spans="1:10" x14ac:dyDescent="0.25">
      <c r="A110" s="864"/>
      <c r="B110" s="869"/>
      <c r="C110" s="870"/>
      <c r="D110" s="434"/>
      <c r="E110" s="435"/>
      <c r="F110" s="435"/>
      <c r="G110" s="435"/>
      <c r="H110" s="435"/>
      <c r="I110" s="435"/>
      <c r="J110" s="435"/>
    </row>
    <row r="111" spans="1:10" x14ac:dyDescent="0.25">
      <c r="A111" s="862" t="s">
        <v>475</v>
      </c>
      <c r="B111" s="865">
        <v>22</v>
      </c>
      <c r="C111" s="866"/>
      <c r="D111" s="429"/>
      <c r="E111" s="46"/>
      <c r="F111" s="46"/>
      <c r="G111" s="46"/>
      <c r="H111" s="46"/>
      <c r="I111" s="46"/>
      <c r="J111" s="46"/>
    </row>
    <row r="112" spans="1:10" x14ac:dyDescent="0.25">
      <c r="A112" s="863"/>
      <c r="B112" s="867"/>
      <c r="C112" s="868"/>
      <c r="D112" s="430" t="s">
        <v>179</v>
      </c>
      <c r="E112" s="151" t="s">
        <v>412</v>
      </c>
      <c r="F112" s="151"/>
      <c r="G112" s="151" t="s">
        <v>146</v>
      </c>
      <c r="H112" s="151"/>
      <c r="I112" s="151">
        <v>60</v>
      </c>
      <c r="J112" s="151">
        <v>60</v>
      </c>
    </row>
    <row r="113" spans="1:10" x14ac:dyDescent="0.25">
      <c r="A113" s="863"/>
      <c r="B113" s="867"/>
      <c r="C113" s="868"/>
      <c r="D113" s="430" t="s">
        <v>181</v>
      </c>
      <c r="E113" s="151" t="s">
        <v>412</v>
      </c>
      <c r="F113" s="151"/>
      <c r="G113" s="151" t="s">
        <v>146</v>
      </c>
      <c r="H113" s="151"/>
      <c r="I113" s="151">
        <v>20</v>
      </c>
      <c r="J113" s="151">
        <v>20</v>
      </c>
    </row>
    <row r="114" spans="1:10" x14ac:dyDescent="0.25">
      <c r="A114" s="863"/>
      <c r="B114" s="867"/>
      <c r="C114" s="868"/>
      <c r="D114" s="430" t="s">
        <v>182</v>
      </c>
      <c r="E114" s="151" t="s">
        <v>412</v>
      </c>
      <c r="F114" s="151"/>
      <c r="G114" s="151" t="s">
        <v>146</v>
      </c>
      <c r="H114" s="151"/>
      <c r="I114" s="151">
        <v>30</v>
      </c>
      <c r="J114" s="151">
        <v>30</v>
      </c>
    </row>
    <row r="115" spans="1:10" x14ac:dyDescent="0.25">
      <c r="A115" s="863"/>
      <c r="B115" s="867"/>
      <c r="C115" s="868"/>
      <c r="D115" s="430"/>
      <c r="E115" s="151"/>
      <c r="F115" s="151"/>
      <c r="G115" s="151"/>
      <c r="H115" s="151"/>
      <c r="I115" s="151"/>
      <c r="J115" s="151"/>
    </row>
    <row r="116" spans="1:10" x14ac:dyDescent="0.25">
      <c r="A116" s="864"/>
      <c r="B116" s="869"/>
      <c r="C116" s="870"/>
      <c r="D116" s="431"/>
      <c r="E116" s="432"/>
      <c r="F116" s="432"/>
      <c r="G116" s="432"/>
      <c r="H116" s="432"/>
      <c r="I116" s="432"/>
      <c r="J116" s="432"/>
    </row>
    <row r="117" spans="1:10" x14ac:dyDescent="0.25">
      <c r="A117" s="399"/>
      <c r="B117" s="437"/>
      <c r="C117" s="402"/>
      <c r="D117" s="399"/>
      <c r="E117" s="399"/>
      <c r="F117" s="399"/>
      <c r="G117" s="399"/>
      <c r="H117" s="399"/>
      <c r="I117" s="399"/>
      <c r="J117" s="399"/>
    </row>
    <row r="118" spans="1:10" x14ac:dyDescent="0.25">
      <c r="A118" s="399" t="s">
        <v>445</v>
      </c>
      <c r="B118" s="899">
        <v>134</v>
      </c>
      <c r="C118" s="900"/>
      <c r="D118" s="398"/>
      <c r="E118" s="399"/>
      <c r="F118" s="399"/>
      <c r="G118" s="399"/>
      <c r="H118" s="399"/>
      <c r="I118" s="399"/>
      <c r="J118" s="399"/>
    </row>
  </sheetData>
  <mergeCells count="56">
    <mergeCell ref="B118:C118"/>
    <mergeCell ref="A1:A3"/>
    <mergeCell ref="B1:J3"/>
    <mergeCell ref="B4:J4"/>
    <mergeCell ref="A5:A8"/>
    <mergeCell ref="B5:D5"/>
    <mergeCell ref="B6:D6"/>
    <mergeCell ref="B7:C7"/>
    <mergeCell ref="D7:E7"/>
    <mergeCell ref="B8:E8"/>
    <mergeCell ref="G46:G47"/>
    <mergeCell ref="H46:H47"/>
    <mergeCell ref="I46:I47"/>
    <mergeCell ref="J46:J47"/>
    <mergeCell ref="A14:A18"/>
    <mergeCell ref="B14:C18"/>
    <mergeCell ref="A19:A45"/>
    <mergeCell ref="B19:C45"/>
    <mergeCell ref="A46:A47"/>
    <mergeCell ref="B46:C46"/>
    <mergeCell ref="F46:F47"/>
    <mergeCell ref="D46:D47"/>
    <mergeCell ref="E46:E47"/>
    <mergeCell ref="B47:C47"/>
    <mergeCell ref="I11:I12"/>
    <mergeCell ref="J11:J12"/>
    <mergeCell ref="B12:C12"/>
    <mergeCell ref="B13:C13"/>
    <mergeCell ref="F11:F12"/>
    <mergeCell ref="G11:G12"/>
    <mergeCell ref="H11:H12"/>
    <mergeCell ref="B11:C11"/>
    <mergeCell ref="D11:D12"/>
    <mergeCell ref="E11:E12"/>
    <mergeCell ref="A48:A55"/>
    <mergeCell ref="B48:C55"/>
    <mergeCell ref="A56:A63"/>
    <mergeCell ref="B56:C63"/>
    <mergeCell ref="A64:A67"/>
    <mergeCell ref="B64:C67"/>
    <mergeCell ref="I68:I69"/>
    <mergeCell ref="J68:J69"/>
    <mergeCell ref="B69:C69"/>
    <mergeCell ref="A70:A92"/>
    <mergeCell ref="B70:C92"/>
    <mergeCell ref="A68:A69"/>
    <mergeCell ref="B68:C68"/>
    <mergeCell ref="D68:D69"/>
    <mergeCell ref="E68:E69"/>
    <mergeCell ref="F68:F69"/>
    <mergeCell ref="G68:G69"/>
    <mergeCell ref="A93:A110"/>
    <mergeCell ref="B93:C110"/>
    <mergeCell ref="A111:A116"/>
    <mergeCell ref="B111:C116"/>
    <mergeCell ref="H68:H69"/>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Bovine</vt:lpstr>
      <vt:lpstr>Ovine</vt:lpstr>
      <vt:lpstr>Equine</vt:lpstr>
      <vt:lpstr>Bovine Milk</vt:lpstr>
      <vt:lpstr>Wild Game</vt:lpstr>
      <vt:lpstr>Aquaculture - finfish</vt:lpstr>
      <vt:lpstr>Honey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Lariccia</dc:creator>
  <cp:lastModifiedBy>Martinez, Adriana</cp:lastModifiedBy>
  <dcterms:created xsi:type="dcterms:W3CDTF">2016-02-26T13:38:37Z</dcterms:created>
  <dcterms:modified xsi:type="dcterms:W3CDTF">2016-08-12T17:36:50Z</dcterms:modified>
</cp:coreProperties>
</file>