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885" windowWidth="19410" windowHeight="9195"/>
  </bookViews>
  <sheets>
    <sheet name="Bovine" sheetId="1" r:id="rId1"/>
    <sheet name="Ovine" sheetId="2" r:id="rId2"/>
    <sheet name="Equine" sheetId="3" r:id="rId3"/>
    <sheet name="Bovine Milk" sheetId="12" r:id="rId4"/>
    <sheet name="Wild Game" sheetId="5" r:id="rId5"/>
    <sheet name="Aquaculture - finish" sheetId="15" r:id="rId6"/>
    <sheet name="Honey" sheetId="14" r:id="rId7"/>
  </sheets>
  <calcPr calcId="145621"/>
</workbook>
</file>

<file path=xl/calcChain.xml><?xml version="1.0" encoding="utf-8"?>
<calcChain xmlns="http://schemas.openxmlformats.org/spreadsheetml/2006/main">
  <c r="I3" i="15" l="1"/>
  <c r="C86" i="15" s="1"/>
  <c r="C47" i="15" l="1"/>
  <c r="C14" i="15"/>
  <c r="C71" i="15"/>
  <c r="C33" i="15"/>
  <c r="C18" i="15"/>
  <c r="C104" i="2"/>
  <c r="C9" i="12"/>
  <c r="M3" i="12" s="1"/>
  <c r="M2" i="12"/>
  <c r="C78" i="12"/>
  <c r="D78" i="12" s="1"/>
  <c r="M5" i="12"/>
  <c r="D60" i="12"/>
  <c r="M4" i="12"/>
  <c r="C15" i="5"/>
  <c r="C30" i="5" s="1"/>
  <c r="C65" i="2"/>
  <c r="C154" i="2"/>
  <c r="C52" i="2"/>
  <c r="C40" i="2"/>
  <c r="C36" i="2"/>
  <c r="C25" i="2"/>
  <c r="C18" i="2"/>
  <c r="C206" i="2" s="1"/>
  <c r="C14" i="2"/>
  <c r="C9" i="2"/>
  <c r="C15" i="1"/>
  <c r="D15" i="1" s="1"/>
  <c r="C9" i="1"/>
  <c r="C20" i="1"/>
  <c r="C202" i="1"/>
  <c r="C121" i="1"/>
  <c r="C81" i="1"/>
  <c r="C66" i="1"/>
  <c r="C49" i="1"/>
  <c r="D49" i="1"/>
  <c r="E49" i="1" s="1"/>
  <c r="C42" i="1"/>
  <c r="D42" i="1" s="1"/>
  <c r="C27" i="1"/>
  <c r="D27" i="1"/>
  <c r="E27" i="1"/>
  <c r="D20" i="1"/>
  <c r="E20" i="1" s="1"/>
  <c r="D66" i="1"/>
  <c r="E66" i="1" s="1"/>
  <c r="C9" i="15" l="1"/>
  <c r="N5" i="12"/>
  <c r="D47" i="12" s="1"/>
  <c r="E15" i="1"/>
  <c r="C252" i="1"/>
  <c r="E42" i="1"/>
  <c r="D25" i="12" l="1"/>
  <c r="D14" i="12"/>
  <c r="C14" i="12"/>
  <c r="C136" i="12" s="1"/>
  <c r="C137" i="12"/>
</calcChain>
</file>

<file path=xl/sharedStrings.xml><?xml version="1.0" encoding="utf-8"?>
<sst xmlns="http://schemas.openxmlformats.org/spreadsheetml/2006/main" count="2407" uniqueCount="495">
  <si>
    <t>REGULATORY PROGRAMME FOR CONTROL OF RESIDUES IN FOOD</t>
  </si>
  <si>
    <t>COUNTRY</t>
  </si>
  <si>
    <t>URUGUAY</t>
  </si>
  <si>
    <t>DATE</t>
  </si>
  <si>
    <t xml:space="preserve">YEAR OF PLAN IMPLEMENTATION </t>
  </si>
  <si>
    <t>ANIMAL SPECIES / PRODUCT</t>
  </si>
  <si>
    <t>BOVINE</t>
  </si>
  <si>
    <t xml:space="preserve">National PRODUCTION DATA  - number of animals (referring to the previous year) </t>
  </si>
  <si>
    <t>NUMBER OF SAMPLES</t>
  </si>
  <si>
    <t>ACCORDING TO EU REQUIREMENTS</t>
  </si>
  <si>
    <t>ACCORDING TO CODEX ALIMENTARIUS</t>
  </si>
  <si>
    <t>OTHER</t>
  </si>
  <si>
    <t>MINIMUM</t>
  </si>
  <si>
    <t>PLAN</t>
  </si>
  <si>
    <t>GROUP OF SUBSTANCES TO BE MONITORED</t>
  </si>
  <si>
    <t>COMPOUND or MARKER RESIDUE</t>
  </si>
  <si>
    <t>MATRIX ANALYSED</t>
  </si>
  <si>
    <t>SCREENING METHOD</t>
  </si>
  <si>
    <t>CONFIRMATORY METHOD</t>
  </si>
  <si>
    <t>SCREEN.METH. DETECTION LIMIT [μg/Kg]</t>
  </si>
  <si>
    <t>CONFIR.METH. DETECTION LIMIT [μg/Kg]</t>
  </si>
  <si>
    <t>LEVEL OF ACTION (i.e. conceentration above which a result is deemed non-compliant)  [μg/Kg]</t>
  </si>
  <si>
    <t>LABORATORY NAME</t>
  </si>
  <si>
    <t>FARM</t>
  </si>
  <si>
    <t>SLAUGHTER</t>
  </si>
  <si>
    <t>TOTAL</t>
  </si>
  <si>
    <t>MIN</t>
  </si>
  <si>
    <t>A1</t>
  </si>
  <si>
    <t>STILBENES</t>
  </si>
  <si>
    <t>DES</t>
  </si>
  <si>
    <t>URINE</t>
  </si>
  <si>
    <t>HEXOESTROL</t>
  </si>
  <si>
    <t>GC/ MS</t>
  </si>
  <si>
    <t>DILAVE</t>
  </si>
  <si>
    <t>DIENOESTROL</t>
  </si>
  <si>
    <t>A2</t>
  </si>
  <si>
    <t>THYROSTATS</t>
  </si>
  <si>
    <t>METILTIURACIL</t>
  </si>
  <si>
    <t>THYROID</t>
  </si>
  <si>
    <t>PROPILTIURACIL</t>
  </si>
  <si>
    <t>TIOURACIL</t>
  </si>
  <si>
    <t>FENILTURACIL</t>
  </si>
  <si>
    <t>TAPAZOL</t>
  </si>
  <si>
    <t>A3</t>
  </si>
  <si>
    <t>STEROIDS (WITH ANDROGENIC, ESTROGENIC OR PROGESTAGENIC ACTIVITY)</t>
  </si>
  <si>
    <t>NORTESTOSTERONA</t>
  </si>
  <si>
    <t xml:space="preserve">                        GC/MS</t>
  </si>
  <si>
    <t xml:space="preserve">   GC/MS - HPLC/MSMS</t>
  </si>
  <si>
    <t>TREMBOLONA</t>
  </si>
  <si>
    <t>ELISA</t>
  </si>
  <si>
    <t>A4</t>
  </si>
  <si>
    <t>RESORCYLIC ACID LACTONES</t>
  </si>
  <si>
    <t>ZERANOL</t>
  </si>
  <si>
    <t>A5</t>
  </si>
  <si>
    <t>BETA AGONISTS</t>
  </si>
  <si>
    <t>CLEMBUTEROL</t>
  </si>
  <si>
    <t>SALBUTAMOL</t>
  </si>
  <si>
    <t>HPLC/MS-MS</t>
  </si>
  <si>
    <t>BROMBUTEROL</t>
  </si>
  <si>
    <t>MABUTEROL</t>
  </si>
  <si>
    <t>CLENPENTEROL</t>
  </si>
  <si>
    <t>A6</t>
  </si>
  <si>
    <t>e.g. Chloramphenicol + Nitrofurans+ Nitroimidazoles</t>
  </si>
  <si>
    <t>Chloramphenicol</t>
  </si>
  <si>
    <t>MUSCLE</t>
  </si>
  <si>
    <t>HPLC/ MS/MS</t>
  </si>
  <si>
    <t>Other A6 substances</t>
  </si>
  <si>
    <t xml:space="preserve">HPLC/MS-MS   </t>
  </si>
  <si>
    <t xml:space="preserve">SEM  </t>
  </si>
  <si>
    <t xml:space="preserve">AOZ </t>
  </si>
  <si>
    <t>AMOZ</t>
  </si>
  <si>
    <t xml:space="preserve">AHD </t>
  </si>
  <si>
    <t xml:space="preserve">HPLC/MS-MS </t>
  </si>
  <si>
    <t>MICROBIOTICOS</t>
  </si>
  <si>
    <t>B1</t>
  </si>
  <si>
    <t>ANTIBACTERIAL SUBSTANCES</t>
  </si>
  <si>
    <t>K. L. M.</t>
  </si>
  <si>
    <t>SWAB/TEST</t>
  </si>
  <si>
    <t>(COMENT:level of action= CCalfa)</t>
  </si>
  <si>
    <t>LIVER</t>
  </si>
  <si>
    <t>B2a + B2b + B2c + B2d + B2e</t>
  </si>
  <si>
    <t>B2a</t>
  </si>
  <si>
    <t>ANTHELMINTICS</t>
  </si>
  <si>
    <t>HPLC/MSMS</t>
  </si>
  <si>
    <t>HPLC/FLD</t>
  </si>
  <si>
    <t>HPLC/DAD</t>
  </si>
  <si>
    <t>B2b</t>
  </si>
  <si>
    <t>ANTICOCCIDIALS</t>
  </si>
  <si>
    <t xml:space="preserve">             HPLC/DAD</t>
  </si>
  <si>
    <t>XENOBIOTICOS</t>
  </si>
  <si>
    <t>B2c</t>
  </si>
  <si>
    <t>CARBAMATES</t>
  </si>
  <si>
    <t>ALDICARB SULFONA</t>
  </si>
  <si>
    <t>CARBOFURAN</t>
  </si>
  <si>
    <t>3 OH CARBOFURAN</t>
  </si>
  <si>
    <t>PYRETHROIDS</t>
  </si>
  <si>
    <t>GC/ECD</t>
  </si>
  <si>
    <t>B2d</t>
  </si>
  <si>
    <t>SEDATIVES</t>
  </si>
  <si>
    <t>B2e</t>
  </si>
  <si>
    <t>NON STEROIDAL ANTI-INFLAMMATORY DRUGS</t>
  </si>
  <si>
    <t>B2f</t>
  </si>
  <si>
    <t>Other pharmacologically active subs</t>
  </si>
  <si>
    <t>CORTICOIDES</t>
  </si>
  <si>
    <t>HPLC-MS/MS</t>
  </si>
  <si>
    <t xml:space="preserve">  GC/ECD</t>
  </si>
  <si>
    <t xml:space="preserve">B3a + B3b + B3c + B3d </t>
  </si>
  <si>
    <t>B3a</t>
  </si>
  <si>
    <t>ORGANOCHLORINE COMPOUNDS INCLUDING PCBS</t>
  </si>
  <si>
    <t>HCB</t>
  </si>
  <si>
    <t>LINDANO</t>
  </si>
  <si>
    <t>ALDRIN</t>
  </si>
  <si>
    <t>DDT y metab.</t>
  </si>
  <si>
    <t>DIELDRIN</t>
  </si>
  <si>
    <t>ENDRIN</t>
  </si>
  <si>
    <t>HEPTACLOR</t>
  </si>
  <si>
    <t>HEPTACLOR epox.</t>
  </si>
  <si>
    <t>ENDOSULFAN</t>
  </si>
  <si>
    <t>ENDOSULFAN SO4</t>
  </si>
  <si>
    <t>CLORDANO cis-trans</t>
  </si>
  <si>
    <t>PCB 28</t>
  </si>
  <si>
    <t>PCB 52</t>
  </si>
  <si>
    <t>PCB 101</t>
  </si>
  <si>
    <t>PCB 118</t>
  </si>
  <si>
    <t>PCB 138</t>
  </si>
  <si>
    <t>PCB 153</t>
  </si>
  <si>
    <t>PCB 180</t>
  </si>
  <si>
    <t>B3b</t>
  </si>
  <si>
    <t>ORGANOPHOSPHORUS COMPOUNDS</t>
  </si>
  <si>
    <t>DIAZINON</t>
  </si>
  <si>
    <t>FAT</t>
  </si>
  <si>
    <t>B3c</t>
  </si>
  <si>
    <t>CHEMICAL ELEMENTS</t>
  </si>
  <si>
    <t>AAS</t>
  </si>
  <si>
    <t>500(K)</t>
  </si>
  <si>
    <t>1050(K)</t>
  </si>
  <si>
    <t>2012 (L)</t>
  </si>
  <si>
    <t>580 (L)</t>
  </si>
  <si>
    <t>B3d</t>
  </si>
  <si>
    <t>MYCOTOXINS</t>
  </si>
  <si>
    <t>Check calculation of total of minimums</t>
  </si>
  <si>
    <r>
      <t>PRODUCTION DATA for calculation of SAMPLE NUMBERS.  (</t>
    </r>
    <r>
      <rPr>
        <b/>
        <u/>
        <sz val="8"/>
        <rFont val="Arial"/>
        <family val="2"/>
      </rPr>
      <t>Number of animals</t>
    </r>
    <r>
      <rPr>
        <b/>
        <sz val="8"/>
        <rFont val="Arial"/>
        <family val="2"/>
      </rPr>
      <t xml:space="preserve"> (referring to previous year's production)</t>
    </r>
  </si>
  <si>
    <r>
      <t>NUMBER OF SAMPLES</t>
    </r>
    <r>
      <rPr>
        <sz val="9"/>
        <rFont val="Arial"/>
        <family val="2"/>
      </rPr>
      <t xml:space="preserve">  </t>
    </r>
  </si>
  <si>
    <t>OVINE</t>
  </si>
  <si>
    <t xml:space="preserve">National production data - number of animals (referring to the previous year) </t>
  </si>
  <si>
    <r>
      <t>NUMBER OF SAMPLES</t>
    </r>
    <r>
      <rPr>
        <sz val="7"/>
        <rFont val="Arial"/>
        <family val="2"/>
      </rPr>
      <t xml:space="preserve">  </t>
    </r>
  </si>
  <si>
    <r>
      <t xml:space="preserve">SCREEN.METH. DETECTION LIMIT </t>
    </r>
    <r>
      <rPr>
        <b/>
        <sz val="6"/>
        <rFont val="Arial"/>
        <family val="2"/>
      </rPr>
      <t>[</t>
    </r>
    <r>
      <rPr>
        <b/>
        <sz val="6"/>
        <rFont val="Times New Roman"/>
        <family val="1"/>
      </rPr>
      <t>μg/Kg</t>
    </r>
    <r>
      <rPr>
        <b/>
        <sz val="6"/>
        <rFont val="Arial"/>
        <family val="2"/>
      </rPr>
      <t>]</t>
    </r>
  </si>
  <si>
    <t xml:space="preserve"> MUSCLE</t>
  </si>
  <si>
    <t>HPLC / DAD</t>
  </si>
  <si>
    <t>PYRETROIDS</t>
  </si>
  <si>
    <t>CIPERMETRINA</t>
  </si>
  <si>
    <t>GC/ ECD</t>
  </si>
  <si>
    <t>PERMETRINA</t>
  </si>
  <si>
    <t>DELTAMETRINA</t>
  </si>
  <si>
    <t>XILASIN</t>
  </si>
  <si>
    <t>CLORPROMACIN</t>
  </si>
  <si>
    <t>AZAPERONE</t>
  </si>
  <si>
    <t>AZAPEROL</t>
  </si>
  <si>
    <t xml:space="preserve">HEPTACLOR epox.                                                </t>
  </si>
  <si>
    <t>PLOMO</t>
  </si>
  <si>
    <t>CADMIO</t>
  </si>
  <si>
    <t>ARSENICO</t>
  </si>
  <si>
    <t>MERCURIO</t>
  </si>
  <si>
    <t>KIDNEY</t>
  </si>
  <si>
    <t>GC/MS</t>
  </si>
  <si>
    <t>EQUINE</t>
  </si>
  <si>
    <t>Not specified</t>
  </si>
  <si>
    <t>LABORATORY</t>
  </si>
  <si>
    <t xml:space="preserve">            GC-MS</t>
  </si>
  <si>
    <t xml:space="preserve">    GC/MS - HPLC/MSMS</t>
  </si>
  <si>
    <t>CHLORAMPHENICOL</t>
  </si>
  <si>
    <t>NITROIMIDAZOLES</t>
  </si>
  <si>
    <t>SWAB/ TEST</t>
  </si>
  <si>
    <t>CIPERMETRIN</t>
  </si>
  <si>
    <t>DELTAMETRIN</t>
  </si>
  <si>
    <t xml:space="preserve">ENDOSULFAN SO4                                                 </t>
  </si>
  <si>
    <t>100 (M)</t>
  </si>
  <si>
    <t>200(M)</t>
  </si>
  <si>
    <r>
      <t xml:space="preserve">EU EXPORT DATA in </t>
    </r>
    <r>
      <rPr>
        <b/>
        <u/>
        <sz val="8"/>
        <rFont val="Arial"/>
        <family val="2"/>
      </rPr>
      <t>number of animals</t>
    </r>
    <r>
      <rPr>
        <b/>
        <sz val="8"/>
        <rFont val="Arial"/>
        <family val="2"/>
      </rPr>
      <t xml:space="preserve"> (referring to the previous year) [See Instruction sheet]  </t>
    </r>
  </si>
  <si>
    <t>For official use</t>
  </si>
  <si>
    <t xml:space="preserve">URUGUAY </t>
  </si>
  <si>
    <t>BOVINE MILK</t>
  </si>
  <si>
    <t xml:space="preserve">National PRODUCTION DATA  - in TONNES (referring to the previous year) </t>
  </si>
  <si>
    <r>
      <t xml:space="preserve">PRODUCTION DATA in </t>
    </r>
    <r>
      <rPr>
        <b/>
        <u/>
        <sz val="8"/>
        <rFont val="Arial"/>
        <family val="2"/>
      </rPr>
      <t>TONNES</t>
    </r>
    <r>
      <rPr>
        <b/>
        <sz val="8"/>
        <rFont val="Arial"/>
        <family val="2"/>
      </rPr>
      <t xml:space="preserve"> for calculation of SAMPLE NUMBERS.  (referring to previous year's production)</t>
    </r>
  </si>
  <si>
    <t>MINIMUM number is 300</t>
  </si>
  <si>
    <r>
      <t xml:space="preserve">NUMBER OF </t>
    </r>
    <r>
      <rPr>
        <b/>
        <u/>
        <sz val="6"/>
        <rFont val="Arial"/>
        <family val="2"/>
      </rPr>
      <t>SAMPLES</t>
    </r>
    <r>
      <rPr>
        <sz val="7"/>
        <rFont val="Arial"/>
        <family val="2"/>
      </rPr>
      <t xml:space="preserve">  </t>
    </r>
  </si>
  <si>
    <r>
      <t xml:space="preserve">NUMBER OF </t>
    </r>
    <r>
      <rPr>
        <b/>
        <u/>
        <sz val="6"/>
        <rFont val="Arial"/>
        <family val="2"/>
      </rPr>
      <t>TESTS</t>
    </r>
  </si>
  <si>
    <t>Chloramphenicol + Nitrofurans+ Nitroimidazoles</t>
  </si>
  <si>
    <t>MILK</t>
  </si>
  <si>
    <t xml:space="preserve">   HPLC/MS-MS</t>
  </si>
  <si>
    <t>NITROFURANOS</t>
  </si>
  <si>
    <t>HPLC-MSMS</t>
  </si>
  <si>
    <r>
      <t xml:space="preserve">NUMBER OF </t>
    </r>
    <r>
      <rPr>
        <b/>
        <u/>
        <sz val="6"/>
        <rFont val="Arial"/>
        <family val="2"/>
      </rPr>
      <t>SAMPLES</t>
    </r>
  </si>
  <si>
    <t>AFLATOXIN M1</t>
  </si>
  <si>
    <t>HPLC-FLD</t>
  </si>
  <si>
    <t>DILAVE / LATU</t>
  </si>
  <si>
    <t xml:space="preserve">Samples:  </t>
  </si>
  <si>
    <t>Tests:</t>
  </si>
  <si>
    <t>ANIMAL SPECIES</t>
  </si>
  <si>
    <t>PRODUCT</t>
  </si>
  <si>
    <t>WILD GAME</t>
  </si>
  <si>
    <t xml:space="preserve">National PRODUCTION DATA in TONNES (referring to the previous year) </t>
  </si>
  <si>
    <t>EU EXPORT DATA in TONNES (referring to the previous year) [See Instruction sheet]</t>
  </si>
  <si>
    <t>A.A.S.</t>
  </si>
  <si>
    <t>50 (M)</t>
  </si>
  <si>
    <t>500(M)</t>
  </si>
  <si>
    <t>OTHER SUBSTANCES</t>
  </si>
  <si>
    <t xml:space="preserve"> URINE</t>
  </si>
  <si>
    <t>CLORANFENICOL</t>
  </si>
  <si>
    <t>PENICILIN</t>
  </si>
  <si>
    <t>ERITROMINCIN</t>
  </si>
  <si>
    <t>NEOMICIN</t>
  </si>
  <si>
    <t>GENTAMICIN</t>
  </si>
  <si>
    <t>ESTREPTOMICINA</t>
  </si>
  <si>
    <t>TETRACICLINES</t>
  </si>
  <si>
    <t>MONENSINA</t>
  </si>
  <si>
    <t xml:space="preserve">PLOMO                                                 </t>
  </si>
  <si>
    <t xml:space="preserve">CADMIO                                                 </t>
  </si>
  <si>
    <t xml:space="preserve">HPLC/DAD </t>
  </si>
  <si>
    <t>AQUACULTURE     FIN FISH</t>
  </si>
  <si>
    <t>NUMBER OF SAMPLES †</t>
  </si>
  <si>
    <t>MINIMUM #</t>
  </si>
  <si>
    <t xml:space="preserve">CLORAMPHENICOL        </t>
  </si>
  <si>
    <t xml:space="preserve">       MUSCLE -SKIN</t>
  </si>
  <si>
    <t xml:space="preserve">             HPLC/MS/MS</t>
  </si>
  <si>
    <t xml:space="preserve">                              DILAVE</t>
  </si>
  <si>
    <t>NITROFURANS</t>
  </si>
  <si>
    <t>MUSCLE -SKIN</t>
  </si>
  <si>
    <t>HPLC/MS/MS</t>
  </si>
  <si>
    <t>0.5</t>
  </si>
  <si>
    <t>Nitrofurantoin metabolite</t>
  </si>
  <si>
    <t>SEM</t>
  </si>
  <si>
    <t>Furaltadone metabolite</t>
  </si>
  <si>
    <t>AHD</t>
  </si>
  <si>
    <t>Furazolidone metabolite</t>
  </si>
  <si>
    <t>AOZ</t>
  </si>
  <si>
    <t>Nitrofurazone metabolite</t>
  </si>
  <si>
    <t>MICROBIOTICOS (BRA)</t>
  </si>
  <si>
    <t>HMMNI</t>
  </si>
  <si>
    <t>TETRACYCLINE</t>
  </si>
  <si>
    <t>OXITETRACYCLINE</t>
  </si>
  <si>
    <t>´5</t>
  </si>
  <si>
    <t>CLORTETRACYCLINE</t>
  </si>
  <si>
    <t>PENICILLIN V</t>
  </si>
  <si>
    <t>´5-10</t>
  </si>
  <si>
    <t>PENICILLIN G</t>
  </si>
  <si>
    <t>CLOXACILLIN</t>
  </si>
  <si>
    <t>AMOXICILLIN</t>
  </si>
  <si>
    <t>AMPICILLIN</t>
  </si>
  <si>
    <t>ENROFLOXACIN-CIPROFLOXACIN</t>
  </si>
  <si>
    <t>FLUMEQUINE</t>
  </si>
  <si>
    <t>MARBOFLOXACIN</t>
  </si>
  <si>
    <t>CEFALEXIN</t>
  </si>
  <si>
    <t>SULFONAMIDES</t>
  </si>
  <si>
    <t>ERYTHROMYCIN</t>
  </si>
  <si>
    <t>AVERMECTINS</t>
  </si>
  <si>
    <t>HPLC - FLD</t>
  </si>
  <si>
    <t xml:space="preserve">Sum of B3a + B3c + B3d + B3e </t>
  </si>
  <si>
    <t>ORGANOCHLORINE PESTICIDES</t>
  </si>
  <si>
    <t>GC- ECD</t>
  </si>
  <si>
    <t>5    10</t>
  </si>
  <si>
    <t>PCBs</t>
  </si>
  <si>
    <t>GC - ECD</t>
  </si>
  <si>
    <t>Hg</t>
  </si>
  <si>
    <t>DINARA</t>
  </si>
  <si>
    <t>Pb</t>
  </si>
  <si>
    <t>Cd</t>
  </si>
  <si>
    <t>B3e</t>
  </si>
  <si>
    <t>DYES e.g. Malachite Green (+ leucomalachite green), crystal violet etc</t>
  </si>
  <si>
    <t>LC - MS MS</t>
  </si>
  <si>
    <t>PROGRAMA NACIONAL DE RESIDUOS BIOLOGICOS</t>
  </si>
  <si>
    <t>PRG-RES-01</t>
  </si>
  <si>
    <t>PERÍODO</t>
  </si>
  <si>
    <t>FECHA APROBACIÓN</t>
  </si>
  <si>
    <t>MIEL</t>
  </si>
  <si>
    <t>Nº DE MUESTRAS</t>
  </si>
  <si>
    <t>ANALITO</t>
  </si>
  <si>
    <t>MATRIZ</t>
  </si>
  <si>
    <t>MÉTODO SCREENING</t>
  </si>
  <si>
    <t>MÉTODO CONFIRMATORIO</t>
  </si>
  <si>
    <t>LÍMITE DE DETECCIÓN DEL SCREENING [μg/Kg]</t>
  </si>
  <si>
    <t>LÍMITE DE DETECCIÓN DEL MÉTODO CONFIRMATORIO [μg/Kg]</t>
  </si>
  <si>
    <t>NIVEL DE ACCIÓN  [μg/Kg]</t>
  </si>
  <si>
    <t>A6 CLORANFENICOL</t>
  </si>
  <si>
    <t>A6 NITROFURANOS METABOLITOS</t>
  </si>
  <si>
    <t>B1 SUSTANCIAS ANTIBACTERIALES</t>
  </si>
  <si>
    <t>SULFAMETACINA</t>
  </si>
  <si>
    <t>SULFATIAZOL</t>
  </si>
  <si>
    <t>SULFADIACINA</t>
  </si>
  <si>
    <t>SULFAQUINOXALINA</t>
  </si>
  <si>
    <t>SULFAMERACINA</t>
  </si>
  <si>
    <t>OXYTETRACICLINA</t>
  </si>
  <si>
    <t>CHARM II TEST</t>
  </si>
  <si>
    <t>HPLC MSMS</t>
  </si>
  <si>
    <t>TETRACICLINA</t>
  </si>
  <si>
    <t>CHLORTETRACICLINA</t>
  </si>
  <si>
    <t>STREPTOMICINA</t>
  </si>
  <si>
    <t>HPLC MS/MS</t>
  </si>
  <si>
    <t>B2c CARBAMATOS</t>
  </si>
  <si>
    <t>CARBARYL</t>
  </si>
  <si>
    <t>METIOCARB</t>
  </si>
  <si>
    <t>B2c PIRETROIDES</t>
  </si>
  <si>
    <t>FLUVALINATO</t>
  </si>
  <si>
    <t>FFLUMETRINA</t>
  </si>
  <si>
    <t>B2f OTRAS SUSTANCIAS FARMACOLÓGICAMENTE ACTIVAS</t>
  </si>
  <si>
    <t>FUMAGILINA</t>
  </si>
  <si>
    <t xml:space="preserve">B3a ORGANOCLORADOS Y PCB'S </t>
  </si>
  <si>
    <t>DDT Y metab.</t>
  </si>
  <si>
    <t>B3b ORGANOFOSFORADOS</t>
  </si>
  <si>
    <t>CUMAFOS</t>
  </si>
  <si>
    <t>GC-ECD</t>
  </si>
  <si>
    <t>B3c ELEMENTOS QUÍMICOS</t>
  </si>
  <si>
    <t>Total</t>
  </si>
  <si>
    <t>01/01/2017 - 31/12/2017</t>
  </si>
  <si>
    <t>* SE TRABAJA EN LA VALIDACIÓN DE LA TÉCNICA , ESTARA PRONTA EN EL CORRER DEL PRIMER SEMESTRE DEL AÑO 2017.</t>
  </si>
  <si>
    <t>Nitroimidazoles</t>
  </si>
  <si>
    <t>Nitrofurans</t>
  </si>
  <si>
    <t>&lt;5</t>
  </si>
  <si>
    <t xml:space="preserve">RACTOPAMINA </t>
  </si>
  <si>
    <t>TERBUTALINE</t>
  </si>
  <si>
    <t>TULOBUTEROL</t>
  </si>
  <si>
    <t>MAPENTEROL</t>
  </si>
  <si>
    <t>TILMICOSIN</t>
  </si>
  <si>
    <t>PENICILINA V</t>
  </si>
  <si>
    <t>AMPICILINA</t>
  </si>
  <si>
    <t>AMOXICILINA</t>
  </si>
  <si>
    <t>ERITOMICINA</t>
  </si>
  <si>
    <t>NEOMICINA</t>
  </si>
  <si>
    <t>GENTAMICINA</t>
  </si>
  <si>
    <t>TYLOSIN</t>
  </si>
  <si>
    <t>SPIRAMICYN</t>
  </si>
  <si>
    <t>CLORTETRACICLINA</t>
  </si>
  <si>
    <t>TRICLABENDAZOL</t>
  </si>
  <si>
    <t>K.L.M</t>
  </si>
  <si>
    <t xml:space="preserve">               HPLC/MSMS</t>
  </si>
  <si>
    <t xml:space="preserve">SULFACLORPIRIDAZINA </t>
  </si>
  <si>
    <t>SULFAMETOXIPIRIDAZINA</t>
  </si>
  <si>
    <t>SULFACETAMIDA</t>
  </si>
  <si>
    <t>SULFAMETOXAZOL</t>
  </si>
  <si>
    <t>SULFADIMETOXINA</t>
  </si>
  <si>
    <t>CIPROFLOXACINA-ENROFLOXACINA</t>
  </si>
  <si>
    <t xml:space="preserve">PENICILINA </t>
  </si>
  <si>
    <t>ERITROMICINA</t>
  </si>
  <si>
    <t>IVERMECTINA</t>
  </si>
  <si>
    <t>DORAMECTINA</t>
  </si>
  <si>
    <t>MOXIDECTIN</t>
  </si>
  <si>
    <t>ABAMECTINA</t>
  </si>
  <si>
    <t>CLOSANTEL</t>
  </si>
  <si>
    <t>OXFENDAZOL</t>
  </si>
  <si>
    <t>MEBENDAZOL</t>
  </si>
  <si>
    <t>FENILBUTAZONA, OXYPHENBUTAZON HYDRAT</t>
  </si>
  <si>
    <t xml:space="preserve">FLUNIXIN, 5-HYDROXYFLUNIXIN </t>
  </si>
  <si>
    <t xml:space="preserve">CADMIO </t>
  </si>
  <si>
    <t>ARSÉNICO</t>
  </si>
  <si>
    <t>TYLOSINA A</t>
  </si>
  <si>
    <t>TYLOSINA B</t>
  </si>
  <si>
    <t>DEHIDROSTREPTOMICINA</t>
  </si>
  <si>
    <t xml:space="preserve">                                                                                                                                                                                                                                                                                           </t>
  </si>
  <si>
    <t xml:space="preserve">                  </t>
  </si>
  <si>
    <t>GC/MSMS</t>
  </si>
  <si>
    <t xml:space="preserve">                           </t>
  </si>
  <si>
    <t>AMITRAZ, DMF, DMPF</t>
  </si>
  <si>
    <r>
      <rPr>
        <sz val="7"/>
        <rFont val="Calibri"/>
        <family val="2"/>
      </rPr>
      <t>α</t>
    </r>
    <r>
      <rPr>
        <sz val="7"/>
        <rFont val="Arial"/>
        <family val="2"/>
      </rPr>
      <t>HCH</t>
    </r>
  </si>
  <si>
    <t>δ HCH</t>
  </si>
  <si>
    <t>HEPTACLOR epoxido</t>
  </si>
  <si>
    <r>
      <rPr>
        <sz val="7"/>
        <rFont val="Calibri"/>
        <family val="2"/>
      </rPr>
      <t xml:space="preserve">α,β </t>
    </r>
    <r>
      <rPr>
        <sz val="7"/>
        <rFont val="Arial"/>
        <family val="2"/>
      </rPr>
      <t>ENDOSULFAN</t>
    </r>
  </si>
  <si>
    <t>ENDOSULFAN sulfato</t>
  </si>
  <si>
    <t xml:space="preserve">    HPLC/MSMS</t>
  </si>
  <si>
    <t>CARBADOX-OLAQUINDOX</t>
  </si>
  <si>
    <t>NITROXINIL</t>
  </si>
  <si>
    <t>LEVAMISOL</t>
  </si>
  <si>
    <t>RAFOXANIDA</t>
  </si>
  <si>
    <t>SALINOMICINA</t>
  </si>
  <si>
    <t>NARACINA</t>
  </si>
  <si>
    <t>XILACINA</t>
  </si>
  <si>
    <t>CLORPROMACINA</t>
  </si>
  <si>
    <t>AZAPERONA</t>
  </si>
  <si>
    <t>FENILBUTAZONA/OXIFENILBUTAZON HIDRAT</t>
  </si>
  <si>
    <t>FLUNIXIN-5 HIDROXYFLUNIXIN</t>
  </si>
  <si>
    <t>DICLOFENAC</t>
  </si>
  <si>
    <t>PREDNISOLONE</t>
  </si>
  <si>
    <t>METILPREDNISOLONE</t>
  </si>
  <si>
    <t>DEXAMETHASONE</t>
  </si>
  <si>
    <t>BETAMETHASONE</t>
  </si>
  <si>
    <t>FIPRONIL Y FIPRONIL SULFONA</t>
  </si>
  <si>
    <t>ETHION</t>
  </si>
  <si>
    <t>CHLORPIRIFOS</t>
  </si>
  <si>
    <t>METIL PARATION</t>
  </si>
  <si>
    <t>PARATION (etil)</t>
  </si>
  <si>
    <t>PYRIMIPHOS METIL</t>
  </si>
  <si>
    <t>CHLORPIRIFOS METIL</t>
  </si>
  <si>
    <t>ACEPHATE</t>
  </si>
  <si>
    <t>AZINPHOS METIL</t>
  </si>
  <si>
    <t>DIMETHOATE</t>
  </si>
  <si>
    <t>MALATHION</t>
  </si>
  <si>
    <t>MALAOXON</t>
  </si>
  <si>
    <t>FENTHION</t>
  </si>
  <si>
    <t>PHOSMET</t>
  </si>
  <si>
    <t>COUMAPHOS</t>
  </si>
  <si>
    <t>DIMETRIDAZOL</t>
  </si>
  <si>
    <t>RONIDAZOL</t>
  </si>
  <si>
    <t>**</t>
  </si>
  <si>
    <t xml:space="preserve">          GC/MS- HPLC/MSMS</t>
  </si>
  <si>
    <t>CHLORAMFENICOL</t>
  </si>
  <si>
    <t>NITROFURANOS Y SUS METABOLITOS</t>
  </si>
  <si>
    <t>PENICILINA G</t>
  </si>
  <si>
    <t>NORFLOXACINA</t>
  </si>
  <si>
    <t>SULFADOXINA</t>
  </si>
  <si>
    <t>FLUMEQUINA</t>
  </si>
  <si>
    <t>DANOFLOXACINA</t>
  </si>
  <si>
    <t>MARBOFLOXACINA</t>
  </si>
  <si>
    <t xml:space="preserve">ALDICARB </t>
  </si>
  <si>
    <t>ALDIDICARB SULFOXIDO</t>
  </si>
  <si>
    <t>ALDICARB SULFOXIDO</t>
  </si>
  <si>
    <t>ALDICARB</t>
  </si>
  <si>
    <t>ACEPROMACINA</t>
  </si>
  <si>
    <t>ACEPROMACIN</t>
  </si>
  <si>
    <t xml:space="preserve"> GC/MS</t>
  </si>
  <si>
    <t>SULFADIAZINA</t>
  </si>
  <si>
    <t>SULFAMERAZINA</t>
  </si>
  <si>
    <t>SULFAMETAZINA</t>
  </si>
  <si>
    <t>SULFACLORPIRIDAZINA</t>
  </si>
  <si>
    <t>ALBENDAZOL</t>
  </si>
  <si>
    <t xml:space="preserve">FENILBUTAZONA - OXYPHENBUTAZON HYDRAT </t>
  </si>
  <si>
    <t xml:space="preserve">FLUNIXIN, 5-HYDROXYFLUNIXIN  </t>
  </si>
  <si>
    <t xml:space="preserve">DICLOFENAC            </t>
  </si>
  <si>
    <t>FIPRONIL-FIPRONIL SULFONA</t>
  </si>
  <si>
    <t>DILAVE
(COMENT:detection limit= CCalfa)</t>
  </si>
  <si>
    <t>XENOBIOTICOS 
(COMENT:detection limit= CCalfa)</t>
  </si>
  <si>
    <t>DILAVE 
(COMENT:detection limit= CCalfa)</t>
  </si>
  <si>
    <t>XENOBIOTICOS
 (COMENT:level of action= CCalfa)</t>
  </si>
  <si>
    <t>DILAVE 
(COMENT:level of action= CCalfa)</t>
  </si>
  <si>
    <t>DILAVE
 (COMENT:level of action= CCalfa)</t>
  </si>
  <si>
    <t>DILAVE
(COMENT:level of action= CCalfa)</t>
  </si>
  <si>
    <t>100 (Cipro/Enro) 10  (Norflox)</t>
  </si>
  <si>
    <t>PACIFIC RIM LAB. (CANADA)</t>
  </si>
  <si>
    <t>U OTRO</t>
  </si>
  <si>
    <t>DIENESTROL</t>
  </si>
  <si>
    <t>HEXESTROL</t>
  </si>
  <si>
    <t>DIETHYLSTILBESTEROL</t>
  </si>
  <si>
    <t>METRONIDAZOLE</t>
  </si>
  <si>
    <t>RONIDAZOLE</t>
  </si>
  <si>
    <t>DIMETRIDAZOLE</t>
  </si>
  <si>
    <t>METRONIDAZOLE-OH</t>
  </si>
  <si>
    <t>MALACHITE GREEN</t>
  </si>
  <si>
    <t>LEUKOMALACHITE GREEN</t>
  </si>
  <si>
    <t>GENTIAN VIOLET</t>
  </si>
  <si>
    <t>LEUCOGENTIAN VIOLET</t>
  </si>
  <si>
    <t xml:space="preserve">CHLORPYRIFOS </t>
  </si>
  <si>
    <t>PARATION (ETIL)</t>
  </si>
  <si>
    <t>PYRIMIPHOS METHIL</t>
  </si>
  <si>
    <t>CHLORPYRIFOS METHIL</t>
  </si>
  <si>
    <t>AZINPHOS METHIL</t>
  </si>
  <si>
    <t xml:space="preserve">SULFATIAZOL </t>
  </si>
  <si>
    <t xml:space="preserve">SULFADIACINA </t>
  </si>
  <si>
    <t>QUINOLONAS (CIPRO, ENRO Y NORFLOXACINA)</t>
  </si>
  <si>
    <t/>
  </si>
  <si>
    <t xml:space="preserve">              </t>
  </si>
  <si>
    <t>Producto</t>
  </si>
  <si>
    <t xml:space="preserve">CHLORAMPHENICOL </t>
  </si>
  <si>
    <t xml:space="preserve">CEPHALEXIN </t>
  </si>
  <si>
    <t>SINBUTEROL</t>
  </si>
  <si>
    <t>METRONIDAZOL Y METABOLITOS</t>
  </si>
  <si>
    <t>200 (M)</t>
  </si>
  <si>
    <t>500 (M)</t>
  </si>
  <si>
    <t>300 (M)</t>
  </si>
  <si>
    <t>CFIASOM-DAR-CHE-059</t>
  </si>
  <si>
    <t xml:space="preserve">1000 (L, K) </t>
  </si>
  <si>
    <t>K. L.</t>
  </si>
  <si>
    <t xml:space="preserve"> 1000 (L, K)</t>
  </si>
  <si>
    <t>OXIFENDAZOL</t>
  </si>
  <si>
    <t>10 (M)</t>
  </si>
  <si>
    <t>HCH β</t>
  </si>
  <si>
    <r>
      <t xml:space="preserve">HCH </t>
    </r>
    <r>
      <rPr>
        <sz val="7"/>
        <rFont val="Calibri"/>
        <family val="2"/>
      </rPr>
      <t>α</t>
    </r>
  </si>
  <si>
    <r>
      <t xml:space="preserve">HCH </t>
    </r>
    <r>
      <rPr>
        <sz val="7"/>
        <rFont val="Calibri"/>
        <family val="2"/>
      </rPr>
      <t>β</t>
    </r>
  </si>
  <si>
    <t>ALBENDAZOL SULFONA</t>
  </si>
  <si>
    <t>ALBENDAZOL SULFOXIDO</t>
  </si>
  <si>
    <t>OXFENDAZOLE</t>
  </si>
  <si>
    <t>MEBENDAZOLE</t>
  </si>
  <si>
    <t>FENBENDAZOLE</t>
  </si>
  <si>
    <r>
      <t xml:space="preserve"> </t>
    </r>
    <r>
      <rPr>
        <sz val="7"/>
        <rFont val="Arial"/>
        <family val="2"/>
      </rPr>
      <t>DILAVE</t>
    </r>
  </si>
  <si>
    <t>FEMBENDAZOL / FEMBENDAZOL SULFONA</t>
  </si>
  <si>
    <t>** DEBIDO A QUE NO SE PUDO INCLUIR LA SUSTANCIA EN EL METODO MULTIRESIDUO, SE DESARROLLARA NUEVA TECNICA PARA EL 2º SEMESTRE DEL AÑO 2017</t>
  </si>
  <si>
    <t>FEMBENDAZOL / FEBENDAZOL SULFONA</t>
  </si>
  <si>
    <t>MILK CREAM</t>
  </si>
  <si>
    <t>METYLTESTOSTERONA ***</t>
  </si>
  <si>
    <t>ACETATO DE MELENGESTROL ***</t>
  </si>
  <si>
    <t>BOLDENONA (30 SAMPLES) *</t>
  </si>
  <si>
    <t>ZILPATEROL (30SAMPLES) **</t>
  </si>
  <si>
    <t>*** SE ESTA EN PROCESO DE ADQUISICIÓN DE LOS ESTANDARES PARA LUEGO COMENZAR EL DESARROLLO DE LA TECNICA</t>
  </si>
  <si>
    <t>BUTTER</t>
  </si>
  <si>
    <t>HCH isom.</t>
  </si>
  <si>
    <t xml:space="preserve">HEPTACLOR epox.                                             </t>
  </si>
  <si>
    <t>URINE/LIVER</t>
  </si>
  <si>
    <t>AMITRAZ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</si>
</sst>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0" x14ac:knownFonts="1">
    <font>
      <sz val="11"/>
      <color theme="1"/>
      <name val="Calibri"/>
      <family val="2"/>
      <scheme val="minor"/>
    </font>
    <font>
      <b/>
      <sz val="10"/>
      <name val="Arial"/>
      <family val="2"/>
    </font>
    <font>
      <b/>
      <sz val="8"/>
      <name val="Arial"/>
      <family val="2"/>
    </font>
    <font>
      <sz val="8"/>
      <name val="Arial"/>
      <family val="2"/>
    </font>
    <font>
      <b/>
      <sz val="6"/>
      <name val="Arial"/>
      <family val="2"/>
    </font>
    <font>
      <b/>
      <sz val="10"/>
      <color indexed="10"/>
      <name val="Arial"/>
      <family val="2"/>
    </font>
    <font>
      <b/>
      <sz val="8"/>
      <color indexed="10"/>
      <name val="Arial"/>
      <family val="2"/>
    </font>
    <font>
      <b/>
      <sz val="7"/>
      <name val="Arial"/>
      <family val="2"/>
    </font>
    <font>
      <b/>
      <sz val="10"/>
      <name val="Arial"/>
      <family val="2"/>
    </font>
    <font>
      <b/>
      <u/>
      <sz val="8"/>
      <name val="Arial"/>
      <family val="2"/>
    </font>
    <font>
      <sz val="5"/>
      <name val="Arial"/>
      <family val="2"/>
    </font>
    <font>
      <sz val="5"/>
      <name val="Arial"/>
      <family val="2"/>
    </font>
    <font>
      <b/>
      <sz val="9"/>
      <name val="Arial"/>
      <family val="2"/>
    </font>
    <font>
      <sz val="9"/>
      <name val="Arial"/>
      <family val="2"/>
    </font>
    <font>
      <sz val="7"/>
      <name val="Arial"/>
      <family val="2"/>
    </font>
    <font>
      <b/>
      <sz val="6"/>
      <name val="Times New Roman"/>
      <family val="1"/>
    </font>
    <font>
      <sz val="10"/>
      <name val="Arial"/>
      <family val="2"/>
    </font>
    <font>
      <b/>
      <u/>
      <sz val="6"/>
      <name val="Arial"/>
      <family val="2"/>
    </font>
    <font>
      <sz val="12"/>
      <name val="Arial"/>
      <family val="2"/>
    </font>
    <font>
      <sz val="8"/>
      <color theme="1"/>
      <name val="Arial"/>
      <family val="2"/>
    </font>
    <font>
      <b/>
      <sz val="14"/>
      <name val="Arial Narrow"/>
      <family val="2"/>
    </font>
    <font>
      <b/>
      <sz val="16"/>
      <name val="Arial"/>
      <family val="2"/>
    </font>
    <font>
      <sz val="7"/>
      <color rgb="FFFF0000"/>
      <name val="Arial"/>
      <family val="2"/>
    </font>
    <font>
      <sz val="7"/>
      <color rgb="FFC00000"/>
      <name val="Arial"/>
      <family val="2"/>
    </font>
    <font>
      <sz val="8"/>
      <color rgb="FFFF0000"/>
      <name val="Arial"/>
      <family val="2"/>
    </font>
    <font>
      <b/>
      <sz val="7"/>
      <color rgb="FFFF0000"/>
      <name val="Arial"/>
      <family val="2"/>
    </font>
    <font>
      <b/>
      <sz val="8"/>
      <color rgb="FFFF0000"/>
      <name val="Arial"/>
      <family val="2"/>
    </font>
    <font>
      <b/>
      <sz val="10"/>
      <color rgb="FFFF0000"/>
      <name val="Arial"/>
      <family val="2"/>
    </font>
    <font>
      <b/>
      <sz val="11"/>
      <color rgb="FFFF0000"/>
      <name val="Arial"/>
      <family val="2"/>
    </font>
    <font>
      <sz val="5"/>
      <name val="Arial"/>
      <family val="2"/>
    </font>
    <font>
      <b/>
      <sz val="10"/>
      <color indexed="10"/>
      <name val="Arial"/>
      <family val="2"/>
    </font>
    <font>
      <sz val="7"/>
      <name val="Calibri"/>
      <family val="2"/>
    </font>
    <font>
      <sz val="7"/>
      <color theme="1"/>
      <name val="Arial"/>
      <family val="2"/>
    </font>
    <font>
      <sz val="12"/>
      <color rgb="FF000000"/>
      <name val="Arial"/>
      <family val="2"/>
    </font>
    <font>
      <sz val="10"/>
      <name val="Arial"/>
      <family val="2"/>
    </font>
    <font>
      <b/>
      <sz val="10"/>
      <name val="Arial"/>
      <family val="2"/>
    </font>
    <font>
      <sz val="11"/>
      <name val="Calibri"/>
      <family val="2"/>
      <scheme val="minor"/>
    </font>
    <font>
      <b/>
      <sz val="7"/>
      <color rgb="FF00B050"/>
      <name val="Arial"/>
      <family val="2"/>
    </font>
    <font>
      <sz val="7"/>
      <name val="Arial Black"/>
      <family val="2"/>
    </font>
    <font>
      <sz val="6"/>
      <name val="Arial"/>
      <family val="2"/>
    </font>
  </fonts>
  <fills count="7">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thin">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style="hair">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diagonal/>
    </border>
    <border>
      <left style="medium">
        <color indexed="64"/>
      </left>
      <right style="thin">
        <color indexed="64"/>
      </right>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2">
    <xf numFmtId="0" fontId="0" fillId="0" borderId="0"/>
    <xf numFmtId="0" fontId="34" fillId="0" borderId="0"/>
  </cellStyleXfs>
  <cellXfs count="139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ill="1" applyBorder="1" applyAlignment="1" applyProtection="1">
      <alignment vertical="center"/>
      <protection locked="0"/>
    </xf>
    <xf numFmtId="0" fontId="2" fillId="0" borderId="1" xfId="0" applyFont="1" applyBorder="1" applyAlignment="1">
      <alignment vertical="center"/>
    </xf>
    <xf numFmtId="0" fontId="3" fillId="0" borderId="0" xfId="0" applyFont="1" applyBorder="1" applyAlignment="1">
      <alignment vertical="center"/>
    </xf>
    <xf numFmtId="0" fontId="3" fillId="0" borderId="0" xfId="0" applyFont="1" applyBorder="1" applyAlignment="1" applyProtection="1">
      <alignment horizontal="center" vertical="center"/>
      <protection locked="0"/>
    </xf>
    <xf numFmtId="0" fontId="6" fillId="0" borderId="0" xfId="0" applyFont="1" applyBorder="1" applyAlignment="1">
      <alignment horizontal="center" vertical="center"/>
    </xf>
    <xf numFmtId="0" fontId="8" fillId="0" borderId="0" xfId="0" applyFon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protection locked="0"/>
    </xf>
    <xf numFmtId="1" fontId="0" fillId="0" borderId="0" xfId="0" applyNumberFormat="1" applyFill="1" applyBorder="1" applyAlignment="1" applyProtection="1">
      <alignment horizontal="center" vertical="center"/>
    </xf>
    <xf numFmtId="0" fontId="3" fillId="0" borderId="0" xfId="0" applyFont="1" applyFill="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0" xfId="0" applyFont="1" applyAlignment="1">
      <alignment horizontal="left" vertical="center" wrapText="1"/>
    </xf>
    <xf numFmtId="1" fontId="3" fillId="0" borderId="0" xfId="0" applyNumberFormat="1" applyFont="1" applyAlignment="1">
      <alignment horizontal="center" vertical="center" wrapText="1"/>
    </xf>
    <xf numFmtId="1" fontId="3" fillId="0" borderId="0" xfId="0" applyNumberFormat="1" applyFont="1" applyAlignment="1">
      <alignment vertical="center"/>
    </xf>
    <xf numFmtId="0" fontId="3" fillId="0" borderId="0" xfId="0" applyFont="1" applyAlignment="1">
      <alignment vertical="center" wrapText="1"/>
    </xf>
    <xf numFmtId="0" fontId="13" fillId="0" borderId="0" xfId="0" applyFont="1" applyAlignment="1">
      <alignment vertical="center"/>
    </xf>
    <xf numFmtId="1" fontId="12" fillId="3" borderId="1" xfId="0" applyNumberFormat="1" applyFont="1" applyFill="1" applyBorder="1" applyAlignment="1">
      <alignment horizontal="center" vertical="center" wrapText="1"/>
    </xf>
    <xf numFmtId="0" fontId="12" fillId="3" borderId="1" xfId="0" applyFont="1" applyFill="1" applyBorder="1" applyAlignment="1">
      <alignment vertical="center"/>
    </xf>
    <xf numFmtId="1" fontId="12" fillId="0" borderId="1" xfId="0" applyNumberFormat="1" applyFont="1" applyBorder="1" applyAlignment="1">
      <alignment horizontal="center" vertical="center" wrapText="1"/>
    </xf>
    <xf numFmtId="1" fontId="13" fillId="3" borderId="1" xfId="0" applyNumberFormat="1" applyFont="1" applyFill="1" applyBorder="1" applyAlignment="1">
      <alignment horizontal="center" vertical="center" wrapText="1"/>
    </xf>
    <xf numFmtId="0" fontId="14" fillId="0" borderId="26" xfId="0" applyFont="1" applyBorder="1" applyAlignment="1" applyProtection="1">
      <alignment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27" xfId="0" applyFont="1" applyBorder="1" applyAlignment="1" applyProtection="1">
      <alignment horizontal="left" vertical="center"/>
      <protection locked="0"/>
    </xf>
    <xf numFmtId="0" fontId="14" fillId="0" borderId="29" xfId="0" applyFont="1" applyBorder="1" applyAlignment="1" applyProtection="1">
      <alignment horizontal="left" vertical="center"/>
      <protection locked="0"/>
    </xf>
    <xf numFmtId="0" fontId="14" fillId="0" borderId="22" xfId="0" applyFont="1" applyBorder="1" applyAlignment="1" applyProtection="1">
      <alignment horizontal="center" vertical="center"/>
      <protection locked="0"/>
    </xf>
    <xf numFmtId="0" fontId="14" fillId="0" borderId="25" xfId="0" applyFont="1" applyBorder="1" applyAlignment="1" applyProtection="1">
      <alignment horizontal="left" vertical="center"/>
      <protection locked="0"/>
    </xf>
    <xf numFmtId="0" fontId="14" fillId="0" borderId="30"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28" xfId="0" applyFont="1" applyBorder="1" applyAlignment="1" applyProtection="1">
      <alignment horizontal="left" vertical="center"/>
      <protection locked="0"/>
    </xf>
    <xf numFmtId="0" fontId="14" fillId="0" borderId="35" xfId="0" applyFont="1" applyBorder="1" applyAlignment="1" applyProtection="1">
      <alignment horizontal="center" vertical="center"/>
      <protection locked="0"/>
    </xf>
    <xf numFmtId="0" fontId="14" fillId="0" borderId="31" xfId="0" applyFont="1" applyFill="1" applyBorder="1" applyAlignment="1" applyProtection="1">
      <alignment horizontal="left" vertical="center"/>
      <protection locked="0"/>
    </xf>
    <xf numFmtId="0" fontId="14" fillId="0" borderId="26" xfId="0" applyFont="1" applyFill="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34" xfId="0" applyFont="1" applyFill="1" applyBorder="1" applyAlignment="1" applyProtection="1">
      <alignment horizontal="left" vertical="center"/>
      <protection locked="0"/>
    </xf>
    <xf numFmtId="0" fontId="14" fillId="0" borderId="27" xfId="0" applyFont="1" applyFill="1" applyBorder="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30" xfId="0" applyFont="1" applyBorder="1" applyAlignment="1" applyProtection="1">
      <alignment horizontal="left" vertical="center"/>
      <protection locked="0"/>
    </xf>
    <xf numFmtId="0" fontId="3" fillId="0" borderId="0" xfId="0" applyFont="1" applyAlignment="1" applyProtection="1">
      <alignment vertical="center"/>
      <protection locked="0"/>
    </xf>
    <xf numFmtId="0" fontId="7" fillId="0" borderId="2" xfId="0" applyFont="1" applyBorder="1" applyAlignment="1">
      <alignment vertical="center" wrapText="1"/>
    </xf>
    <xf numFmtId="164" fontId="1" fillId="3" borderId="1"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2" borderId="3"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left" vertical="center"/>
      <protection locked="0"/>
    </xf>
    <xf numFmtId="0" fontId="7" fillId="0" borderId="21" xfId="0" applyFont="1" applyBorder="1" applyAlignment="1">
      <alignment vertical="center"/>
    </xf>
    <xf numFmtId="1" fontId="1" fillId="4" borderId="36" xfId="0" applyNumberFormat="1" applyFont="1" applyFill="1" applyBorder="1" applyAlignment="1">
      <alignment horizontal="center" vertical="center"/>
    </xf>
    <xf numFmtId="1" fontId="1" fillId="4" borderId="1" xfId="0" applyNumberFormat="1" applyFont="1" applyFill="1" applyBorder="1" applyAlignment="1" applyProtection="1">
      <alignment horizontal="right" vertical="center"/>
      <protection locked="0"/>
    </xf>
    <xf numFmtId="0" fontId="14" fillId="0" borderId="26" xfId="0" applyFont="1" applyBorder="1" applyAlignment="1" applyProtection="1">
      <alignment vertical="center" shrinkToFit="1"/>
      <protection locked="0"/>
    </xf>
    <xf numFmtId="0" fontId="14" fillId="0" borderId="39" xfId="0" applyFont="1" applyBorder="1" applyAlignment="1" applyProtection="1">
      <alignment horizontal="center" vertical="center"/>
      <protection locked="0"/>
    </xf>
    <xf numFmtId="1" fontId="3" fillId="0" borderId="23" xfId="0" applyNumberFormat="1" applyFont="1" applyBorder="1" applyAlignment="1">
      <alignment horizontal="center" vertical="center" wrapText="1"/>
    </xf>
    <xf numFmtId="0" fontId="14" fillId="0" borderId="43"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1" fontId="1" fillId="3" borderId="49" xfId="0" applyNumberFormat="1" applyFont="1" applyFill="1" applyBorder="1" applyAlignment="1">
      <alignment horizontal="center" vertical="center"/>
    </xf>
    <xf numFmtId="0" fontId="14" fillId="0" borderId="4" xfId="0" applyFont="1" applyBorder="1" applyAlignment="1">
      <alignment vertical="center"/>
    </xf>
    <xf numFmtId="0" fontId="14" fillId="0" borderId="23"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35" xfId="0" applyFont="1" applyBorder="1" applyAlignment="1" applyProtection="1">
      <alignment horizontal="left" vertical="center"/>
      <protection locked="0"/>
    </xf>
    <xf numFmtId="0" fontId="14" fillId="0" borderId="47" xfId="0" applyFont="1" applyBorder="1" applyAlignment="1" applyProtection="1">
      <alignment horizontal="center" vertical="center"/>
      <protection locked="0"/>
    </xf>
    <xf numFmtId="0" fontId="14" fillId="0" borderId="48" xfId="0" applyFont="1" applyBorder="1" applyAlignment="1" applyProtection="1">
      <alignment horizontal="center" vertical="center"/>
      <protection locked="0"/>
    </xf>
    <xf numFmtId="1" fontId="1" fillId="2" borderId="55" xfId="0" applyNumberFormat="1" applyFont="1" applyFill="1" applyBorder="1" applyAlignment="1" applyProtection="1">
      <alignment horizontal="center" vertical="center"/>
      <protection locked="0"/>
    </xf>
    <xf numFmtId="0" fontId="14" fillId="0" borderId="26"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1" fontId="3" fillId="0" borderId="0" xfId="0" applyNumberFormat="1" applyFont="1" applyAlignment="1">
      <alignment horizontal="center" vertical="center"/>
    </xf>
    <xf numFmtId="1" fontId="1" fillId="0" borderId="49" xfId="0" applyNumberFormat="1" applyFont="1" applyBorder="1" applyAlignment="1">
      <alignment horizontal="center" vertical="center"/>
    </xf>
    <xf numFmtId="0" fontId="14" fillId="0" borderId="0" xfId="0" applyFont="1" applyBorder="1" applyAlignment="1" applyProtection="1">
      <alignment horizontal="left" vertical="center"/>
      <protection locked="0"/>
    </xf>
    <xf numFmtId="0" fontId="14" fillId="0" borderId="34" xfId="0" applyFont="1" applyFill="1" applyBorder="1" applyAlignment="1" applyProtection="1">
      <alignment horizontal="center" vertical="center"/>
      <protection locked="0"/>
    </xf>
    <xf numFmtId="0" fontId="4" fillId="0" borderId="1" xfId="0" applyFont="1" applyBorder="1" applyAlignment="1">
      <alignment vertical="center"/>
    </xf>
    <xf numFmtId="17" fontId="1" fillId="2" borderId="1" xfId="0" applyNumberFormat="1" applyFont="1" applyFill="1" applyBorder="1" applyAlignment="1" applyProtection="1">
      <alignment horizontal="center" vertical="center"/>
      <protection locked="0"/>
    </xf>
    <xf numFmtId="0" fontId="10" fillId="0" borderId="57" xfId="0" applyFont="1" applyBorder="1" applyAlignment="1">
      <alignment horizontal="center" vertical="center" wrapText="1"/>
    </xf>
    <xf numFmtId="1" fontId="10" fillId="0" borderId="38" xfId="0" applyNumberFormat="1" applyFont="1" applyBorder="1" applyAlignment="1">
      <alignment horizontal="center" vertical="center" wrapText="1"/>
    </xf>
    <xf numFmtId="1" fontId="10" fillId="0" borderId="52" xfId="0" applyNumberFormat="1" applyFont="1" applyBorder="1" applyAlignment="1">
      <alignment horizontal="center" vertical="center" wrapText="1"/>
    </xf>
    <xf numFmtId="0" fontId="14" fillId="0" borderId="31" xfId="0" applyFont="1" applyBorder="1" applyAlignment="1" applyProtection="1">
      <alignment vertical="center"/>
      <protection locked="0"/>
    </xf>
    <xf numFmtId="1" fontId="1" fillId="2" borderId="61" xfId="0" applyNumberFormat="1" applyFont="1" applyFill="1" applyBorder="1" applyAlignment="1" applyProtection="1">
      <alignment horizontal="center" vertical="center"/>
      <protection locked="0"/>
    </xf>
    <xf numFmtId="0" fontId="7" fillId="0" borderId="20"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1" fontId="10" fillId="0" borderId="23" xfId="0" applyNumberFormat="1" applyFont="1" applyBorder="1" applyAlignment="1">
      <alignment horizontal="center" vertical="center" wrapText="1"/>
    </xf>
    <xf numFmtId="1" fontId="1" fillId="4" borderId="37"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4" borderId="38"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0" fillId="0" borderId="5" xfId="0" applyNumberFormat="1" applyFont="1" applyBorder="1" applyAlignment="1">
      <alignment horizontal="center" vertical="center" wrapText="1"/>
    </xf>
    <xf numFmtId="0" fontId="14" fillId="0" borderId="2" xfId="0" applyFont="1" applyBorder="1" applyAlignment="1" applyProtection="1">
      <alignment vertical="center"/>
      <protection locked="0"/>
    </xf>
    <xf numFmtId="0" fontId="14" fillId="0" borderId="29" xfId="0" applyFont="1" applyBorder="1" applyAlignment="1" applyProtection="1">
      <alignment horizontal="left"/>
      <protection locked="0"/>
    </xf>
    <xf numFmtId="0" fontId="14" fillId="0" borderId="43" xfId="0" applyFont="1" applyBorder="1" applyAlignment="1" applyProtection="1">
      <alignment horizontal="center"/>
      <protection locked="0"/>
    </xf>
    <xf numFmtId="0" fontId="14" fillId="0" borderId="29" xfId="0" applyFont="1" applyBorder="1" applyAlignment="1" applyProtection="1">
      <alignment horizontal="center"/>
      <protection locked="0"/>
    </xf>
    <xf numFmtId="1" fontId="3" fillId="0" borderId="49" xfId="0" applyNumberFormat="1" applyFont="1" applyBorder="1" applyAlignment="1">
      <alignment horizontal="center" vertical="center"/>
    </xf>
    <xf numFmtId="1" fontId="1" fillId="2" borderId="60" xfId="0" applyNumberFormat="1"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14" fillId="0" borderId="32" xfId="0" applyFont="1" applyBorder="1" applyAlignment="1" applyProtection="1">
      <alignment vertical="center"/>
      <protection locked="0"/>
    </xf>
    <xf numFmtId="0" fontId="14" fillId="0" borderId="21" xfId="0" applyFont="1" applyBorder="1" applyAlignment="1" applyProtection="1">
      <alignment horizontal="center" vertical="center"/>
      <protection locked="0"/>
    </xf>
    <xf numFmtId="0" fontId="3" fillId="0" borderId="30" xfId="0" applyFont="1" applyBorder="1" applyAlignment="1">
      <alignment vertical="center"/>
    </xf>
    <xf numFmtId="0" fontId="3" fillId="0" borderId="22"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6" xfId="0" applyFont="1" applyBorder="1" applyAlignment="1" applyProtection="1">
      <alignment vertical="center"/>
      <protection locked="0"/>
    </xf>
    <xf numFmtId="0" fontId="14" fillId="0" borderId="1" xfId="0" applyFont="1" applyBorder="1" applyAlignment="1">
      <alignment vertical="center"/>
    </xf>
    <xf numFmtId="1" fontId="1" fillId="4" borderId="1" xfId="0" applyNumberFormat="1" applyFont="1" applyFill="1" applyBorder="1" applyAlignment="1">
      <alignment horizontal="center" vertical="center"/>
    </xf>
    <xf numFmtId="0" fontId="14" fillId="0" borderId="1" xfId="0" applyFont="1" applyBorder="1" applyAlignment="1" applyProtection="1">
      <alignment vertical="center" wrapText="1"/>
      <protection locked="0"/>
    </xf>
    <xf numFmtId="0" fontId="3" fillId="0" borderId="4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14" fillId="0" borderId="5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44" xfId="0" applyFont="1" applyBorder="1" applyAlignment="1" applyProtection="1">
      <alignment horizontal="center" vertical="center"/>
      <protection locked="0"/>
    </xf>
    <xf numFmtId="17" fontId="4" fillId="2" borderId="1" xfId="0" applyNumberFormat="1" applyFont="1" applyFill="1" applyBorder="1" applyAlignment="1" applyProtection="1">
      <alignment vertical="center"/>
      <protection locked="0"/>
    </xf>
    <xf numFmtId="0" fontId="3" fillId="0" borderId="14"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14" fillId="0" borderId="34"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23"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35" xfId="0" applyFont="1" applyBorder="1" applyAlignment="1" applyProtection="1">
      <alignment vertical="center"/>
      <protection locked="0"/>
    </xf>
    <xf numFmtId="0" fontId="14" fillId="0" borderId="47" xfId="0" applyFont="1" applyBorder="1" applyAlignment="1" applyProtection="1">
      <alignment vertical="center"/>
      <protection locked="0"/>
    </xf>
    <xf numFmtId="0" fontId="0" fillId="0" borderId="0" xfId="0" applyAlignment="1"/>
    <xf numFmtId="0" fontId="14" fillId="0" borderId="10" xfId="0" applyFont="1" applyBorder="1" applyAlignment="1" applyProtection="1">
      <alignment vertical="center"/>
      <protection locked="0"/>
    </xf>
    <xf numFmtId="1" fontId="1" fillId="2" borderId="22"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center" vertical="center"/>
      <protection locked="0"/>
    </xf>
    <xf numFmtId="0" fontId="3" fillId="0" borderId="47" xfId="0" applyFont="1" applyBorder="1" applyAlignment="1">
      <alignment vertical="center"/>
    </xf>
    <xf numFmtId="0" fontId="3" fillId="0" borderId="5" xfId="0" applyFont="1" applyBorder="1" applyAlignment="1">
      <alignment vertical="center"/>
    </xf>
    <xf numFmtId="0" fontId="14" fillId="0" borderId="44"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7" fillId="0" borderId="21" xfId="0" applyFont="1" applyBorder="1" applyAlignment="1">
      <alignment vertical="center"/>
    </xf>
    <xf numFmtId="1" fontId="1" fillId="2" borderId="11"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1" fontId="1" fillId="2" borderId="10" xfId="0" applyNumberFormat="1" applyFont="1" applyFill="1" applyBorder="1" applyAlignment="1" applyProtection="1">
      <alignment horizontal="center" vertical="center"/>
      <protection locked="0"/>
    </xf>
    <xf numFmtId="0" fontId="1" fillId="0" borderId="0" xfId="0" applyFont="1"/>
    <xf numFmtId="0" fontId="2" fillId="0" borderId="0" xfId="0" applyFont="1"/>
    <xf numFmtId="0" fontId="3" fillId="0" borderId="0" xfId="0" applyFont="1" applyAlignment="1">
      <alignment horizontal="center"/>
    </xf>
    <xf numFmtId="0" fontId="3" fillId="0" borderId="0" xfId="0" applyFont="1"/>
    <xf numFmtId="0" fontId="2" fillId="0" borderId="1" xfId="0" applyFont="1" applyBorder="1"/>
    <xf numFmtId="17" fontId="4" fillId="2" borderId="1" xfId="0" applyNumberFormat="1" applyFont="1" applyFill="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Border="1"/>
    <xf numFmtId="0" fontId="4"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33" xfId="0" applyFont="1" applyBorder="1" applyAlignment="1" applyProtection="1">
      <alignment horizontal="center"/>
      <protection locked="0"/>
    </xf>
    <xf numFmtId="0" fontId="3" fillId="0" borderId="33" xfId="0" applyFont="1" applyFill="1" applyBorder="1" applyAlignment="1" applyProtection="1">
      <alignment horizontal="left" vertical="center" wrapText="1"/>
      <protection locked="0"/>
    </xf>
    <xf numFmtId="0" fontId="0" fillId="0" borderId="0" xfId="0" applyBorder="1" applyAlignment="1">
      <alignment horizontal="center"/>
    </xf>
    <xf numFmtId="0" fontId="11" fillId="0" borderId="12" xfId="0" applyFont="1" applyBorder="1" applyAlignment="1">
      <alignment horizontal="center" wrapText="1"/>
    </xf>
    <xf numFmtId="0" fontId="0" fillId="0" borderId="13" xfId="0" applyBorder="1" applyAlignment="1" applyProtection="1">
      <alignment horizontal="center"/>
      <protection locked="0"/>
    </xf>
    <xf numFmtId="0" fontId="3" fillId="0" borderId="14" xfId="0" applyFont="1" applyBorder="1" applyAlignment="1" applyProtection="1">
      <alignment horizontal="center" wrapText="1"/>
      <protection locked="0"/>
    </xf>
    <xf numFmtId="0" fontId="0" fillId="0" borderId="18" xfId="0" applyBorder="1" applyAlignment="1" applyProtection="1">
      <alignment horizontal="center"/>
      <protection locked="0"/>
    </xf>
    <xf numFmtId="0" fontId="3" fillId="0" borderId="19" xfId="0" applyFont="1" applyBorder="1" applyAlignment="1" applyProtection="1">
      <alignment horizontal="center" wrapText="1"/>
      <protection locked="0"/>
    </xf>
    <xf numFmtId="0" fontId="3" fillId="0" borderId="0" xfId="0" applyFont="1" applyAlignment="1">
      <alignment horizontal="center" wrapText="1"/>
    </xf>
    <xf numFmtId="0" fontId="3" fillId="0" borderId="0" xfId="0" applyFont="1" applyAlignment="1">
      <alignment wrapText="1"/>
    </xf>
    <xf numFmtId="0" fontId="10" fillId="0" borderId="38" xfId="0" applyFont="1" applyBorder="1" applyAlignment="1">
      <alignment horizontal="center" vertical="center" wrapText="1"/>
    </xf>
    <xf numFmtId="0" fontId="10" fillId="0" borderId="52" xfId="0" applyFont="1" applyBorder="1" applyAlignment="1">
      <alignment horizontal="center" vertical="center" wrapText="1"/>
    </xf>
    <xf numFmtId="0" fontId="14" fillId="0" borderId="25" xfId="0" applyFont="1" applyBorder="1" applyAlignment="1" applyProtection="1">
      <alignment horizontal="left"/>
      <protection locked="0"/>
    </xf>
    <xf numFmtId="0" fontId="14" fillId="0" borderId="25" xfId="0" applyFont="1" applyBorder="1" applyAlignment="1" applyProtection="1">
      <alignment horizontal="center"/>
      <protection locked="0"/>
    </xf>
    <xf numFmtId="0" fontId="14" fillId="0" borderId="28" xfId="0" applyFont="1" applyBorder="1" applyAlignment="1" applyProtection="1">
      <alignment horizontal="left"/>
      <protection locked="0"/>
    </xf>
    <xf numFmtId="0" fontId="14" fillId="0" borderId="27" xfId="0" applyFont="1" applyBorder="1" applyAlignment="1" applyProtection="1">
      <alignment horizontal="center"/>
      <protection locked="0"/>
    </xf>
    <xf numFmtId="0" fontId="14" fillId="0" borderId="22"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28" xfId="0" applyFont="1" applyBorder="1" applyAlignment="1" applyProtection="1">
      <protection locked="0"/>
    </xf>
    <xf numFmtId="0" fontId="14" fillId="0" borderId="28" xfId="0" applyFont="1" applyBorder="1" applyAlignment="1" applyProtection="1">
      <alignment horizontal="center"/>
      <protection locked="0"/>
    </xf>
    <xf numFmtId="0" fontId="14" fillId="0" borderId="30" xfId="0" applyFont="1" applyBorder="1" applyAlignment="1" applyProtection="1">
      <protection locked="0"/>
    </xf>
    <xf numFmtId="0" fontId="14" fillId="0" borderId="30" xfId="0" applyFont="1" applyBorder="1" applyAlignment="1" applyProtection="1">
      <alignment horizontal="center"/>
      <protection locked="0"/>
    </xf>
    <xf numFmtId="0" fontId="14" fillId="0" borderId="33" xfId="0" applyFont="1" applyBorder="1" applyAlignment="1" applyProtection="1">
      <alignment horizontal="center"/>
      <protection locked="0"/>
    </xf>
    <xf numFmtId="0" fontId="7" fillId="0" borderId="21" xfId="0" applyFont="1" applyBorder="1" applyAlignment="1" applyProtection="1">
      <alignment horizontal="center" vertical="center"/>
      <protection locked="0"/>
    </xf>
    <xf numFmtId="0" fontId="14" fillId="0" borderId="2" xfId="0" applyFont="1" applyBorder="1" applyAlignment="1" applyProtection="1">
      <alignment horizontal="left"/>
      <protection locked="0"/>
    </xf>
    <xf numFmtId="0" fontId="14" fillId="0" borderId="3" xfId="0" applyFont="1" applyBorder="1" applyAlignment="1" applyProtection="1">
      <alignment horizontal="center"/>
      <protection locked="0"/>
    </xf>
    <xf numFmtId="0" fontId="14" fillId="0" borderId="26" xfId="0" applyFont="1" applyBorder="1" applyAlignment="1" applyProtection="1">
      <alignment horizontal="center"/>
      <protection locked="0"/>
    </xf>
    <xf numFmtId="0" fontId="14" fillId="0" borderId="35" xfId="0" applyFont="1" applyBorder="1" applyAlignment="1" applyProtection="1">
      <alignment horizontal="center"/>
      <protection locked="0"/>
    </xf>
    <xf numFmtId="0" fontId="14" fillId="0" borderId="26" xfId="0" applyFont="1" applyBorder="1" applyAlignment="1" applyProtection="1">
      <alignment horizontal="left"/>
      <protection locked="0"/>
    </xf>
    <xf numFmtId="0" fontId="14" fillId="0" borderId="22" xfId="0" applyFont="1" applyBorder="1" applyAlignment="1" applyProtection="1">
      <alignment horizontal="left"/>
      <protection locked="0"/>
    </xf>
    <xf numFmtId="0" fontId="14" fillId="0" borderId="27" xfId="0" applyFont="1" applyBorder="1" applyAlignment="1" applyProtection="1">
      <alignment horizontal="left"/>
      <protection locked="0"/>
    </xf>
    <xf numFmtId="0" fontId="14" fillId="0" borderId="34" xfId="0" applyFont="1" applyBorder="1" applyAlignment="1" applyProtection="1">
      <alignment horizontal="center"/>
      <protection locked="0"/>
    </xf>
    <xf numFmtId="0" fontId="14" fillId="0" borderId="42" xfId="0" applyFont="1" applyBorder="1" applyAlignment="1" applyProtection="1">
      <alignment horizontal="center"/>
      <protection locked="0"/>
    </xf>
    <xf numFmtId="0" fontId="14" fillId="0" borderId="44" xfId="0" applyFont="1" applyBorder="1" applyAlignment="1" applyProtection="1">
      <alignment horizontal="left"/>
      <protection locked="0"/>
    </xf>
    <xf numFmtId="0" fontId="14" fillId="0" borderId="47" xfId="0" applyFont="1" applyBorder="1" applyAlignment="1" applyProtection="1">
      <alignment horizontal="center"/>
      <protection locked="0"/>
    </xf>
    <xf numFmtId="0" fontId="10" fillId="0" borderId="5" xfId="0" applyFont="1" applyBorder="1" applyAlignment="1">
      <alignment horizontal="center" vertical="center" wrapText="1"/>
    </xf>
    <xf numFmtId="0" fontId="14" fillId="0" borderId="31" xfId="0" applyFont="1" applyBorder="1" applyAlignment="1" applyProtection="1">
      <alignment horizontal="left"/>
      <protection locked="0"/>
    </xf>
    <xf numFmtId="0" fontId="14" fillId="0" borderId="44" xfId="0" applyFont="1" applyBorder="1" applyAlignment="1" applyProtection="1">
      <alignment horizontal="center"/>
      <protection locked="0"/>
    </xf>
    <xf numFmtId="0" fontId="14" fillId="0" borderId="45" xfId="0" applyFont="1" applyBorder="1" applyAlignment="1" applyProtection="1">
      <alignment horizontal="center"/>
      <protection locked="0"/>
    </xf>
    <xf numFmtId="0" fontId="3" fillId="0" borderId="0" xfId="0" applyFont="1" applyProtection="1">
      <protection locked="0"/>
    </xf>
    <xf numFmtId="0" fontId="14" fillId="0" borderId="23" xfId="0" applyFont="1" applyBorder="1" applyAlignment="1" applyProtection="1">
      <alignment horizontal="left"/>
      <protection locked="0"/>
    </xf>
    <xf numFmtId="0" fontId="14" fillId="0" borderId="23" xfId="0" applyFont="1" applyBorder="1" applyAlignment="1" applyProtection="1">
      <alignment horizontal="center"/>
      <protection locked="0"/>
    </xf>
    <xf numFmtId="0" fontId="3" fillId="0" borderId="62" xfId="0" applyFont="1" applyBorder="1"/>
    <xf numFmtId="0" fontId="3" fillId="0" borderId="64" xfId="0" applyFont="1" applyBorder="1"/>
    <xf numFmtId="0" fontId="3" fillId="0" borderId="65" xfId="0" applyFont="1" applyBorder="1"/>
    <xf numFmtId="0" fontId="3" fillId="0" borderId="66" xfId="0" applyFont="1" applyBorder="1"/>
    <xf numFmtId="17" fontId="1" fillId="2" borderId="1" xfId="0" applyNumberFormat="1" applyFont="1" applyFill="1" applyBorder="1" applyAlignment="1" applyProtection="1">
      <alignment horizontal="center"/>
      <protection locked="0"/>
    </xf>
    <xf numFmtId="1" fontId="3" fillId="0" borderId="68" xfId="0" applyNumberFormat="1" applyFont="1" applyBorder="1" applyAlignment="1">
      <alignment horizontal="center"/>
    </xf>
    <xf numFmtId="1" fontId="3" fillId="0" borderId="0" xfId="0" applyNumberFormat="1" applyFont="1"/>
    <xf numFmtId="1" fontId="3" fillId="0" borderId="0" xfId="0" applyNumberFormat="1" applyFont="1" applyAlignment="1">
      <alignment horizontal="center" wrapText="1"/>
    </xf>
    <xf numFmtId="1" fontId="10" fillId="0" borderId="33" xfId="0" applyNumberFormat="1" applyFont="1" applyBorder="1" applyAlignment="1">
      <alignment horizontal="center" vertical="center" wrapText="1"/>
    </xf>
    <xf numFmtId="0" fontId="7" fillId="0" borderId="2" xfId="0" applyFont="1" applyBorder="1" applyAlignment="1" applyProtection="1">
      <alignment vertical="center" wrapText="1"/>
    </xf>
    <xf numFmtId="0" fontId="14" fillId="0" borderId="2" xfId="0" applyFont="1" applyBorder="1" applyProtection="1">
      <protection locked="0"/>
    </xf>
    <xf numFmtId="0" fontId="14" fillId="0" borderId="3" xfId="0" applyFont="1" applyBorder="1" applyProtection="1">
      <protection locked="0"/>
    </xf>
    <xf numFmtId="0" fontId="7" fillId="0" borderId="21" xfId="0" applyFont="1" applyBorder="1" applyAlignment="1" applyProtection="1">
      <alignment vertical="center"/>
    </xf>
    <xf numFmtId="0" fontId="14" fillId="0" borderId="21" xfId="0" applyFont="1" applyBorder="1" applyAlignment="1" applyProtection="1">
      <alignment horizontal="center"/>
      <protection locked="0"/>
    </xf>
    <xf numFmtId="0" fontId="7" fillId="0" borderId="20" xfId="0" applyFont="1" applyBorder="1" applyAlignment="1" applyProtection="1">
      <alignment vertical="center"/>
    </xf>
    <xf numFmtId="0" fontId="14" fillId="0" borderId="32" xfId="0" applyFont="1" applyBorder="1" applyAlignment="1" applyProtection="1">
      <alignment horizontal="center"/>
      <protection locked="0"/>
    </xf>
    <xf numFmtId="0" fontId="7" fillId="0" borderId="29" xfId="0" applyFont="1" applyBorder="1" applyAlignment="1" applyProtection="1">
      <alignment vertical="center"/>
    </xf>
    <xf numFmtId="0" fontId="7" fillId="0" borderId="25" xfId="0" applyFont="1" applyBorder="1" applyAlignment="1" applyProtection="1">
      <alignment vertical="center"/>
    </xf>
    <xf numFmtId="0" fontId="14" fillId="0" borderId="30" xfId="0" applyFont="1" applyBorder="1" applyAlignment="1" applyProtection="1">
      <alignment horizontal="left"/>
      <protection locked="0"/>
    </xf>
    <xf numFmtId="1" fontId="4" fillId="0" borderId="34" xfId="0" applyNumberFormat="1" applyFont="1" applyBorder="1" applyAlignment="1">
      <alignment horizontal="center" vertical="center" wrapText="1"/>
    </xf>
    <xf numFmtId="1" fontId="1" fillId="3" borderId="7" xfId="0" applyNumberFormat="1" applyFont="1" applyFill="1" applyBorder="1" applyAlignment="1">
      <alignment horizontal="center"/>
    </xf>
    <xf numFmtId="1" fontId="1" fillId="3" borderId="1" xfId="0" applyNumberFormat="1" applyFont="1" applyFill="1" applyBorder="1" applyAlignment="1">
      <alignment horizontal="center"/>
    </xf>
    <xf numFmtId="1" fontId="1" fillId="2" borderId="3" xfId="0" applyNumberFormat="1" applyFont="1" applyFill="1" applyBorder="1" applyAlignment="1">
      <alignment horizontal="center" vertical="center"/>
    </xf>
    <xf numFmtId="1" fontId="16" fillId="4" borderId="11" xfId="0" applyNumberFormat="1" applyFont="1" applyFill="1" applyBorder="1" applyAlignment="1">
      <alignment horizontal="center" vertical="center"/>
    </xf>
    <xf numFmtId="1" fontId="16" fillId="4" borderId="6" xfId="0" applyNumberFormat="1" applyFont="1" applyFill="1" applyBorder="1" applyAlignment="1">
      <alignment horizontal="center" vertical="center"/>
    </xf>
    <xf numFmtId="1" fontId="16" fillId="4" borderId="24" xfId="0" applyNumberFormat="1" applyFont="1" applyFill="1" applyBorder="1" applyAlignment="1">
      <alignment horizontal="center" vertical="center"/>
    </xf>
    <xf numFmtId="0" fontId="14" fillId="0" borderId="31" xfId="0" applyFont="1" applyBorder="1" applyAlignment="1" applyProtection="1">
      <alignment horizontal="center"/>
      <protection locked="0"/>
    </xf>
    <xf numFmtId="0" fontId="14" fillId="0" borderId="40" xfId="0" applyFont="1" applyBorder="1" applyAlignment="1" applyProtection="1">
      <alignment horizontal="center"/>
      <protection locked="0"/>
    </xf>
    <xf numFmtId="0" fontId="3" fillId="0" borderId="0" xfId="0" applyFont="1" applyProtection="1"/>
    <xf numFmtId="1" fontId="3" fillId="0" borderId="0" xfId="0" applyNumberFormat="1" applyFont="1" applyAlignment="1">
      <alignment horizontal="center"/>
    </xf>
    <xf numFmtId="1" fontId="2" fillId="0" borderId="49" xfId="0" applyNumberFormat="1" applyFont="1" applyBorder="1" applyAlignment="1">
      <alignment horizontal="center"/>
    </xf>
    <xf numFmtId="1" fontId="2" fillId="0" borderId="0" xfId="0" applyNumberFormat="1" applyFont="1" applyBorder="1" applyAlignment="1">
      <alignment horizontal="center"/>
    </xf>
    <xf numFmtId="0" fontId="7" fillId="0" borderId="22" xfId="0" applyFont="1" applyBorder="1" applyAlignment="1" applyProtection="1">
      <alignment vertical="center"/>
    </xf>
    <xf numFmtId="0" fontId="3" fillId="0" borderId="0" xfId="0" applyFont="1" applyBorder="1" applyProtection="1">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 fillId="0" borderId="33" xfId="0" applyFont="1" applyFill="1" applyBorder="1" applyAlignment="1" applyProtection="1">
      <alignment horizontal="center" vertical="center" wrapText="1"/>
      <protection locked="0"/>
    </xf>
    <xf numFmtId="0" fontId="10" fillId="0" borderId="72" xfId="0" applyFont="1" applyBorder="1" applyAlignment="1">
      <alignment horizontal="center" vertical="center" wrapText="1"/>
    </xf>
    <xf numFmtId="1" fontId="1" fillId="3" borderId="49" xfId="0" applyNumberFormat="1" applyFont="1" applyFill="1" applyBorder="1" applyAlignment="1">
      <alignment horizontal="center"/>
    </xf>
    <xf numFmtId="0" fontId="1" fillId="2" borderId="3" xfId="0" applyFont="1" applyFill="1" applyBorder="1" applyAlignment="1">
      <alignment horizontal="center" vertical="center"/>
    </xf>
    <xf numFmtId="0" fontId="14" fillId="0" borderId="2" xfId="0" applyFont="1" applyBorder="1"/>
    <xf numFmtId="0" fontId="14" fillId="0" borderId="3" xfId="0" applyFont="1" applyBorder="1"/>
    <xf numFmtId="1" fontId="3" fillId="0" borderId="49" xfId="0" applyNumberFormat="1" applyFont="1" applyBorder="1" applyAlignment="1">
      <alignment horizontal="center"/>
    </xf>
    <xf numFmtId="0" fontId="16" fillId="0" borderId="0" xfId="0" applyFont="1" applyBorder="1" applyAlignment="1">
      <alignment horizontal="left" vertical="center" wrapText="1"/>
    </xf>
    <xf numFmtId="0" fontId="18" fillId="0" borderId="0" xfId="0" applyFont="1" applyBorder="1" applyAlignment="1">
      <alignment horizontal="left" vertical="center" wrapText="1"/>
    </xf>
    <xf numFmtId="0" fontId="14" fillId="0" borderId="26" xfId="0" applyFont="1" applyBorder="1" applyAlignment="1" applyProtection="1">
      <protection locked="0"/>
    </xf>
    <xf numFmtId="0" fontId="14" fillId="0" borderId="6" xfId="0" applyFont="1" applyBorder="1" applyAlignment="1" applyProtection="1">
      <alignment horizontal="center"/>
      <protection locked="0"/>
    </xf>
    <xf numFmtId="0" fontId="14" fillId="0" borderId="29" xfId="0" applyFont="1" applyBorder="1" applyAlignment="1" applyProtection="1">
      <alignment vertical="center"/>
      <protection locked="0"/>
    </xf>
    <xf numFmtId="0" fontId="14" fillId="0" borderId="1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1" fontId="0" fillId="0" borderId="58" xfId="0" applyNumberFormat="1" applyBorder="1" applyAlignment="1">
      <alignment horizontal="center" vertical="center"/>
    </xf>
    <xf numFmtId="1" fontId="1" fillId="3" borderId="0" xfId="0" applyNumberFormat="1" applyFont="1" applyFill="1" applyBorder="1" applyAlignment="1" applyProtection="1">
      <alignment horizontal="center" vertical="center"/>
    </xf>
    <xf numFmtId="1" fontId="16" fillId="2" borderId="0" xfId="0" applyNumberFormat="1" applyFont="1" applyFill="1" applyBorder="1" applyAlignment="1" applyProtection="1">
      <alignment horizontal="center" vertical="center"/>
      <protection locked="0"/>
    </xf>
    <xf numFmtId="1" fontId="4" fillId="0" borderId="11" xfId="0" applyNumberFormat="1" applyFont="1" applyBorder="1" applyAlignment="1">
      <alignment horizontal="center" vertical="center" wrapText="1"/>
    </xf>
    <xf numFmtId="1" fontId="10" fillId="0" borderId="24"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2" borderId="33" xfId="0" applyNumberFormat="1" applyFont="1" applyFill="1" applyBorder="1" applyAlignment="1" applyProtection="1">
      <alignment horizontal="center" vertical="center"/>
      <protection locked="0"/>
    </xf>
    <xf numFmtId="1" fontId="10" fillId="0" borderId="51" xfId="0" applyNumberFormat="1" applyFont="1" applyBorder="1" applyAlignment="1">
      <alignment horizontal="center" vertical="center" wrapText="1"/>
    </xf>
    <xf numFmtId="1" fontId="1" fillId="2" borderId="21" xfId="0" applyNumberFormat="1" applyFont="1" applyFill="1" applyBorder="1" applyAlignment="1" applyProtection="1">
      <alignment horizontal="center" vertical="center"/>
      <protection locked="0"/>
    </xf>
    <xf numFmtId="0" fontId="14" fillId="0" borderId="11" xfId="0" applyFont="1" applyBorder="1" applyAlignment="1" applyProtection="1">
      <alignment vertical="center" shrinkToFit="1"/>
      <protection locked="0"/>
    </xf>
    <xf numFmtId="0" fontId="14" fillId="0" borderId="40" xfId="0" applyFont="1" applyBorder="1" applyProtection="1">
      <protection locked="0"/>
    </xf>
    <xf numFmtId="0" fontId="14" fillId="0" borderId="42" xfId="0" applyFont="1" applyBorder="1" applyProtection="1">
      <protection locked="0"/>
    </xf>
    <xf numFmtId="0" fontId="14" fillId="0" borderId="6" xfId="0" applyFont="1" applyBorder="1" applyProtection="1">
      <protection locked="0"/>
    </xf>
    <xf numFmtId="0" fontId="14" fillId="0" borderId="46" xfId="0" applyFont="1" applyBorder="1" applyAlignment="1" applyProtection="1">
      <alignment horizontal="left"/>
      <protection locked="0"/>
    </xf>
    <xf numFmtId="0" fontId="14" fillId="0" borderId="45" xfId="0" applyFont="1" applyBorder="1" applyAlignment="1" applyProtection="1">
      <alignment horizontal="left"/>
      <protection locked="0"/>
    </xf>
    <xf numFmtId="0" fontId="14" fillId="0" borderId="48" xfId="0" applyFont="1" applyBorder="1" applyAlignment="1" applyProtection="1">
      <alignment horizontal="left"/>
      <protection locked="0"/>
    </xf>
    <xf numFmtId="1" fontId="1" fillId="2" borderId="25" xfId="0" applyNumberFormat="1" applyFont="1" applyFill="1" applyBorder="1" applyAlignment="1" applyProtection="1">
      <alignment horizontal="center" vertical="center"/>
      <protection locked="0"/>
    </xf>
    <xf numFmtId="0" fontId="14" fillId="0" borderId="35" xfId="0" applyFont="1" applyBorder="1" applyAlignment="1" applyProtection="1">
      <alignment horizontal="left"/>
      <protection locked="0"/>
    </xf>
    <xf numFmtId="0" fontId="14" fillId="0" borderId="5" xfId="0" applyFont="1" applyFill="1" applyBorder="1" applyAlignment="1" applyProtection="1">
      <alignment horizontal="left" vertical="center"/>
      <protection locked="0"/>
    </xf>
    <xf numFmtId="0" fontId="0" fillId="2" borderId="0" xfId="0" applyFill="1" applyBorder="1" applyAlignment="1" applyProtection="1">
      <alignment horizontal="center" vertical="center"/>
      <protection locked="0"/>
    </xf>
    <xf numFmtId="0" fontId="5" fillId="0" borderId="0" xfId="0" applyFont="1" applyBorder="1" applyAlignment="1">
      <alignment horizontal="center" vertical="center"/>
    </xf>
    <xf numFmtId="0" fontId="1" fillId="3" borderId="0" xfId="0" applyFont="1" applyFill="1" applyBorder="1" applyAlignment="1" applyProtection="1">
      <alignment horizontal="center"/>
    </xf>
    <xf numFmtId="0" fontId="0" fillId="2" borderId="0" xfId="0" applyFill="1" applyBorder="1" applyAlignment="1" applyProtection="1">
      <alignment horizontal="center"/>
      <protection locked="0"/>
    </xf>
    <xf numFmtId="0" fontId="3" fillId="0" borderId="10" xfId="0" applyFont="1" applyBorder="1" applyAlignment="1">
      <alignment horizontal="center" vertical="center" wrapText="1"/>
    </xf>
    <xf numFmtId="0" fontId="10" fillId="0" borderId="24" xfId="0" applyFont="1" applyBorder="1" applyAlignment="1">
      <alignment horizontal="center" vertical="center" wrapText="1"/>
    </xf>
    <xf numFmtId="0" fontId="14" fillId="0" borderId="32" xfId="0" applyFont="1" applyBorder="1" applyAlignment="1" applyProtection="1">
      <alignment horizontal="left"/>
      <protection locked="0"/>
    </xf>
    <xf numFmtId="0" fontId="14" fillId="0" borderId="42" xfId="0" applyFont="1" applyBorder="1" applyAlignment="1" applyProtection="1">
      <protection locked="0"/>
    </xf>
    <xf numFmtId="0" fontId="14" fillId="0" borderId="45" xfId="0" applyFont="1" applyBorder="1" applyAlignment="1" applyProtection="1">
      <protection locked="0"/>
    </xf>
    <xf numFmtId="0" fontId="14" fillId="0" borderId="6" xfId="0" applyFont="1" applyBorder="1" applyAlignment="1" applyProtection="1">
      <protection locked="0"/>
    </xf>
    <xf numFmtId="0" fontId="3" fillId="2" borderId="10"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33"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2"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4" xfId="0" applyFont="1" applyBorder="1" applyAlignment="1">
      <alignment horizontal="center" vertical="center" wrapText="1"/>
    </xf>
    <xf numFmtId="0" fontId="19" fillId="2" borderId="6" xfId="0" applyFont="1" applyFill="1" applyBorder="1" applyAlignment="1" applyProtection="1">
      <alignment horizontal="center" vertical="center"/>
      <protection locked="0"/>
    </xf>
    <xf numFmtId="0" fontId="3" fillId="3" borderId="49" xfId="0" quotePrefix="1"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3" borderId="49" xfId="0" quotePrefix="1" applyFont="1" applyFill="1" applyBorder="1" applyAlignment="1">
      <alignment horizontal="center" wrapText="1"/>
    </xf>
    <xf numFmtId="0" fontId="3" fillId="2" borderId="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1" fontId="3"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0" fontId="14" fillId="0" borderId="27" xfId="0" applyFont="1" applyBorder="1" applyAlignment="1" applyProtection="1">
      <alignment vertical="center"/>
      <protection locked="0"/>
    </xf>
    <xf numFmtId="0" fontId="14" fillId="0" borderId="25" xfId="0" applyFont="1" applyBorder="1" applyAlignment="1" applyProtection="1">
      <alignment vertical="center"/>
      <protection locked="0"/>
    </xf>
    <xf numFmtId="0" fontId="14" fillId="0" borderId="45" xfId="0" applyFont="1" applyBorder="1" applyAlignment="1" applyProtection="1">
      <alignment vertical="center"/>
      <protection locked="0"/>
    </xf>
    <xf numFmtId="0" fontId="14" fillId="0" borderId="42" xfId="0" applyFont="1" applyBorder="1" applyAlignment="1" applyProtection="1">
      <alignment vertical="center"/>
      <protection locked="0"/>
    </xf>
    <xf numFmtId="0" fontId="14" fillId="0" borderId="10" xfId="0" applyFont="1" applyBorder="1" applyAlignment="1" applyProtection="1">
      <alignment horizontal="center"/>
      <protection locked="0"/>
    </xf>
    <xf numFmtId="0" fontId="14" fillId="0" borderId="20" xfId="0" applyFont="1" applyBorder="1" applyAlignment="1" applyProtection="1">
      <alignment horizontal="left"/>
      <protection locked="0"/>
    </xf>
    <xf numFmtId="0" fontId="3" fillId="0" borderId="23" xfId="0" applyFont="1" applyBorder="1"/>
    <xf numFmtId="0" fontId="3" fillId="0" borderId="33" xfId="0" applyFont="1" applyBorder="1"/>
    <xf numFmtId="0" fontId="3" fillId="0" borderId="25" xfId="0" applyFont="1" applyBorder="1"/>
    <xf numFmtId="0" fontId="14" fillId="0" borderId="31" xfId="0" applyFont="1" applyBorder="1" applyAlignment="1" applyProtection="1">
      <protection locked="0"/>
    </xf>
    <xf numFmtId="0" fontId="14" fillId="0" borderId="29" xfId="0" applyFont="1" applyFill="1" applyBorder="1" applyAlignment="1" applyProtection="1">
      <alignment horizontal="center"/>
      <protection locked="0"/>
    </xf>
    <xf numFmtId="0" fontId="14" fillId="0" borderId="26"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3" fillId="2" borderId="22" xfId="0" applyFont="1" applyFill="1" applyBorder="1" applyAlignment="1" applyProtection="1">
      <alignment horizontal="center" vertical="center"/>
      <protection locked="0"/>
    </xf>
    <xf numFmtId="0" fontId="23" fillId="0" borderId="44" xfId="0" applyFont="1" applyBorder="1" applyAlignment="1" applyProtection="1">
      <alignment horizontal="center" vertical="center"/>
      <protection locked="0"/>
    </xf>
    <xf numFmtId="0" fontId="23" fillId="0" borderId="4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48"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34" xfId="0" applyFont="1" applyBorder="1" applyAlignment="1" applyProtection="1">
      <alignment horizontal="center" vertical="center"/>
      <protection locked="0"/>
    </xf>
    <xf numFmtId="0" fontId="14" fillId="0" borderId="1" xfId="0" applyFont="1" applyBorder="1" applyAlignment="1" applyProtection="1">
      <alignment vertical="center" shrinkToFit="1"/>
      <protection locked="0"/>
    </xf>
    <xf numFmtId="0" fontId="14" fillId="0" borderId="1" xfId="0" applyFont="1" applyBorder="1" applyAlignment="1" applyProtection="1">
      <alignment horizontal="center" vertical="center"/>
      <protection locked="0"/>
    </xf>
    <xf numFmtId="0" fontId="26" fillId="0" borderId="0" xfId="0" applyFont="1"/>
    <xf numFmtId="0" fontId="25" fillId="0" borderId="27"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locked="0"/>
    </xf>
    <xf numFmtId="0" fontId="25" fillId="0" borderId="28" xfId="0" applyFont="1" applyBorder="1" applyAlignment="1" applyProtection="1">
      <alignment horizontal="center" vertical="center"/>
      <protection locked="0"/>
    </xf>
    <xf numFmtId="0" fontId="25" fillId="0" borderId="29" xfId="0" applyFont="1" applyBorder="1" applyAlignment="1" applyProtection="1">
      <alignment horizontal="left" vertical="center"/>
      <protection locked="0"/>
    </xf>
    <xf numFmtId="0" fontId="25" fillId="0" borderId="43"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7" xfId="0" applyFont="1" applyBorder="1" applyAlignment="1" applyProtection="1">
      <alignment horizontal="center"/>
      <protection locked="0"/>
    </xf>
    <xf numFmtId="0" fontId="25" fillId="0" borderId="29" xfId="0" applyFont="1" applyBorder="1" applyAlignment="1" applyProtection="1">
      <alignment horizontal="center"/>
      <protection locked="0"/>
    </xf>
    <xf numFmtId="0" fontId="25" fillId="0" borderId="28" xfId="0" applyFont="1" applyBorder="1" applyAlignment="1" applyProtection="1">
      <alignment horizontal="center"/>
      <protection locked="0"/>
    </xf>
    <xf numFmtId="0" fontId="25" fillId="0" borderId="0" xfId="0" applyFont="1" applyBorder="1" applyAlignment="1" applyProtection="1">
      <alignment horizontal="left"/>
      <protection locked="0"/>
    </xf>
    <xf numFmtId="0" fontId="25" fillId="0" borderId="22" xfId="0" applyFont="1" applyBorder="1" applyAlignment="1" applyProtection="1">
      <alignment horizontal="center"/>
      <protection locked="0"/>
    </xf>
    <xf numFmtId="0" fontId="25" fillId="0" borderId="5"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0" borderId="0" xfId="0" applyFont="1" applyFill="1" applyBorder="1" applyAlignment="1" applyProtection="1">
      <alignment horizontal="left" vertical="center"/>
      <protection locked="0"/>
    </xf>
    <xf numFmtId="0" fontId="25" fillId="0" borderId="35" xfId="0"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1" fontId="1" fillId="2" borderId="25" xfId="0" applyNumberFormat="1" applyFont="1" applyFill="1" applyBorder="1" applyAlignment="1" applyProtection="1">
      <alignment horizontal="center" vertical="center"/>
      <protection locked="0"/>
    </xf>
    <xf numFmtId="0" fontId="14" fillId="0" borderId="0" xfId="0" applyFont="1" applyAlignment="1">
      <alignment vertical="center"/>
    </xf>
    <xf numFmtId="0" fontId="14" fillId="0" borderId="35" xfId="0" applyFont="1" applyFill="1" applyBorder="1" applyAlignment="1" applyProtection="1">
      <alignment horizontal="center" vertical="center"/>
      <protection locked="0"/>
    </xf>
    <xf numFmtId="0" fontId="25" fillId="0" borderId="44" xfId="0" applyFont="1" applyBorder="1" applyAlignment="1" applyProtection="1">
      <alignment horizontal="center"/>
      <protection locked="0"/>
    </xf>
    <xf numFmtId="0" fontId="3" fillId="0" borderId="30" xfId="0" applyFont="1" applyBorder="1"/>
    <xf numFmtId="0" fontId="14" fillId="0" borderId="22" xfId="0" applyFont="1" applyBorder="1" applyAlignment="1">
      <alignment vertical="center" wrapText="1"/>
    </xf>
    <xf numFmtId="0" fontId="14" fillId="0" borderId="20" xfId="0" applyFont="1" applyBorder="1" applyAlignment="1" applyProtection="1">
      <alignment horizontal="left" vertical="center"/>
      <protection locked="0"/>
    </xf>
    <xf numFmtId="0" fontId="3" fillId="0" borderId="30" xfId="0" applyFont="1" applyBorder="1" applyAlignment="1" applyProtection="1">
      <alignment vertical="center"/>
      <protection locked="0"/>
    </xf>
    <xf numFmtId="0" fontId="14" fillId="0" borderId="40" xfId="0" applyFont="1" applyFill="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1" fontId="0" fillId="0" borderId="6" xfId="0" applyNumberFormat="1" applyBorder="1" applyAlignment="1">
      <alignment horizontal="center" vertical="center"/>
    </xf>
    <xf numFmtId="1" fontId="12" fillId="3" borderId="6" xfId="0" applyNumberFormat="1" applyFont="1" applyFill="1" applyBorder="1" applyAlignment="1" applyProtection="1">
      <alignment horizontal="center" vertical="center"/>
    </xf>
    <xf numFmtId="1" fontId="12" fillId="2" borderId="6" xfId="0" applyNumberFormat="1" applyFont="1" applyFill="1" applyBorder="1" applyAlignment="1" applyProtection="1">
      <alignment horizontal="center" vertical="center"/>
      <protection locked="0"/>
    </xf>
    <xf numFmtId="0" fontId="25" fillId="0" borderId="30" xfId="0" applyFont="1" applyBorder="1" applyAlignment="1" applyProtection="1">
      <alignment horizontal="left" vertical="center"/>
      <protection locked="0"/>
    </xf>
    <xf numFmtId="0" fontId="14" fillId="0" borderId="28" xfId="0" applyFont="1" applyBorder="1" applyAlignment="1">
      <alignment vertical="center" wrapText="1"/>
    </xf>
    <xf numFmtId="0" fontId="14" fillId="0" borderId="29" xfId="0" applyFont="1" applyBorder="1" applyAlignment="1">
      <alignment vertical="center" wrapText="1"/>
    </xf>
    <xf numFmtId="0" fontId="3" fillId="0" borderId="44" xfId="0" applyFont="1" applyBorder="1" applyAlignment="1">
      <alignment vertical="center"/>
    </xf>
    <xf numFmtId="0" fontId="14" fillId="0" borderId="30" xfId="0" applyFont="1" applyBorder="1" applyAlignment="1">
      <alignment vertical="center" wrapText="1"/>
    </xf>
    <xf numFmtId="0" fontId="23" fillId="0" borderId="29" xfId="0" applyFont="1" applyBorder="1" applyAlignment="1" applyProtection="1">
      <alignment horizontal="center" vertical="center"/>
      <protection locked="0"/>
    </xf>
    <xf numFmtId="0" fontId="14" fillId="0" borderId="31" xfId="0" applyFont="1" applyBorder="1"/>
    <xf numFmtId="0" fontId="14" fillId="0" borderId="26" xfId="0" applyFont="1" applyBorder="1" applyAlignment="1">
      <alignment horizontal="center"/>
    </xf>
    <xf numFmtId="0" fontId="14" fillId="0" borderId="32" xfId="0" applyFont="1" applyBorder="1"/>
    <xf numFmtId="0" fontId="14" fillId="0" borderId="21" xfId="0" applyFont="1" applyBorder="1" applyAlignment="1" applyProtection="1">
      <alignment vertical="center"/>
      <protection locked="0"/>
    </xf>
    <xf numFmtId="0" fontId="14" fillId="0" borderId="44" xfId="0" applyFont="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44"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1" fontId="1" fillId="2" borderId="10" xfId="0" applyNumberFormat="1"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14" fillId="6" borderId="29" xfId="0" applyFont="1" applyFill="1" applyBorder="1" applyAlignment="1" applyProtection="1">
      <alignment horizontal="center" vertical="center"/>
      <protection locked="0"/>
    </xf>
    <xf numFmtId="0" fontId="26" fillId="6" borderId="0" xfId="0" applyFont="1" applyFill="1" applyAlignment="1">
      <alignment vertical="center"/>
    </xf>
    <xf numFmtId="0" fontId="3" fillId="0" borderId="29" xfId="0" applyFont="1" applyBorder="1" applyAlignment="1">
      <alignment vertical="center"/>
    </xf>
    <xf numFmtId="0" fontId="14" fillId="6" borderId="42" xfId="0" applyFont="1" applyFill="1" applyBorder="1" applyAlignment="1" applyProtection="1">
      <alignment horizontal="center" vertical="center"/>
      <protection locked="0"/>
    </xf>
    <xf numFmtId="0" fontId="3" fillId="0" borderId="48" xfId="0" applyFont="1" applyBorder="1"/>
    <xf numFmtId="0" fontId="3" fillId="0" borderId="47" xfId="0" applyFont="1" applyBorder="1"/>
    <xf numFmtId="0" fontId="3" fillId="0" borderId="5" xfId="0" applyFont="1" applyBorder="1"/>
    <xf numFmtId="0" fontId="14" fillId="0" borderId="29" xfId="0" applyFont="1" applyBorder="1" applyAlignment="1" applyProtection="1">
      <protection locked="0"/>
    </xf>
    <xf numFmtId="0" fontId="33" fillId="0" borderId="26" xfId="0" applyFont="1" applyBorder="1" applyAlignment="1">
      <alignment vertical="center" wrapText="1"/>
    </xf>
    <xf numFmtId="0" fontId="14" fillId="0" borderId="22" xfId="0" applyFont="1" applyBorder="1" applyAlignment="1" applyProtection="1">
      <alignment vertical="center"/>
      <protection locked="0"/>
    </xf>
    <xf numFmtId="0" fontId="3" fillId="6" borderId="0" xfId="0" applyFont="1" applyFill="1" applyAlignment="1">
      <alignment vertical="center"/>
    </xf>
    <xf numFmtId="0" fontId="14" fillId="0" borderId="28"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14" fillId="6" borderId="26" xfId="0" applyFont="1" applyFill="1" applyBorder="1" applyAlignment="1" applyProtection="1">
      <alignment horizontal="center" vertical="center"/>
      <protection locked="0"/>
    </xf>
    <xf numFmtId="0" fontId="22" fillId="6" borderId="40" xfId="0" applyFont="1" applyFill="1" applyBorder="1" applyAlignment="1" applyProtection="1">
      <alignment horizontal="center" vertical="center"/>
      <protection locked="0"/>
    </xf>
    <xf numFmtId="0" fontId="24" fillId="0" borderId="26" xfId="0" applyFont="1" applyBorder="1" applyAlignment="1" applyProtection="1">
      <alignment vertical="center"/>
      <protection locked="0"/>
    </xf>
    <xf numFmtId="0" fontId="25" fillId="6" borderId="53" xfId="0" applyFont="1" applyFill="1" applyBorder="1" applyAlignment="1" applyProtection="1">
      <alignment horizontal="left" vertical="center"/>
      <protection locked="0"/>
    </xf>
    <xf numFmtId="0" fontId="14" fillId="6" borderId="30" xfId="0" applyFont="1" applyFill="1" applyBorder="1" applyAlignment="1" applyProtection="1">
      <alignment horizontal="center" vertical="center"/>
      <protection locked="0"/>
    </xf>
    <xf numFmtId="0" fontId="22" fillId="6" borderId="30" xfId="0" applyFont="1" applyFill="1" applyBorder="1" applyAlignment="1" applyProtection="1">
      <alignment horizontal="center" vertical="center"/>
      <protection locked="0"/>
    </xf>
    <xf numFmtId="0" fontId="14" fillId="6" borderId="28" xfId="0" applyFont="1" applyFill="1" applyBorder="1" applyAlignment="1" applyProtection="1">
      <alignment horizontal="center" vertical="center"/>
      <protection locked="0"/>
    </xf>
    <xf numFmtId="0" fontId="14" fillId="0" borderId="30" xfId="0" applyFont="1" applyBorder="1" applyAlignment="1" applyProtection="1">
      <alignment vertical="center"/>
      <protection locked="0"/>
    </xf>
    <xf numFmtId="0" fontId="14" fillId="0" borderId="48" xfId="0" applyFont="1" applyBorder="1" applyAlignment="1" applyProtection="1">
      <alignment vertical="center"/>
      <protection locked="0"/>
    </xf>
    <xf numFmtId="0" fontId="14" fillId="0" borderId="1" xfId="0" applyFont="1" applyBorder="1" applyAlignment="1">
      <alignment horizontal="left" vertical="center"/>
    </xf>
    <xf numFmtId="0" fontId="22" fillId="6" borderId="27" xfId="0" applyFont="1" applyFill="1" applyBorder="1" applyAlignment="1" applyProtection="1">
      <alignment horizontal="center" vertical="center"/>
      <protection locked="0"/>
    </xf>
    <xf numFmtId="0" fontId="22" fillId="6" borderId="42" xfId="0" applyFont="1" applyFill="1" applyBorder="1" applyAlignment="1" applyProtection="1">
      <alignment vertical="center"/>
      <protection locked="0"/>
    </xf>
    <xf numFmtId="0" fontId="14" fillId="6" borderId="5" xfId="0" applyFont="1" applyFill="1" applyBorder="1" applyAlignment="1" applyProtection="1">
      <alignment horizontal="center" vertical="center"/>
      <protection locked="0"/>
    </xf>
    <xf numFmtId="1" fontId="14" fillId="0" borderId="47" xfId="0" applyNumberFormat="1" applyFont="1" applyBorder="1" applyAlignment="1" applyProtection="1">
      <alignment horizontal="left" vertical="center"/>
      <protection locked="0"/>
    </xf>
    <xf numFmtId="1" fontId="27" fillId="2" borderId="25" xfId="0" applyNumberFormat="1" applyFont="1" applyFill="1" applyBorder="1" applyAlignment="1" applyProtection="1">
      <alignment horizontal="center" vertical="center"/>
      <protection locked="0"/>
    </xf>
    <xf numFmtId="1" fontId="27" fillId="2" borderId="3" xfId="0" applyNumberFormat="1" applyFont="1" applyFill="1" applyBorder="1" applyAlignment="1" applyProtection="1">
      <alignment horizontal="center" vertical="center"/>
      <protection locked="0"/>
    </xf>
    <xf numFmtId="1" fontId="1" fillId="2" borderId="11"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0" fillId="0" borderId="5" xfId="0" applyNumberFormat="1" applyFont="1" applyBorder="1" applyAlignment="1">
      <alignment horizontal="center" vertical="center" wrapText="1"/>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1" fontId="1" fillId="2" borderId="25" xfId="0" applyNumberFormat="1" applyFont="1" applyFill="1" applyBorder="1" applyAlignment="1" applyProtection="1">
      <alignment horizontal="center" vertical="center"/>
      <protection locked="0"/>
    </xf>
    <xf numFmtId="1" fontId="4" fillId="0" borderId="31" xfId="0" applyNumberFormat="1" applyFont="1" applyBorder="1" applyAlignment="1">
      <alignment horizontal="center" vertical="center" wrapText="1"/>
    </xf>
    <xf numFmtId="0" fontId="14" fillId="0" borderId="45" xfId="0" applyFont="1" applyBorder="1" applyAlignment="1" applyProtection="1">
      <alignment horizontal="left" vertical="center"/>
      <protection locked="0"/>
    </xf>
    <xf numFmtId="1" fontId="1" fillId="2" borderId="0" xfId="0" applyNumberFormat="1" applyFont="1" applyFill="1" applyBorder="1" applyAlignment="1" applyProtection="1">
      <alignment horizontal="center" vertical="center"/>
      <protection locked="0"/>
    </xf>
    <xf numFmtId="0" fontId="14" fillId="0" borderId="46" xfId="0" applyFont="1" applyBorder="1" applyAlignment="1" applyProtection="1">
      <alignment horizontal="left" vertical="center"/>
      <protection locked="0"/>
    </xf>
    <xf numFmtId="1" fontId="1" fillId="2" borderId="10" xfId="0" applyNumberFormat="1" applyFont="1" applyFill="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6" borderId="29" xfId="0" applyFont="1" applyFill="1" applyBorder="1" applyAlignment="1" applyProtection="1">
      <alignment horizontal="center"/>
      <protection locked="0"/>
    </xf>
    <xf numFmtId="0" fontId="14" fillId="0" borderId="43" xfId="0" applyFont="1" applyFill="1" applyBorder="1" applyAlignment="1" applyProtection="1">
      <alignment horizontal="center"/>
      <protection locked="0"/>
    </xf>
    <xf numFmtId="0" fontId="5" fillId="0" borderId="0" xfId="0" applyFont="1" applyBorder="1" applyAlignment="1">
      <alignment horizontal="center"/>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3" fillId="0" borderId="0" xfId="1" applyFont="1"/>
    <xf numFmtId="0" fontId="3" fillId="0" borderId="0" xfId="1" applyFont="1" applyAlignment="1">
      <alignment horizontal="center"/>
    </xf>
    <xf numFmtId="1" fontId="3" fillId="0" borderId="0" xfId="1" applyNumberFormat="1" applyFont="1"/>
    <xf numFmtId="1" fontId="3" fillId="0" borderId="0" xfId="1" applyNumberFormat="1" applyFont="1" applyAlignment="1">
      <alignment horizontal="center"/>
    </xf>
    <xf numFmtId="0" fontId="3" fillId="0" borderId="0" xfId="1" applyFont="1" applyBorder="1"/>
    <xf numFmtId="0" fontId="14" fillId="0" borderId="25" xfId="1" applyFont="1" applyBorder="1" applyAlignment="1" applyProtection="1">
      <alignment horizontal="center"/>
      <protection locked="0"/>
    </xf>
    <xf numFmtId="0" fontId="14" fillId="0" borderId="25" xfId="1" applyFont="1" applyBorder="1" applyAlignment="1" applyProtection="1">
      <alignment horizontal="left"/>
      <protection locked="0"/>
    </xf>
    <xf numFmtId="0" fontId="14" fillId="0" borderId="29" xfId="1" applyFont="1" applyBorder="1" applyAlignment="1" applyProtection="1">
      <alignment horizontal="center"/>
      <protection locked="0"/>
    </xf>
    <xf numFmtId="0" fontId="14" fillId="0" borderId="25" xfId="1" applyFont="1" applyBorder="1" applyAlignment="1" applyProtection="1">
      <alignment shrinkToFit="1"/>
      <protection locked="0"/>
    </xf>
    <xf numFmtId="0" fontId="14" fillId="5" borderId="27" xfId="1" applyFont="1" applyFill="1" applyBorder="1" applyAlignment="1" applyProtection="1">
      <alignment shrinkToFit="1"/>
      <protection locked="0"/>
    </xf>
    <xf numFmtId="0" fontId="14" fillId="5" borderId="29" xfId="1" applyFont="1" applyFill="1" applyBorder="1" applyAlignment="1" applyProtection="1">
      <alignment shrinkToFit="1"/>
      <protection locked="0"/>
    </xf>
    <xf numFmtId="0" fontId="14" fillId="0" borderId="27" xfId="1" applyFont="1" applyBorder="1" applyAlignment="1" applyProtection="1">
      <alignment horizontal="center"/>
      <protection locked="0"/>
    </xf>
    <xf numFmtId="0" fontId="14" fillId="5" borderId="0" xfId="1" applyFont="1" applyFill="1" applyProtection="1">
      <protection locked="0"/>
    </xf>
    <xf numFmtId="0" fontId="14" fillId="0" borderId="29" xfId="1" applyFont="1" applyBorder="1" applyAlignment="1" applyProtection="1">
      <alignment horizontal="left"/>
      <protection locked="0"/>
    </xf>
    <xf numFmtId="0" fontId="14" fillId="0" borderId="22" xfId="1" applyFont="1" applyBorder="1" applyAlignment="1" applyProtection="1">
      <alignment horizontal="center"/>
      <protection locked="0"/>
    </xf>
    <xf numFmtId="0" fontId="14" fillId="0" borderId="22" xfId="1" applyFont="1" applyBorder="1" applyAlignment="1" applyProtection="1">
      <alignment horizontal="left"/>
      <protection locked="0"/>
    </xf>
    <xf numFmtId="0" fontId="14" fillId="0" borderId="26" xfId="1" applyFont="1" applyBorder="1" applyAlignment="1" applyProtection="1">
      <alignment horizontal="center"/>
      <protection locked="0"/>
    </xf>
    <xf numFmtId="0" fontId="14" fillId="0" borderId="26" xfId="1" applyFont="1" applyBorder="1" applyAlignment="1" applyProtection="1">
      <alignment horizontal="left"/>
      <protection locked="0"/>
    </xf>
    <xf numFmtId="0" fontId="14" fillId="0" borderId="27" xfId="1" applyFont="1" applyBorder="1" applyAlignment="1" applyProtection="1">
      <alignment horizontal="left"/>
      <protection locked="0"/>
    </xf>
    <xf numFmtId="17" fontId="14" fillId="0" borderId="26" xfId="1" applyNumberFormat="1" applyFont="1" applyBorder="1" applyAlignment="1" applyProtection="1">
      <alignment horizontal="center"/>
      <protection locked="0"/>
    </xf>
    <xf numFmtId="0" fontId="14" fillId="0" borderId="3" xfId="1" applyFont="1" applyBorder="1"/>
    <xf numFmtId="0" fontId="14" fillId="0" borderId="2" xfId="1" applyFont="1" applyBorder="1"/>
    <xf numFmtId="1" fontId="1" fillId="2" borderId="3" xfId="1" applyNumberFormat="1" applyFont="1" applyFill="1" applyBorder="1" applyAlignment="1">
      <alignment horizontal="center" vertical="center"/>
    </xf>
    <xf numFmtId="1" fontId="1" fillId="3" borderId="49" xfId="1" applyNumberFormat="1" applyFont="1" applyFill="1" applyBorder="1" applyAlignment="1">
      <alignment horizontal="center"/>
    </xf>
    <xf numFmtId="1" fontId="10" fillId="0" borderId="52" xfId="1" applyNumberFormat="1" applyFont="1" applyBorder="1" applyAlignment="1">
      <alignment horizontal="center" vertical="center" wrapText="1"/>
    </xf>
    <xf numFmtId="0" fontId="14" fillId="0" borderId="25" xfId="1" applyFont="1" applyBorder="1" applyAlignment="1" applyProtection="1">
      <alignment horizontal="center" vertical="center"/>
      <protection locked="0"/>
    </xf>
    <xf numFmtId="0" fontId="14" fillId="0" borderId="25" xfId="1" applyFont="1" applyBorder="1" applyAlignment="1" applyProtection="1">
      <alignment horizontal="left" vertical="center"/>
      <protection locked="0"/>
    </xf>
    <xf numFmtId="0" fontId="14" fillId="0" borderId="29" xfId="1" applyFont="1" applyBorder="1" applyAlignment="1" applyProtection="1">
      <alignment horizontal="center" vertical="center"/>
      <protection locked="0"/>
    </xf>
    <xf numFmtId="0" fontId="14" fillId="0" borderId="29" xfId="1" applyFont="1" applyBorder="1" applyAlignment="1" applyProtection="1">
      <alignment horizontal="left" vertical="center"/>
      <protection locked="0"/>
    </xf>
    <xf numFmtId="0" fontId="14" fillId="0" borderId="26" xfId="1" applyFont="1" applyBorder="1" applyAlignment="1" applyProtection="1">
      <alignment horizontal="center" vertical="center"/>
      <protection locked="0"/>
    </xf>
    <xf numFmtId="0" fontId="14" fillId="0" borderId="26" xfId="1" applyFont="1" applyBorder="1" applyAlignment="1" applyProtection="1">
      <alignment horizontal="left" vertical="center"/>
      <protection locked="0"/>
    </xf>
    <xf numFmtId="0" fontId="7" fillId="0" borderId="77" xfId="1" applyFont="1" applyBorder="1" applyAlignment="1" applyProtection="1">
      <alignment horizontal="left"/>
      <protection locked="0"/>
    </xf>
    <xf numFmtId="0" fontId="14" fillId="0" borderId="30" xfId="1" applyFont="1" applyBorder="1" applyAlignment="1" applyProtection="1">
      <alignment horizontal="center"/>
      <protection locked="0"/>
    </xf>
    <xf numFmtId="0" fontId="14" fillId="0" borderId="30" xfId="1" applyFont="1" applyBorder="1" applyAlignment="1" applyProtection="1">
      <alignment horizontal="left"/>
      <protection locked="0"/>
    </xf>
    <xf numFmtId="0" fontId="14" fillId="0" borderId="28" xfId="1" applyFont="1" applyBorder="1" applyAlignment="1" applyProtection="1">
      <alignment horizontal="center"/>
      <protection locked="0"/>
    </xf>
    <xf numFmtId="0" fontId="14" fillId="0" borderId="28" xfId="1" applyFont="1" applyBorder="1" applyAlignment="1" applyProtection="1">
      <alignment horizontal="left"/>
      <protection locked="0"/>
    </xf>
    <xf numFmtId="16" fontId="14" fillId="0" borderId="29" xfId="1" applyNumberFormat="1" applyFont="1" applyBorder="1" applyAlignment="1" applyProtection="1">
      <alignment horizontal="center"/>
      <protection locked="0"/>
    </xf>
    <xf numFmtId="0" fontId="14" fillId="0" borderId="21" xfId="1" applyFont="1" applyBorder="1" applyAlignment="1" applyProtection="1">
      <alignment horizontal="center" vertical="center"/>
      <protection locked="0"/>
    </xf>
    <xf numFmtId="16" fontId="14" fillId="0" borderId="21" xfId="1" applyNumberFormat="1" applyFont="1" applyBorder="1" applyAlignment="1" applyProtection="1">
      <alignment horizontal="center" vertical="center"/>
      <protection locked="0"/>
    </xf>
    <xf numFmtId="0" fontId="14" fillId="0" borderId="21" xfId="1" applyFont="1" applyBorder="1" applyAlignment="1" applyProtection="1">
      <alignment horizontal="left" vertical="center"/>
      <protection locked="0"/>
    </xf>
    <xf numFmtId="1" fontId="10" fillId="0" borderId="23" xfId="1" applyNumberFormat="1" applyFont="1" applyBorder="1" applyAlignment="1">
      <alignment horizontal="center" vertical="center" wrapText="1"/>
    </xf>
    <xf numFmtId="0" fontId="7" fillId="0" borderId="25" xfId="1" applyFont="1" applyBorder="1" applyAlignment="1">
      <alignment vertical="center"/>
    </xf>
    <xf numFmtId="0" fontId="7" fillId="0" borderId="22" xfId="1" applyFont="1" applyBorder="1" applyAlignment="1">
      <alignment vertical="center"/>
    </xf>
    <xf numFmtId="0" fontId="7" fillId="0" borderId="30" xfId="1" applyFont="1" applyBorder="1" applyAlignment="1">
      <alignment vertical="center"/>
    </xf>
    <xf numFmtId="0" fontId="7" fillId="0" borderId="29" xfId="1" applyFont="1" applyBorder="1" applyAlignment="1">
      <alignment vertical="center"/>
    </xf>
    <xf numFmtId="0" fontId="7" fillId="0" borderId="20" xfId="1" applyFont="1" applyBorder="1" applyAlignment="1">
      <alignment vertical="center"/>
    </xf>
    <xf numFmtId="0" fontId="14" fillId="0" borderId="21" xfId="1" applyFont="1" applyBorder="1" applyAlignment="1" applyProtection="1">
      <alignment vertical="center" shrinkToFit="1"/>
      <protection locked="0"/>
    </xf>
    <xf numFmtId="1" fontId="1" fillId="2" borderId="76" xfId="1" applyNumberFormat="1" applyFont="1" applyFill="1" applyBorder="1" applyAlignment="1" applyProtection="1">
      <alignment horizontal="center" vertical="center"/>
      <protection locked="0"/>
    </xf>
    <xf numFmtId="0" fontId="7" fillId="0" borderId="21" xfId="1" applyFont="1" applyBorder="1" applyAlignment="1">
      <alignment vertical="center"/>
    </xf>
    <xf numFmtId="0" fontId="14" fillId="0" borderId="2" xfId="1" applyFont="1" applyBorder="1" applyProtection="1">
      <protection locked="0"/>
    </xf>
    <xf numFmtId="1" fontId="1" fillId="2" borderId="61" xfId="1" applyNumberFormat="1" applyFont="1" applyFill="1" applyBorder="1" applyAlignment="1" applyProtection="1">
      <alignment horizontal="center" vertical="center"/>
      <protection locked="0"/>
    </xf>
    <xf numFmtId="1" fontId="1" fillId="3" borderId="1" xfId="1" applyNumberFormat="1" applyFont="1" applyFill="1" applyBorder="1" applyAlignment="1">
      <alignment horizontal="center" vertical="center"/>
    </xf>
    <xf numFmtId="0" fontId="14" fillId="0" borderId="27" xfId="1" applyFont="1" applyBorder="1" applyAlignment="1" applyProtection="1">
      <alignment horizontal="center" vertical="center"/>
      <protection locked="0"/>
    </xf>
    <xf numFmtId="0" fontId="14" fillId="0" borderId="27" xfId="1" applyFont="1" applyBorder="1" applyAlignment="1" applyProtection="1">
      <alignment horizontal="left" vertical="center"/>
      <protection locked="0"/>
    </xf>
    <xf numFmtId="1" fontId="10" fillId="0" borderId="38" xfId="1" applyNumberFormat="1" applyFont="1" applyBorder="1" applyAlignment="1">
      <alignment horizontal="center" vertical="center" wrapText="1"/>
    </xf>
    <xf numFmtId="0" fontId="3" fillId="0" borderId="0" xfId="1" applyFont="1" applyAlignment="1">
      <alignment wrapText="1"/>
    </xf>
    <xf numFmtId="1" fontId="3" fillId="0" borderId="0" xfId="1" applyNumberFormat="1" applyFont="1" applyAlignment="1">
      <alignment horizontal="center" wrapText="1"/>
    </xf>
    <xf numFmtId="0" fontId="3" fillId="0" borderId="0" xfId="1" applyFont="1" applyAlignment="1">
      <alignment horizontal="left" vertical="center" wrapText="1"/>
    </xf>
    <xf numFmtId="0" fontId="3" fillId="0" borderId="19" xfId="1" applyFont="1" applyBorder="1" applyAlignment="1" applyProtection="1">
      <alignment horizontal="center" wrapText="1"/>
      <protection locked="0"/>
    </xf>
    <xf numFmtId="0" fontId="34" fillId="0" borderId="18" xfId="1" applyBorder="1" applyAlignment="1" applyProtection="1">
      <alignment horizontal="center"/>
      <protection locked="0"/>
    </xf>
    <xf numFmtId="0" fontId="3" fillId="0" borderId="14" xfId="1" applyFont="1" applyBorder="1" applyAlignment="1" applyProtection="1">
      <alignment horizontal="center" wrapText="1"/>
      <protection locked="0"/>
    </xf>
    <xf numFmtId="0" fontId="34" fillId="0" borderId="13" xfId="1" applyBorder="1" applyAlignment="1" applyProtection="1">
      <alignment horizontal="center"/>
      <protection locked="0"/>
    </xf>
    <xf numFmtId="0" fontId="10" fillId="0" borderId="57" xfId="1" applyFont="1" applyBorder="1" applyAlignment="1">
      <alignment horizontal="center" vertical="center" wrapText="1"/>
    </xf>
    <xf numFmtId="0" fontId="3" fillId="0" borderId="33" xfId="1" applyFont="1" applyBorder="1" applyAlignment="1" applyProtection="1">
      <alignment horizontal="center"/>
      <protection locked="0"/>
    </xf>
    <xf numFmtId="0" fontId="3" fillId="0" borderId="0" xfId="1" applyFont="1" applyBorder="1" applyAlignment="1" applyProtection="1">
      <alignment horizontal="center"/>
      <protection locked="0"/>
    </xf>
    <xf numFmtId="0" fontId="6" fillId="0" borderId="0" xfId="1" applyFont="1" applyBorder="1" applyAlignment="1">
      <alignment horizontal="center" vertical="center"/>
    </xf>
    <xf numFmtId="0" fontId="3" fillId="0" borderId="0" xfId="1" applyFont="1" applyAlignment="1">
      <alignment horizontal="left"/>
    </xf>
    <xf numFmtId="15" fontId="2" fillId="2" borderId="1" xfId="1" applyNumberFormat="1" applyFont="1" applyFill="1" applyBorder="1" applyAlignment="1" applyProtection="1">
      <alignment horizontal="center" vertical="center"/>
      <protection locked="0"/>
    </xf>
    <xf numFmtId="0" fontId="2" fillId="0" borderId="1" xfId="1" applyFont="1" applyBorder="1" applyAlignment="1">
      <alignment vertical="center"/>
    </xf>
    <xf numFmtId="0" fontId="2" fillId="0" borderId="0" xfId="1" applyFont="1"/>
    <xf numFmtId="0" fontId="1" fillId="0" borderId="0" xfId="1" applyFont="1"/>
    <xf numFmtId="0" fontId="3" fillId="0" borderId="22" xfId="0" applyFont="1" applyBorder="1"/>
    <xf numFmtId="0" fontId="3" fillId="0" borderId="28" xfId="0" applyFont="1" applyBorder="1"/>
    <xf numFmtId="0" fontId="3" fillId="0" borderId="29" xfId="0" applyFont="1" applyBorder="1"/>
    <xf numFmtId="0" fontId="3" fillId="0" borderId="0" xfId="1" applyFont="1" applyFill="1"/>
    <xf numFmtId="0" fontId="3" fillId="0" borderId="0" xfId="1" applyFont="1" applyFill="1" applyAlignment="1">
      <alignment horizontal="center"/>
    </xf>
    <xf numFmtId="0" fontId="18" fillId="0" borderId="0" xfId="1" applyFont="1" applyFill="1" applyBorder="1" applyAlignment="1">
      <alignment horizontal="left" wrapText="1"/>
    </xf>
    <xf numFmtId="0" fontId="18"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1" fontId="3" fillId="0" borderId="0" xfId="1" applyNumberFormat="1" applyFont="1" applyFill="1"/>
    <xf numFmtId="1" fontId="3" fillId="0" borderId="49" xfId="1" applyNumberFormat="1" applyFont="1" applyFill="1" applyBorder="1" applyAlignment="1">
      <alignment horizontal="center"/>
    </xf>
    <xf numFmtId="1" fontId="3" fillId="0" borderId="0" xfId="1" applyNumberFormat="1" applyFont="1" applyFill="1" applyAlignment="1">
      <alignment horizontal="center"/>
    </xf>
    <xf numFmtId="0" fontId="14" fillId="0" borderId="25" xfId="1" applyFont="1" applyFill="1" applyBorder="1" applyAlignment="1" applyProtection="1">
      <alignment horizontal="center" vertical="center"/>
      <protection locked="0"/>
    </xf>
    <xf numFmtId="0" fontId="14" fillId="0" borderId="25" xfId="1" applyFont="1" applyFill="1" applyBorder="1" applyAlignment="1" applyProtection="1">
      <alignment horizontal="left" vertical="center"/>
      <protection locked="0"/>
    </xf>
    <xf numFmtId="0" fontId="14" fillId="0" borderId="29" xfId="1" applyFont="1" applyFill="1" applyBorder="1" applyAlignment="1" applyProtection="1">
      <alignment horizontal="center" vertical="center"/>
      <protection locked="0"/>
    </xf>
    <xf numFmtId="0" fontId="14" fillId="0" borderId="29" xfId="1" applyFont="1" applyFill="1" applyBorder="1" applyAlignment="1" applyProtection="1">
      <alignment horizontal="left" vertical="center"/>
      <protection locked="0"/>
    </xf>
    <xf numFmtId="0" fontId="14" fillId="0" borderId="26" xfId="1" applyFont="1" applyFill="1" applyBorder="1" applyAlignment="1" applyProtection="1">
      <alignment horizontal="center" vertical="center"/>
      <protection locked="0"/>
    </xf>
    <xf numFmtId="0" fontId="14" fillId="0" borderId="26" xfId="1" applyFont="1" applyFill="1" applyBorder="1" applyAlignment="1" applyProtection="1">
      <alignment horizontal="left" vertical="center"/>
      <protection locked="0"/>
    </xf>
    <xf numFmtId="0" fontId="14" fillId="0" borderId="22" xfId="1" applyFont="1" applyFill="1" applyBorder="1" applyAlignment="1" applyProtection="1">
      <alignment horizontal="center" vertical="center"/>
      <protection locked="0"/>
    </xf>
    <xf numFmtId="0" fontId="14" fillId="0" borderId="22" xfId="1" applyFont="1" applyFill="1" applyBorder="1" applyAlignment="1" applyProtection="1">
      <alignment horizontal="left" vertical="center"/>
      <protection locked="0"/>
    </xf>
    <xf numFmtId="0" fontId="14" fillId="0" borderId="27" xfId="1" applyFont="1" applyFill="1" applyBorder="1" applyAlignment="1" applyProtection="1">
      <alignment horizontal="center" vertical="center"/>
      <protection locked="0"/>
    </xf>
    <xf numFmtId="0" fontId="14" fillId="0" borderId="27" xfId="1" applyFont="1" applyFill="1" applyBorder="1" applyAlignment="1" applyProtection="1">
      <alignment horizontal="left" vertical="center"/>
      <protection locked="0"/>
    </xf>
    <xf numFmtId="0" fontId="31" fillId="0" borderId="22" xfId="1" applyFont="1" applyFill="1" applyBorder="1" applyAlignment="1" applyProtection="1">
      <alignment horizontal="left" vertical="center"/>
      <protection locked="0"/>
    </xf>
    <xf numFmtId="0" fontId="14" fillId="0" borderId="28" xfId="1" applyFont="1" applyFill="1" applyBorder="1" applyAlignment="1" applyProtection="1">
      <alignment horizontal="center"/>
      <protection locked="0"/>
    </xf>
    <xf numFmtId="0" fontId="14" fillId="0" borderId="22" xfId="1" applyFont="1" applyFill="1" applyBorder="1" applyAlignment="1" applyProtection="1">
      <alignment horizontal="center"/>
      <protection locked="0"/>
    </xf>
    <xf numFmtId="0" fontId="14" fillId="0" borderId="22" xfId="1" applyFont="1" applyFill="1" applyBorder="1" applyAlignment="1" applyProtection="1">
      <alignment horizontal="left"/>
      <protection locked="0"/>
    </xf>
    <xf numFmtId="0" fontId="14" fillId="0" borderId="29" xfId="1" applyFont="1" applyFill="1" applyBorder="1" applyAlignment="1" applyProtection="1">
      <alignment horizontal="center"/>
      <protection locked="0"/>
    </xf>
    <xf numFmtId="0" fontId="14" fillId="0" borderId="29" xfId="1" applyFont="1" applyFill="1" applyBorder="1" applyAlignment="1" applyProtection="1">
      <alignment horizontal="left"/>
      <protection locked="0"/>
    </xf>
    <xf numFmtId="0" fontId="14" fillId="0" borderId="27" xfId="1" applyFont="1" applyFill="1" applyBorder="1" applyAlignment="1" applyProtection="1">
      <alignment horizontal="center"/>
      <protection locked="0"/>
    </xf>
    <xf numFmtId="0" fontId="14" fillId="6" borderId="27" xfId="1" applyFont="1" applyFill="1" applyBorder="1" applyAlignment="1" applyProtection="1">
      <alignment horizontal="left"/>
      <protection locked="0"/>
    </xf>
    <xf numFmtId="0" fontId="14" fillId="0" borderId="27" xfId="1" applyFont="1" applyFill="1" applyBorder="1" applyAlignment="1" applyProtection="1">
      <alignment horizontal="left"/>
      <protection locked="0"/>
    </xf>
    <xf numFmtId="0" fontId="14" fillId="0" borderId="26" xfId="1" applyFont="1" applyFill="1" applyBorder="1" applyAlignment="1" applyProtection="1">
      <alignment horizontal="center"/>
      <protection locked="0"/>
    </xf>
    <xf numFmtId="0" fontId="14" fillId="0" borderId="26" xfId="1" applyFont="1" applyFill="1" applyBorder="1" applyAlignment="1" applyProtection="1">
      <alignment horizontal="left"/>
      <protection locked="0"/>
    </xf>
    <xf numFmtId="0" fontId="14" fillId="0" borderId="25" xfId="1" applyFont="1" applyFill="1" applyBorder="1" applyAlignment="1" applyProtection="1">
      <alignment horizontal="center"/>
      <protection locked="0"/>
    </xf>
    <xf numFmtId="0" fontId="14" fillId="0" borderId="25" xfId="1" applyFont="1" applyFill="1" applyBorder="1" applyAlignment="1" applyProtection="1">
      <alignment horizontal="left"/>
      <protection locked="0"/>
    </xf>
    <xf numFmtId="0" fontId="3" fillId="0" borderId="22" xfId="1" applyFont="1" applyFill="1" applyBorder="1" applyAlignment="1" applyProtection="1">
      <alignment horizontal="center"/>
      <protection locked="0"/>
    </xf>
    <xf numFmtId="0" fontId="3" fillId="0" borderId="22" xfId="1" applyFont="1" applyFill="1" applyBorder="1" applyAlignment="1" applyProtection="1">
      <alignment horizontal="left"/>
      <protection locked="0"/>
    </xf>
    <xf numFmtId="0" fontId="3" fillId="0" borderId="29" xfId="1" applyFont="1" applyFill="1" applyBorder="1" applyAlignment="1" applyProtection="1">
      <alignment horizontal="center"/>
      <protection locked="0"/>
    </xf>
    <xf numFmtId="0" fontId="3" fillId="0" borderId="29" xfId="1" applyFont="1" applyFill="1" applyBorder="1" applyAlignment="1" applyProtection="1">
      <alignment horizontal="left"/>
      <protection locked="0"/>
    </xf>
    <xf numFmtId="0" fontId="14" fillId="0" borderId="28" xfId="1" applyFont="1" applyFill="1" applyBorder="1" applyAlignment="1" applyProtection="1">
      <alignment horizontal="left"/>
      <protection locked="0"/>
    </xf>
    <xf numFmtId="0" fontId="14" fillId="0" borderId="21" xfId="1" applyFont="1" applyFill="1" applyBorder="1" applyAlignment="1" applyProtection="1">
      <alignment horizontal="center" vertical="center"/>
      <protection locked="0"/>
    </xf>
    <xf numFmtId="0" fontId="14" fillId="0" borderId="21" xfId="1" applyFont="1" applyFill="1" applyBorder="1" applyAlignment="1" applyProtection="1">
      <alignment horizontal="left" vertical="center"/>
      <protection locked="0"/>
    </xf>
    <xf numFmtId="0" fontId="14" fillId="0" borderId="30" xfId="1" applyFont="1" applyFill="1" applyBorder="1" applyAlignment="1" applyProtection="1">
      <alignment horizontal="center"/>
      <protection locked="0"/>
    </xf>
    <xf numFmtId="0" fontId="14" fillId="0" borderId="30" xfId="1" applyFont="1" applyFill="1" applyBorder="1" applyAlignment="1" applyProtection="1">
      <alignment horizontal="left"/>
      <protection locked="0"/>
    </xf>
    <xf numFmtId="0" fontId="14" fillId="0" borderId="21" xfId="1" applyFont="1" applyFill="1" applyBorder="1" applyAlignment="1" applyProtection="1">
      <alignment horizontal="center" vertical="center" shrinkToFit="1"/>
      <protection locked="0"/>
    </xf>
    <xf numFmtId="0" fontId="14" fillId="0" borderId="21" xfId="1" applyFont="1" applyFill="1" applyBorder="1" applyAlignment="1" applyProtection="1">
      <alignment horizontal="left" vertical="center" shrinkToFit="1"/>
      <protection locked="0"/>
    </xf>
    <xf numFmtId="0" fontId="7" fillId="0" borderId="21" xfId="1" applyFont="1" applyFill="1" applyBorder="1" applyAlignment="1">
      <alignment vertical="center"/>
    </xf>
    <xf numFmtId="0" fontId="7" fillId="0" borderId="2" xfId="1" applyFont="1" applyFill="1" applyBorder="1" applyAlignment="1">
      <alignment vertical="center" wrapText="1"/>
    </xf>
    <xf numFmtId="0" fontId="3" fillId="0" borderId="0" xfId="1" applyFont="1" applyFill="1" applyAlignment="1">
      <alignment wrapText="1"/>
    </xf>
    <xf numFmtId="1" fontId="3" fillId="0" borderId="0" xfId="1" applyNumberFormat="1" applyFont="1" applyFill="1" applyAlignment="1">
      <alignment horizontal="center" wrapText="1"/>
    </xf>
    <xf numFmtId="0" fontId="3" fillId="0" borderId="0" xfId="1" applyFont="1" applyFill="1" applyAlignment="1">
      <alignment horizontal="left" vertical="center" wrapText="1"/>
    </xf>
    <xf numFmtId="0" fontId="3" fillId="0" borderId="0" xfId="1" applyFont="1" applyFill="1" applyBorder="1"/>
    <xf numFmtId="0" fontId="6" fillId="0" borderId="0" xfId="1" applyFont="1" applyFill="1" applyBorder="1" applyAlignment="1">
      <alignment horizontal="center" vertical="center"/>
    </xf>
    <xf numFmtId="0" fontId="30" fillId="0" borderId="0" xfId="1" applyFont="1" applyFill="1" applyBorder="1" applyAlignment="1">
      <alignment horizontal="center"/>
    </xf>
    <xf numFmtId="0" fontId="2" fillId="0" borderId="0" xfId="1" applyFont="1" applyFill="1" applyBorder="1" applyAlignment="1">
      <alignment horizontal="left" vertical="center"/>
    </xf>
    <xf numFmtId="0" fontId="3" fillId="0" borderId="0" xfId="1" applyFont="1" applyAlignment="1">
      <alignment vertical="center"/>
    </xf>
    <xf numFmtId="0" fontId="3" fillId="0" borderId="4" xfId="1" applyFont="1" applyFill="1" applyBorder="1" applyAlignment="1">
      <alignment vertical="center"/>
    </xf>
    <xf numFmtId="0" fontId="3" fillId="0" borderId="3" xfId="1" applyFont="1" applyFill="1" applyBorder="1" applyAlignment="1">
      <alignment vertical="center"/>
    </xf>
    <xf numFmtId="0" fontId="29" fillId="0" borderId="80" xfId="1" applyFont="1" applyFill="1" applyBorder="1" applyAlignment="1">
      <alignment horizontal="center" vertical="center" wrapText="1"/>
    </xf>
    <xf numFmtId="0" fontId="10" fillId="0" borderId="79" xfId="1" applyFont="1" applyFill="1" applyBorder="1" applyAlignment="1">
      <alignment horizontal="center" vertical="center" wrapText="1"/>
    </xf>
    <xf numFmtId="0" fontId="3" fillId="0" borderId="0" xfId="1" applyFont="1" applyFill="1" applyAlignment="1">
      <alignment vertical="center"/>
    </xf>
    <xf numFmtId="0" fontId="3" fillId="0" borderId="0" xfId="1" applyFont="1" applyFill="1" applyBorder="1" applyAlignment="1">
      <alignment vertical="center"/>
    </xf>
    <xf numFmtId="0" fontId="3" fillId="0" borderId="0" xfId="1" applyFont="1" applyFill="1" applyBorder="1" applyAlignment="1" applyProtection="1">
      <alignment horizontal="center" vertical="center"/>
      <protection locked="0"/>
    </xf>
    <xf numFmtId="0" fontId="34" fillId="0" borderId="0" xfId="1" applyFill="1" applyBorder="1" applyAlignment="1" applyProtection="1">
      <alignment vertical="center"/>
      <protection locked="0"/>
    </xf>
    <xf numFmtId="0" fontId="34" fillId="0" borderId="0" xfId="1"/>
    <xf numFmtId="0" fontId="16" fillId="0" borderId="67" xfId="1" applyFont="1" applyFill="1" applyBorder="1" applyAlignment="1">
      <alignment horizontal="center" vertical="center" wrapText="1"/>
    </xf>
    <xf numFmtId="1" fontId="1" fillId="2" borderId="22" xfId="0" applyNumberFormat="1" applyFont="1" applyFill="1" applyBorder="1" applyAlignment="1" applyProtection="1">
      <alignment horizontal="center" vertical="center"/>
      <protection locked="0"/>
    </xf>
    <xf numFmtId="1" fontId="1" fillId="2" borderId="25" xfId="0" applyNumberFormat="1" applyFont="1" applyFill="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2" fillId="0" borderId="15" xfId="1" applyFont="1" applyFill="1" applyBorder="1" applyAlignment="1">
      <alignment vertical="center"/>
    </xf>
    <xf numFmtId="17" fontId="2" fillId="0" borderId="17" xfId="1" applyNumberFormat="1" applyFont="1" applyFill="1" applyBorder="1" applyAlignment="1">
      <alignment vertical="center"/>
    </xf>
    <xf numFmtId="0" fontId="14" fillId="0" borderId="2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2"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wrapText="1"/>
      <protection locked="0"/>
    </xf>
    <xf numFmtId="0" fontId="12" fillId="0" borderId="22" xfId="0" applyFont="1" applyBorder="1" applyAlignment="1">
      <alignment vertical="center" wrapText="1"/>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14" fillId="0" borderId="20" xfId="0" applyFont="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1" fontId="14" fillId="0" borderId="29" xfId="1" applyNumberFormat="1" applyFont="1" applyFill="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3" fillId="0" borderId="22" xfId="0" applyFont="1" applyBorder="1" applyAlignment="1">
      <alignment vertical="center"/>
    </xf>
    <xf numFmtId="0" fontId="37" fillId="0" borderId="22" xfId="0" applyFont="1" applyBorder="1" applyAlignment="1" applyProtection="1">
      <alignment horizontal="left" vertical="center"/>
      <protection locked="0"/>
    </xf>
    <xf numFmtId="0" fontId="3" fillId="0" borderId="23" xfId="0" applyFont="1" applyBorder="1" applyAlignment="1">
      <alignment vertical="center"/>
    </xf>
    <xf numFmtId="0" fontId="3" fillId="0" borderId="25" xfId="0" applyFont="1" applyBorder="1" applyAlignment="1">
      <alignment vertical="center"/>
    </xf>
    <xf numFmtId="1" fontId="3" fillId="0" borderId="81" xfId="0" applyNumberFormat="1" applyFont="1" applyBorder="1" applyAlignment="1">
      <alignment horizontal="center" vertical="center" wrapText="1"/>
    </xf>
    <xf numFmtId="0" fontId="12" fillId="0" borderId="26" xfId="0" applyFont="1" applyBorder="1" applyAlignment="1">
      <alignment vertical="center" wrapText="1"/>
    </xf>
    <xf numFmtId="0" fontId="12" fillId="0" borderId="31" xfId="0" applyFont="1" applyBorder="1" applyAlignment="1">
      <alignment vertical="center" wrapText="1"/>
    </xf>
    <xf numFmtId="0" fontId="14" fillId="6" borderId="43" xfId="0" applyFont="1" applyFill="1" applyBorder="1" applyAlignment="1" applyProtection="1">
      <alignment horizontal="center" vertical="center"/>
      <protection locked="0"/>
    </xf>
    <xf numFmtId="0" fontId="25" fillId="6" borderId="27" xfId="0" applyFont="1" applyFill="1" applyBorder="1" applyAlignment="1" applyProtection="1">
      <alignment horizontal="center" vertical="center"/>
      <protection locked="0"/>
    </xf>
    <xf numFmtId="0" fontId="14" fillId="0" borderId="28" xfId="0" applyFont="1" applyBorder="1" applyAlignment="1" applyProtection="1">
      <alignment vertical="center"/>
      <protection locked="0"/>
    </xf>
    <xf numFmtId="0" fontId="14" fillId="0" borderId="26"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28" xfId="0" applyFont="1" applyBorder="1" applyAlignment="1" applyProtection="1">
      <alignment horizontal="left" wrapText="1"/>
      <protection locked="0"/>
    </xf>
    <xf numFmtId="0" fontId="14" fillId="0" borderId="44" xfId="0" applyFont="1" applyBorder="1" applyAlignment="1" applyProtection="1">
      <alignment horizontal="center" vertical="center" wrapText="1"/>
      <protection locked="0"/>
    </xf>
    <xf numFmtId="0" fontId="14" fillId="0" borderId="29" xfId="0"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29" xfId="0" applyFont="1" applyBorder="1" applyAlignment="1">
      <alignment vertical="center"/>
    </xf>
    <xf numFmtId="0" fontId="3" fillId="0" borderId="28" xfId="0" applyFont="1" applyBorder="1" applyAlignment="1">
      <alignment vertical="center"/>
    </xf>
    <xf numFmtId="0" fontId="28"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0" fontId="14" fillId="6" borderId="34" xfId="0" applyFont="1" applyFill="1" applyBorder="1" applyAlignment="1" applyProtection="1">
      <alignment horizontal="center" vertical="center"/>
      <protection locked="0"/>
    </xf>
    <xf numFmtId="0" fontId="25" fillId="6" borderId="34" xfId="0" applyFont="1" applyFill="1" applyBorder="1" applyAlignment="1" applyProtection="1">
      <alignment horizontal="center" vertical="center"/>
      <protection locked="0"/>
    </xf>
    <xf numFmtId="0" fontId="14" fillId="6" borderId="56" xfId="0" applyFont="1" applyFill="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0" fontId="14" fillId="6" borderId="47"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28" xfId="0" applyFont="1" applyFill="1" applyBorder="1" applyAlignment="1" applyProtection="1">
      <alignment horizontal="left" vertical="center"/>
      <protection locked="0"/>
    </xf>
    <xf numFmtId="0" fontId="3" fillId="6" borderId="27" xfId="0" applyFont="1" applyFill="1" applyBorder="1" applyAlignment="1" applyProtection="1">
      <alignment horizontal="center" vertical="center"/>
      <protection locked="0"/>
    </xf>
    <xf numFmtId="0" fontId="14" fillId="6" borderId="29" xfId="0" applyFont="1" applyFill="1" applyBorder="1" applyAlignment="1" applyProtection="1">
      <alignment horizontal="left" vertical="center"/>
      <protection locked="0"/>
    </xf>
    <xf numFmtId="0" fontId="3" fillId="6" borderId="29" xfId="0" applyFont="1" applyFill="1" applyBorder="1" applyAlignment="1" applyProtection="1">
      <alignment vertical="center"/>
      <protection locked="0"/>
    </xf>
    <xf numFmtId="0" fontId="14" fillId="6" borderId="45" xfId="0" applyFont="1" applyFill="1" applyBorder="1" applyAlignment="1" applyProtection="1">
      <alignment horizontal="center" vertical="center"/>
      <protection locked="0"/>
    </xf>
    <xf numFmtId="0" fontId="14" fillId="6" borderId="56" xfId="0" applyFont="1" applyFill="1" applyBorder="1" applyAlignment="1" applyProtection="1">
      <alignment horizontal="left" vertical="center"/>
      <protection locked="0"/>
    </xf>
    <xf numFmtId="0" fontId="14" fillId="6" borderId="30" xfId="0" applyFont="1" applyFill="1" applyBorder="1" applyAlignment="1" applyProtection="1">
      <alignment horizontal="left" vertical="center"/>
      <protection locked="0"/>
    </xf>
    <xf numFmtId="0" fontId="3" fillId="6" borderId="24" xfId="0" applyFont="1" applyFill="1" applyBorder="1" applyAlignment="1" applyProtection="1">
      <alignment vertical="center"/>
      <protection locked="0"/>
    </xf>
    <xf numFmtId="0" fontId="3" fillId="6" borderId="25" xfId="0" applyFont="1" applyFill="1" applyBorder="1" applyAlignment="1" applyProtection="1">
      <alignment vertical="center"/>
      <protection locked="0"/>
    </xf>
    <xf numFmtId="0" fontId="3" fillId="6" borderId="30" xfId="0" applyFont="1" applyFill="1" applyBorder="1" applyAlignment="1" applyProtection="1">
      <alignment vertical="center"/>
      <protection locked="0"/>
    </xf>
    <xf numFmtId="0" fontId="14" fillId="6" borderId="0" xfId="0" applyFont="1" applyFill="1" applyAlignment="1" applyProtection="1">
      <alignment horizontal="center" vertical="center"/>
      <protection locked="0"/>
    </xf>
    <xf numFmtId="0" fontId="14" fillId="6" borderId="27" xfId="0" applyFont="1" applyFill="1" applyBorder="1" applyAlignment="1" applyProtection="1">
      <alignment horizontal="left" vertical="center"/>
      <protection locked="0"/>
    </xf>
    <xf numFmtId="0" fontId="14" fillId="6" borderId="33" xfId="0" applyFont="1" applyFill="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6" borderId="21" xfId="0" applyFont="1" applyFill="1" applyBorder="1" applyAlignment="1" applyProtection="1">
      <alignment horizontal="left" vertical="center"/>
      <protection locked="0"/>
    </xf>
    <xf numFmtId="0" fontId="14" fillId="6" borderId="21" xfId="0" applyFont="1" applyFill="1" applyBorder="1" applyAlignment="1" applyProtection="1">
      <alignment horizontal="center" vertical="center"/>
      <protection locked="0"/>
    </xf>
    <xf numFmtId="0" fontId="14" fillId="6" borderId="44" xfId="0" applyFont="1" applyFill="1" applyBorder="1" applyAlignment="1" applyProtection="1">
      <alignment horizontal="center" vertical="center"/>
      <protection locked="0"/>
    </xf>
    <xf numFmtId="0" fontId="14" fillId="6" borderId="32" xfId="0" applyFont="1" applyFill="1" applyBorder="1" applyAlignment="1" applyProtection="1">
      <alignment horizontal="center" vertical="center"/>
      <protection locked="0"/>
    </xf>
    <xf numFmtId="0" fontId="14" fillId="0" borderId="28"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7" fillId="6" borderId="21" xfId="0" applyFont="1" applyFill="1" applyBorder="1" applyAlignment="1" applyProtection="1">
      <alignment horizontal="center" vertical="center"/>
      <protection locked="0"/>
    </xf>
    <xf numFmtId="0" fontId="3" fillId="6" borderId="0" xfId="0" applyFont="1" applyFill="1"/>
    <xf numFmtId="0" fontId="14" fillId="6" borderId="22" xfId="0" applyFont="1" applyFill="1" applyBorder="1" applyAlignment="1" applyProtection="1">
      <alignment horizontal="center"/>
      <protection locked="0"/>
    </xf>
    <xf numFmtId="0" fontId="14" fillId="6" borderId="28" xfId="0" applyFont="1" applyFill="1" applyBorder="1" applyAlignment="1" applyProtection="1">
      <alignment horizontal="center"/>
      <protection locked="0"/>
    </xf>
    <xf numFmtId="0" fontId="3" fillId="6" borderId="22" xfId="0" applyFont="1" applyFill="1" applyBorder="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14" fillId="0" borderId="1" xfId="0" applyFont="1" applyBorder="1"/>
    <xf numFmtId="0" fontId="14" fillId="6" borderId="26" xfId="0" applyFont="1" applyFill="1" applyBorder="1" applyAlignment="1" applyProtection="1">
      <alignment horizontal="left"/>
      <protection locked="0"/>
    </xf>
    <xf numFmtId="0" fontId="14" fillId="6" borderId="5" xfId="0" applyFont="1" applyFill="1" applyBorder="1" applyAlignment="1" applyProtection="1">
      <alignment horizontal="center"/>
      <protection locked="0"/>
    </xf>
    <xf numFmtId="0" fontId="14" fillId="6" borderId="27" xfId="0" applyFont="1" applyFill="1" applyBorder="1" applyAlignment="1" applyProtection="1">
      <alignment horizontal="center"/>
      <protection locked="0"/>
    </xf>
    <xf numFmtId="0" fontId="14" fillId="6" borderId="0" xfId="0" applyFont="1" applyFill="1" applyBorder="1" applyAlignment="1" applyProtection="1">
      <alignment horizontal="center"/>
      <protection locked="0"/>
    </xf>
    <xf numFmtId="0" fontId="14" fillId="6" borderId="26" xfId="0" applyFont="1" applyFill="1" applyBorder="1" applyAlignment="1" applyProtection="1">
      <alignment horizontal="center"/>
      <protection locked="0"/>
    </xf>
    <xf numFmtId="0" fontId="14" fillId="0" borderId="22"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38" fillId="6" borderId="44" xfId="0" applyFont="1" applyFill="1" applyBorder="1" applyAlignment="1" applyProtection="1">
      <alignment horizontal="left" vertical="center"/>
      <protection locked="0"/>
    </xf>
    <xf numFmtId="0" fontId="14" fillId="0" borderId="27" xfId="0" applyFont="1" applyBorder="1" applyAlignment="1" applyProtection="1">
      <alignment horizontal="center" vertical="center"/>
      <protection locked="0"/>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0" fontId="14" fillId="0" borderId="3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14" fillId="0" borderId="27" xfId="0" applyFont="1" applyBorder="1" applyAlignment="1" applyProtection="1">
      <alignment horizontal="center" vertical="center"/>
      <protection locked="0"/>
    </xf>
    <xf numFmtId="0" fontId="14" fillId="6" borderId="44" xfId="0" applyFont="1" applyFill="1" applyBorder="1" applyAlignment="1" applyProtection="1">
      <protection locked="0"/>
    </xf>
    <xf numFmtId="0" fontId="3" fillId="6" borderId="22" xfId="0" applyFont="1" applyFill="1" applyBorder="1" applyAlignment="1">
      <alignment vertical="center"/>
    </xf>
    <xf numFmtId="0" fontId="3" fillId="6" borderId="29" xfId="0" applyFont="1" applyFill="1" applyBorder="1" applyAlignment="1">
      <alignment vertical="center"/>
    </xf>
    <xf numFmtId="0" fontId="14" fillId="6" borderId="53" xfId="0" applyFont="1" applyFill="1" applyBorder="1" applyAlignment="1" applyProtection="1">
      <alignment horizontal="center" vertical="center"/>
      <protection locked="0"/>
    </xf>
    <xf numFmtId="0" fontId="3" fillId="6" borderId="44" xfId="0" applyFont="1" applyFill="1" applyBorder="1" applyAlignment="1">
      <alignment vertical="center"/>
    </xf>
    <xf numFmtId="0" fontId="14" fillId="0" borderId="28"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6" borderId="48" xfId="0" applyFont="1" applyFill="1" applyBorder="1" applyAlignment="1" applyProtection="1">
      <alignment horizontal="center" vertical="center"/>
      <protection locked="0"/>
    </xf>
    <xf numFmtId="0" fontId="14" fillId="0" borderId="26" xfId="0" applyFont="1" applyBorder="1" applyAlignment="1" applyProtection="1">
      <alignment horizontal="left" wrapText="1"/>
      <protection locked="0"/>
    </xf>
    <xf numFmtId="0" fontId="14" fillId="0" borderId="30" xfId="0" applyFont="1" applyBorder="1" applyAlignment="1" applyProtection="1">
      <alignment horizontal="left" wrapText="1"/>
      <protection locked="0"/>
    </xf>
    <xf numFmtId="0" fontId="3" fillId="6" borderId="0" xfId="0" applyFont="1" applyFill="1" applyBorder="1" applyAlignment="1">
      <alignment vertical="center"/>
    </xf>
    <xf numFmtId="0" fontId="25" fillId="0" borderId="45" xfId="0" applyFont="1" applyBorder="1" applyAlignment="1" applyProtection="1">
      <alignment horizontal="center"/>
      <protection locked="0"/>
    </xf>
    <xf numFmtId="0" fontId="3" fillId="6" borderId="0" xfId="0" applyFont="1" applyFill="1" applyAlignment="1">
      <alignment horizontal="center" vertical="center"/>
    </xf>
    <xf numFmtId="0" fontId="14" fillId="6" borderId="29" xfId="0" applyFont="1" applyFill="1" applyBorder="1" applyAlignment="1">
      <alignment horizontal="center" vertical="center"/>
    </xf>
    <xf numFmtId="0" fontId="14" fillId="6" borderId="11"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protection locked="0"/>
    </xf>
    <xf numFmtId="0" fontId="14" fillId="6" borderId="24" xfId="0" applyFont="1" applyFill="1" applyBorder="1" applyAlignment="1" applyProtection="1">
      <alignment horizontal="center" vertical="center"/>
      <protection locked="0"/>
    </xf>
    <xf numFmtId="0" fontId="14" fillId="6" borderId="35" xfId="0" applyFont="1" applyFill="1" applyBorder="1" applyAlignment="1" applyProtection="1">
      <alignment horizontal="center"/>
      <protection locked="0"/>
    </xf>
    <xf numFmtId="0" fontId="14" fillId="6" borderId="0" xfId="0" applyFont="1" applyFill="1" applyBorder="1" applyAlignment="1" applyProtection="1">
      <alignment horizontal="left" vertical="center"/>
      <protection locked="0"/>
    </xf>
    <xf numFmtId="0" fontId="25" fillId="6" borderId="0" xfId="0" applyFont="1" applyFill="1" applyBorder="1" applyAlignment="1" applyProtection="1">
      <alignment horizontal="center" vertical="center"/>
      <protection locked="0"/>
    </xf>
    <xf numFmtId="0" fontId="22" fillId="6" borderId="0" xfId="0" applyFont="1" applyFill="1" applyBorder="1" applyAlignment="1" applyProtection="1">
      <alignment horizontal="left" vertical="center"/>
      <protection locked="0"/>
    </xf>
    <xf numFmtId="0" fontId="22" fillId="6" borderId="0" xfId="0" applyFont="1" applyFill="1" applyBorder="1" applyAlignment="1" applyProtection="1">
      <alignment horizontal="center"/>
      <protection locked="0"/>
    </xf>
    <xf numFmtId="0" fontId="3" fillId="6" borderId="0" xfId="0" applyFont="1" applyFill="1" applyBorder="1" applyAlignment="1">
      <alignment horizontal="center"/>
    </xf>
    <xf numFmtId="0" fontId="14" fillId="6" borderId="0" xfId="0" applyFont="1" applyFill="1" applyBorder="1" applyAlignment="1" applyProtection="1">
      <alignment vertical="center"/>
      <protection locked="0"/>
    </xf>
    <xf numFmtId="0" fontId="14" fillId="6" borderId="0" xfId="0" applyFont="1" applyFill="1" applyBorder="1" applyAlignment="1">
      <alignment horizontal="center" vertical="center"/>
    </xf>
    <xf numFmtId="0" fontId="25" fillId="6" borderId="0" xfId="0" applyFont="1" applyFill="1" applyBorder="1" applyAlignment="1">
      <alignment horizontal="center" vertical="center"/>
    </xf>
    <xf numFmtId="0" fontId="3" fillId="6" borderId="0" xfId="0" applyFont="1" applyFill="1" applyBorder="1"/>
    <xf numFmtId="0" fontId="7" fillId="6" borderId="0" xfId="0"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1" fontId="1" fillId="2" borderId="6" xfId="0" applyNumberFormat="1" applyFont="1" applyFill="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44" xfId="0" applyFont="1" applyBorder="1" applyAlignment="1">
      <alignment vertical="center"/>
    </xf>
    <xf numFmtId="0" fontId="14" fillId="6" borderId="45" xfId="0" applyFont="1" applyFill="1" applyBorder="1" applyAlignment="1" applyProtection="1">
      <alignment horizontal="center"/>
      <protection locked="0"/>
    </xf>
    <xf numFmtId="0" fontId="26" fillId="6" borderId="0" xfId="0" applyFont="1" applyFill="1"/>
    <xf numFmtId="0" fontId="7" fillId="6" borderId="29"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14" fillId="6" borderId="42" xfId="0" applyFont="1" applyFill="1" applyBorder="1" applyAlignment="1" applyProtection="1">
      <alignment vertical="center"/>
      <protection locked="0"/>
    </xf>
    <xf numFmtId="0" fontId="14" fillId="6" borderId="27" xfId="0" applyFont="1" applyFill="1" applyBorder="1" applyAlignment="1" applyProtection="1">
      <alignment vertical="center"/>
      <protection locked="0"/>
    </xf>
    <xf numFmtId="0" fontId="25" fillId="6" borderId="22" xfId="0" applyFont="1" applyFill="1" applyBorder="1" applyAlignment="1" applyProtection="1">
      <alignment horizontal="center" vertical="center"/>
      <protection locked="0"/>
    </xf>
    <xf numFmtId="0" fontId="25" fillId="6" borderId="29" xfId="0" applyFont="1" applyFill="1" applyBorder="1" applyAlignment="1" applyProtection="1">
      <alignment horizontal="center" vertical="center"/>
      <protection locked="0"/>
    </xf>
    <xf numFmtId="0" fontId="14" fillId="6" borderId="28" xfId="0" applyFont="1" applyFill="1" applyBorder="1" applyAlignment="1" applyProtection="1">
      <alignment vertical="center"/>
      <protection locked="0"/>
    </xf>
    <xf numFmtId="0" fontId="14" fillId="6" borderId="29" xfId="0" applyFont="1" applyFill="1" applyBorder="1" applyAlignment="1" applyProtection="1">
      <alignment vertical="center"/>
      <protection locked="0"/>
    </xf>
    <xf numFmtId="0" fontId="14" fillId="0" borderId="21" xfId="0" applyFont="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0" fontId="24" fillId="6" borderId="27" xfId="0" applyFont="1" applyFill="1" applyBorder="1" applyAlignment="1" applyProtection="1">
      <alignment vertical="center"/>
      <protection locked="0"/>
    </xf>
    <xf numFmtId="0" fontId="24" fillId="6" borderId="22" xfId="0" applyFont="1" applyFill="1" applyBorder="1" applyAlignment="1" applyProtection="1">
      <alignment vertical="center"/>
      <protection locked="0"/>
    </xf>
    <xf numFmtId="0" fontId="22" fillId="6" borderId="6" xfId="0" applyFont="1" applyFill="1" applyBorder="1" applyAlignment="1" applyProtection="1">
      <alignment horizontal="center" vertical="center"/>
      <protection locked="0"/>
    </xf>
    <xf numFmtId="0" fontId="24" fillId="6" borderId="28" xfId="0" applyFont="1" applyFill="1" applyBorder="1" applyAlignment="1" applyProtection="1">
      <alignment vertical="center"/>
      <protection locked="0"/>
    </xf>
    <xf numFmtId="0" fontId="24" fillId="6" borderId="29" xfId="0" applyFont="1" applyFill="1" applyBorder="1" applyAlignment="1" applyProtection="1">
      <alignment vertical="center"/>
      <protection locked="0"/>
    </xf>
    <xf numFmtId="0" fontId="14" fillId="6" borderId="43" xfId="0" applyFont="1" applyFill="1" applyBorder="1" applyAlignment="1" applyProtection="1">
      <alignment horizontal="left" vertical="center"/>
      <protection locked="0"/>
    </xf>
    <xf numFmtId="0" fontId="22" fillId="6" borderId="45" xfId="0" applyFont="1" applyFill="1" applyBorder="1" applyAlignment="1" applyProtection="1">
      <alignment horizontal="center" vertical="center"/>
      <protection locked="0"/>
    </xf>
    <xf numFmtId="0" fontId="14" fillId="6" borderId="53" xfId="0" applyFont="1" applyFill="1" applyBorder="1" applyAlignment="1" applyProtection="1">
      <alignment horizontal="left" vertical="center"/>
      <protection locked="0"/>
    </xf>
    <xf numFmtId="0" fontId="22" fillId="6" borderId="46" xfId="0" applyFont="1" applyFill="1" applyBorder="1" applyAlignment="1" applyProtection="1">
      <alignment horizontal="center" vertical="center"/>
      <protection locked="0"/>
    </xf>
    <xf numFmtId="0" fontId="3" fillId="6" borderId="21" xfId="0" applyFont="1" applyFill="1" applyBorder="1" applyAlignment="1" applyProtection="1">
      <alignment vertical="center"/>
      <protection locked="0"/>
    </xf>
    <xf numFmtId="0" fontId="3" fillId="6" borderId="27" xfId="0" applyFont="1" applyFill="1" applyBorder="1" applyAlignment="1" applyProtection="1">
      <alignment vertical="center"/>
      <protection locked="0"/>
    </xf>
    <xf numFmtId="164" fontId="14" fillId="6" borderId="29" xfId="0" applyNumberFormat="1" applyFont="1" applyFill="1" applyBorder="1" applyAlignment="1" applyProtection="1">
      <alignment horizontal="center" vertical="center"/>
      <protection locked="0"/>
    </xf>
    <xf numFmtId="0" fontId="14" fillId="6" borderId="28" xfId="0" quotePrefix="1" applyFont="1" applyFill="1" applyBorder="1" applyAlignment="1" applyProtection="1">
      <alignment horizontal="center" vertical="center"/>
      <protection locked="0"/>
    </xf>
    <xf numFmtId="164" fontId="3" fillId="6" borderId="29" xfId="0" applyNumberFormat="1" applyFont="1" applyFill="1" applyBorder="1" applyAlignment="1">
      <alignment horizontal="center" vertical="center"/>
    </xf>
    <xf numFmtId="0" fontId="23" fillId="6" borderId="43" xfId="0" applyFont="1" applyFill="1" applyBorder="1" applyAlignment="1" applyProtection="1">
      <alignment horizontal="center" vertical="center"/>
      <protection locked="0"/>
    </xf>
    <xf numFmtId="0" fontId="23" fillId="6" borderId="45" xfId="0" applyFont="1" applyFill="1" applyBorder="1" applyAlignment="1" applyProtection="1">
      <alignment horizontal="center" vertical="center"/>
      <protection locked="0"/>
    </xf>
    <xf numFmtId="0" fontId="23" fillId="6" borderId="0" xfId="0" applyFont="1" applyFill="1" applyBorder="1" applyAlignment="1" applyProtection="1">
      <alignment horizontal="center" vertical="center"/>
      <protection locked="0"/>
    </xf>
    <xf numFmtId="0" fontId="25" fillId="6" borderId="45" xfId="0" applyFont="1" applyFill="1" applyBorder="1" applyAlignment="1" applyProtection="1">
      <alignment horizontal="center" vertical="center"/>
      <protection locked="0"/>
    </xf>
    <xf numFmtId="164" fontId="14" fillId="6" borderId="0" xfId="0" applyNumberFormat="1" applyFont="1" applyFill="1" applyAlignment="1">
      <alignment horizontal="center" vertical="center"/>
    </xf>
    <xf numFmtId="0" fontId="14" fillId="6" borderId="30" xfId="0" applyFont="1" applyFill="1" applyBorder="1" applyAlignment="1">
      <alignment horizontal="center" vertical="center"/>
    </xf>
    <xf numFmtId="2" fontId="14" fillId="6" borderId="27" xfId="0" applyNumberFormat="1" applyFont="1" applyFill="1" applyBorder="1" applyAlignment="1" applyProtection="1">
      <alignment horizontal="center" vertical="center"/>
      <protection locked="0"/>
    </xf>
    <xf numFmtId="0" fontId="14" fillId="6" borderId="39" xfId="0" applyFont="1" applyFill="1" applyBorder="1" applyAlignment="1" applyProtection="1">
      <alignment horizontal="center" vertical="center"/>
      <protection locked="0"/>
    </xf>
    <xf numFmtId="0" fontId="14" fillId="6" borderId="48" xfId="0" applyFont="1" applyFill="1" applyBorder="1" applyAlignment="1">
      <alignment vertical="center"/>
    </xf>
    <xf numFmtId="0" fontId="25" fillId="6" borderId="26" xfId="0" applyFont="1" applyFill="1" applyBorder="1" applyAlignment="1" applyProtection="1">
      <alignment horizontal="left" vertical="center"/>
      <protection locked="0"/>
    </xf>
    <xf numFmtId="0" fontId="25" fillId="6" borderId="56" xfId="0" applyFont="1" applyFill="1" applyBorder="1" applyAlignment="1" applyProtection="1">
      <alignment horizontal="left" vertical="center"/>
      <protection locked="0"/>
    </xf>
    <xf numFmtId="0" fontId="14" fillId="6" borderId="46" xfId="0" applyFont="1" applyFill="1" applyBorder="1" applyAlignment="1" applyProtection="1">
      <alignment horizontal="center" vertical="center"/>
      <protection locked="0"/>
    </xf>
    <xf numFmtId="0" fontId="14" fillId="6" borderId="31" xfId="0" applyFont="1" applyFill="1" applyBorder="1" applyAlignment="1" applyProtection="1">
      <alignment horizontal="center" vertical="center"/>
      <protection locked="0"/>
    </xf>
    <xf numFmtId="0" fontId="14" fillId="6" borderId="44" xfId="0" applyFont="1" applyFill="1" applyBorder="1" applyAlignment="1" applyProtection="1">
      <alignment horizontal="left" vertical="center"/>
      <protection locked="0"/>
    </xf>
    <xf numFmtId="0" fontId="14" fillId="6" borderId="43" xfId="0" applyFont="1" applyFill="1" applyBorder="1" applyAlignment="1" applyProtection="1">
      <alignment horizontal="center"/>
      <protection locked="0"/>
    </xf>
    <xf numFmtId="0" fontId="14" fillId="6" borderId="23" xfId="0" applyFont="1" applyFill="1" applyBorder="1" applyAlignment="1" applyProtection="1">
      <alignment horizontal="left" vertical="center"/>
      <protection locked="0"/>
    </xf>
    <xf numFmtId="0" fontId="14" fillId="6" borderId="33" xfId="0" applyFont="1" applyFill="1" applyBorder="1" applyAlignment="1" applyProtection="1">
      <alignment horizontal="center"/>
      <protection locked="0"/>
    </xf>
    <xf numFmtId="0" fontId="14" fillId="6" borderId="25" xfId="0" applyFont="1" applyFill="1" applyBorder="1" applyAlignment="1" applyProtection="1">
      <alignment horizontal="center"/>
      <protection locked="0"/>
    </xf>
    <xf numFmtId="0" fontId="25" fillId="6" borderId="39" xfId="0" applyFont="1" applyFill="1" applyBorder="1" applyAlignment="1" applyProtection="1">
      <alignment horizontal="center"/>
      <protection locked="0"/>
    </xf>
    <xf numFmtId="0" fontId="25" fillId="6" borderId="39" xfId="0" applyFont="1" applyFill="1" applyBorder="1" applyAlignment="1" applyProtection="1">
      <alignment horizontal="center" vertical="center"/>
      <protection locked="0"/>
    </xf>
    <xf numFmtId="0" fontId="25" fillId="6" borderId="28" xfId="0" applyFont="1" applyFill="1" applyBorder="1" applyAlignment="1" applyProtection="1">
      <alignment horizontal="center" vertical="center"/>
      <protection locked="0"/>
    </xf>
    <xf numFmtId="0" fontId="14" fillId="6" borderId="22" xfId="0" applyFont="1" applyFill="1" applyBorder="1" applyAlignment="1" applyProtection="1">
      <alignment vertical="center"/>
      <protection locked="0"/>
    </xf>
    <xf numFmtId="164" fontId="3" fillId="6" borderId="43" xfId="0" applyNumberFormat="1" applyFont="1" applyFill="1" applyBorder="1" applyAlignment="1">
      <alignment horizontal="center" vertical="center"/>
    </xf>
    <xf numFmtId="0" fontId="14" fillId="6" borderId="24" xfId="0" applyFont="1" applyFill="1" applyBorder="1" applyAlignment="1" applyProtection="1">
      <alignment horizontal="center"/>
      <protection locked="0"/>
    </xf>
    <xf numFmtId="0" fontId="25" fillId="6" borderId="29" xfId="0" applyFont="1" applyFill="1" applyBorder="1" applyAlignment="1" applyProtection="1">
      <alignment horizontal="center"/>
      <protection locked="0"/>
    </xf>
    <xf numFmtId="0" fontId="25" fillId="6" borderId="22" xfId="0" applyFont="1" applyFill="1" applyBorder="1" applyAlignment="1" applyProtection="1">
      <alignment horizontal="center"/>
      <protection locked="0"/>
    </xf>
    <xf numFmtId="0" fontId="14" fillId="0" borderId="28"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protection locked="0"/>
    </xf>
    <xf numFmtId="0" fontId="14" fillId="0" borderId="21" xfId="0" applyFont="1" applyBorder="1" applyAlignment="1" applyProtection="1">
      <alignment horizontal="center" vertical="center" wrapText="1"/>
      <protection locked="0"/>
    </xf>
    <xf numFmtId="0" fontId="14" fillId="6" borderId="22"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0" fontId="14" fillId="6" borderId="0" xfId="0" applyFont="1" applyFill="1" applyAlignment="1">
      <alignment horizontal="center" vertical="center"/>
    </xf>
    <xf numFmtId="0" fontId="14" fillId="6" borderId="22" xfId="0" applyFont="1" applyFill="1" applyBorder="1" applyAlignment="1">
      <alignment horizontal="center" vertical="center"/>
    </xf>
    <xf numFmtId="0" fontId="14" fillId="6" borderId="32" xfId="0" applyFont="1" applyFill="1" applyBorder="1" applyAlignment="1" applyProtection="1">
      <alignment horizontal="center" vertical="center" wrapText="1"/>
      <protection locked="0"/>
    </xf>
    <xf numFmtId="0" fontId="14" fillId="6" borderId="35" xfId="0" applyFont="1" applyFill="1" applyBorder="1" applyAlignment="1" applyProtection="1">
      <alignment horizontal="center" vertical="center" wrapText="1"/>
      <protection locked="0"/>
    </xf>
    <xf numFmtId="0" fontId="14" fillId="6" borderId="47" xfId="0" applyFont="1" applyFill="1" applyBorder="1" applyAlignment="1" applyProtection="1">
      <alignment horizontal="center"/>
      <protection locked="0"/>
    </xf>
    <xf numFmtId="0" fontId="3" fillId="6" borderId="63" xfId="0" applyFont="1" applyFill="1" applyBorder="1"/>
    <xf numFmtId="1" fontId="3" fillId="6" borderId="0" xfId="0" applyNumberFormat="1" applyFont="1" applyFill="1" applyBorder="1" applyAlignment="1">
      <alignment horizontal="center"/>
    </xf>
    <xf numFmtId="1" fontId="3" fillId="6" borderId="54" xfId="0" applyNumberFormat="1" applyFont="1" applyFill="1" applyBorder="1" applyAlignment="1">
      <alignment horizontal="center"/>
    </xf>
    <xf numFmtId="0" fontId="14" fillId="6" borderId="32" xfId="0" applyFont="1" applyFill="1" applyBorder="1" applyAlignment="1" applyProtection="1">
      <alignment horizontal="center"/>
      <protection locked="0"/>
    </xf>
    <xf numFmtId="0" fontId="14" fillId="6" borderId="42" xfId="0" applyFont="1" applyFill="1" applyBorder="1" applyAlignment="1" applyProtection="1">
      <alignment horizontal="center"/>
      <protection locked="0"/>
    </xf>
    <xf numFmtId="0" fontId="14" fillId="6" borderId="31" xfId="0" applyFont="1" applyFill="1" applyBorder="1" applyAlignment="1" applyProtection="1">
      <alignment horizontal="center"/>
      <protection locked="0"/>
    </xf>
    <xf numFmtId="0" fontId="14" fillId="6" borderId="44" xfId="0" applyFont="1" applyFill="1" applyBorder="1" applyAlignment="1" applyProtection="1">
      <alignment horizontal="center"/>
      <protection locked="0"/>
    </xf>
    <xf numFmtId="0" fontId="14" fillId="6" borderId="23" xfId="0" applyFont="1" applyFill="1" applyBorder="1" applyAlignment="1" applyProtection="1">
      <alignment horizontal="center"/>
      <protection locked="0"/>
    </xf>
    <xf numFmtId="0" fontId="0" fillId="6" borderId="0" xfId="0" applyFont="1" applyFill="1"/>
    <xf numFmtId="0" fontId="14" fillId="6" borderId="28" xfId="0" applyFont="1" applyFill="1" applyBorder="1" applyAlignment="1" applyProtection="1">
      <alignment horizontal="center" vertical="center"/>
      <protection locked="0"/>
    </xf>
    <xf numFmtId="0" fontId="3" fillId="6" borderId="29" xfId="0" applyFont="1" applyFill="1" applyBorder="1"/>
    <xf numFmtId="1" fontId="1" fillId="2" borderId="11"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0" fontId="7" fillId="0" borderId="2" xfId="1" applyFont="1" applyBorder="1" applyAlignment="1">
      <alignment vertical="center" wrapText="1"/>
    </xf>
    <xf numFmtId="1" fontId="1" fillId="4" borderId="36" xfId="1" applyNumberFormat="1" applyFont="1" applyFill="1" applyBorder="1" applyAlignment="1">
      <alignment horizontal="center"/>
    </xf>
    <xf numFmtId="1" fontId="10" fillId="0" borderId="5" xfId="1" applyNumberFormat="1" applyFont="1" applyBorder="1" applyAlignment="1">
      <alignment horizontal="center" vertical="center" wrapText="1"/>
    </xf>
    <xf numFmtId="0" fontId="7" fillId="0" borderId="29" xfId="0" applyFont="1" applyBorder="1" applyAlignment="1" applyProtection="1">
      <alignment horizontal="center"/>
      <protection locked="0"/>
    </xf>
    <xf numFmtId="0" fontId="6" fillId="6" borderId="0" xfId="0" applyFont="1" applyFill="1" applyBorder="1" applyAlignment="1">
      <alignment horizontal="center" vertical="center"/>
    </xf>
    <xf numFmtId="0" fontId="8" fillId="6" borderId="0" xfId="0" applyFont="1" applyFill="1" applyBorder="1" applyAlignment="1" applyProtection="1">
      <alignment horizontal="center" vertical="center"/>
      <protection locked="0"/>
    </xf>
    <xf numFmtId="0" fontId="3" fillId="6" borderId="0"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xf>
    <xf numFmtId="3" fontId="8" fillId="6" borderId="0" xfId="0" applyNumberFormat="1" applyFont="1" applyFill="1" applyBorder="1" applyAlignment="1" applyProtection="1">
      <alignment vertical="center"/>
      <protection locked="0"/>
    </xf>
    <xf numFmtId="0" fontId="3" fillId="0" borderId="0" xfId="0" applyFont="1" applyBorder="1" applyAlignment="1" applyProtection="1">
      <alignment horizontal="center" vertical="center"/>
    </xf>
    <xf numFmtId="0" fontId="10" fillId="0" borderId="84" xfId="0" applyFont="1" applyBorder="1" applyAlignment="1">
      <alignment horizontal="center" vertical="center" wrapText="1"/>
    </xf>
    <xf numFmtId="0" fontId="11" fillId="0" borderId="71" xfId="0" applyFont="1" applyBorder="1" applyAlignment="1">
      <alignment horizontal="center" vertical="center" wrapText="1"/>
    </xf>
    <xf numFmtId="0" fontId="0" fillId="0" borderId="85"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10" fillId="0" borderId="12" xfId="0" applyFont="1" applyBorder="1" applyAlignment="1">
      <alignment horizontal="center" vertical="center" wrapText="1"/>
    </xf>
    <xf numFmtId="0" fontId="1" fillId="6" borderId="0" xfId="0" applyFont="1" applyFill="1" applyBorder="1" applyAlignment="1" applyProtection="1">
      <alignment horizontal="center" vertical="center"/>
      <protection locked="0"/>
    </xf>
    <xf numFmtId="0" fontId="29" fillId="0" borderId="12" xfId="1" applyFont="1" applyBorder="1" applyAlignment="1">
      <alignment horizontal="center" vertical="center" wrapText="1"/>
    </xf>
    <xf numFmtId="0" fontId="7" fillId="6" borderId="0" xfId="1" applyFont="1" applyFill="1" applyBorder="1" applyAlignment="1" applyProtection="1">
      <alignment horizontal="left" vertical="center" wrapText="1"/>
    </xf>
    <xf numFmtId="0" fontId="35" fillId="6" borderId="0" xfId="1" applyFont="1" applyFill="1" applyBorder="1" applyAlignment="1" applyProtection="1">
      <alignment horizontal="center" vertical="center"/>
      <protection locked="0"/>
    </xf>
    <xf numFmtId="0" fontId="3" fillId="6" borderId="0" xfId="1" applyFont="1" applyFill="1" applyBorder="1"/>
    <xf numFmtId="0" fontId="11" fillId="0" borderId="71" xfId="0" applyFont="1" applyBorder="1" applyAlignment="1">
      <alignment vertical="center" wrapText="1"/>
    </xf>
    <xf numFmtId="0" fontId="14" fillId="0" borderId="28"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1" xfId="0" applyFont="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locked="0"/>
    </xf>
    <xf numFmtId="0" fontId="14" fillId="0" borderId="25"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7"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protection locked="0"/>
    </xf>
    <xf numFmtId="0" fontId="14" fillId="6" borderId="28" xfId="0" applyFont="1" applyFill="1" applyBorder="1" applyAlignment="1" applyProtection="1">
      <alignment horizontal="center" vertical="center"/>
      <protection locked="0"/>
    </xf>
    <xf numFmtId="0" fontId="14" fillId="6" borderId="22" xfId="0" applyFont="1" applyFill="1" applyBorder="1" applyAlignment="1" applyProtection="1">
      <alignment horizontal="center" vertical="center"/>
      <protection locked="0"/>
    </xf>
    <xf numFmtId="0" fontId="14" fillId="6" borderId="27" xfId="0" applyFont="1" applyFill="1" applyBorder="1" applyAlignment="1" applyProtection="1">
      <alignment horizontal="center" vertical="center"/>
      <protection locked="0"/>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5" xfId="0" applyFont="1" applyBorder="1" applyAlignment="1">
      <alignment horizontal="center" vertical="center"/>
    </xf>
    <xf numFmtId="1" fontId="1" fillId="3" borderId="21" xfId="0" applyNumberFormat="1" applyFont="1" applyFill="1" applyBorder="1" applyAlignment="1">
      <alignment horizontal="center" vertical="center"/>
    </xf>
    <xf numFmtId="1" fontId="1" fillId="3" borderId="22" xfId="0" applyNumberFormat="1" applyFont="1" applyFill="1" applyBorder="1" applyAlignment="1">
      <alignment horizontal="center" vertical="center"/>
    </xf>
    <xf numFmtId="1" fontId="1" fillId="3" borderId="25" xfId="0" applyNumberFormat="1" applyFont="1" applyFill="1" applyBorder="1" applyAlignment="1">
      <alignment horizontal="center" vertical="center"/>
    </xf>
    <xf numFmtId="1" fontId="1" fillId="2" borderId="21" xfId="0" applyNumberFormat="1" applyFont="1" applyFill="1" applyBorder="1" applyAlignment="1" applyProtection="1">
      <alignment horizontal="center" vertical="center"/>
      <protection locked="0"/>
    </xf>
    <xf numFmtId="1" fontId="1" fillId="2" borderId="22" xfId="0" applyNumberFormat="1" applyFont="1" applyFill="1" applyBorder="1" applyAlignment="1" applyProtection="1">
      <alignment horizontal="center" vertical="center"/>
      <protection locked="0"/>
    </xf>
    <xf numFmtId="1" fontId="1" fillId="2" borderId="25" xfId="0" applyNumberFormat="1" applyFont="1" applyFill="1" applyBorder="1" applyAlignment="1" applyProtection="1">
      <alignment horizontal="center" vertical="center"/>
      <protection locked="0"/>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5" xfId="0" applyFont="1" applyBorder="1" applyAlignment="1">
      <alignmen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0" borderId="2" xfId="0" applyFont="1" applyBorder="1" applyAlignment="1">
      <alignment horizontal="left" vertical="center"/>
    </xf>
    <xf numFmtId="0" fontId="3" fillId="0" borderId="4" xfId="0" applyFont="1" applyBorder="1" applyAlignment="1">
      <alignment vertical="center"/>
    </xf>
    <xf numFmtId="17" fontId="0" fillId="2" borderId="2" xfId="0" applyNumberForma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1" xfId="0" applyFont="1" applyBorder="1" applyAlignment="1">
      <alignment horizontal="left" vertical="center" wrapText="1"/>
    </xf>
    <xf numFmtId="0" fontId="3" fillId="0" borderId="2" xfId="0" applyFont="1" applyBorder="1" applyAlignment="1">
      <alignment horizontal="left" vertical="center"/>
    </xf>
    <xf numFmtId="1" fontId="1" fillId="3" borderId="7" xfId="0" applyNumberFormat="1" applyFont="1" applyFill="1" applyBorder="1" applyAlignment="1" applyProtection="1">
      <alignment horizontal="center" vertical="center"/>
    </xf>
    <xf numFmtId="1" fontId="1" fillId="3" borderId="9" xfId="0" applyNumberFormat="1" applyFont="1" applyFill="1" applyBorder="1" applyAlignment="1" applyProtection="1">
      <alignment horizontal="center" vertical="center"/>
    </xf>
    <xf numFmtId="0" fontId="3" fillId="6" borderId="0" xfId="0" applyFont="1" applyFill="1" applyBorder="1" applyAlignment="1" applyProtection="1">
      <alignment horizontal="left" vertical="center" wrapText="1"/>
    </xf>
    <xf numFmtId="1" fontId="1" fillId="2" borderId="15" xfId="0" applyNumberFormat="1" applyFont="1" applyFill="1" applyBorder="1" applyAlignment="1" applyProtection="1">
      <alignment horizontal="center" vertical="center"/>
      <protection locked="0"/>
    </xf>
    <xf numFmtId="1" fontId="1" fillId="2" borderId="16" xfId="0" applyNumberFormat="1" applyFont="1" applyFill="1" applyBorder="1" applyAlignment="1" applyProtection="1">
      <alignment horizontal="center" vertical="center"/>
      <protection locked="0"/>
    </xf>
    <xf numFmtId="0" fontId="12" fillId="0" borderId="20" xfId="0" applyFont="1" applyBorder="1" applyAlignment="1">
      <alignment vertical="center" wrapText="1"/>
    </xf>
    <xf numFmtId="0" fontId="13" fillId="0" borderId="11" xfId="0" applyFont="1" applyBorder="1" applyAlignment="1">
      <alignment vertical="center"/>
    </xf>
    <xf numFmtId="0" fontId="12" fillId="0" borderId="5" xfId="0" applyFont="1" applyBorder="1" applyAlignment="1">
      <alignment vertical="center" wrapText="1"/>
    </xf>
    <xf numFmtId="0" fontId="13" fillId="0" borderId="6"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1" fontId="12" fillId="0" borderId="2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3" fontId="1" fillId="2" borderId="7" xfId="0" applyNumberFormat="1"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protection locked="0"/>
    </xf>
    <xf numFmtId="0" fontId="2" fillId="0" borderId="21" xfId="0" applyFont="1" applyBorder="1" applyAlignment="1">
      <alignment vertical="center"/>
    </xf>
    <xf numFmtId="0" fontId="1" fillId="0" borderId="22" xfId="0" applyFont="1" applyBorder="1" applyAlignment="1">
      <alignment vertical="center"/>
    </xf>
    <xf numFmtId="0" fontId="1" fillId="0" borderId="25" xfId="0" applyFont="1" applyBorder="1" applyAlignment="1">
      <alignment vertical="center"/>
    </xf>
    <xf numFmtId="0" fontId="7" fillId="0" borderId="20"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164" fontId="1" fillId="3" borderId="21" xfId="0" applyNumberFormat="1" applyFont="1" applyFill="1" applyBorder="1" applyAlignment="1">
      <alignment horizontal="center" vertical="center"/>
    </xf>
    <xf numFmtId="164" fontId="1" fillId="3" borderId="22" xfId="0" applyNumberFormat="1" applyFont="1" applyFill="1" applyBorder="1" applyAlignment="1">
      <alignment horizontal="center" vertical="center"/>
    </xf>
    <xf numFmtId="164" fontId="1" fillId="3" borderId="25" xfId="0" applyNumberFormat="1" applyFont="1" applyFill="1" applyBorder="1" applyAlignment="1">
      <alignment horizontal="center" vertical="center"/>
    </xf>
    <xf numFmtId="1" fontId="1" fillId="2" borderId="11" xfId="0" applyNumberFormat="1" applyFont="1" applyFill="1" applyBorder="1" applyAlignment="1" applyProtection="1">
      <alignment horizontal="center" vertical="center"/>
      <protection locked="0"/>
    </xf>
    <xf numFmtId="1" fontId="1" fillId="2" borderId="6" xfId="0" applyNumberFormat="1" applyFont="1" applyFill="1" applyBorder="1" applyAlignment="1" applyProtection="1">
      <alignment horizontal="center" vertical="center"/>
      <protection locked="0"/>
    </xf>
    <xf numFmtId="1" fontId="1" fillId="2" borderId="24" xfId="0" applyNumberFormat="1" applyFont="1" applyFill="1" applyBorder="1" applyAlignment="1" applyProtection="1">
      <alignment horizontal="center" vertical="center"/>
      <protection locked="0"/>
    </xf>
    <xf numFmtId="1" fontId="10" fillId="0" borderId="5" xfId="0" applyNumberFormat="1" applyFont="1" applyBorder="1" applyAlignment="1">
      <alignment horizontal="center" vertical="center" wrapText="1"/>
    </xf>
    <xf numFmtId="1" fontId="10" fillId="0" borderId="0" xfId="0" applyNumberFormat="1" applyFont="1" applyBorder="1" applyAlignment="1">
      <alignment horizontal="center" vertical="center" wrapText="1"/>
    </xf>
    <xf numFmtId="1" fontId="10" fillId="0" borderId="10" xfId="0" applyNumberFormat="1" applyFont="1" applyBorder="1" applyAlignment="1">
      <alignment horizontal="center" vertical="center" wrapText="1"/>
    </xf>
    <xf numFmtId="0" fontId="14" fillId="0" borderId="56" xfId="0" applyFont="1" applyFill="1" applyBorder="1" applyAlignment="1" applyProtection="1">
      <alignment horizontal="left" vertical="center" wrapText="1"/>
      <protection locked="0"/>
    </xf>
    <xf numFmtId="0" fontId="14" fillId="0" borderId="46"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4" fillId="0" borderId="44" xfId="0" applyFont="1" applyFill="1" applyBorder="1" applyAlignment="1" applyProtection="1">
      <alignment horizontal="center" vertical="center" wrapText="1"/>
      <protection locked="0"/>
    </xf>
    <xf numFmtId="0" fontId="14" fillId="0" borderId="45" xfId="0" applyFont="1" applyFill="1" applyBorder="1" applyAlignment="1" applyProtection="1">
      <alignment horizontal="center" vertical="center" wrapText="1"/>
      <protection locked="0"/>
    </xf>
    <xf numFmtId="1" fontId="14" fillId="0" borderId="31" xfId="0" applyNumberFormat="1" applyFont="1" applyFill="1" applyBorder="1" applyAlignment="1" applyProtection="1">
      <alignment horizontal="left" vertical="center" wrapText="1"/>
      <protection locked="0"/>
    </xf>
    <xf numFmtId="1" fontId="14" fillId="0" borderId="40" xfId="0" applyNumberFormat="1" applyFont="1" applyFill="1" applyBorder="1" applyAlignment="1" applyProtection="1">
      <alignment horizontal="left" vertical="center" wrapText="1"/>
      <protection locked="0"/>
    </xf>
    <xf numFmtId="1" fontId="14" fillId="0" borderId="47" xfId="0" applyNumberFormat="1" applyFont="1" applyFill="1" applyBorder="1" applyAlignment="1" applyProtection="1">
      <alignment horizontal="left" vertical="center" wrapText="1"/>
      <protection locked="0"/>
    </xf>
    <xf numFmtId="1" fontId="14" fillId="0" borderId="48" xfId="0" applyNumberFormat="1" applyFont="1" applyFill="1" applyBorder="1" applyAlignment="1" applyProtection="1">
      <alignment horizontal="left" vertical="center" wrapText="1"/>
      <protection locked="0"/>
    </xf>
    <xf numFmtId="0" fontId="7" fillId="0" borderId="2" xfId="0" applyFont="1" applyFill="1" applyBorder="1" applyAlignment="1">
      <alignment vertical="center" wrapText="1"/>
    </xf>
    <xf numFmtId="0" fontId="1" fillId="0" borderId="3" xfId="0" applyFont="1" applyFill="1" applyBorder="1" applyAlignment="1">
      <alignment vertical="center"/>
    </xf>
    <xf numFmtId="0" fontId="14" fillId="0" borderId="2"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2" fillId="0" borderId="22" xfId="0" applyFont="1" applyBorder="1" applyAlignment="1">
      <alignment vertical="center"/>
    </xf>
    <xf numFmtId="0" fontId="2" fillId="0" borderId="25" xfId="0" applyFont="1" applyBorder="1" applyAlignment="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5" xfId="0" applyFont="1" applyBorder="1" applyAlignment="1">
      <alignment vertical="center" wrapText="1"/>
    </xf>
    <xf numFmtId="1" fontId="1" fillId="4" borderId="5" xfId="0" applyNumberFormat="1" applyFont="1" applyFill="1" applyBorder="1" applyAlignment="1">
      <alignment horizontal="center" vertical="center"/>
    </xf>
    <xf numFmtId="1" fontId="1" fillId="4" borderId="23" xfId="0" applyNumberFormat="1" applyFont="1" applyFill="1" applyBorder="1" applyAlignment="1">
      <alignment horizontal="center" vertical="center"/>
    </xf>
    <xf numFmtId="1" fontId="1" fillId="2" borderId="50" xfId="0" applyNumberFormat="1" applyFont="1" applyFill="1" applyBorder="1" applyAlignment="1" applyProtection="1">
      <alignment horizontal="center" vertical="center"/>
      <protection locked="0"/>
    </xf>
    <xf numFmtId="1" fontId="1" fillId="2" borderId="51" xfId="0" applyNumberFormat="1" applyFont="1" applyFill="1" applyBorder="1" applyAlignment="1" applyProtection="1">
      <alignment horizontal="center" vertical="center"/>
      <protection locked="0"/>
    </xf>
    <xf numFmtId="1" fontId="1" fillId="2" borderId="52" xfId="0" applyNumberFormat="1" applyFont="1" applyFill="1" applyBorder="1" applyAlignment="1" applyProtection="1">
      <alignment horizontal="center" vertical="center"/>
      <protection locked="0"/>
    </xf>
    <xf numFmtId="1" fontId="14" fillId="0" borderId="0" xfId="0" applyNumberFormat="1" applyFont="1" applyFill="1" applyBorder="1" applyAlignment="1" applyProtection="1">
      <alignment horizontal="left" vertical="center" wrapText="1"/>
      <protection locked="0"/>
    </xf>
    <xf numFmtId="0" fontId="14" fillId="0" borderId="44" xfId="0" applyFont="1" applyFill="1" applyBorder="1" applyAlignment="1" applyProtection="1">
      <alignment horizontal="left" vertical="center" wrapText="1"/>
      <protection locked="0"/>
    </xf>
    <xf numFmtId="0" fontId="14" fillId="0" borderId="45" xfId="0" applyFont="1" applyFill="1" applyBorder="1" applyAlignment="1" applyProtection="1">
      <alignment horizontal="left" vertical="center" wrapText="1"/>
      <protection locked="0"/>
    </xf>
    <xf numFmtId="0" fontId="14" fillId="0" borderId="44" xfId="0" applyFont="1" applyBorder="1" applyAlignment="1" applyProtection="1">
      <alignment horizontal="left" vertical="center"/>
      <protection locked="0"/>
    </xf>
    <xf numFmtId="0" fontId="14" fillId="0" borderId="45" xfId="0" applyFont="1" applyBorder="1" applyAlignment="1" applyProtection="1">
      <alignment horizontal="left" vertical="center"/>
      <protection locked="0"/>
    </xf>
    <xf numFmtId="0" fontId="22" fillId="0" borderId="47" xfId="0" applyFont="1" applyFill="1" applyBorder="1" applyAlignment="1" applyProtection="1">
      <alignment horizontal="left" vertical="center" wrapText="1"/>
      <protection locked="0"/>
    </xf>
    <xf numFmtId="0" fontId="22" fillId="0" borderId="48" xfId="0" applyFont="1" applyFill="1" applyBorder="1" applyAlignment="1" applyProtection="1">
      <alignment horizontal="left" vertical="center" wrapText="1"/>
      <protection locked="0"/>
    </xf>
    <xf numFmtId="0" fontId="14" fillId="0" borderId="56"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14" fillId="6" borderId="28" xfId="0" applyFont="1" applyFill="1" applyBorder="1" applyAlignment="1" applyProtection="1">
      <alignment horizontal="center" vertical="center" wrapText="1"/>
      <protection locked="0"/>
    </xf>
    <xf numFmtId="0" fontId="14" fillId="6" borderId="22" xfId="0" applyFont="1" applyFill="1" applyBorder="1" applyAlignment="1" applyProtection="1">
      <alignment horizontal="center" vertical="center" wrapText="1"/>
      <protection locked="0"/>
    </xf>
    <xf numFmtId="0" fontId="14" fillId="6" borderId="27" xfId="0" applyFont="1" applyFill="1" applyBorder="1" applyAlignment="1" applyProtection="1">
      <alignment horizontal="center" vertical="center" wrapText="1"/>
      <protection locked="0"/>
    </xf>
    <xf numFmtId="0" fontId="14" fillId="0" borderId="3" xfId="0" applyFont="1" applyBorder="1" applyAlignment="1" applyProtection="1">
      <alignment vertical="center"/>
      <protection locked="0"/>
    </xf>
    <xf numFmtId="0" fontId="14" fillId="0" borderId="4" xfId="0" applyFont="1" applyBorder="1" applyAlignment="1" applyProtection="1">
      <alignment vertical="center"/>
      <protection locked="0"/>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1" fontId="1" fillId="4" borderId="36" xfId="0" applyNumberFormat="1" applyFont="1" applyFill="1" applyBorder="1" applyAlignment="1">
      <alignment horizontal="center" vertical="center"/>
    </xf>
    <xf numFmtId="1" fontId="1" fillId="4" borderId="37" xfId="0" applyNumberFormat="1" applyFont="1" applyFill="1" applyBorder="1" applyAlignment="1">
      <alignment horizontal="center" vertical="center"/>
    </xf>
    <xf numFmtId="1" fontId="1" fillId="0" borderId="37" xfId="0" applyNumberFormat="1" applyFont="1" applyBorder="1" applyAlignment="1">
      <alignment horizontal="center" vertical="center"/>
    </xf>
    <xf numFmtId="1" fontId="1" fillId="0" borderId="38" xfId="0" applyNumberFormat="1" applyFont="1" applyBorder="1" applyAlignment="1">
      <alignment horizontal="center" vertical="center"/>
    </xf>
    <xf numFmtId="1" fontId="1" fillId="4" borderId="21" xfId="0" applyNumberFormat="1" applyFont="1" applyFill="1" applyBorder="1" applyAlignment="1" applyProtection="1">
      <alignment horizontal="right" vertical="center"/>
      <protection locked="0"/>
    </xf>
    <xf numFmtId="1" fontId="1" fillId="4" borderId="22" xfId="0" applyNumberFormat="1" applyFont="1" applyFill="1" applyBorder="1" applyAlignment="1" applyProtection="1">
      <alignment horizontal="right" vertical="center"/>
      <protection locked="0"/>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1" fillId="0" borderId="22" xfId="0" applyFont="1" applyBorder="1" applyAlignment="1">
      <alignment vertical="center" wrapText="1"/>
    </xf>
    <xf numFmtId="0" fontId="1" fillId="0" borderId="25" xfId="0" applyFont="1" applyBorder="1" applyAlignment="1">
      <alignment vertical="center" wrapText="1"/>
    </xf>
    <xf numFmtId="0" fontId="7" fillId="0" borderId="5"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5" xfId="0" applyFont="1" applyBorder="1" applyAlignment="1">
      <alignment vertical="center" wrapText="1"/>
    </xf>
    <xf numFmtId="1" fontId="1" fillId="3" borderId="21" xfId="0" applyNumberFormat="1" applyFont="1" applyFill="1" applyBorder="1" applyAlignment="1">
      <alignment horizontal="center" vertical="center" wrapText="1"/>
    </xf>
    <xf numFmtId="1" fontId="1" fillId="3" borderId="22" xfId="0" applyNumberFormat="1" applyFont="1" applyFill="1" applyBorder="1" applyAlignment="1">
      <alignment horizontal="center" vertical="center" wrapText="1"/>
    </xf>
    <xf numFmtId="1" fontId="1" fillId="3" borderId="25" xfId="0" applyNumberFormat="1" applyFont="1" applyFill="1" applyBorder="1" applyAlignment="1">
      <alignment horizontal="center" vertical="center" wrapText="1"/>
    </xf>
    <xf numFmtId="0" fontId="4" fillId="0" borderId="20" xfId="0" applyFont="1" applyBorder="1" applyAlignment="1">
      <alignment vertical="center" wrapText="1"/>
    </xf>
    <xf numFmtId="0" fontId="0" fillId="0" borderId="11"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1" fontId="4" fillId="0" borderId="31" xfId="0" applyNumberFormat="1" applyFont="1" applyBorder="1" applyAlignment="1">
      <alignment horizontal="center" vertical="center" wrapText="1"/>
    </xf>
    <xf numFmtId="1" fontId="4" fillId="0" borderId="32" xfId="0" applyNumberFormat="1" applyFont="1" applyBorder="1" applyAlignment="1">
      <alignment horizontal="center" vertical="center" wrapText="1"/>
    </xf>
    <xf numFmtId="1" fontId="14" fillId="0" borderId="20" xfId="0" applyNumberFormat="1" applyFont="1" applyFill="1" applyBorder="1" applyAlignment="1" applyProtection="1">
      <alignment horizontal="left" vertical="center" wrapText="1"/>
      <protection locked="0"/>
    </xf>
    <xf numFmtId="1" fontId="14" fillId="0" borderId="11" xfId="0" applyNumberFormat="1" applyFont="1" applyFill="1" applyBorder="1" applyAlignment="1" applyProtection="1">
      <alignment horizontal="left" vertical="center" wrapText="1"/>
      <protection locked="0"/>
    </xf>
    <xf numFmtId="1" fontId="14" fillId="0" borderId="5" xfId="0" applyNumberFormat="1" applyFont="1" applyFill="1" applyBorder="1" applyAlignment="1" applyProtection="1">
      <alignment horizontal="left" vertical="center" wrapText="1"/>
      <protection locked="0"/>
    </xf>
    <xf numFmtId="1" fontId="14" fillId="0" borderId="6" xfId="0" applyNumberFormat="1" applyFont="1" applyFill="1" applyBorder="1" applyAlignment="1" applyProtection="1">
      <alignment horizontal="left" vertical="center" wrapText="1"/>
      <protection locked="0"/>
    </xf>
    <xf numFmtId="1" fontId="14" fillId="0" borderId="23" xfId="0" applyNumberFormat="1" applyFont="1" applyFill="1" applyBorder="1" applyAlignment="1" applyProtection="1">
      <alignment horizontal="left" vertical="center" wrapText="1"/>
      <protection locked="0"/>
    </xf>
    <xf numFmtId="1" fontId="14" fillId="0" borderId="24" xfId="0" applyNumberFormat="1" applyFont="1" applyFill="1" applyBorder="1" applyAlignment="1" applyProtection="1">
      <alignment horizontal="left" vertical="center" wrapText="1"/>
      <protection locked="0"/>
    </xf>
    <xf numFmtId="1" fontId="1" fillId="2" borderId="21" xfId="0" applyNumberFormat="1" applyFont="1" applyFill="1" applyBorder="1" applyAlignment="1" applyProtection="1">
      <alignment horizontal="center" vertical="center" wrapText="1"/>
      <protection locked="0"/>
    </xf>
    <xf numFmtId="1" fontId="1" fillId="2" borderId="22" xfId="0" applyNumberFormat="1" applyFont="1" applyFill="1" applyBorder="1" applyAlignment="1" applyProtection="1">
      <alignment horizontal="center" vertical="center" wrapText="1"/>
      <protection locked="0"/>
    </xf>
    <xf numFmtId="1" fontId="1" fillId="2" borderId="25" xfId="0" applyNumberFormat="1" applyFont="1" applyFill="1" applyBorder="1" applyAlignment="1" applyProtection="1">
      <alignment horizontal="center" vertical="center" wrapText="1"/>
      <protection locked="0"/>
    </xf>
    <xf numFmtId="1" fontId="4" fillId="0" borderId="56" xfId="0" applyNumberFormat="1" applyFont="1" applyBorder="1" applyAlignment="1">
      <alignment horizontal="center" vertical="center" wrapText="1"/>
    </xf>
    <xf numFmtId="1" fontId="4" fillId="0" borderId="53" xfId="0" applyNumberFormat="1" applyFon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0" xfId="0" applyNumberFormat="1" applyFont="1" applyBorder="1" applyAlignment="1">
      <alignment horizontal="center" vertical="center" wrapText="1"/>
    </xf>
    <xf numFmtId="1" fontId="14" fillId="0" borderId="10" xfId="0" applyNumberFormat="1" applyFont="1" applyFill="1" applyBorder="1" applyAlignment="1" applyProtection="1">
      <alignment horizontal="left" vertical="center" wrapText="1"/>
      <protection locked="0"/>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25" fillId="0" borderId="21"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14" fillId="0" borderId="47" xfId="0" applyFont="1" applyFill="1" applyBorder="1" applyAlignment="1" applyProtection="1">
      <alignment horizontal="left" vertical="center" wrapText="1"/>
      <protection locked="0"/>
    </xf>
    <xf numFmtId="0" fontId="14" fillId="0" borderId="48" xfId="0" applyFont="1" applyFill="1" applyBorder="1" applyAlignment="1" applyProtection="1">
      <alignment horizontal="left" vertical="center" wrapText="1"/>
      <protection locked="0"/>
    </xf>
    <xf numFmtId="1" fontId="1" fillId="4" borderId="20" xfId="0" applyNumberFormat="1" applyFont="1" applyFill="1" applyBorder="1" applyAlignment="1">
      <alignment horizontal="center" vertical="center"/>
    </xf>
    <xf numFmtId="0" fontId="14" fillId="0" borderId="31"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1" fontId="4" fillId="0" borderId="1" xfId="0" applyNumberFormat="1" applyFont="1" applyBorder="1" applyAlignment="1">
      <alignment horizontal="center" vertical="center" wrapText="1"/>
    </xf>
    <xf numFmtId="0" fontId="2" fillId="0" borderId="11"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1" fontId="1" fillId="4" borderId="20"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23" xfId="0" applyNumberFormat="1" applyFont="1" applyFill="1" applyBorder="1" applyAlignment="1" applyProtection="1">
      <alignment horizontal="center" vertical="center"/>
      <protection locked="0"/>
    </xf>
    <xf numFmtId="1" fontId="1" fillId="2" borderId="0" xfId="0" applyNumberFormat="1" applyFont="1" applyFill="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 fontId="3" fillId="0" borderId="53" xfId="0" applyNumberFormat="1" applyFont="1" applyBorder="1" applyAlignment="1">
      <alignment horizontal="center" vertical="center" wrapText="1"/>
    </xf>
    <xf numFmtId="1" fontId="3" fillId="0" borderId="54" xfId="0" applyNumberFormat="1" applyFont="1" applyBorder="1" applyAlignment="1">
      <alignment horizontal="center" vertical="center" wrapText="1"/>
    </xf>
    <xf numFmtId="1" fontId="3" fillId="0" borderId="46" xfId="0" applyNumberFormat="1" applyFont="1" applyBorder="1" applyAlignment="1">
      <alignment horizontal="center" vertical="center" wrapText="1"/>
    </xf>
    <xf numFmtId="1" fontId="3" fillId="0" borderId="24" xfId="0" applyNumberFormat="1" applyFont="1" applyBorder="1" applyAlignment="1">
      <alignment horizontal="center" vertical="center" wrapText="1"/>
    </xf>
    <xf numFmtId="0" fontId="7" fillId="0" borderId="23" xfId="0" applyFont="1" applyFill="1" applyBorder="1" applyAlignment="1">
      <alignment vertical="center" wrapText="1"/>
    </xf>
    <xf numFmtId="0" fontId="1" fillId="0" borderId="33" xfId="0" applyFont="1" applyFill="1" applyBorder="1" applyAlignment="1">
      <alignment vertical="center"/>
    </xf>
    <xf numFmtId="0" fontId="14" fillId="0" borderId="3" xfId="0" applyFont="1" applyFill="1" applyBorder="1" applyAlignment="1">
      <alignment horizontal="right" vertical="center"/>
    </xf>
    <xf numFmtId="0" fontId="14" fillId="0" borderId="31" xfId="0" applyFont="1" applyBorder="1" applyAlignment="1" applyProtection="1">
      <alignment horizontal="left" vertical="center"/>
      <protection locked="0"/>
    </xf>
    <xf numFmtId="0" fontId="14" fillId="0" borderId="40" xfId="0" applyFont="1" applyBorder="1" applyAlignment="1" applyProtection="1">
      <alignment horizontal="left" vertical="center"/>
      <protection locked="0"/>
    </xf>
    <xf numFmtId="0" fontId="14" fillId="0" borderId="56" xfId="0" applyFont="1" applyBorder="1" applyAlignment="1" applyProtection="1">
      <alignment horizontal="left" vertical="center"/>
      <protection locked="0"/>
    </xf>
    <xf numFmtId="0" fontId="14" fillId="0" borderId="46" xfId="0" applyFont="1" applyBorder="1" applyAlignment="1" applyProtection="1">
      <alignment horizontal="left" vertical="center"/>
      <protection locked="0"/>
    </xf>
    <xf numFmtId="0" fontId="25" fillId="0" borderId="44" xfId="0" applyFont="1" applyFill="1" applyBorder="1" applyAlignment="1" applyProtection="1">
      <alignment horizontal="left" vertical="center"/>
      <protection locked="0"/>
    </xf>
    <xf numFmtId="0" fontId="25" fillId="0" borderId="45" xfId="0" applyFont="1" applyFill="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14" fillId="0" borderId="42"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44"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3" xfId="0" applyFont="1" applyBorder="1" applyAlignment="1" applyProtection="1">
      <alignment horizontal="left" vertical="center"/>
      <protection locked="0"/>
    </xf>
    <xf numFmtId="0" fontId="25" fillId="6" borderId="44" xfId="0" applyFont="1" applyFill="1" applyBorder="1" applyAlignment="1" applyProtection="1">
      <alignment horizontal="left" vertical="center"/>
      <protection locked="0"/>
    </xf>
    <xf numFmtId="0" fontId="25" fillId="6" borderId="45" xfId="0" applyFont="1" applyFill="1" applyBorder="1" applyAlignment="1" applyProtection="1">
      <alignment horizontal="left" vertical="center"/>
      <protection locked="0"/>
    </xf>
    <xf numFmtId="0" fontId="14" fillId="0" borderId="47" xfId="0" applyFont="1" applyBorder="1" applyAlignment="1" applyProtection="1">
      <alignment horizontal="left" vertical="center"/>
      <protection locked="0"/>
    </xf>
    <xf numFmtId="0" fontId="14" fillId="0" borderId="48"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32" fillId="0" borderId="21"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25" xfId="0" applyFont="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1" fontId="0" fillId="0" borderId="0" xfId="0" applyNumberForma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1" fontId="12" fillId="3" borderId="7" xfId="0" applyNumberFormat="1" applyFont="1" applyFill="1" applyBorder="1" applyAlignment="1" applyProtection="1">
      <alignment horizontal="center" vertical="center"/>
    </xf>
    <xf numFmtId="1" fontId="12" fillId="3" borderId="8" xfId="0" applyNumberFormat="1" applyFont="1" applyFill="1" applyBorder="1" applyAlignment="1" applyProtection="1">
      <alignment horizontal="center" vertical="center"/>
    </xf>
    <xf numFmtId="1" fontId="12" fillId="2" borderId="7" xfId="0" applyNumberFormat="1" applyFont="1" applyFill="1" applyBorder="1" applyAlignment="1" applyProtection="1">
      <alignment horizontal="center" vertical="center"/>
      <protection locked="0"/>
    </xf>
    <xf numFmtId="1" fontId="12" fillId="2" borderId="8" xfId="0" applyNumberFormat="1" applyFont="1" applyFill="1" applyBorder="1" applyAlignment="1" applyProtection="1">
      <alignment horizontal="center" vertical="center"/>
      <protection locked="0"/>
    </xf>
    <xf numFmtId="1" fontId="3" fillId="0" borderId="32"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1" fontId="1" fillId="2" borderId="10" xfId="0" applyNumberFormat="1" applyFont="1" applyFill="1" applyBorder="1" applyAlignment="1" applyProtection="1">
      <alignment horizontal="center" vertical="center"/>
      <protection locked="0"/>
    </xf>
    <xf numFmtId="1" fontId="1" fillId="2" borderId="58" xfId="0" applyNumberFormat="1" applyFont="1" applyFill="1" applyBorder="1" applyAlignment="1" applyProtection="1">
      <alignment horizontal="center" vertical="center"/>
      <protection locked="0"/>
    </xf>
    <xf numFmtId="1" fontId="1" fillId="2" borderId="59" xfId="0" applyNumberFormat="1" applyFont="1" applyFill="1" applyBorder="1" applyAlignment="1" applyProtection="1">
      <alignment horizontal="center" vertical="center"/>
      <protection locked="0"/>
    </xf>
    <xf numFmtId="0" fontId="4" fillId="0" borderId="22" xfId="0" applyFont="1" applyBorder="1" applyAlignment="1">
      <alignment horizontal="center" vertical="center" wrapText="1"/>
    </xf>
    <xf numFmtId="1" fontId="1" fillId="2" borderId="60"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1" fontId="1" fillId="4" borderId="21" xfId="0" applyNumberFormat="1" applyFont="1" applyFill="1" applyBorder="1" applyAlignment="1">
      <alignment horizontal="center" vertical="center"/>
    </xf>
    <xf numFmtId="1" fontId="1" fillId="0" borderId="22" xfId="0" applyNumberFormat="1" applyFont="1" applyBorder="1" applyAlignment="1">
      <alignment horizontal="center" vertical="center"/>
    </xf>
    <xf numFmtId="1" fontId="1" fillId="0" borderId="25"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1" fontId="1" fillId="4" borderId="22"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1" fontId="1" fillId="2" borderId="20" xfId="0" applyNumberFormat="1" applyFont="1" applyFill="1" applyBorder="1" applyAlignment="1" applyProtection="1">
      <alignment horizontal="center" vertical="center"/>
      <protection locked="0"/>
    </xf>
    <xf numFmtId="1" fontId="1" fillId="2" borderId="5" xfId="0" applyNumberFormat="1" applyFont="1" applyFill="1" applyBorder="1" applyAlignment="1" applyProtection="1">
      <alignment horizontal="center" vertical="center"/>
      <protection locked="0"/>
    </xf>
    <xf numFmtId="1" fontId="1" fillId="2" borderId="23" xfId="0" applyNumberFormat="1" applyFont="1" applyFill="1" applyBorder="1" applyAlignment="1" applyProtection="1">
      <alignment horizontal="center" vertical="center"/>
      <protection locked="0"/>
    </xf>
    <xf numFmtId="0" fontId="7" fillId="0" borderId="2" xfId="0" applyFont="1" applyBorder="1" applyAlignment="1">
      <alignment vertical="center" wrapText="1"/>
    </xf>
    <xf numFmtId="0" fontId="1" fillId="0" borderId="3"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24" xfId="0" applyFont="1" applyBorder="1" applyAlignment="1">
      <alignment vertical="center"/>
    </xf>
    <xf numFmtId="1" fontId="27" fillId="4" borderId="5" xfId="0" applyNumberFormat="1" applyFont="1" applyFill="1" applyBorder="1" applyAlignment="1">
      <alignment horizontal="center" vertical="center"/>
    </xf>
    <xf numFmtId="1" fontId="27" fillId="4" borderId="23" xfId="0" applyNumberFormat="1" applyFont="1" applyFill="1" applyBorder="1" applyAlignment="1">
      <alignment horizontal="center" vertical="center"/>
    </xf>
    <xf numFmtId="0" fontId="2" fillId="0" borderId="25" xfId="0" applyFont="1" applyBorder="1" applyAlignment="1" applyProtection="1">
      <alignment vertical="center"/>
      <protection locked="0"/>
    </xf>
    <xf numFmtId="0" fontId="1" fillId="0" borderId="11"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7" fillId="0" borderId="22" xfId="0" applyFont="1" applyBorder="1" applyAlignment="1">
      <alignment horizontal="center" vertical="center" wrapText="1"/>
    </xf>
    <xf numFmtId="0" fontId="0" fillId="0" borderId="22" xfId="0" applyBorder="1" applyAlignment="1">
      <alignment vertical="center" wrapText="1"/>
    </xf>
    <xf numFmtId="0" fontId="0" fillId="0" borderId="25" xfId="0" applyBorder="1" applyAlignment="1">
      <alignment vertical="center" wrapText="1"/>
    </xf>
    <xf numFmtId="0" fontId="0" fillId="0" borderId="5" xfId="0" applyBorder="1" applyAlignment="1">
      <alignment vertical="center" wrapText="1"/>
    </xf>
    <xf numFmtId="0" fontId="0" fillId="0" borderId="23" xfId="0" applyBorder="1" applyAlignment="1">
      <alignment vertical="center" wrapText="1"/>
    </xf>
    <xf numFmtId="1" fontId="1" fillId="2" borderId="10" xfId="0" applyNumberFormat="1" applyFont="1" applyFill="1" applyBorder="1" applyAlignment="1" applyProtection="1">
      <alignment horizontal="center" vertical="center" wrapText="1"/>
      <protection locked="0"/>
    </xf>
    <xf numFmtId="1" fontId="1" fillId="2" borderId="0" xfId="0" applyNumberFormat="1" applyFont="1" applyFill="1" applyBorder="1" applyAlignment="1" applyProtection="1">
      <alignment horizontal="center" vertical="center" wrapText="1"/>
      <protection locked="0"/>
    </xf>
    <xf numFmtId="0" fontId="36" fillId="0" borderId="0" xfId="0" applyFont="1" applyAlignment="1">
      <alignment horizontal="center" vertical="center"/>
    </xf>
    <xf numFmtId="0" fontId="36" fillId="0" borderId="33" xfId="0" applyFont="1" applyBorder="1" applyAlignment="1">
      <alignment horizontal="center" vertical="center"/>
    </xf>
    <xf numFmtId="1" fontId="1" fillId="3" borderId="10" xfId="0" applyNumberFormat="1"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36" fillId="0" borderId="0" xfId="0" applyFont="1" applyAlignment="1">
      <alignment horizontal="center" vertical="center" wrapText="1"/>
    </xf>
    <xf numFmtId="0" fontId="36" fillId="0" borderId="54" xfId="0" applyFont="1" applyBorder="1" applyAlignment="1">
      <alignment horizontal="center" vertical="center" wrapText="1"/>
    </xf>
    <xf numFmtId="1" fontId="1" fillId="4" borderId="38" xfId="0" applyNumberFormat="1" applyFont="1" applyFill="1" applyBorder="1" applyAlignment="1">
      <alignment horizontal="center" vertical="center"/>
    </xf>
    <xf numFmtId="1" fontId="3" fillId="3" borderId="21" xfId="0" quotePrefix="1" applyNumberFormat="1" applyFont="1" applyFill="1" applyBorder="1" applyAlignment="1">
      <alignment horizontal="center" vertical="center" wrapText="1"/>
    </xf>
    <xf numFmtId="1" fontId="19" fillId="3" borderId="22" xfId="0" applyNumberFormat="1" applyFont="1" applyFill="1" applyBorder="1" applyAlignment="1">
      <alignment horizontal="center" vertical="center" wrapText="1"/>
    </xf>
    <xf numFmtId="1" fontId="19" fillId="3" borderId="25" xfId="0" applyNumberFormat="1" applyFont="1" applyFill="1" applyBorder="1" applyAlignment="1">
      <alignment horizontal="center" vertical="center" wrapText="1"/>
    </xf>
    <xf numFmtId="0" fontId="3" fillId="2" borderId="21"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3" fillId="0" borderId="2" xfId="0" applyFont="1" applyBorder="1" applyAlignment="1">
      <alignment horizontal="left"/>
    </xf>
    <xf numFmtId="3" fontId="0" fillId="2" borderId="7" xfId="0" applyNumberFormat="1"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3" fontId="0" fillId="2" borderId="8" xfId="0" applyNumberFormat="1" applyFill="1" applyBorder="1" applyAlignment="1" applyProtection="1">
      <alignment horizontal="center" vertical="center"/>
      <protection locked="0"/>
    </xf>
    <xf numFmtId="0" fontId="3" fillId="0" borderId="1" xfId="0" applyFont="1" applyBorder="1" applyAlignment="1">
      <alignment horizontal="left"/>
    </xf>
    <xf numFmtId="0" fontId="10" fillId="0" borderId="5" xfId="0" applyFont="1" applyBorder="1" applyAlignment="1">
      <alignment horizontal="center" wrapText="1"/>
    </xf>
    <xf numFmtId="0" fontId="0" fillId="0" borderId="0" xfId="0" applyBorder="1" applyAlignment="1">
      <alignment horizontal="center"/>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3" fillId="0" borderId="4" xfId="0" applyFont="1" applyBorder="1"/>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2" fillId="3" borderId="7" xfId="0" quotePrefix="1" applyFont="1" applyFill="1" applyBorder="1" applyAlignment="1" applyProtection="1">
      <alignment horizontal="center"/>
    </xf>
    <xf numFmtId="0" fontId="1" fillId="3" borderId="8" xfId="0" applyFont="1" applyFill="1" applyBorder="1" applyAlignment="1" applyProtection="1">
      <alignment horizont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4" fillId="0" borderId="31" xfId="0" applyFont="1" applyBorder="1" applyAlignment="1">
      <alignment horizontal="center" vertical="center" wrapText="1"/>
    </xf>
    <xf numFmtId="0" fontId="3" fillId="0" borderId="32" xfId="0" applyFont="1" applyBorder="1" applyAlignment="1">
      <alignment horizontal="center" vertical="center" wrapText="1"/>
    </xf>
    <xf numFmtId="1" fontId="3" fillId="3" borderId="22" xfId="0" quotePrefix="1" applyNumberFormat="1" applyFont="1" applyFill="1" applyBorder="1" applyAlignment="1">
      <alignment horizontal="center" vertical="center" wrapText="1"/>
    </xf>
    <xf numFmtId="1" fontId="3" fillId="3" borderId="25" xfId="0" quotePrefix="1" applyNumberFormat="1"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14" fillId="6" borderId="21" xfId="0" applyFont="1" applyFill="1" applyBorder="1" applyAlignment="1" applyProtection="1">
      <alignment horizontal="center" vertical="center"/>
      <protection locked="0"/>
    </xf>
    <xf numFmtId="0" fontId="19" fillId="4" borderId="36" xfId="0" applyFont="1" applyFill="1" applyBorder="1" applyAlignment="1" applyProtection="1">
      <alignment horizontal="center" vertical="center"/>
      <protection locked="0"/>
    </xf>
    <xf numFmtId="0" fontId="19" fillId="4" borderId="37" xfId="0" applyFont="1" applyFill="1" applyBorder="1" applyAlignment="1" applyProtection="1">
      <alignment horizontal="center" vertical="center"/>
      <protection locked="0"/>
    </xf>
    <xf numFmtId="0" fontId="19" fillId="4" borderId="38" xfId="0" applyFont="1" applyFill="1" applyBorder="1" applyAlignment="1" applyProtection="1">
      <alignment horizontal="center" vertical="center"/>
      <protection locked="0"/>
    </xf>
    <xf numFmtId="0" fontId="19" fillId="2" borderId="50" xfId="0" applyFont="1" applyFill="1" applyBorder="1" applyAlignment="1" applyProtection="1">
      <alignment horizontal="center" vertical="center"/>
      <protection locked="0"/>
    </xf>
    <xf numFmtId="0" fontId="19" fillId="2" borderId="51" xfId="0" applyFont="1" applyFill="1" applyBorder="1" applyAlignment="1" applyProtection="1">
      <alignment horizontal="center" vertical="center"/>
      <protection locked="0"/>
    </xf>
    <xf numFmtId="0" fontId="19" fillId="2" borderId="52" xfId="0" applyFont="1" applyFill="1" applyBorder="1" applyAlignment="1" applyProtection="1">
      <alignment horizontal="center" vertical="center"/>
      <protection locked="0"/>
    </xf>
    <xf numFmtId="0" fontId="3" fillId="4" borderId="20"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23" xfId="0" applyFont="1" applyFill="1" applyBorder="1" applyAlignment="1">
      <alignment horizontal="center" vertical="center"/>
    </xf>
    <xf numFmtId="0" fontId="3" fillId="2" borderId="5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19" fillId="2" borderId="21" xfId="0" applyFont="1" applyFill="1" applyBorder="1" applyAlignment="1" applyProtection="1">
      <alignment horizontal="center" vertical="center" wrapText="1"/>
      <protection locked="0"/>
    </xf>
    <xf numFmtId="0" fontId="19" fillId="2" borderId="22" xfId="0" applyFont="1" applyFill="1" applyBorder="1" applyAlignment="1" applyProtection="1">
      <alignment horizontal="center" vertical="center" wrapText="1"/>
      <protection locked="0"/>
    </xf>
    <xf numFmtId="0" fontId="19" fillId="2" borderId="25" xfId="0" applyFont="1" applyFill="1" applyBorder="1" applyAlignment="1" applyProtection="1">
      <alignment horizontal="center" vertical="center" wrapText="1"/>
      <protection locked="0"/>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5" xfId="0" applyFont="1" applyBorder="1" applyAlignment="1">
      <alignment horizontal="left" vertical="center" wrapText="1"/>
    </xf>
    <xf numFmtId="0" fontId="4" fillId="0" borderId="22" xfId="0" applyFont="1" applyBorder="1" applyAlignment="1">
      <alignment horizontal="center" vertical="center"/>
    </xf>
    <xf numFmtId="0" fontId="7" fillId="0" borderId="2" xfId="0" applyFont="1" applyBorder="1" applyAlignment="1">
      <alignment vertical="top" wrapText="1"/>
    </xf>
    <xf numFmtId="0" fontId="1" fillId="0" borderId="3" xfId="0" applyFont="1" applyBorder="1" applyAlignment="1"/>
    <xf numFmtId="0" fontId="14" fillId="0" borderId="3"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3" fillId="4" borderId="5" xfId="0" applyFont="1" applyFill="1" applyBorder="1" applyAlignment="1">
      <alignment horizontal="center" vertical="center"/>
    </xf>
    <xf numFmtId="0" fontId="3" fillId="2" borderId="51"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4" fillId="0" borderId="22"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3" borderId="21" xfId="0" quotePrefix="1" applyFont="1" applyFill="1" applyBorder="1" applyAlignment="1">
      <alignment horizontal="center" vertical="center" wrapText="1"/>
    </xf>
    <xf numFmtId="0" fontId="3" fillId="3" borderId="22" xfId="0" quotePrefix="1" applyFont="1" applyFill="1" applyBorder="1" applyAlignment="1">
      <alignment horizontal="center" vertical="center" wrapText="1"/>
    </xf>
    <xf numFmtId="0" fontId="3" fillId="3" borderId="82" xfId="0" quotePrefix="1" applyFont="1" applyFill="1" applyBorder="1" applyAlignment="1">
      <alignment horizontal="center" vertical="center" wrapText="1"/>
    </xf>
    <xf numFmtId="0" fontId="3" fillId="2" borderId="21" xfId="0" applyFont="1" applyFill="1" applyBorder="1" applyAlignment="1" applyProtection="1">
      <alignment horizontal="center" vertical="center" wrapText="1"/>
      <protection locked="0"/>
    </xf>
    <xf numFmtId="0" fontId="3" fillId="2" borderId="22" xfId="0" applyFont="1" applyFill="1" applyBorder="1" applyAlignment="1" applyProtection="1">
      <alignment horizontal="center" vertical="center" wrapText="1"/>
      <protection locked="0"/>
    </xf>
    <xf numFmtId="0" fontId="3" fillId="2" borderId="25"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protection locked="0"/>
    </xf>
    <xf numFmtId="0" fontId="14" fillId="0" borderId="11" xfId="0" applyFont="1" applyBorder="1" applyAlignment="1" applyProtection="1">
      <alignment horizontal="center"/>
      <protection locked="0"/>
    </xf>
    <xf numFmtId="0" fontId="19" fillId="2" borderId="73" xfId="0" applyFont="1" applyFill="1" applyBorder="1" applyAlignment="1" applyProtection="1">
      <alignment horizontal="center" vertical="center"/>
      <protection locked="0"/>
    </xf>
    <xf numFmtId="0" fontId="19" fillId="2" borderId="41" xfId="0" applyFont="1" applyFill="1" applyBorder="1" applyAlignment="1" applyProtection="1">
      <alignment horizontal="center" vertical="center"/>
      <protection locked="0"/>
    </xf>
    <xf numFmtId="0" fontId="2" fillId="0" borderId="21" xfId="0" applyFont="1" applyBorder="1" applyAlignment="1" applyProtection="1">
      <alignment vertical="center"/>
    </xf>
    <xf numFmtId="0" fontId="2" fillId="0" borderId="22" xfId="0" applyFont="1" applyBorder="1" applyAlignment="1" applyProtection="1">
      <alignment vertical="center"/>
    </xf>
    <xf numFmtId="0" fontId="2" fillId="0" borderId="25" xfId="0" applyFont="1" applyBorder="1" applyAlignment="1" applyProtection="1">
      <alignment vertical="center"/>
    </xf>
    <xf numFmtId="0" fontId="7" fillId="0" borderId="21" xfId="0" applyFont="1" applyBorder="1" applyAlignment="1" applyProtection="1">
      <alignment vertical="center" wrapText="1"/>
    </xf>
    <xf numFmtId="0" fontId="7" fillId="0" borderId="22" xfId="0" applyFont="1" applyBorder="1" applyAlignment="1" applyProtection="1">
      <alignment vertical="center" wrapText="1"/>
    </xf>
    <xf numFmtId="0" fontId="7" fillId="0" borderId="5" xfId="0" applyFont="1" applyBorder="1" applyAlignment="1" applyProtection="1">
      <alignment vertical="center" wrapText="1"/>
    </xf>
    <xf numFmtId="0" fontId="7" fillId="0" borderId="25" xfId="0" applyFont="1" applyBorder="1" applyAlignment="1" applyProtection="1">
      <alignment vertical="center" wrapText="1"/>
    </xf>
    <xf numFmtId="1" fontId="16" fillId="4" borderId="83" xfId="0" applyNumberFormat="1" applyFont="1" applyFill="1" applyBorder="1" applyAlignment="1">
      <alignment horizontal="center" vertical="center"/>
    </xf>
    <xf numFmtId="1" fontId="16" fillId="4" borderId="22" xfId="0" applyNumberFormat="1" applyFont="1" applyFill="1" applyBorder="1" applyAlignment="1">
      <alignment horizontal="center" vertical="center"/>
    </xf>
    <xf numFmtId="1" fontId="16" fillId="4" borderId="25" xfId="0" applyNumberFormat="1" applyFont="1" applyFill="1" applyBorder="1" applyAlignment="1">
      <alignment horizontal="center" vertical="center"/>
    </xf>
    <xf numFmtId="1" fontId="16" fillId="4" borderId="21" xfId="0" applyNumberFormat="1" applyFont="1" applyFill="1" applyBorder="1" applyAlignment="1">
      <alignment horizontal="center" vertical="center"/>
    </xf>
    <xf numFmtId="0" fontId="7" fillId="0" borderId="2" xfId="0" applyFont="1" applyBorder="1" applyAlignment="1" applyProtection="1">
      <alignment vertical="top" wrapText="1"/>
    </xf>
    <xf numFmtId="0" fontId="1" fillId="0" borderId="3" xfId="0" applyFont="1" applyBorder="1" applyAlignment="1" applyProtection="1"/>
    <xf numFmtId="0" fontId="14" fillId="0" borderId="3" xfId="0" applyFont="1" applyBorder="1" applyAlignment="1" applyProtection="1">
      <protection locked="0"/>
    </xf>
    <xf numFmtId="0" fontId="14" fillId="0" borderId="4" xfId="0" applyFont="1" applyBorder="1" applyAlignment="1" applyProtection="1">
      <protection locked="0"/>
    </xf>
    <xf numFmtId="0" fontId="4" fillId="0" borderId="5" xfId="0" applyFont="1" applyBorder="1" applyAlignment="1" applyProtection="1">
      <alignment vertical="center" wrapText="1"/>
    </xf>
    <xf numFmtId="0" fontId="1" fillId="0" borderId="6" xfId="0" applyFont="1" applyBorder="1" applyAlignment="1" applyProtection="1">
      <alignment vertical="center"/>
    </xf>
    <xf numFmtId="0" fontId="1" fillId="0" borderId="23" xfId="0" applyFont="1" applyBorder="1" applyAlignment="1" applyProtection="1">
      <alignment vertical="center"/>
    </xf>
    <xf numFmtId="0" fontId="1" fillId="0" borderId="24" xfId="0" applyFont="1" applyBorder="1" applyAlignment="1" applyProtection="1">
      <alignment vertical="center"/>
    </xf>
    <xf numFmtId="1" fontId="4" fillId="0" borderId="35" xfId="0" applyNumberFormat="1" applyFont="1" applyBorder="1" applyAlignment="1">
      <alignment horizontal="center" vertical="center" wrapText="1"/>
    </xf>
    <xf numFmtId="1" fontId="4" fillId="0" borderId="42" xfId="0" applyNumberFormat="1" applyFont="1" applyBorder="1" applyAlignment="1">
      <alignment horizontal="center" vertical="center" wrapText="1"/>
    </xf>
    <xf numFmtId="0" fontId="39" fillId="6" borderId="22" xfId="0" applyFont="1" applyFill="1" applyBorder="1" applyAlignment="1">
      <alignment horizontal="center" vertical="center" wrapText="1"/>
    </xf>
    <xf numFmtId="0" fontId="39" fillId="6" borderId="25" xfId="0" applyFont="1" applyFill="1" applyBorder="1" applyAlignment="1">
      <alignment horizontal="center" vertical="center" wrapText="1"/>
    </xf>
    <xf numFmtId="1" fontId="1" fillId="3" borderId="11" xfId="0" applyNumberFormat="1" applyFont="1" applyFill="1" applyBorder="1" applyAlignment="1" applyProtection="1">
      <alignment horizontal="center" vertical="center"/>
    </xf>
    <xf numFmtId="1" fontId="1" fillId="3" borderId="6" xfId="0" applyNumberFormat="1" applyFont="1" applyFill="1" applyBorder="1" applyAlignment="1" applyProtection="1">
      <alignment horizontal="center" vertical="center"/>
    </xf>
    <xf numFmtId="1" fontId="1" fillId="3" borderId="24" xfId="0" applyNumberFormat="1" applyFont="1" applyFill="1" applyBorder="1" applyAlignment="1" applyProtection="1">
      <alignment horizontal="center" vertical="center"/>
    </xf>
    <xf numFmtId="1" fontId="16" fillId="3" borderId="11" xfId="0" applyNumberFormat="1" applyFont="1" applyFill="1" applyBorder="1" applyAlignment="1" applyProtection="1">
      <alignment horizontal="center" vertical="center"/>
    </xf>
    <xf numFmtId="1" fontId="16" fillId="3" borderId="6" xfId="0" applyNumberFormat="1" applyFont="1" applyFill="1" applyBorder="1" applyAlignment="1" applyProtection="1">
      <alignment horizontal="center" vertical="center"/>
    </xf>
    <xf numFmtId="1" fontId="16" fillId="3" borderId="24" xfId="0" applyNumberFormat="1" applyFont="1" applyFill="1" applyBorder="1" applyAlignment="1" applyProtection="1">
      <alignment horizontal="center" vertical="center"/>
    </xf>
    <xf numFmtId="0" fontId="1" fillId="0" borderId="22" xfId="0" applyFont="1" applyBorder="1" applyAlignment="1" applyProtection="1">
      <alignment vertical="center"/>
    </xf>
    <xf numFmtId="0" fontId="1" fillId="0" borderId="25" xfId="0" applyFont="1" applyBorder="1" applyAlignment="1" applyProtection="1">
      <alignment vertical="center"/>
    </xf>
    <xf numFmtId="0" fontId="2" fillId="0" borderId="21" xfId="0" applyFont="1" applyBorder="1" applyAlignment="1" applyProtection="1">
      <alignment vertical="center" wrapText="1"/>
    </xf>
    <xf numFmtId="0" fontId="2" fillId="0" borderId="22" xfId="0" applyFont="1" applyBorder="1" applyAlignment="1" applyProtection="1">
      <alignment vertical="center" wrapText="1"/>
    </xf>
    <xf numFmtId="0" fontId="2" fillId="0" borderId="25" xfId="0" applyFont="1" applyBorder="1" applyAlignment="1" applyProtection="1">
      <alignment vertical="center" wrapText="1"/>
    </xf>
    <xf numFmtId="0" fontId="7" fillId="0" borderId="20" xfId="0" applyFont="1" applyBorder="1" applyAlignment="1" applyProtection="1">
      <alignment vertical="center" wrapText="1"/>
    </xf>
    <xf numFmtId="0" fontId="1" fillId="0" borderId="5" xfId="0" applyFont="1" applyBorder="1" applyAlignment="1" applyProtection="1">
      <alignment vertical="center" wrapText="1"/>
    </xf>
    <xf numFmtId="0" fontId="1" fillId="0" borderId="23" xfId="0" applyFont="1" applyBorder="1" applyAlignment="1" applyProtection="1">
      <alignment vertical="center" wrapText="1"/>
    </xf>
    <xf numFmtId="1" fontId="1" fillId="3" borderId="11" xfId="0" applyNumberFormat="1" applyFont="1" applyFill="1" applyBorder="1" applyAlignment="1" applyProtection="1">
      <alignment horizontal="center" vertical="center" wrapText="1"/>
    </xf>
    <xf numFmtId="1" fontId="1" fillId="3" borderId="6" xfId="0" applyNumberFormat="1" applyFont="1" applyFill="1" applyBorder="1" applyAlignment="1" applyProtection="1">
      <alignment horizontal="center" vertical="center" wrapText="1"/>
    </xf>
    <xf numFmtId="1" fontId="1" fillId="3" borderId="24" xfId="0" applyNumberFormat="1" applyFont="1" applyFill="1" applyBorder="1" applyAlignment="1" applyProtection="1">
      <alignment horizontal="center" vertical="center" wrapText="1"/>
    </xf>
    <xf numFmtId="1" fontId="1" fillId="2" borderId="6" xfId="0" applyNumberFormat="1" applyFont="1" applyFill="1" applyBorder="1" applyAlignment="1" applyProtection="1">
      <alignment horizontal="center" vertical="center" wrapText="1"/>
      <protection locked="0"/>
    </xf>
    <xf numFmtId="0" fontId="39" fillId="6" borderId="21" xfId="0" applyFont="1" applyFill="1" applyBorder="1" applyAlignment="1">
      <alignment horizontal="center" vertical="center" wrapText="1"/>
    </xf>
    <xf numFmtId="1" fontId="1" fillId="3" borderId="8" xfId="0" applyNumberFormat="1" applyFont="1" applyFill="1" applyBorder="1" applyAlignment="1" applyProtection="1">
      <alignment horizontal="center" vertical="center"/>
    </xf>
    <xf numFmtId="1" fontId="16" fillId="2" borderId="7" xfId="0" applyNumberFormat="1" applyFont="1" applyFill="1" applyBorder="1" applyAlignment="1" applyProtection="1">
      <alignment horizontal="center" vertical="center"/>
      <protection locked="0"/>
    </xf>
    <xf numFmtId="1" fontId="16" fillId="2" borderId="9" xfId="0" applyNumberFormat="1" applyFont="1" applyFill="1" applyBorder="1" applyAlignment="1" applyProtection="1">
      <alignment horizontal="center" vertical="center"/>
      <protection locked="0"/>
    </xf>
    <xf numFmtId="1" fontId="16" fillId="2" borderId="8" xfId="0" applyNumberFormat="1" applyFont="1" applyFill="1" applyBorder="1" applyAlignment="1" applyProtection="1">
      <alignment horizontal="center" vertical="center"/>
      <protection locked="0"/>
    </xf>
    <xf numFmtId="1" fontId="10" fillId="0" borderId="69" xfId="0" applyNumberFormat="1" applyFont="1" applyBorder="1" applyAlignment="1">
      <alignment horizontal="center" vertical="center" wrapText="1"/>
    </xf>
    <xf numFmtId="1" fontId="10" fillId="0" borderId="9" xfId="0" applyNumberFormat="1" applyFont="1" applyBorder="1" applyAlignment="1">
      <alignment horizontal="center" vertical="center" wrapText="1"/>
    </xf>
    <xf numFmtId="1" fontId="0" fillId="0" borderId="70" xfId="0" applyNumberFormat="1" applyBorder="1" applyAlignment="1">
      <alignment horizontal="center" vertical="center"/>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3" fontId="1" fillId="2" borderId="7" xfId="0" applyNumberFormat="1"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0" fillId="0" borderId="2" xfId="0" applyBorder="1" applyAlignment="1">
      <alignment horizontal="left"/>
    </xf>
    <xf numFmtId="0" fontId="1" fillId="2" borderId="7" xfId="0" applyFont="1" applyFill="1" applyBorder="1" applyAlignment="1" applyProtection="1">
      <alignment horizontal="center" vertical="center"/>
      <protection locked="0"/>
    </xf>
    <xf numFmtId="1" fontId="4" fillId="0" borderId="40" xfId="0" applyNumberFormat="1" applyFont="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3" fillId="0" borderId="2" xfId="0" applyFont="1" applyBorder="1" applyAlignment="1">
      <alignment horizontal="left" wrapText="1"/>
    </xf>
    <xf numFmtId="1" fontId="1" fillId="3" borderId="7" xfId="0" applyNumberFormat="1" applyFont="1" applyFill="1" applyBorder="1" applyAlignment="1" applyProtection="1">
      <alignment horizontal="center"/>
    </xf>
    <xf numFmtId="1" fontId="1" fillId="3" borderId="8" xfId="0" applyNumberFormat="1" applyFont="1" applyFill="1" applyBorder="1" applyAlignment="1" applyProtection="1">
      <alignment horizontal="center"/>
    </xf>
    <xf numFmtId="0" fontId="1" fillId="2" borderId="7"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4" fillId="0" borderId="3" xfId="0" applyFont="1" applyBorder="1" applyAlignment="1"/>
    <xf numFmtId="0" fontId="14" fillId="0" borderId="4" xfId="0" applyFont="1" applyBorder="1" applyAlignment="1"/>
    <xf numFmtId="0" fontId="4" fillId="0" borderId="32" xfId="0" applyFont="1" applyBorder="1" applyAlignment="1">
      <alignment horizontal="center" vertical="center" wrapText="1"/>
    </xf>
    <xf numFmtId="0" fontId="16" fillId="4" borderId="2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23" xfId="0" applyFont="1" applyFill="1" applyBorder="1" applyAlignment="1">
      <alignment horizontal="center" vertical="center"/>
    </xf>
    <xf numFmtId="0" fontId="1" fillId="2" borderId="50" xfId="0" applyFont="1" applyFill="1" applyBorder="1" applyAlignment="1" applyProtection="1">
      <alignment horizontal="center" vertical="center"/>
      <protection locked="0"/>
    </xf>
    <xf numFmtId="0" fontId="1" fillId="2" borderId="51" xfId="0" applyFont="1" applyFill="1" applyBorder="1" applyAlignment="1" applyProtection="1">
      <alignment horizontal="center" vertical="center"/>
      <protection locked="0"/>
    </xf>
    <xf numFmtId="0" fontId="1" fillId="2" borderId="52" xfId="0" applyFont="1" applyFill="1" applyBorder="1" applyAlignment="1" applyProtection="1">
      <alignment horizontal="center" vertical="center"/>
      <protection locked="0"/>
    </xf>
    <xf numFmtId="0" fontId="2" fillId="0" borderId="1" xfId="1" applyFont="1" applyBorder="1" applyAlignment="1">
      <alignment horizontal="left" vertical="center" wrapText="1"/>
    </xf>
    <xf numFmtId="0" fontId="3" fillId="0" borderId="1" xfId="1" applyFont="1" applyBorder="1" applyAlignment="1">
      <alignment horizontal="left"/>
    </xf>
    <xf numFmtId="1" fontId="10" fillId="0" borderId="5" xfId="1" applyNumberFormat="1" applyFont="1" applyBorder="1" applyAlignment="1">
      <alignment horizontal="center" vertical="center" wrapText="1"/>
    </xf>
    <xf numFmtId="1" fontId="34" fillId="0" borderId="0" xfId="1" applyNumberFormat="1" applyBorder="1" applyAlignment="1">
      <alignment horizontal="center" vertical="center"/>
    </xf>
    <xf numFmtId="0" fontId="2" fillId="0" borderId="1" xfId="1" applyFont="1" applyBorder="1" applyAlignment="1">
      <alignment horizontal="left" vertical="center"/>
    </xf>
    <xf numFmtId="0" fontId="1" fillId="2" borderId="2" xfId="1" applyFont="1" applyFill="1" applyBorder="1" applyAlignment="1" applyProtection="1">
      <alignment horizontal="center"/>
      <protection locked="0"/>
    </xf>
    <xf numFmtId="0" fontId="1" fillId="2" borderId="4" xfId="1" applyFont="1" applyFill="1" applyBorder="1" applyAlignment="1" applyProtection="1">
      <alignment horizontal="center"/>
      <protection locked="0"/>
    </xf>
    <xf numFmtId="0" fontId="2" fillId="0" borderId="2" xfId="1" applyFont="1" applyBorder="1" applyAlignment="1">
      <alignment horizontal="left" vertical="center"/>
    </xf>
    <xf numFmtId="0" fontId="3" fillId="0" borderId="4" xfId="1" applyFont="1" applyBorder="1"/>
    <xf numFmtId="0" fontId="6" fillId="0" borderId="74" xfId="1" applyFont="1" applyBorder="1" applyAlignment="1">
      <alignment horizontal="center" wrapText="1"/>
    </xf>
    <xf numFmtId="0" fontId="6" fillId="0" borderId="75" xfId="1" applyFont="1" applyBorder="1" applyAlignment="1">
      <alignment horizontal="center" wrapText="1"/>
    </xf>
    <xf numFmtId="0" fontId="3" fillId="0" borderId="2" xfId="1" applyFont="1" applyBorder="1" applyAlignment="1">
      <alignment horizontal="left"/>
    </xf>
    <xf numFmtId="0" fontId="1" fillId="2" borderId="7" xfId="1" applyFont="1" applyFill="1" applyBorder="1" applyAlignment="1" applyProtection="1">
      <alignment horizontal="center" vertical="center"/>
      <protection locked="0"/>
    </xf>
    <xf numFmtId="0" fontId="1" fillId="2" borderId="8" xfId="1" applyFont="1" applyFill="1" applyBorder="1" applyAlignment="1" applyProtection="1">
      <alignment horizontal="center" vertical="center"/>
      <protection locked="0"/>
    </xf>
    <xf numFmtId="0" fontId="34" fillId="0" borderId="2" xfId="1" applyBorder="1" applyAlignment="1">
      <alignment horizontal="left"/>
    </xf>
    <xf numFmtId="1" fontId="1" fillId="2" borderId="7" xfId="1" applyNumberFormat="1" applyFont="1" applyFill="1" applyBorder="1" applyAlignment="1" applyProtection="1">
      <alignment horizontal="center" vertical="center"/>
      <protection locked="0"/>
    </xf>
    <xf numFmtId="1" fontId="1" fillId="2" borderId="8" xfId="1" applyNumberFormat="1" applyFont="1" applyFill="1" applyBorder="1" applyAlignment="1" applyProtection="1">
      <alignment horizontal="center" vertical="center"/>
      <protection locked="0"/>
    </xf>
    <xf numFmtId="0" fontId="3" fillId="6" borderId="0" xfId="1" applyFont="1" applyFill="1" applyBorder="1" applyAlignment="1" applyProtection="1">
      <alignment horizontal="left" vertical="center" wrapText="1"/>
    </xf>
    <xf numFmtId="1" fontId="1" fillId="0" borderId="7" xfId="1" applyNumberFormat="1" applyFont="1" applyBorder="1" applyAlignment="1">
      <alignment horizontal="center" vertical="center"/>
    </xf>
    <xf numFmtId="1" fontId="1" fillId="0" borderId="8" xfId="1" applyNumberFormat="1" applyFont="1" applyBorder="1" applyAlignment="1">
      <alignment horizontal="center" vertical="center"/>
    </xf>
    <xf numFmtId="1" fontId="1" fillId="2" borderId="7" xfId="1" applyNumberFormat="1" applyFont="1" applyFill="1" applyBorder="1" applyAlignment="1" applyProtection="1">
      <alignment horizontal="center"/>
      <protection locked="0"/>
    </xf>
    <xf numFmtId="1" fontId="1" fillId="2" borderId="8" xfId="1" applyNumberFormat="1" applyFont="1" applyFill="1" applyBorder="1" applyAlignment="1" applyProtection="1">
      <alignment horizontal="center"/>
      <protection locked="0"/>
    </xf>
    <xf numFmtId="0" fontId="4" fillId="0" borderId="20" xfId="1" applyFont="1" applyBorder="1" applyAlignment="1">
      <alignment vertical="center" wrapText="1"/>
    </xf>
    <xf numFmtId="0" fontId="34" fillId="0" borderId="11" xfId="1" applyBorder="1" applyAlignment="1">
      <alignment vertical="center"/>
    </xf>
    <xf numFmtId="0" fontId="34" fillId="0" borderId="23" xfId="1" applyBorder="1" applyAlignment="1">
      <alignment vertical="center"/>
    </xf>
    <xf numFmtId="0" fontId="34" fillId="0" borderId="24" xfId="1" applyBorder="1" applyAlignment="1">
      <alignment vertical="center"/>
    </xf>
    <xf numFmtId="1" fontId="4" fillId="0" borderId="31" xfId="1" applyNumberFormat="1" applyFont="1" applyBorder="1" applyAlignment="1">
      <alignment horizontal="center" vertical="center" wrapText="1"/>
    </xf>
    <xf numFmtId="1" fontId="3" fillId="0" borderId="32" xfId="1" applyNumberFormat="1" applyFont="1" applyBorder="1" applyAlignment="1">
      <alignment horizontal="center" vertical="center" wrapText="1"/>
    </xf>
    <xf numFmtId="0" fontId="4" fillId="0" borderId="21"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2" fillId="0" borderId="21" xfId="1" applyFont="1" applyBorder="1" applyAlignment="1">
      <alignment vertical="center"/>
    </xf>
    <xf numFmtId="0" fontId="1" fillId="0" borderId="22" xfId="1" applyFont="1" applyBorder="1" applyAlignment="1">
      <alignment vertical="center"/>
    </xf>
    <xf numFmtId="0" fontId="1" fillId="0" borderId="25" xfId="1" applyFont="1" applyBorder="1" applyAlignment="1">
      <alignment vertical="center"/>
    </xf>
    <xf numFmtId="0" fontId="7" fillId="0" borderId="20" xfId="1" applyFont="1" applyBorder="1" applyAlignment="1">
      <alignment vertical="center" wrapText="1"/>
    </xf>
    <xf numFmtId="0" fontId="1" fillId="0" borderId="5" xfId="1" applyFont="1" applyBorder="1" applyAlignment="1">
      <alignment vertical="center" wrapText="1"/>
    </xf>
    <xf numFmtId="0" fontId="1" fillId="0" borderId="23" xfId="1" applyFont="1" applyBorder="1" applyAlignment="1">
      <alignment vertical="center" wrapText="1"/>
    </xf>
    <xf numFmtId="1" fontId="1" fillId="3" borderId="21" xfId="1" applyNumberFormat="1" applyFont="1" applyFill="1" applyBorder="1" applyAlignment="1">
      <alignment horizontal="center" vertical="center"/>
    </xf>
    <xf numFmtId="1" fontId="1" fillId="3" borderId="22" xfId="1" applyNumberFormat="1" applyFont="1" applyFill="1" applyBorder="1" applyAlignment="1">
      <alignment horizontal="center" vertical="center"/>
    </xf>
    <xf numFmtId="1" fontId="1" fillId="3" borderId="25" xfId="1" applyNumberFormat="1" applyFont="1" applyFill="1" applyBorder="1" applyAlignment="1">
      <alignment horizontal="center" vertical="center"/>
    </xf>
    <xf numFmtId="1" fontId="1" fillId="2" borderId="10" xfId="1" applyNumberFormat="1" applyFont="1" applyFill="1" applyBorder="1" applyAlignment="1" applyProtection="1">
      <alignment horizontal="center" vertical="center"/>
      <protection locked="0"/>
    </xf>
    <xf numFmtId="1" fontId="1" fillId="2" borderId="58" xfId="1" applyNumberFormat="1" applyFont="1" applyFill="1" applyBorder="1" applyAlignment="1" applyProtection="1">
      <alignment horizontal="center" vertical="center"/>
      <protection locked="0"/>
    </xf>
    <xf numFmtId="1" fontId="1" fillId="2" borderId="59" xfId="1" applyNumberFormat="1" applyFont="1" applyFill="1" applyBorder="1" applyAlignment="1" applyProtection="1">
      <alignment horizontal="center" vertical="center"/>
      <protection locked="0"/>
    </xf>
    <xf numFmtId="0" fontId="4" fillId="0" borderId="22" xfId="1" applyFont="1" applyBorder="1" applyAlignment="1">
      <alignment horizontal="center" vertical="center" wrapText="1"/>
    </xf>
    <xf numFmtId="0" fontId="14" fillId="0" borderId="3" xfId="1" applyFont="1" applyBorder="1" applyAlignment="1"/>
    <xf numFmtId="0" fontId="14" fillId="0" borderId="4" xfId="1" applyFont="1" applyBorder="1" applyAlignment="1"/>
    <xf numFmtId="1" fontId="1" fillId="4" borderId="36" xfId="1" applyNumberFormat="1" applyFont="1" applyFill="1" applyBorder="1" applyAlignment="1">
      <alignment horizontal="center"/>
    </xf>
    <xf numFmtId="1" fontId="1" fillId="0" borderId="37" xfId="1" applyNumberFormat="1" applyFont="1" applyBorder="1" applyAlignment="1">
      <alignment horizontal="center"/>
    </xf>
    <xf numFmtId="1" fontId="1" fillId="0" borderId="38" xfId="1" applyNumberFormat="1" applyFont="1" applyBorder="1" applyAlignment="1">
      <alignment horizontal="center"/>
    </xf>
    <xf numFmtId="1" fontId="1" fillId="2" borderId="50" xfId="1" applyNumberFormat="1" applyFont="1" applyFill="1" applyBorder="1" applyAlignment="1" applyProtection="1">
      <alignment horizontal="center" vertical="center"/>
      <protection locked="0"/>
    </xf>
    <xf numFmtId="1" fontId="1" fillId="2" borderId="51" xfId="1" applyNumberFormat="1" applyFont="1" applyFill="1" applyBorder="1" applyAlignment="1" applyProtection="1">
      <alignment horizontal="center" vertical="center"/>
      <protection locked="0"/>
    </xf>
    <xf numFmtId="1" fontId="1" fillId="2" borderId="52" xfId="1" applyNumberFormat="1" applyFont="1" applyFill="1" applyBorder="1" applyAlignment="1" applyProtection="1">
      <alignment horizontal="center" vertical="center"/>
      <protection locked="0"/>
    </xf>
    <xf numFmtId="1" fontId="1" fillId="4" borderId="37" xfId="1" applyNumberFormat="1" applyFont="1" applyFill="1" applyBorder="1" applyAlignment="1">
      <alignment horizontal="center"/>
    </xf>
    <xf numFmtId="1" fontId="1" fillId="4" borderId="38" xfId="1" applyNumberFormat="1" applyFont="1" applyFill="1" applyBorder="1" applyAlignment="1">
      <alignment horizontal="center"/>
    </xf>
    <xf numFmtId="1" fontId="1" fillId="2" borderId="60" xfId="1" applyNumberFormat="1" applyFont="1" applyFill="1" applyBorder="1" applyAlignment="1" applyProtection="1">
      <alignment horizontal="center" vertical="center"/>
      <protection locked="0"/>
    </xf>
    <xf numFmtId="0" fontId="2" fillId="0" borderId="21" xfId="1" applyFont="1" applyBorder="1" applyAlignment="1">
      <alignment vertical="center" wrapText="1"/>
    </xf>
    <xf numFmtId="0" fontId="2" fillId="0" borderId="22" xfId="1" applyFont="1" applyBorder="1" applyAlignment="1">
      <alignment vertical="center" wrapText="1"/>
    </xf>
    <xf numFmtId="0" fontId="2" fillId="0" borderId="25" xfId="1" applyFont="1" applyBorder="1" applyAlignment="1">
      <alignment vertical="center" wrapText="1"/>
    </xf>
    <xf numFmtId="1" fontId="1" fillId="3" borderId="36" xfId="1" applyNumberFormat="1" applyFont="1" applyFill="1" applyBorder="1" applyAlignment="1">
      <alignment horizontal="center" vertical="center" wrapText="1"/>
    </xf>
    <xf numFmtId="1" fontId="1" fillId="3" borderId="37" xfId="1" applyNumberFormat="1" applyFont="1" applyFill="1" applyBorder="1" applyAlignment="1">
      <alignment horizontal="center" vertical="center" wrapText="1"/>
    </xf>
    <xf numFmtId="1" fontId="1" fillId="3" borderId="38" xfId="1" applyNumberFormat="1" applyFont="1" applyFill="1" applyBorder="1" applyAlignment="1">
      <alignment horizontal="center" vertical="center" wrapText="1"/>
    </xf>
    <xf numFmtId="1" fontId="1" fillId="2" borderId="50" xfId="1" applyNumberFormat="1" applyFont="1" applyFill="1" applyBorder="1" applyAlignment="1" applyProtection="1">
      <alignment horizontal="center" vertical="center" wrapText="1"/>
      <protection locked="0"/>
    </xf>
    <xf numFmtId="1" fontId="4" fillId="0" borderId="32" xfId="1" applyNumberFormat="1" applyFont="1" applyBorder="1" applyAlignment="1">
      <alignment horizontal="center" vertical="center" wrapText="1"/>
    </xf>
    <xf numFmtId="0" fontId="2" fillId="0" borderId="22" xfId="1" applyFont="1" applyBorder="1" applyAlignment="1">
      <alignment vertical="center"/>
    </xf>
    <xf numFmtId="0" fontId="2" fillId="0" borderId="25" xfId="1" applyFont="1" applyBorder="1" applyAlignment="1">
      <alignment vertical="center"/>
    </xf>
    <xf numFmtId="0" fontId="7" fillId="0" borderId="21" xfId="1" applyFont="1" applyBorder="1" applyAlignment="1">
      <alignment vertical="center" wrapText="1"/>
    </xf>
    <xf numFmtId="0" fontId="7" fillId="0" borderId="22" xfId="1" applyFont="1" applyBorder="1" applyAlignment="1">
      <alignment vertical="center" wrapText="1"/>
    </xf>
    <xf numFmtId="0" fontId="7" fillId="0" borderId="25" xfId="1" applyFont="1" applyBorder="1" applyAlignment="1">
      <alignment vertical="center" wrapText="1"/>
    </xf>
    <xf numFmtId="1" fontId="1" fillId="3" borderId="0" xfId="1" applyNumberFormat="1" applyFont="1" applyFill="1" applyBorder="1" applyAlignment="1">
      <alignment horizontal="center" vertical="center"/>
    </xf>
    <xf numFmtId="1" fontId="1" fillId="3" borderId="33" xfId="1" applyNumberFormat="1" applyFont="1" applyFill="1" applyBorder="1" applyAlignment="1">
      <alignment horizontal="center" vertical="center"/>
    </xf>
    <xf numFmtId="0" fontId="2" fillId="0" borderId="21" xfId="1" applyFont="1" applyBorder="1" applyAlignment="1" applyProtection="1">
      <alignment vertical="center"/>
      <protection locked="0"/>
    </xf>
    <xf numFmtId="0" fontId="2" fillId="0" borderId="22" xfId="1" applyFont="1" applyBorder="1" applyAlignment="1" applyProtection="1">
      <alignment vertical="center"/>
      <protection locked="0"/>
    </xf>
    <xf numFmtId="0" fontId="2" fillId="0" borderId="25" xfId="1" applyFont="1" applyBorder="1" applyAlignment="1" applyProtection="1">
      <alignment vertical="center"/>
      <protection locked="0"/>
    </xf>
    <xf numFmtId="0" fontId="7" fillId="0" borderId="21" xfId="1" applyFont="1" applyBorder="1" applyAlignment="1" applyProtection="1">
      <alignment vertical="center" wrapText="1"/>
      <protection locked="0"/>
    </xf>
    <xf numFmtId="0" fontId="7" fillId="0" borderId="22" xfId="1" applyFont="1" applyBorder="1" applyAlignment="1" applyProtection="1">
      <alignment vertical="center" wrapText="1"/>
      <protection locked="0"/>
    </xf>
    <xf numFmtId="0" fontId="7" fillId="0" borderId="25" xfId="1" applyFont="1" applyBorder="1" applyAlignment="1" applyProtection="1">
      <alignment vertical="center" wrapText="1"/>
      <protection locked="0"/>
    </xf>
    <xf numFmtId="1" fontId="1" fillId="4" borderId="36" xfId="1" applyNumberFormat="1" applyFont="1" applyFill="1" applyBorder="1" applyAlignment="1" applyProtection="1">
      <alignment horizontal="center" vertical="center"/>
      <protection locked="0"/>
    </xf>
    <xf numFmtId="1" fontId="1" fillId="4" borderId="37" xfId="1" applyNumberFormat="1" applyFont="1" applyFill="1" applyBorder="1" applyAlignment="1" applyProtection="1">
      <alignment horizontal="center" vertical="center"/>
      <protection locked="0"/>
    </xf>
    <xf numFmtId="1" fontId="1" fillId="4" borderId="38" xfId="1" applyNumberFormat="1" applyFont="1" applyFill="1" applyBorder="1" applyAlignment="1" applyProtection="1">
      <alignment horizontal="center" vertical="center"/>
      <protection locked="0"/>
    </xf>
    <xf numFmtId="0" fontId="7" fillId="0" borderId="2" xfId="1" applyFont="1" applyBorder="1" applyAlignment="1">
      <alignment vertical="center" wrapText="1"/>
    </xf>
    <xf numFmtId="0" fontId="1" fillId="0" borderId="78" xfId="1" applyFont="1" applyBorder="1" applyAlignment="1">
      <alignment vertical="center"/>
    </xf>
    <xf numFmtId="0" fontId="1" fillId="0" borderId="11" xfId="1" applyFont="1" applyBorder="1" applyAlignment="1">
      <alignment vertical="center"/>
    </xf>
    <xf numFmtId="0" fontId="1" fillId="0" borderId="23" xfId="1" applyFont="1" applyBorder="1" applyAlignment="1">
      <alignment vertical="center"/>
    </xf>
    <xf numFmtId="0" fontId="1" fillId="0" borderId="24" xfId="1" applyFont="1" applyBorder="1" applyAlignment="1">
      <alignment vertical="center"/>
    </xf>
    <xf numFmtId="0" fontId="7" fillId="0" borderId="5" xfId="1" applyFont="1" applyBorder="1" applyAlignment="1">
      <alignment vertical="center" wrapText="1"/>
    </xf>
    <xf numFmtId="1" fontId="1" fillId="4" borderId="5" xfId="1" applyNumberFormat="1" applyFont="1" applyFill="1" applyBorder="1" applyAlignment="1">
      <alignment horizontal="center" vertical="center"/>
    </xf>
    <xf numFmtId="1" fontId="1" fillId="4" borderId="23" xfId="1" applyNumberFormat="1" applyFont="1" applyFill="1" applyBorder="1" applyAlignment="1">
      <alignment horizontal="center" vertical="center"/>
    </xf>
    <xf numFmtId="1" fontId="1" fillId="4" borderId="20" xfId="1" applyNumberFormat="1" applyFont="1" applyFill="1" applyBorder="1" applyAlignment="1">
      <alignment horizontal="center" vertical="center"/>
    </xf>
    <xf numFmtId="1" fontId="7" fillId="0" borderId="21" xfId="1" applyNumberFormat="1" applyFont="1" applyFill="1" applyBorder="1" applyAlignment="1" applyProtection="1">
      <alignment vertical="center" wrapText="1"/>
      <protection locked="0"/>
    </xf>
    <xf numFmtId="1" fontId="7" fillId="0" borderId="22" xfId="1" applyNumberFormat="1" applyFont="1" applyFill="1" applyBorder="1" applyAlignment="1" applyProtection="1">
      <alignment vertical="center" wrapText="1"/>
      <protection locked="0"/>
    </xf>
    <xf numFmtId="1" fontId="7" fillId="0" borderId="25" xfId="1" applyNumberFormat="1" applyFont="1" applyFill="1" applyBorder="1" applyAlignment="1" applyProtection="1">
      <alignment vertical="center" wrapText="1"/>
      <protection locked="0"/>
    </xf>
    <xf numFmtId="1" fontId="1" fillId="0" borderId="20" xfId="1" applyNumberFormat="1" applyFont="1" applyFill="1" applyBorder="1" applyAlignment="1" applyProtection="1">
      <alignment horizontal="center" vertical="center"/>
      <protection locked="0"/>
    </xf>
    <xf numFmtId="1" fontId="1" fillId="0" borderId="11" xfId="1" applyNumberFormat="1" applyFont="1" applyFill="1" applyBorder="1" applyAlignment="1" applyProtection="1">
      <alignment horizontal="center" vertical="center"/>
      <protection locked="0"/>
    </xf>
    <xf numFmtId="1" fontId="1" fillId="0" borderId="5" xfId="1" applyNumberFormat="1" applyFont="1" applyFill="1" applyBorder="1" applyAlignment="1" applyProtection="1">
      <alignment horizontal="center" vertical="center"/>
      <protection locked="0"/>
    </xf>
    <xf numFmtId="1" fontId="1" fillId="0" borderId="6" xfId="1" applyNumberFormat="1" applyFont="1" applyFill="1" applyBorder="1" applyAlignment="1" applyProtection="1">
      <alignment horizontal="center" vertical="center"/>
      <protection locked="0"/>
    </xf>
    <xf numFmtId="1" fontId="1" fillId="0" borderId="23" xfId="1" applyNumberFormat="1" applyFont="1" applyFill="1" applyBorder="1" applyAlignment="1" applyProtection="1">
      <alignment horizontal="center" vertical="center"/>
      <protection locked="0"/>
    </xf>
    <xf numFmtId="1" fontId="1" fillId="0" borderId="24" xfId="1" applyNumberFormat="1" applyFont="1" applyFill="1" applyBorder="1" applyAlignment="1" applyProtection="1">
      <alignment horizontal="center" vertical="center"/>
      <protection locked="0"/>
    </xf>
    <xf numFmtId="1" fontId="4" fillId="0" borderId="31" xfId="1" applyNumberFormat="1" applyFont="1" applyFill="1" applyBorder="1" applyAlignment="1">
      <alignment horizontal="center" vertical="center" wrapText="1"/>
    </xf>
    <xf numFmtId="1" fontId="3" fillId="0" borderId="32" xfId="1" applyNumberFormat="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20" fillId="0" borderId="62" xfId="1" applyFont="1" applyBorder="1" applyAlignment="1">
      <alignment vertical="top" wrapText="1"/>
    </xf>
    <xf numFmtId="0" fontId="34" fillId="0" borderId="65" xfId="1" applyBorder="1" applyAlignment="1">
      <alignment vertical="top" wrapText="1"/>
    </xf>
    <xf numFmtId="0" fontId="34" fillId="0" borderId="67" xfId="1" applyBorder="1" applyAlignment="1">
      <alignment vertical="top" wrapText="1"/>
    </xf>
    <xf numFmtId="0" fontId="21" fillId="5" borderId="62" xfId="1" applyFont="1" applyFill="1" applyBorder="1" applyAlignment="1">
      <alignment horizontal="center" vertical="center" wrapText="1"/>
    </xf>
    <xf numFmtId="0" fontId="21" fillId="5" borderId="63" xfId="1" applyFont="1" applyFill="1" applyBorder="1" applyAlignment="1">
      <alignment horizontal="center" vertical="center" wrapText="1"/>
    </xf>
    <xf numFmtId="0" fontId="21" fillId="5" borderId="64" xfId="1" applyFont="1" applyFill="1" applyBorder="1" applyAlignment="1">
      <alignment horizontal="center" vertical="center" wrapText="1"/>
    </xf>
    <xf numFmtId="0" fontId="21" fillId="5" borderId="65" xfId="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1" fillId="5" borderId="66" xfId="1" applyFont="1" applyFill="1" applyBorder="1" applyAlignment="1">
      <alignment horizontal="center" vertical="center" wrapText="1"/>
    </xf>
    <xf numFmtId="0" fontId="21" fillId="5" borderId="67" xfId="1" applyFont="1" applyFill="1" applyBorder="1" applyAlignment="1">
      <alignment horizontal="center" vertical="center" wrapText="1"/>
    </xf>
    <xf numFmtId="0" fontId="21" fillId="5" borderId="54" xfId="1" applyFont="1" applyFill="1" applyBorder="1" applyAlignment="1">
      <alignment horizontal="center" vertical="center" wrapText="1"/>
    </xf>
    <xf numFmtId="0" fontId="21" fillId="5" borderId="68" xfId="1" applyFont="1" applyFill="1" applyBorder="1" applyAlignment="1">
      <alignment horizontal="center" vertical="center" wrapText="1"/>
    </xf>
    <xf numFmtId="0" fontId="34" fillId="0" borderId="7" xfId="1" applyFill="1" applyBorder="1" applyAlignment="1">
      <alignment horizontal="center" vertical="top" wrapText="1"/>
    </xf>
    <xf numFmtId="0" fontId="34" fillId="0" borderId="9" xfId="1" applyFill="1" applyBorder="1" applyAlignment="1">
      <alignment horizontal="center" vertical="top" wrapText="1"/>
    </xf>
    <xf numFmtId="0" fontId="34" fillId="0" borderId="8" xfId="1" applyFill="1" applyBorder="1" applyAlignment="1">
      <alignment horizontal="center" vertical="top" wrapText="1"/>
    </xf>
    <xf numFmtId="1" fontId="7" fillId="0" borderId="21" xfId="1" applyNumberFormat="1" applyFont="1" applyFill="1" applyBorder="1" applyAlignment="1">
      <alignment vertical="center" wrapText="1"/>
    </xf>
    <xf numFmtId="1" fontId="7" fillId="0" borderId="22" xfId="1" applyNumberFormat="1" applyFont="1" applyFill="1" applyBorder="1" applyAlignment="1">
      <alignment vertical="center" wrapText="1"/>
    </xf>
    <xf numFmtId="0" fontId="2" fillId="0" borderId="21" xfId="1" applyFont="1" applyFill="1" applyBorder="1" applyAlignment="1">
      <alignment vertical="center"/>
    </xf>
    <xf numFmtId="0" fontId="2" fillId="0" borderId="22" xfId="1" applyFont="1" applyFill="1" applyBorder="1" applyAlignment="1">
      <alignment vertical="center"/>
    </xf>
    <xf numFmtId="0" fontId="2" fillId="0" borderId="25" xfId="1" applyFont="1" applyFill="1" applyBorder="1" applyAlignment="1">
      <alignment vertical="center"/>
    </xf>
    <xf numFmtId="0" fontId="1" fillId="0" borderId="2"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protection locked="0"/>
    </xf>
    <xf numFmtId="1" fontId="1" fillId="0" borderId="2" xfId="1" applyNumberFormat="1" applyFont="1" applyFill="1" applyBorder="1" applyAlignment="1" applyProtection="1">
      <alignment horizontal="center" vertical="center"/>
      <protection locked="0"/>
    </xf>
    <xf numFmtId="1" fontId="1" fillId="0" borderId="3" xfId="1" applyNumberFormat="1" applyFont="1" applyFill="1" applyBorder="1" applyAlignment="1" applyProtection="1">
      <alignment horizontal="center" vertical="center"/>
      <protection locked="0"/>
    </xf>
    <xf numFmtId="1" fontId="7" fillId="0" borderId="20" xfId="1" applyNumberFormat="1" applyFont="1" applyFill="1" applyBorder="1" applyAlignment="1">
      <alignment vertical="center" wrapText="1"/>
    </xf>
    <xf numFmtId="1" fontId="1" fillId="0" borderId="5" xfId="1" applyNumberFormat="1" applyFont="1" applyFill="1" applyBorder="1" applyAlignment="1">
      <alignment vertical="center" wrapText="1"/>
    </xf>
    <xf numFmtId="1" fontId="1" fillId="0" borderId="23" xfId="1" applyNumberFormat="1" applyFont="1" applyFill="1" applyBorder="1" applyAlignment="1">
      <alignment vertical="center" wrapText="1"/>
    </xf>
    <xf numFmtId="0" fontId="1" fillId="0" borderId="2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4" xfId="1" applyFont="1" applyFill="1" applyBorder="1" applyAlignment="1">
      <alignment horizontal="center" vertical="center"/>
    </xf>
    <xf numFmtId="0" fontId="4" fillId="0" borderId="22" xfId="1" applyFont="1" applyFill="1" applyBorder="1" applyAlignment="1">
      <alignment horizontal="center" vertical="center" wrapText="1"/>
    </xf>
    <xf numFmtId="1" fontId="7" fillId="0" borderId="25" xfId="1" applyNumberFormat="1" applyFont="1" applyFill="1" applyBorder="1" applyAlignment="1">
      <alignment vertical="center" wrapText="1"/>
    </xf>
    <xf numFmtId="1" fontId="7" fillId="0" borderId="5" xfId="1" applyNumberFormat="1" applyFont="1" applyFill="1" applyBorder="1" applyAlignment="1">
      <alignment vertical="center" wrapText="1"/>
    </xf>
    <xf numFmtId="1" fontId="10" fillId="0" borderId="47" xfId="1" applyNumberFormat="1" applyFont="1" applyFill="1" applyBorder="1" applyAlignment="1">
      <alignment horizontal="center" vertical="center" wrapText="1"/>
    </xf>
    <xf numFmtId="1" fontId="10" fillId="0" borderId="48" xfId="1" applyNumberFormat="1" applyFont="1" applyFill="1" applyBorder="1" applyAlignment="1">
      <alignment horizontal="center" vertical="center" wrapText="1"/>
    </xf>
    <xf numFmtId="1" fontId="16" fillId="0" borderId="20" xfId="1" applyNumberFormat="1" applyFont="1" applyFill="1" applyBorder="1" applyAlignment="1">
      <alignment horizontal="center" vertical="center"/>
    </xf>
    <xf numFmtId="1" fontId="16" fillId="0" borderId="11" xfId="1" applyNumberFormat="1" applyFont="1" applyFill="1" applyBorder="1" applyAlignment="1">
      <alignment horizontal="center" vertical="center"/>
    </xf>
    <xf numFmtId="1" fontId="16" fillId="0" borderId="5" xfId="1" applyNumberFormat="1" applyFont="1" applyFill="1" applyBorder="1" applyAlignment="1">
      <alignment horizontal="center" vertical="center"/>
    </xf>
    <xf numFmtId="1" fontId="16" fillId="0" borderId="6" xfId="1" applyNumberFormat="1" applyFont="1" applyFill="1" applyBorder="1" applyAlignment="1">
      <alignment horizontal="center" vertical="center"/>
    </xf>
    <xf numFmtId="1" fontId="16" fillId="0" borderId="23" xfId="1" applyNumberFormat="1" applyFont="1" applyFill="1" applyBorder="1" applyAlignment="1">
      <alignment horizontal="center" vertical="center"/>
    </xf>
    <xf numFmtId="1" fontId="16" fillId="0" borderId="24" xfId="1" applyNumberFormat="1" applyFont="1" applyFill="1" applyBorder="1" applyAlignment="1">
      <alignment horizontal="center" vertical="center"/>
    </xf>
    <xf numFmtId="1" fontId="1" fillId="0" borderId="20" xfId="1" applyNumberFormat="1" applyFont="1" applyFill="1" applyBorder="1" applyAlignment="1">
      <alignment horizontal="center" vertical="center" wrapText="1"/>
    </xf>
    <xf numFmtId="1" fontId="1" fillId="0" borderId="11" xfId="1" applyNumberFormat="1" applyFont="1" applyFill="1" applyBorder="1" applyAlignment="1">
      <alignment horizontal="center" vertical="center" wrapText="1"/>
    </xf>
    <xf numFmtId="1" fontId="1" fillId="0" borderId="5" xfId="1" applyNumberFormat="1" applyFont="1" applyFill="1" applyBorder="1" applyAlignment="1">
      <alignment horizontal="center" vertical="center" wrapText="1"/>
    </xf>
    <xf numFmtId="1" fontId="1" fillId="0" borderId="6" xfId="1" applyNumberFormat="1" applyFont="1" applyFill="1" applyBorder="1" applyAlignment="1">
      <alignment horizontal="center" vertical="center" wrapText="1"/>
    </xf>
    <xf numFmtId="1" fontId="1" fillId="0" borderId="23" xfId="1" applyNumberFormat="1" applyFont="1" applyFill="1" applyBorder="1" applyAlignment="1">
      <alignment horizontal="center" vertical="center" wrapText="1"/>
    </xf>
    <xf numFmtId="1" fontId="1" fillId="0" borderId="24" xfId="1" applyNumberFormat="1" applyFont="1" applyFill="1" applyBorder="1" applyAlignment="1">
      <alignment horizontal="center" vertical="center" wrapText="1"/>
    </xf>
    <xf numFmtId="1" fontId="1" fillId="0" borderId="4" xfId="1" applyNumberFormat="1" applyFont="1" applyFill="1" applyBorder="1" applyAlignment="1" applyProtection="1">
      <alignment horizontal="center" vertical="center"/>
      <protection locked="0"/>
    </xf>
    <xf numFmtId="0" fontId="7" fillId="0" borderId="21" xfId="1" applyFont="1" applyFill="1" applyBorder="1" applyAlignment="1">
      <alignment horizontal="center" vertical="center" wrapText="1"/>
    </xf>
    <xf numFmtId="0" fontId="7" fillId="0" borderId="22" xfId="1" applyFont="1" applyFill="1" applyBorder="1" applyAlignment="1">
      <alignment horizontal="center" vertical="center" wrapText="1"/>
    </xf>
    <xf numFmtId="0" fontId="7" fillId="0" borderId="25" xfId="1" applyFont="1" applyFill="1" applyBorder="1" applyAlignment="1">
      <alignment horizontal="center" vertical="center" wrapText="1"/>
    </xf>
    <xf numFmtId="1" fontId="10" fillId="0" borderId="23" xfId="1" applyNumberFormat="1" applyFont="1" applyFill="1" applyBorder="1" applyAlignment="1">
      <alignment horizontal="center" vertical="center" wrapText="1"/>
    </xf>
    <xf numFmtId="1" fontId="10" fillId="0" borderId="33" xfId="1" applyNumberFormat="1" applyFont="1" applyFill="1" applyBorder="1" applyAlignment="1">
      <alignment horizontal="center" vertical="center" wrapText="1"/>
    </xf>
    <xf numFmtId="1" fontId="10" fillId="0" borderId="3" xfId="1"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252</xdr:row>
      <xdr:rowOff>28575</xdr:rowOff>
    </xdr:from>
    <xdr:to>
      <xdr:col>13</xdr:col>
      <xdr:colOff>95250</xdr:colOff>
      <xdr:row>273</xdr:row>
      <xdr:rowOff>89540</xdr:rowOff>
    </xdr:to>
    <xdr:sp macro="" textlink="">
      <xdr:nvSpPr>
        <xdr:cNvPr id="2" name="Text Box 1"/>
        <xdr:cNvSpPr txBox="1">
          <a:spLocks noChangeArrowheads="1"/>
        </xdr:cNvSpPr>
      </xdr:nvSpPr>
      <xdr:spPr bwMode="auto">
        <a:xfrm>
          <a:off x="76200" y="29136975"/>
          <a:ext cx="13601700" cy="306134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each year for all kinds of residues and substances must at least equal 0,4 % of the bovines slaughtered the previous year, with the following breakdown:</a:t>
          </a:r>
        </a:p>
        <a:p>
          <a:pPr algn="l" rtl="0">
            <a:defRPr sz="1000"/>
          </a:pPr>
          <a:r>
            <a:rPr lang="es-UY" sz="1100" b="1" i="1" u="none" strike="noStrike" baseline="0">
              <a:solidFill>
                <a:srgbClr val="000000"/>
              </a:solidFill>
              <a:latin typeface="Arial"/>
              <a:cs typeface="Arial"/>
            </a:rPr>
            <a:t>Group A: 0,25 % divided as follows:</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 one half of the samples are to be taken from live animals on the holding; (by derogation, 25 % of samples analysed for the research of Group A 5 substances can be taken from appropriate material (feedingstuffs, drinking water, etc.))</a:t>
          </a:r>
        </a:p>
        <a:p>
          <a:pPr algn="l" rtl="0">
            <a:defRPr sz="1000"/>
          </a:pPr>
          <a:r>
            <a:rPr lang="es-UY" sz="1100" b="0" i="0" u="none" strike="noStrike" baseline="0">
              <a:solidFill>
                <a:srgbClr val="000000"/>
              </a:solidFill>
              <a:latin typeface="Arial"/>
              <a:cs typeface="Arial"/>
            </a:rPr>
            <a:t>- one half of the samples are to be taken at the slaughterhouse. </a:t>
          </a:r>
        </a:p>
        <a:p>
          <a:pPr algn="l" rtl="0">
            <a:defRPr sz="1000"/>
          </a:pPr>
          <a:r>
            <a:rPr lang="es-UY" sz="1100" b="0" i="0" u="none" strike="noStrike" baseline="0">
              <a:solidFill>
                <a:srgbClr val="000000"/>
              </a:solidFill>
              <a:latin typeface="Arial"/>
              <a:cs typeface="Arial"/>
            </a:rPr>
            <a:t>• Each sub-group in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 The balance must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0,15 % divided as follows: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must be allocated according to the situation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with half being taken on-farm and half at slaughterhouse.  - Of the samples to be tested for Group B, 40% of these have been allocated to Group B1, 50% to Group B2 and 10% to Group B3.</a:t>
          </a:r>
          <a:endParaRPr lang="es-UY"/>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221</xdr:row>
      <xdr:rowOff>0</xdr:rowOff>
    </xdr:from>
    <xdr:to>
      <xdr:col>12</xdr:col>
      <xdr:colOff>26671</xdr:colOff>
      <xdr:row>241</xdr:row>
      <xdr:rowOff>49532</xdr:rowOff>
    </xdr:to>
    <xdr:sp macro="" textlink="">
      <xdr:nvSpPr>
        <xdr:cNvPr id="2"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twoCellAnchor>
    <xdr:from>
      <xdr:col>1</xdr:col>
      <xdr:colOff>9525</xdr:colOff>
      <xdr:row>221</xdr:row>
      <xdr:rowOff>0</xdr:rowOff>
    </xdr:from>
    <xdr:to>
      <xdr:col>12</xdr:col>
      <xdr:colOff>26671</xdr:colOff>
      <xdr:row>241</xdr:row>
      <xdr:rowOff>49532</xdr:rowOff>
    </xdr:to>
    <xdr:sp macro="" textlink="">
      <xdr:nvSpPr>
        <xdr:cNvPr id="4" name="Text Box 1"/>
        <xdr:cNvSpPr txBox="1">
          <a:spLocks noChangeArrowheads="1"/>
        </xdr:cNvSpPr>
      </xdr:nvSpPr>
      <xdr:spPr bwMode="auto">
        <a:xfrm>
          <a:off x="238125" y="24431625"/>
          <a:ext cx="10456546" cy="2907032"/>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minimum number of animals to be checked for all kind of residues and substances must at least equal 0,05 % of sheep and goats over three months of age slaughtered the previous year, with the following breakdown:</a:t>
          </a:r>
        </a:p>
        <a:p>
          <a:pPr algn="l" rtl="0">
            <a:defRPr sz="1000"/>
          </a:pPr>
          <a:r>
            <a:rPr lang="es-UY" sz="1100" b="1" i="1" u="none" strike="noStrike" baseline="0">
              <a:solidFill>
                <a:srgbClr val="000000"/>
              </a:solidFill>
              <a:latin typeface="Arial"/>
              <a:cs typeface="Arial"/>
            </a:rPr>
            <a:t>Group A: 0,01 %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Each sub-group of Group A must be checked each year using a minimum of 5 % of the total number of samples to be collected for Group A.</a:t>
          </a:r>
        </a:p>
        <a:p>
          <a:pPr algn="l" rtl="0">
            <a:defRPr sz="1000"/>
          </a:pPr>
          <a:r>
            <a:rPr lang="es-UY" sz="1100" b="0" i="0" u="none" strike="noStrike" baseline="0">
              <a:solidFill>
                <a:srgbClr val="000000"/>
              </a:solidFill>
              <a:latin typeface="Arial"/>
              <a:cs typeface="Arial"/>
            </a:rPr>
            <a:t>The balance will be allocated according to the experience and background information of the country.</a:t>
          </a:r>
        </a:p>
        <a:p>
          <a:pPr algn="l" rtl="0">
            <a:defRPr sz="1000"/>
          </a:pPr>
          <a:r>
            <a:rPr lang="es-UY" sz="1100" b="1" i="1" u="none" strike="noStrike" baseline="0">
              <a:solidFill>
                <a:srgbClr val="000000"/>
              </a:solidFill>
              <a:latin typeface="Arial"/>
              <a:cs typeface="Arial"/>
            </a:rPr>
            <a:t>Group B: 0,04 %</a:t>
          </a:r>
          <a:endParaRPr lang="es-UY" sz="1100" b="0" i="0" u="none" strike="noStrike" baseline="0">
            <a:solidFill>
              <a:srgbClr val="000000"/>
            </a:solidFill>
            <a:latin typeface="Arial"/>
            <a:cs typeface="Arial"/>
          </a:endParaRPr>
        </a:p>
        <a:p>
          <a:pPr algn="l" rtl="0">
            <a:defRPr sz="1000"/>
          </a:pPr>
          <a:r>
            <a:rPr lang="es-UY" sz="1100" b="0" i="0" u="none" strike="noStrike" baseline="0">
              <a:solidFill>
                <a:srgbClr val="000000"/>
              </a:solidFill>
              <a:latin typeface="Arial"/>
              <a:cs typeface="Arial"/>
            </a:rPr>
            <a:t>30 % of the samples must be checked for Group B 1 substances.</a:t>
          </a:r>
        </a:p>
        <a:p>
          <a:pPr algn="l" rtl="0">
            <a:defRPr sz="1000"/>
          </a:pPr>
          <a:r>
            <a:rPr lang="es-UY" sz="1100" b="0" i="0" u="none" strike="noStrike" baseline="0">
              <a:solidFill>
                <a:srgbClr val="000000"/>
              </a:solidFill>
              <a:latin typeface="Arial"/>
              <a:cs typeface="Arial"/>
            </a:rPr>
            <a:t>30 % of the samples must be checked for Group B 2 substances.</a:t>
          </a:r>
        </a:p>
        <a:p>
          <a:pPr algn="l" rtl="0">
            <a:defRPr sz="1000"/>
          </a:pPr>
          <a:r>
            <a:rPr lang="es-UY" sz="1100" b="0" i="0" u="none" strike="noStrike" baseline="0">
              <a:solidFill>
                <a:srgbClr val="000000"/>
              </a:solidFill>
              <a:latin typeface="Arial"/>
              <a:cs typeface="Arial"/>
            </a:rPr>
            <a:t>10 % of the samples must be checked for Group B 3 substances.</a:t>
          </a:r>
        </a:p>
        <a:p>
          <a:pPr algn="l" rtl="0">
            <a:defRPr sz="1000"/>
          </a:pPr>
          <a:r>
            <a:rPr lang="es-UY" sz="1100" b="0" i="0" u="none" strike="noStrike" baseline="0">
              <a:solidFill>
                <a:srgbClr val="000000"/>
              </a:solidFill>
              <a:latin typeface="Arial"/>
              <a:cs typeface="Arial"/>
            </a:rPr>
            <a:t>The balance will be allocated according to the experience of the country.</a:t>
          </a:r>
        </a:p>
        <a:p>
          <a:pPr algn="l" rtl="0">
            <a:defRPr sz="1000"/>
          </a:pPr>
          <a:endParaRPr lang="es-UY" sz="1100" b="0"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the correct number of samples are tested, the spreadsheet has made the following calculations which distributes the balance of samples between each of the (sub) groups in the following way:                                                                                                                                                                                            - Of the samples to be tested for in Groups A1 - A6, one sixth of the total Group A samples are allocated to each subgroup.  </a:t>
          </a:r>
        </a:p>
        <a:p>
          <a:pPr algn="l" rtl="0">
            <a:defRPr sz="1000"/>
          </a:pPr>
          <a:r>
            <a:rPr lang="es-UY" sz="1100" b="1" i="0" u="none" strike="noStrike" baseline="0">
              <a:solidFill>
                <a:srgbClr val="000000"/>
              </a:solidFill>
              <a:latin typeface="Arial"/>
              <a:cs typeface="Arial"/>
            </a:rPr>
            <a:t>- Of the samples to be tested for Group B, 40% of these have been allocated to Group B1, 50% to Group B2 and 10% to Group B3.</a:t>
          </a:r>
          <a:endParaRPr lang="es-UY"/>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138</xdr:row>
      <xdr:rowOff>11430</xdr:rowOff>
    </xdr:from>
    <xdr:to>
      <xdr:col>13</xdr:col>
      <xdr:colOff>9525</xdr:colOff>
      <xdr:row>156</xdr:row>
      <xdr:rowOff>13</xdr:rowOff>
    </xdr:to>
    <xdr:sp macro="" textlink="">
      <xdr:nvSpPr>
        <xdr:cNvPr id="2" name="Text Box 2"/>
        <xdr:cNvSpPr txBox="1">
          <a:spLocks noChangeArrowheads="1"/>
        </xdr:cNvSpPr>
      </xdr:nvSpPr>
      <xdr:spPr bwMode="auto">
        <a:xfrm>
          <a:off x="762000" y="26109930"/>
          <a:ext cx="9153525" cy="3417583"/>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100" b="0" i="0" u="none" strike="noStrike" baseline="0">
              <a:solidFill>
                <a:srgbClr val="000000"/>
              </a:solidFill>
              <a:latin typeface="Arial"/>
              <a:cs typeface="Arial"/>
            </a:rPr>
            <a:t>The annual </a:t>
          </a:r>
          <a:r>
            <a:rPr lang="es-UY" sz="1100" b="1" i="0" u="none" strike="noStrike" baseline="0">
              <a:solidFill>
                <a:srgbClr val="000000"/>
              </a:solidFill>
              <a:latin typeface="Arial"/>
              <a:cs typeface="Arial"/>
            </a:rPr>
            <a:t>number of samples</a:t>
          </a:r>
          <a:r>
            <a:rPr lang="es-UY" sz="1100" b="0" i="0" u="none" strike="noStrike" baseline="0">
              <a:solidFill>
                <a:srgbClr val="000000"/>
              </a:solidFill>
              <a:latin typeface="Arial"/>
              <a:cs typeface="Arial"/>
            </a:rPr>
            <a:t> is </a:t>
          </a:r>
          <a:r>
            <a:rPr lang="es-UY" sz="1100" b="1" i="0" u="none" strike="noStrike" baseline="0">
              <a:solidFill>
                <a:srgbClr val="000000"/>
              </a:solidFill>
              <a:latin typeface="Arial"/>
              <a:cs typeface="Arial"/>
            </a:rPr>
            <a:t>1 per 15000 tonnes of the annual production of milk, with a minimum of 300 samples</a:t>
          </a:r>
          <a:r>
            <a:rPr lang="es-UY" sz="1100" b="0" i="0" u="none" strike="noStrike" baseline="0">
              <a:solidFill>
                <a:srgbClr val="000000"/>
              </a:solidFill>
              <a:latin typeface="Arial"/>
              <a:cs typeface="Arial"/>
            </a:rPr>
            <a:t>.</a:t>
          </a:r>
        </a:p>
        <a:p>
          <a:pPr algn="l" rtl="0">
            <a:defRPr sz="1000"/>
          </a:pPr>
          <a:r>
            <a:rPr lang="es-UY" sz="1100" b="0" i="0" u="none" strike="noStrike" baseline="0">
              <a:solidFill>
                <a:srgbClr val="000000"/>
              </a:solidFill>
              <a:latin typeface="Arial"/>
              <a:cs typeface="Arial"/>
            </a:rPr>
            <a:t>The following breakdown must be respected:</a:t>
          </a:r>
        </a:p>
        <a:p>
          <a:pPr algn="l" rtl="0">
            <a:defRPr sz="1000"/>
          </a:pPr>
          <a:r>
            <a:rPr lang="es-UY" sz="1100" b="0" i="0" u="none" strike="noStrike" baseline="0">
              <a:solidFill>
                <a:srgbClr val="000000"/>
              </a:solidFill>
              <a:latin typeface="Arial"/>
              <a:cs typeface="Arial"/>
            </a:rPr>
            <a:t>(a) 70 % of the samples must be examined for the presence of residues of veterinary drugs. In this case, </a:t>
          </a:r>
          <a:r>
            <a:rPr lang="es-UY" sz="1100" b="1" i="0" u="sng" strike="noStrike" baseline="0">
              <a:solidFill>
                <a:srgbClr val="000000"/>
              </a:solidFill>
              <a:latin typeface="Arial"/>
              <a:cs typeface="Arial"/>
            </a:rPr>
            <a:t>each sample has to be tested for at least four different compounds from</a:t>
          </a:r>
          <a:r>
            <a:rPr lang="es-UY" sz="1100" b="0" i="0" u="sng" strike="noStrike" baseline="0">
              <a:solidFill>
                <a:srgbClr val="000000"/>
              </a:solidFill>
              <a:latin typeface="Arial"/>
              <a:cs typeface="Arial"/>
            </a:rPr>
            <a:t> </a:t>
          </a:r>
          <a:r>
            <a:rPr lang="es-UY" sz="1100" b="1" i="0" u="sng" strike="noStrike" baseline="0">
              <a:solidFill>
                <a:srgbClr val="000000"/>
              </a:solidFill>
              <a:latin typeface="Arial"/>
              <a:cs typeface="Arial"/>
            </a:rPr>
            <a:t>at least three groups</a:t>
          </a:r>
          <a:r>
            <a:rPr lang="es-UY" sz="1100" b="0" i="0" u="none" strike="noStrike" baseline="0">
              <a:solidFill>
                <a:srgbClr val="000000"/>
              </a:solidFill>
              <a:latin typeface="Arial"/>
              <a:cs typeface="Arial"/>
            </a:rPr>
            <a:t> among groups A 6, B 1, B 2 (a) and B 2 (e).</a:t>
          </a:r>
        </a:p>
        <a:p>
          <a:pPr algn="l" rtl="0">
            <a:defRPr sz="1000"/>
          </a:pPr>
          <a:r>
            <a:rPr lang="es-UY" sz="1100" b="0" i="0" u="none" strike="noStrike" baseline="0">
              <a:solidFill>
                <a:srgbClr val="000000"/>
              </a:solidFill>
              <a:latin typeface="Arial"/>
              <a:cs typeface="Arial"/>
            </a:rPr>
            <a:t>(b) 15 % of the samples must be tested for the presence of residues designated in group B 3 of Annex of this document.</a:t>
          </a:r>
        </a:p>
        <a:p>
          <a:pPr algn="l" rtl="0">
            <a:defRPr sz="1000"/>
          </a:pPr>
          <a:r>
            <a:rPr lang="es-UY" sz="1100" b="0" i="0" u="none" strike="noStrike" baseline="0">
              <a:solidFill>
                <a:srgbClr val="000000"/>
              </a:solidFill>
              <a:latin typeface="Arial"/>
              <a:cs typeface="Arial"/>
            </a:rPr>
            <a:t>(c) The balance (15 %) must be allocated according to the situation of the country.</a:t>
          </a:r>
        </a:p>
        <a:p>
          <a:pPr algn="l" rtl="0">
            <a:defRPr sz="1000"/>
          </a:pPr>
          <a:endParaRPr lang="es-UY" sz="1100" b="1" i="0" u="none" strike="noStrike" baseline="0">
            <a:solidFill>
              <a:srgbClr val="000000"/>
            </a:solidFill>
            <a:latin typeface="Arial"/>
            <a:cs typeface="Arial"/>
          </a:endParaRPr>
        </a:p>
        <a:p>
          <a:pPr algn="l" rtl="0">
            <a:defRPr sz="1000"/>
          </a:pPr>
          <a:r>
            <a:rPr lang="es-UY" sz="1100" b="1" i="0" u="none" strike="noStrike" baseline="0">
              <a:solidFill>
                <a:srgbClr val="000000"/>
              </a:solidFill>
              <a:latin typeface="Arial"/>
              <a:cs typeface="Arial"/>
            </a:rPr>
            <a:t>In order to facilitate this breakdown and ensure that 300 samples are taken, the spreadsheet has made the following calculations:                                                                               - Of the 70% of the samples to be tested for in Group A6, B1, B2a and B2e, 35%, 40%, 20% and 5% have been allocated to each group respectively and the balance of samples referred to in (c) above (i.e. 15% of 300) has been equally allocated between all of the four groups listed. </a:t>
          </a:r>
        </a:p>
        <a:p>
          <a:pPr algn="l" rtl="0">
            <a:defRPr sz="1000"/>
          </a:pPr>
          <a:r>
            <a:rPr lang="es-UY" sz="1100" b="1" i="0" u="none" strike="noStrike" baseline="0">
              <a:solidFill>
                <a:srgbClr val="000000"/>
              </a:solidFill>
              <a:latin typeface="Arial"/>
              <a:cs typeface="Arial"/>
            </a:rPr>
            <a:t>- To take account of the necessity to test </a:t>
          </a:r>
          <a:r>
            <a:rPr lang="es-UY" sz="1100" b="1" i="0" u="sng" strike="noStrike" baseline="0">
              <a:solidFill>
                <a:srgbClr val="000000"/>
              </a:solidFill>
              <a:latin typeface="Arial"/>
              <a:cs typeface="Arial"/>
            </a:rPr>
            <a:t>each</a:t>
          </a:r>
          <a:r>
            <a:rPr lang="es-UY" sz="1100" b="1" i="0" u="none" strike="noStrike" baseline="0">
              <a:solidFill>
                <a:srgbClr val="000000"/>
              </a:solidFill>
              <a:latin typeface="Arial"/>
              <a:cs typeface="Arial"/>
            </a:rPr>
            <a:t> of the samples allocated for Groups A6, B1, B2a and B2e f</a:t>
          </a:r>
          <a:r>
            <a:rPr lang="es-UY" sz="1100" b="1" i="0" u="sng" strike="noStrike" baseline="0">
              <a:solidFill>
                <a:srgbClr val="000000"/>
              </a:solidFill>
              <a:latin typeface="Arial"/>
              <a:cs typeface="Arial"/>
            </a:rPr>
            <a:t>or at least three substance groups</a:t>
          </a:r>
          <a:r>
            <a:rPr lang="es-UY" sz="1100" b="1" i="0" u="none" strike="noStrike" baseline="0">
              <a:solidFill>
                <a:srgbClr val="000000"/>
              </a:solidFill>
              <a:latin typeface="Arial"/>
              <a:cs typeface="Arial"/>
            </a:rPr>
            <a:t> (i.e. multiple analysis for a single sample), the samples taken in total for A6, B1 and B2a should be tested for each of these three substance groups.  The minimum </a:t>
          </a:r>
          <a:r>
            <a:rPr lang="es-UY" sz="1100" b="1" i="0" u="sng" strike="noStrike" baseline="0">
              <a:solidFill>
                <a:srgbClr val="000000"/>
              </a:solidFill>
              <a:latin typeface="Arial"/>
              <a:cs typeface="Arial"/>
            </a:rPr>
            <a:t>number of tests</a:t>
          </a:r>
          <a:r>
            <a:rPr lang="es-UY" sz="1100" b="1" i="0" u="none" strike="noStrike" baseline="0">
              <a:solidFill>
                <a:srgbClr val="000000"/>
              </a:solidFill>
              <a:latin typeface="Arial"/>
              <a:cs typeface="Arial"/>
            </a:rPr>
            <a:t> is calculated accordingly.                                                </a:t>
          </a:r>
        </a:p>
        <a:p>
          <a:pPr algn="l" rtl="0">
            <a:defRPr sz="1000"/>
          </a:pPr>
          <a:r>
            <a:rPr lang="es-UY" sz="1100" b="1" i="0" u="none" strike="noStrike" baseline="0">
              <a:solidFill>
                <a:srgbClr val="000000"/>
              </a:solidFill>
              <a:latin typeface="Arial"/>
              <a:cs typeface="Arial"/>
            </a:rPr>
            <a:t>  </a:t>
          </a:r>
          <a:endParaRPr lang="es-UY"/>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31</xdr:row>
      <xdr:rowOff>9525</xdr:rowOff>
    </xdr:from>
    <xdr:to>
      <xdr:col>11</xdr:col>
      <xdr:colOff>19050</xdr:colOff>
      <xdr:row>32</xdr:row>
      <xdr:rowOff>104775</xdr:rowOff>
    </xdr:to>
    <xdr:sp macro="" textlink="">
      <xdr:nvSpPr>
        <xdr:cNvPr id="2" name="Text Box 1"/>
        <xdr:cNvSpPr txBox="1">
          <a:spLocks noChangeArrowheads="1"/>
        </xdr:cNvSpPr>
      </xdr:nvSpPr>
      <xdr:spPr bwMode="auto">
        <a:xfrm>
          <a:off x="238125" y="5524500"/>
          <a:ext cx="10391775" cy="238125"/>
        </a:xfrm>
        <a:prstGeom prst="rect">
          <a:avLst/>
        </a:prstGeom>
        <a:solidFill>
          <a:srgbClr val="CCFFCC"/>
        </a:solidFill>
        <a:ln w="9525">
          <a:solidFill>
            <a:srgbClr val="000000"/>
          </a:solidFill>
          <a:miter lim="800000"/>
          <a:headEnd/>
          <a:tailEnd/>
        </a:ln>
      </xdr:spPr>
      <xdr:txBody>
        <a:bodyPr vertOverflow="clip" wrap="square" lIns="27432" tIns="22860" rIns="0" bIns="22860" anchor="ctr" upright="1"/>
        <a:lstStyle/>
        <a:p>
          <a:pPr algn="l" rtl="0">
            <a:defRPr sz="1000"/>
          </a:pPr>
          <a:r>
            <a:rPr lang="es-UY" sz="1100" b="0" i="0" u="none" strike="noStrike" baseline="0">
              <a:solidFill>
                <a:srgbClr val="000000"/>
              </a:solidFill>
              <a:latin typeface="Arial"/>
              <a:cs typeface="Arial"/>
            </a:rPr>
            <a:t>The number of samples to be taken each year must at least be equal to </a:t>
          </a:r>
          <a:r>
            <a:rPr lang="es-UY" sz="1100" b="1" i="0" u="none" strike="noStrike" baseline="0">
              <a:solidFill>
                <a:srgbClr val="000000"/>
              </a:solidFill>
              <a:latin typeface="Arial"/>
              <a:cs typeface="Arial"/>
            </a:rPr>
            <a:t>100 samples</a:t>
          </a:r>
          <a:r>
            <a:rPr lang="es-UY" sz="1100" b="0" i="0" u="none" strike="noStrike" baseline="0">
              <a:solidFill>
                <a:srgbClr val="000000"/>
              </a:solidFill>
              <a:latin typeface="Arial"/>
              <a:cs typeface="Arial"/>
            </a:rPr>
            <a:t>.  Samples must be analysed for residues of chemical elements (Group B3c).</a:t>
          </a:r>
          <a:endParaRPr lang="es-UY" sz="1100" b="1" i="1" u="none" strike="noStrike" baseline="0">
            <a:solidFill>
              <a:srgbClr val="000000"/>
            </a:solidFill>
            <a:latin typeface="Arial"/>
            <a:cs typeface="Arial"/>
          </a:endParaRPr>
        </a:p>
        <a:p>
          <a:pPr algn="l" rtl="0">
            <a:defRPr sz="1000"/>
          </a:pPr>
          <a:endParaRPr lang="es-UY"/>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125</xdr:row>
      <xdr:rowOff>47625</xdr:rowOff>
    </xdr:from>
    <xdr:to>
      <xdr:col>11</xdr:col>
      <xdr:colOff>916308</xdr:colOff>
      <xdr:row>139</xdr:row>
      <xdr:rowOff>38100</xdr:rowOff>
    </xdr:to>
    <xdr:sp macro="" textlink="">
      <xdr:nvSpPr>
        <xdr:cNvPr id="2" name="Text Box 1"/>
        <xdr:cNvSpPr txBox="1">
          <a:spLocks noChangeArrowheads="1"/>
        </xdr:cNvSpPr>
      </xdr:nvSpPr>
      <xdr:spPr bwMode="auto">
        <a:xfrm>
          <a:off x="104775" y="18192750"/>
          <a:ext cx="10793733" cy="19907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s-UY" sz="1000" b="0" i="0" u="none" strike="noStrike" baseline="0">
              <a:solidFill>
                <a:srgbClr val="000000"/>
              </a:solidFill>
              <a:latin typeface="Arial"/>
              <a:cs typeface="Arial"/>
            </a:rPr>
            <a:t>†  A sample is one or more fish. The </a:t>
          </a:r>
          <a:r>
            <a:rPr lang="es-UY" sz="1000" b="1" i="0" u="sng" strike="noStrike" baseline="0">
              <a:solidFill>
                <a:srgbClr val="000000"/>
              </a:solidFill>
              <a:latin typeface="Arial"/>
              <a:cs typeface="Arial"/>
            </a:rPr>
            <a:t>minimum number of samples to be collected each year must be at least 1 per 100 tonnes of annual production</a:t>
          </a:r>
          <a:r>
            <a:rPr lang="es-UY" sz="1000" b="0" i="0" u="none" strike="noStrike" baseline="0">
              <a:solidFill>
                <a:srgbClr val="000000"/>
              </a:solidFill>
              <a:latin typeface="Arial"/>
              <a:cs typeface="Arial"/>
            </a:rPr>
            <a:t>. </a:t>
          </a:r>
        </a:p>
        <a:p>
          <a:pPr algn="l" rtl="0">
            <a:defRPr sz="1000"/>
          </a:pPr>
          <a:r>
            <a:rPr lang="es-UY" sz="1000" b="0" i="0" u="none" strike="noStrike" baseline="0">
              <a:solidFill>
                <a:srgbClr val="000000"/>
              </a:solidFill>
              <a:latin typeface="Arial"/>
              <a:cs typeface="Arial"/>
            </a:rPr>
            <a:t>The following breakdown must be respected: </a:t>
          </a:r>
          <a:r>
            <a:rPr lang="es-UY" sz="1000" b="1" i="1" u="none" strike="noStrike" baseline="0">
              <a:solidFill>
                <a:srgbClr val="000000"/>
              </a:solidFill>
              <a:latin typeface="Arial"/>
              <a:cs typeface="Arial"/>
            </a:rPr>
            <a:t>Group A: one third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All of these samples must be taken at farm level, on fish at all stages of farming , including fish which is ready to be placed on the market for consumption.  </a:t>
          </a:r>
        </a:p>
        <a:p>
          <a:pPr algn="l" rtl="0">
            <a:defRPr sz="1000"/>
          </a:pPr>
          <a:r>
            <a:rPr lang="es-UY" sz="1000" b="1" i="1" u="none" strike="noStrike" baseline="0">
              <a:solidFill>
                <a:srgbClr val="000000"/>
              </a:solidFill>
              <a:latin typeface="Arial"/>
              <a:cs typeface="Arial"/>
            </a:rPr>
            <a:t>Group B: two thirds of the total samples.</a:t>
          </a:r>
          <a:endParaRPr lang="es-UY" sz="1000" b="0" i="0" u="none" strike="noStrike" baseline="0">
            <a:solidFill>
              <a:srgbClr val="000000"/>
            </a:solidFill>
            <a:latin typeface="Arial"/>
            <a:cs typeface="Arial"/>
          </a:endParaRPr>
        </a:p>
        <a:p>
          <a:pPr algn="l" rtl="0">
            <a:defRPr sz="1000"/>
          </a:pPr>
          <a:r>
            <a:rPr lang="es-UY" sz="1000" b="0" i="0" u="none" strike="noStrike" baseline="0">
              <a:solidFill>
                <a:srgbClr val="000000"/>
              </a:solidFill>
              <a:latin typeface="Arial"/>
              <a:cs typeface="Arial"/>
            </a:rPr>
            <a:t>This sampling should be carried out: (a) preferably at the farm, on fish ready to be placed on the market for consumption;</a:t>
          </a:r>
        </a:p>
        <a:p>
          <a:pPr algn="l" rtl="0">
            <a:defRPr sz="1000"/>
          </a:pPr>
          <a:r>
            <a:rPr lang="es-UY" sz="1000" b="0" i="0" u="none" strike="noStrike" baseline="0">
              <a:solidFill>
                <a:srgbClr val="000000"/>
              </a:solidFill>
              <a:latin typeface="Arial"/>
              <a:cs typeface="Arial"/>
            </a:rPr>
            <a:t>(b) either at the processing plant, or at wholesale level, on fresh fish, on condition that tracing-back to the farm of origin, in the event of positive results, can be done.</a:t>
          </a:r>
        </a:p>
        <a:p>
          <a:pPr algn="l" rtl="0">
            <a:defRPr sz="1000"/>
          </a:pPr>
          <a:r>
            <a:rPr lang="es-UY" sz="1000" b="1" i="0" u="none" strike="noStrike" baseline="0">
              <a:solidFill>
                <a:srgbClr val="000000"/>
              </a:solidFill>
              <a:latin typeface="Arial"/>
              <a:cs typeface="Arial"/>
            </a:rPr>
            <a:t>In order to facilitate this breakdown and ensure that the correct number of samples are tested, the spreadsheet has made the following calculations  distributing samples between each of the (sub) groups in the following way:                                                                                                                                                                                            </a:t>
          </a:r>
        </a:p>
        <a:p>
          <a:pPr algn="l" rtl="0">
            <a:defRPr sz="1000"/>
          </a:pPr>
          <a:r>
            <a:rPr lang="es-UY" sz="1000" b="1" i="0" u="none" strike="noStrike" baseline="0">
              <a:solidFill>
                <a:srgbClr val="000000"/>
              </a:solidFill>
              <a:latin typeface="Arial"/>
              <a:cs typeface="Arial"/>
            </a:rPr>
            <a:t>- Of the samples to be tested for in Groups A1, A3 and A6, one third of the total Group A samples are allocated to each of the three subgroups.</a:t>
          </a:r>
        </a:p>
        <a:p>
          <a:pPr algn="l" rtl="0">
            <a:defRPr sz="1000"/>
          </a:pPr>
          <a:r>
            <a:rPr lang="es-UY" sz="1000" b="1" i="0" u="none" strike="noStrike" baseline="0">
              <a:solidFill>
                <a:srgbClr val="000000"/>
              </a:solidFill>
              <a:latin typeface="Arial"/>
              <a:cs typeface="Arial"/>
            </a:rPr>
            <a:t>- Of the samples to be tested for Group B, 50% of these have been allocated to Group B1, 20% to Group B2 and 30% to Group B3. It is </a:t>
          </a:r>
          <a:r>
            <a:rPr lang="es-UY" sz="1000" b="1" i="0" u="sng" strike="noStrike" baseline="0">
              <a:solidFill>
                <a:srgbClr val="000000"/>
              </a:solidFill>
              <a:latin typeface="Arial"/>
              <a:cs typeface="Arial"/>
            </a:rPr>
            <a:t>essential</a:t>
          </a:r>
          <a:r>
            <a:rPr lang="es-UY" sz="1000" b="1" i="0" u="none" strike="noStrike" baseline="0">
              <a:solidFill>
                <a:srgbClr val="000000"/>
              </a:solidFill>
              <a:latin typeface="Arial"/>
              <a:cs typeface="Arial"/>
            </a:rPr>
            <a:t> that dyes are tested for.  </a:t>
          </a:r>
        </a:p>
        <a:p>
          <a:pPr algn="l" rtl="0">
            <a:defRPr sz="1000"/>
          </a:pPr>
          <a:r>
            <a:rPr lang="es-UY" sz="1000" b="1" i="0" u="none" strike="noStrike" baseline="0">
              <a:solidFill>
                <a:srgbClr val="FF0000"/>
              </a:solidFill>
              <a:latin typeface="Arial"/>
              <a:cs typeface="Arial"/>
            </a:rPr>
            <a:t>#  For very small production volumes (e.g. &lt; 500 tonnes) where the spreadsheet would calculate &lt; 1 sample per substance group, a minimum of one sample per compound group has been assigned.  </a:t>
          </a:r>
          <a:endParaRPr lang="es-UY"/>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0</xdr:row>
      <xdr:rowOff>9525</xdr:rowOff>
    </xdr:from>
    <xdr:to>
      <xdr:col>0</xdr:col>
      <xdr:colOff>1228725</xdr:colOff>
      <xdr:row>2</xdr:row>
      <xdr:rowOff>161925</xdr:rowOff>
    </xdr:to>
    <xdr:pic>
      <xdr:nvPicPr>
        <xdr:cNvPr id="2" name="Picture 400"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9525"/>
          <a:ext cx="4762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0</xdr:rowOff>
    </xdr:from>
    <xdr:to>
      <xdr:col>10</xdr:col>
      <xdr:colOff>0</xdr:colOff>
      <xdr:row>2</xdr:row>
      <xdr:rowOff>190500</xdr:rowOff>
    </xdr:to>
    <xdr:pic>
      <xdr:nvPicPr>
        <xdr:cNvPr id="3" name="Picture 401" descr="LOGODILAVE_NUEVO3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0" y="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2"/>
  <sheetViews>
    <sheetView tabSelected="1" zoomScale="106" zoomScaleNormal="106" workbookViewId="0">
      <selection activeCell="C199" sqref="C199:D199"/>
    </sheetView>
  </sheetViews>
  <sheetFormatPr baseColWidth="10" defaultRowHeight="15" x14ac:dyDescent="0.25"/>
  <cols>
    <col min="2" max="2" width="16" customWidth="1"/>
    <col min="7" max="7" width="36.140625" customWidth="1"/>
    <col min="8" max="8" width="16.5703125" style="129" customWidth="1"/>
    <col min="9" max="9" width="12.85546875" customWidth="1"/>
    <col min="10" max="10" width="18" customWidth="1"/>
    <col min="11" max="11" width="11.7109375" customWidth="1"/>
    <col min="12" max="12" width="12.140625" customWidth="1"/>
    <col min="13" max="13" width="26" customWidth="1"/>
    <col min="14" max="14" width="24.5703125" customWidth="1"/>
    <col min="15" max="15" width="23.7109375" customWidth="1"/>
  </cols>
  <sheetData>
    <row r="1" spans="1:14" s="4" customFormat="1" ht="13.15" x14ac:dyDescent="0.3">
      <c r="A1" s="1" t="s">
        <v>0</v>
      </c>
      <c r="B1" s="2"/>
      <c r="C1" s="3"/>
    </row>
    <row r="2" spans="1:14" s="4" customFormat="1" ht="9.75" customHeight="1" x14ac:dyDescent="0.3">
      <c r="C2" s="3"/>
    </row>
    <row r="3" spans="1:14" s="4" customFormat="1" ht="12.75" customHeight="1" x14ac:dyDescent="0.3">
      <c r="A3" s="833" t="s">
        <v>1</v>
      </c>
      <c r="B3" s="834"/>
      <c r="C3" s="835" t="s">
        <v>2</v>
      </c>
      <c r="D3" s="836"/>
      <c r="E3" s="837"/>
      <c r="F3" s="5"/>
      <c r="G3" s="6" t="s">
        <v>3</v>
      </c>
      <c r="H3" s="120">
        <v>42705</v>
      </c>
      <c r="I3" s="7"/>
    </row>
    <row r="4" spans="1:14" s="4" customFormat="1" ht="12.75" customHeight="1" x14ac:dyDescent="0.25">
      <c r="A4" s="838" t="s">
        <v>4</v>
      </c>
      <c r="B4" s="839"/>
      <c r="C4" s="840" t="s">
        <v>313</v>
      </c>
      <c r="D4" s="836"/>
      <c r="E4" s="837"/>
      <c r="F4" s="5"/>
      <c r="G4" s="8"/>
      <c r="H4" s="7"/>
      <c r="I4" s="7"/>
    </row>
    <row r="5" spans="1:14" s="4" customFormat="1" ht="12.75" customHeight="1" thickBot="1" x14ac:dyDescent="0.3">
      <c r="A5" s="833" t="s">
        <v>5</v>
      </c>
      <c r="B5" s="834"/>
      <c r="C5" s="841" t="s">
        <v>6</v>
      </c>
      <c r="D5" s="842"/>
      <c r="E5" s="9"/>
      <c r="F5" s="9"/>
      <c r="G5" s="788"/>
      <c r="H5" s="681"/>
      <c r="I5" s="681"/>
      <c r="J5" s="681"/>
      <c r="K5" s="681"/>
    </row>
    <row r="6" spans="1:14" s="4" customFormat="1" ht="38.25" customHeight="1" thickBot="1" x14ac:dyDescent="0.3">
      <c r="A6" s="843" t="s">
        <v>7</v>
      </c>
      <c r="B6" s="844"/>
      <c r="C6" s="859">
        <v>2200000</v>
      </c>
      <c r="D6" s="860"/>
      <c r="E6" s="5"/>
      <c r="F6" s="5"/>
      <c r="G6" s="791"/>
      <c r="H6" s="792"/>
      <c r="I6" s="681"/>
      <c r="J6" s="789"/>
      <c r="K6" s="681"/>
    </row>
    <row r="7" spans="1:14" s="4" customFormat="1" ht="44.25" customHeight="1" thickBot="1" x14ac:dyDescent="0.3">
      <c r="A7" s="843" t="s">
        <v>141</v>
      </c>
      <c r="B7" s="844"/>
      <c r="C7" s="859">
        <v>2200000</v>
      </c>
      <c r="D7" s="860"/>
      <c r="E7" s="11"/>
      <c r="F7" s="12"/>
      <c r="G7" s="847"/>
      <c r="H7" s="847"/>
      <c r="I7" s="847"/>
      <c r="J7" s="847"/>
      <c r="K7" s="790"/>
      <c r="L7" s="13"/>
      <c r="M7" s="13"/>
      <c r="N7" s="13"/>
    </row>
    <row r="8" spans="1:14" s="4" customFormat="1" ht="20.100000000000001" customHeight="1" thickBot="1" x14ac:dyDescent="0.3">
      <c r="A8" s="843" t="s">
        <v>8</v>
      </c>
      <c r="B8" s="834"/>
      <c r="C8" s="873" t="s">
        <v>9</v>
      </c>
      <c r="D8" s="874"/>
      <c r="E8" s="875"/>
      <c r="F8" s="875"/>
      <c r="G8" s="794" t="s">
        <v>10</v>
      </c>
      <c r="H8" s="804" t="s">
        <v>11</v>
      </c>
    </row>
    <row r="9" spans="1:14" s="4" customFormat="1" ht="14.25" customHeight="1" thickBot="1" x14ac:dyDescent="0.35">
      <c r="A9" s="843" t="s">
        <v>12</v>
      </c>
      <c r="B9" s="844"/>
      <c r="C9" s="845">
        <f>C7*0.4%</f>
        <v>8800</v>
      </c>
      <c r="D9" s="846"/>
      <c r="E9" s="846"/>
      <c r="F9" s="846"/>
      <c r="G9" s="796"/>
      <c r="H9" s="121"/>
    </row>
    <row r="10" spans="1:14" s="4" customFormat="1" ht="14.25" customHeight="1" x14ac:dyDescent="0.3">
      <c r="A10" s="843" t="s">
        <v>13</v>
      </c>
      <c r="B10" s="834"/>
      <c r="C10" s="848">
        <v>9106</v>
      </c>
      <c r="D10" s="849"/>
      <c r="E10" s="849"/>
      <c r="F10" s="849"/>
      <c r="G10" s="797"/>
      <c r="H10" s="122"/>
    </row>
    <row r="11" spans="1:14" s="4" customFormat="1" ht="9.75" customHeight="1" x14ac:dyDescent="0.3">
      <c r="B11" s="16"/>
      <c r="C11" s="17"/>
      <c r="D11" s="18"/>
      <c r="E11" s="18"/>
      <c r="F11" s="18"/>
      <c r="G11" s="19"/>
      <c r="H11" s="19"/>
    </row>
    <row r="12" spans="1:14" s="20" customFormat="1" ht="20.100000000000001" customHeight="1" x14ac:dyDescent="0.25">
      <c r="A12" s="850" t="s">
        <v>14</v>
      </c>
      <c r="B12" s="851"/>
      <c r="C12" s="856" t="s">
        <v>142</v>
      </c>
      <c r="D12" s="857"/>
      <c r="E12" s="857"/>
      <c r="F12" s="858"/>
      <c r="G12" s="827" t="s">
        <v>15</v>
      </c>
      <c r="H12" s="830" t="s">
        <v>16</v>
      </c>
      <c r="I12" s="827" t="s">
        <v>17</v>
      </c>
      <c r="J12" s="827" t="s">
        <v>18</v>
      </c>
      <c r="K12" s="827" t="s">
        <v>19</v>
      </c>
      <c r="L12" s="827" t="s">
        <v>20</v>
      </c>
      <c r="M12" s="827" t="s">
        <v>21</v>
      </c>
      <c r="N12" s="818" t="s">
        <v>22</v>
      </c>
    </row>
    <row r="13" spans="1:14" s="20" customFormat="1" ht="20.100000000000001" customHeight="1" x14ac:dyDescent="0.25">
      <c r="A13" s="852"/>
      <c r="B13" s="853"/>
      <c r="C13" s="21" t="s">
        <v>23</v>
      </c>
      <c r="D13" s="21" t="s">
        <v>24</v>
      </c>
      <c r="E13" s="22" t="s">
        <v>25</v>
      </c>
      <c r="F13" s="23" t="s">
        <v>25</v>
      </c>
      <c r="G13" s="828"/>
      <c r="H13" s="831"/>
      <c r="I13" s="828"/>
      <c r="J13" s="828"/>
      <c r="K13" s="828"/>
      <c r="L13" s="828"/>
      <c r="M13" s="828"/>
      <c r="N13" s="819"/>
    </row>
    <row r="14" spans="1:14" s="20" customFormat="1" ht="12" x14ac:dyDescent="0.25">
      <c r="A14" s="854"/>
      <c r="B14" s="855"/>
      <c r="C14" s="24" t="s">
        <v>26</v>
      </c>
      <c r="D14" s="24" t="s">
        <v>26</v>
      </c>
      <c r="E14" s="24" t="s">
        <v>26</v>
      </c>
      <c r="F14" s="23" t="s">
        <v>13</v>
      </c>
      <c r="G14" s="829"/>
      <c r="H14" s="832"/>
      <c r="I14" s="829"/>
      <c r="J14" s="829"/>
      <c r="K14" s="829"/>
      <c r="L14" s="829"/>
      <c r="M14" s="829"/>
      <c r="N14" s="820"/>
    </row>
    <row r="15" spans="1:14" s="4" customFormat="1" ht="9.75" customHeight="1" x14ac:dyDescent="0.25">
      <c r="A15" s="861" t="s">
        <v>27</v>
      </c>
      <c r="B15" s="864" t="s">
        <v>28</v>
      </c>
      <c r="C15" s="867">
        <f>0.5*(C7*0.25%)/6</f>
        <v>458.33333333333331</v>
      </c>
      <c r="D15" s="867">
        <f>C15</f>
        <v>458.33333333333331</v>
      </c>
      <c r="E15" s="821">
        <f>SUM(C15:D19)</f>
        <v>916.66666666666663</v>
      </c>
      <c r="F15" s="824">
        <v>917</v>
      </c>
      <c r="G15" s="25" t="s">
        <v>29</v>
      </c>
      <c r="H15" s="26" t="s">
        <v>493</v>
      </c>
      <c r="I15" s="27"/>
      <c r="J15" s="105" t="s">
        <v>32</v>
      </c>
      <c r="K15" s="28"/>
      <c r="L15" s="29">
        <v>0.56999999999999995</v>
      </c>
      <c r="M15" s="28">
        <v>1</v>
      </c>
      <c r="N15" s="28"/>
    </row>
    <row r="16" spans="1:14" s="4" customFormat="1" ht="9.75" customHeight="1" x14ac:dyDescent="0.25">
      <c r="A16" s="862"/>
      <c r="B16" s="865"/>
      <c r="C16" s="868"/>
      <c r="D16" s="868"/>
      <c r="E16" s="822"/>
      <c r="F16" s="825"/>
      <c r="G16" s="30" t="s">
        <v>31</v>
      </c>
      <c r="H16" s="27" t="s">
        <v>30</v>
      </c>
      <c r="I16" s="27"/>
      <c r="J16" s="28" t="s">
        <v>32</v>
      </c>
      <c r="K16" s="28"/>
      <c r="L16" s="29">
        <v>0.57999999999999996</v>
      </c>
      <c r="M16" s="28">
        <v>1</v>
      </c>
      <c r="N16" s="805" t="s">
        <v>427</v>
      </c>
    </row>
    <row r="17" spans="1:14" s="4" customFormat="1" ht="9.75" customHeight="1" x14ac:dyDescent="0.25">
      <c r="A17" s="862"/>
      <c r="B17" s="865"/>
      <c r="C17" s="868"/>
      <c r="D17" s="868"/>
      <c r="E17" s="822"/>
      <c r="F17" s="825"/>
      <c r="G17" s="31" t="s">
        <v>34</v>
      </c>
      <c r="H17" s="27" t="s">
        <v>30</v>
      </c>
      <c r="I17" s="27"/>
      <c r="J17" s="29" t="s">
        <v>32</v>
      </c>
      <c r="K17" s="28"/>
      <c r="L17" s="29">
        <v>0.65</v>
      </c>
      <c r="M17" s="28">
        <v>1</v>
      </c>
      <c r="N17" s="813"/>
    </row>
    <row r="18" spans="1:14" s="4" customFormat="1" ht="9.75" customHeight="1" x14ac:dyDescent="0.25">
      <c r="A18" s="862"/>
      <c r="B18" s="865"/>
      <c r="C18" s="868"/>
      <c r="D18" s="868"/>
      <c r="E18" s="822"/>
      <c r="F18" s="825"/>
      <c r="G18" s="76"/>
      <c r="H18" s="32"/>
      <c r="I18" s="32"/>
      <c r="J18" s="32"/>
      <c r="K18" s="28"/>
      <c r="L18" s="32"/>
      <c r="M18" s="28"/>
      <c r="N18" s="28"/>
    </row>
    <row r="19" spans="1:14" s="4" customFormat="1" ht="9.75" customHeight="1" x14ac:dyDescent="0.25">
      <c r="A19" s="863"/>
      <c r="B19" s="866"/>
      <c r="C19" s="869"/>
      <c r="D19" s="869"/>
      <c r="E19" s="823"/>
      <c r="F19" s="826"/>
      <c r="G19" s="46"/>
      <c r="H19" s="34"/>
      <c r="I19" s="34"/>
      <c r="J19" s="34"/>
      <c r="K19" s="34"/>
      <c r="L19" s="34"/>
      <c r="M19" s="34"/>
      <c r="N19" s="34"/>
    </row>
    <row r="20" spans="1:14" s="4" customFormat="1" ht="9.75" customHeight="1" x14ac:dyDescent="0.25">
      <c r="A20" s="861" t="s">
        <v>35</v>
      </c>
      <c r="B20" s="864" t="s">
        <v>36</v>
      </c>
      <c r="C20" s="867">
        <f>0.5*(C7*0.25%)/6</f>
        <v>458.33333333333331</v>
      </c>
      <c r="D20" s="867">
        <f>C20</f>
        <v>458.33333333333331</v>
      </c>
      <c r="E20" s="821">
        <f>SUM(C20:D26)</f>
        <v>916.66666666666663</v>
      </c>
      <c r="F20" s="870">
        <v>459</v>
      </c>
      <c r="G20" s="382"/>
      <c r="H20" s="26"/>
      <c r="I20" s="36"/>
      <c r="J20" s="26"/>
      <c r="K20" s="36"/>
      <c r="L20" s="404"/>
      <c r="M20" s="404"/>
      <c r="N20" s="26"/>
    </row>
    <row r="21" spans="1:14" s="4" customFormat="1" ht="9.75" customHeight="1" x14ac:dyDescent="0.25">
      <c r="A21" s="862"/>
      <c r="B21" s="865"/>
      <c r="C21" s="868"/>
      <c r="D21" s="868"/>
      <c r="E21" s="822"/>
      <c r="F21" s="871"/>
      <c r="G21" s="31" t="s">
        <v>37</v>
      </c>
      <c r="H21" s="27" t="s">
        <v>38</v>
      </c>
      <c r="I21" s="31"/>
      <c r="J21" s="401" t="s">
        <v>57</v>
      </c>
      <c r="K21" s="28"/>
      <c r="L21" s="390">
        <v>2.2999999999999998</v>
      </c>
      <c r="M21" s="410">
        <v>10</v>
      </c>
      <c r="N21" s="805" t="s">
        <v>428</v>
      </c>
    </row>
    <row r="22" spans="1:14" s="4" customFormat="1" ht="9.75" customHeight="1" x14ac:dyDescent="0.25">
      <c r="A22" s="862"/>
      <c r="B22" s="865"/>
      <c r="C22" s="868"/>
      <c r="D22" s="868"/>
      <c r="E22" s="822"/>
      <c r="F22" s="871"/>
      <c r="G22" s="31" t="s">
        <v>39</v>
      </c>
      <c r="H22" s="27" t="s">
        <v>38</v>
      </c>
      <c r="I22" s="27"/>
      <c r="J22" s="401" t="s">
        <v>57</v>
      </c>
      <c r="K22" s="29"/>
      <c r="L22" s="390">
        <v>1.3</v>
      </c>
      <c r="M22" s="410">
        <v>10</v>
      </c>
      <c r="N22" s="809"/>
    </row>
    <row r="23" spans="1:14" s="4" customFormat="1" ht="9.75" customHeight="1" x14ac:dyDescent="0.25">
      <c r="A23" s="862"/>
      <c r="B23" s="865"/>
      <c r="C23" s="868"/>
      <c r="D23" s="868"/>
      <c r="E23" s="822"/>
      <c r="F23" s="871"/>
      <c r="G23" s="31" t="s">
        <v>40</v>
      </c>
      <c r="H23" s="27" t="s">
        <v>38</v>
      </c>
      <c r="I23" s="29"/>
      <c r="J23" s="401" t="s">
        <v>57</v>
      </c>
      <c r="K23" s="28"/>
      <c r="L23" s="390">
        <v>2.2999999999999998</v>
      </c>
      <c r="M23" s="410">
        <v>10</v>
      </c>
      <c r="N23" s="809"/>
    </row>
    <row r="24" spans="1:14" s="4" customFormat="1" ht="9.75" customHeight="1" x14ac:dyDescent="0.25">
      <c r="A24" s="862"/>
      <c r="B24" s="865"/>
      <c r="C24" s="868"/>
      <c r="D24" s="868"/>
      <c r="E24" s="822"/>
      <c r="F24" s="871"/>
      <c r="G24" s="31" t="s">
        <v>41</v>
      </c>
      <c r="H24" s="27" t="s">
        <v>38</v>
      </c>
      <c r="I24" s="28"/>
      <c r="J24" s="401" t="s">
        <v>57</v>
      </c>
      <c r="K24" s="28"/>
      <c r="L24" s="729">
        <v>2</v>
      </c>
      <c r="M24" s="730">
        <v>10</v>
      </c>
      <c r="N24" s="809"/>
    </row>
    <row r="25" spans="1:14" s="4" customFormat="1" ht="9.75" customHeight="1" x14ac:dyDescent="0.25">
      <c r="A25" s="862"/>
      <c r="B25" s="865"/>
      <c r="C25" s="868"/>
      <c r="D25" s="868"/>
      <c r="E25" s="822"/>
      <c r="F25" s="871"/>
      <c r="G25" s="31" t="s">
        <v>42</v>
      </c>
      <c r="H25" s="27" t="s">
        <v>38</v>
      </c>
      <c r="I25" s="28"/>
      <c r="J25" s="401" t="s">
        <v>57</v>
      </c>
      <c r="K25" s="28"/>
      <c r="L25" s="390">
        <v>1</v>
      </c>
      <c r="M25" s="410">
        <v>10</v>
      </c>
      <c r="N25" s="813"/>
    </row>
    <row r="26" spans="1:14" s="4" customFormat="1" ht="9.75" customHeight="1" x14ac:dyDescent="0.25">
      <c r="A26" s="863"/>
      <c r="B26" s="866"/>
      <c r="C26" s="869"/>
      <c r="D26" s="869"/>
      <c r="E26" s="823"/>
      <c r="F26" s="872"/>
      <c r="G26" s="33"/>
      <c r="H26" s="34"/>
      <c r="I26" s="34"/>
      <c r="J26" s="34"/>
      <c r="K26" s="34"/>
      <c r="L26" s="639"/>
      <c r="M26" s="408"/>
      <c r="N26" s="34"/>
    </row>
    <row r="27" spans="1:14" s="4" customFormat="1" ht="9.75" customHeight="1" x14ac:dyDescent="0.25">
      <c r="A27" s="861" t="s">
        <v>43</v>
      </c>
      <c r="B27" s="864" t="s">
        <v>44</v>
      </c>
      <c r="C27" s="867">
        <f>0.5*(C7*0.25%)/6</f>
        <v>458.33333333333331</v>
      </c>
      <c r="D27" s="867">
        <f>C27</f>
        <v>458.33333333333331</v>
      </c>
      <c r="E27" s="821">
        <f>SUM(C27:D41)</f>
        <v>916.66666666666663</v>
      </c>
      <c r="F27" s="870">
        <v>917</v>
      </c>
      <c r="G27" s="382"/>
      <c r="H27" s="26"/>
      <c r="I27" s="36"/>
      <c r="J27" s="26"/>
      <c r="K27" s="36"/>
      <c r="L27" s="26"/>
      <c r="M27" s="26"/>
      <c r="N27" s="26"/>
    </row>
    <row r="28" spans="1:14" s="4" customFormat="1" ht="9.75" customHeight="1" x14ac:dyDescent="0.25">
      <c r="A28" s="862"/>
      <c r="B28" s="865"/>
      <c r="C28" s="868"/>
      <c r="D28" s="868"/>
      <c r="E28" s="822"/>
      <c r="F28" s="871"/>
      <c r="G28" s="31"/>
      <c r="H28" s="27"/>
      <c r="I28" s="27"/>
      <c r="J28" s="27"/>
      <c r="K28" s="29"/>
      <c r="L28" s="29"/>
      <c r="M28" s="29"/>
      <c r="N28" s="618"/>
    </row>
    <row r="29" spans="1:14" s="4" customFormat="1" ht="9.75" customHeight="1" x14ac:dyDescent="0.25">
      <c r="A29" s="862"/>
      <c r="B29" s="865"/>
      <c r="C29" s="868"/>
      <c r="D29" s="868"/>
      <c r="E29" s="822"/>
      <c r="F29" s="871"/>
      <c r="G29" s="31"/>
      <c r="H29" s="27"/>
      <c r="I29" s="29"/>
      <c r="J29" s="29"/>
      <c r="K29" s="29"/>
      <c r="L29" s="29"/>
      <c r="M29" s="29"/>
      <c r="N29" s="618"/>
    </row>
    <row r="30" spans="1:14" s="4" customFormat="1" ht="9.75" customHeight="1" x14ac:dyDescent="0.25">
      <c r="A30" s="862"/>
      <c r="B30" s="865"/>
      <c r="C30" s="868"/>
      <c r="D30" s="868"/>
      <c r="E30" s="822"/>
      <c r="F30" s="871"/>
      <c r="G30" s="38"/>
      <c r="H30" s="29"/>
      <c r="I30" s="29"/>
      <c r="J30" s="29"/>
      <c r="K30" s="29"/>
      <c r="L30" s="29"/>
      <c r="M30" s="28"/>
      <c r="N30" s="618"/>
    </row>
    <row r="31" spans="1:14" s="4" customFormat="1" ht="9.75" customHeight="1" x14ac:dyDescent="0.25">
      <c r="A31" s="862"/>
      <c r="B31" s="865"/>
      <c r="C31" s="868"/>
      <c r="D31" s="868"/>
      <c r="E31" s="822"/>
      <c r="F31" s="871"/>
      <c r="G31" s="31"/>
      <c r="H31" s="29"/>
      <c r="I31" s="29"/>
      <c r="J31" s="29"/>
      <c r="K31" s="29"/>
      <c r="L31" s="29"/>
      <c r="M31" s="28"/>
      <c r="N31" s="618"/>
    </row>
    <row r="32" spans="1:14" s="4" customFormat="1" ht="9.75" customHeight="1" x14ac:dyDescent="0.25">
      <c r="A32" s="862"/>
      <c r="B32" s="865"/>
      <c r="C32" s="868"/>
      <c r="D32" s="868"/>
      <c r="E32" s="822"/>
      <c r="F32" s="871"/>
      <c r="H32" s="29"/>
      <c r="I32" s="29"/>
      <c r="J32" s="29"/>
      <c r="K32" s="29"/>
      <c r="L32" s="29"/>
      <c r="M32" s="28"/>
      <c r="N32" s="618"/>
    </row>
    <row r="33" spans="1:14" s="4" customFormat="1" ht="9.75" customHeight="1" x14ac:dyDescent="0.25">
      <c r="A33" s="862"/>
      <c r="B33" s="865"/>
      <c r="C33" s="868"/>
      <c r="D33" s="868"/>
      <c r="E33" s="822"/>
      <c r="F33" s="871"/>
      <c r="G33" s="31" t="s">
        <v>45</v>
      </c>
      <c r="H33" s="27" t="s">
        <v>30</v>
      </c>
      <c r="I33" s="45"/>
      <c r="J33" s="27" t="s">
        <v>47</v>
      </c>
      <c r="K33" s="29">
        <v>1.9</v>
      </c>
      <c r="L33" s="29">
        <v>0.7</v>
      </c>
      <c r="M33" s="29">
        <v>2</v>
      </c>
      <c r="N33" s="912" t="s">
        <v>429</v>
      </c>
    </row>
    <row r="34" spans="1:14" s="4" customFormat="1" ht="9.75" customHeight="1" x14ac:dyDescent="0.25">
      <c r="A34" s="862"/>
      <c r="B34" s="865"/>
      <c r="C34" s="868"/>
      <c r="D34" s="868"/>
      <c r="E34" s="822"/>
      <c r="F34" s="871"/>
      <c r="G34" s="31" t="s">
        <v>48</v>
      </c>
      <c r="H34" s="27" t="s">
        <v>30</v>
      </c>
      <c r="I34" s="29" t="s">
        <v>49</v>
      </c>
      <c r="J34" s="27" t="s">
        <v>367</v>
      </c>
      <c r="K34" s="29">
        <v>2</v>
      </c>
      <c r="L34" s="29">
        <v>0.66</v>
      </c>
      <c r="M34" s="29">
        <v>2</v>
      </c>
      <c r="N34" s="913"/>
    </row>
    <row r="35" spans="1:14" s="4" customFormat="1" ht="9.75" customHeight="1" x14ac:dyDescent="0.25">
      <c r="A35" s="862"/>
      <c r="B35" s="865"/>
      <c r="C35" s="868"/>
      <c r="D35" s="868"/>
      <c r="E35" s="822"/>
      <c r="F35" s="871"/>
      <c r="G35" s="627" t="s">
        <v>487</v>
      </c>
      <c r="H35" s="390" t="s">
        <v>30</v>
      </c>
      <c r="I35" s="390"/>
      <c r="J35" s="617" t="s">
        <v>367</v>
      </c>
      <c r="K35" s="390"/>
      <c r="L35" s="390"/>
      <c r="M35" s="29">
        <v>2</v>
      </c>
      <c r="N35" s="914"/>
    </row>
    <row r="36" spans="1:14" s="4" customFormat="1" ht="9.75" customHeight="1" x14ac:dyDescent="0.25">
      <c r="A36" s="862"/>
      <c r="B36" s="865"/>
      <c r="C36" s="868"/>
      <c r="D36" s="868"/>
      <c r="E36" s="822"/>
      <c r="F36" s="871"/>
      <c r="G36" s="38"/>
      <c r="H36" s="29"/>
      <c r="I36" s="29"/>
      <c r="J36" s="29"/>
      <c r="K36" s="29"/>
      <c r="L36" s="29"/>
      <c r="M36" s="28"/>
      <c r="N36" s="618"/>
    </row>
    <row r="37" spans="1:14" s="4" customFormat="1" ht="9.75" customHeight="1" x14ac:dyDescent="0.25">
      <c r="A37" s="862"/>
      <c r="B37" s="865"/>
      <c r="C37" s="868"/>
      <c r="D37" s="868"/>
      <c r="E37" s="822"/>
      <c r="F37" s="871"/>
      <c r="G37" s="38" t="s">
        <v>485</v>
      </c>
      <c r="H37" s="29"/>
      <c r="I37" s="29"/>
      <c r="J37" s="29"/>
      <c r="K37" s="29"/>
      <c r="L37" s="29"/>
      <c r="M37" s="410" t="s">
        <v>401</v>
      </c>
      <c r="N37" s="618" t="s">
        <v>33</v>
      </c>
    </row>
    <row r="38" spans="1:14" s="4" customFormat="1" ht="9.75" customHeight="1" x14ac:dyDescent="0.25">
      <c r="A38" s="862"/>
      <c r="B38" s="865"/>
      <c r="C38" s="868"/>
      <c r="D38" s="868"/>
      <c r="E38" s="822"/>
      <c r="F38" s="871"/>
      <c r="G38" s="38" t="s">
        <v>486</v>
      </c>
      <c r="H38" s="29"/>
      <c r="I38" s="29"/>
      <c r="J38" s="29"/>
      <c r="K38" s="29"/>
      <c r="L38" s="29"/>
      <c r="M38" s="410" t="s">
        <v>401</v>
      </c>
      <c r="N38" s="618"/>
    </row>
    <row r="39" spans="1:14" s="4" customFormat="1" ht="9.75" customHeight="1" x14ac:dyDescent="0.25">
      <c r="A39" s="862"/>
      <c r="B39" s="865"/>
      <c r="C39" s="868"/>
      <c r="D39" s="868"/>
      <c r="E39" s="822"/>
      <c r="F39" s="871"/>
      <c r="G39" s="31"/>
      <c r="H39" s="29"/>
      <c r="I39" s="29"/>
      <c r="J39" s="29"/>
      <c r="K39" s="29"/>
      <c r="L39" s="29"/>
      <c r="M39" s="28"/>
      <c r="N39" s="618"/>
    </row>
    <row r="40" spans="1:14" s="4" customFormat="1" ht="9.75" customHeight="1" x14ac:dyDescent="0.25">
      <c r="A40" s="862"/>
      <c r="B40" s="865"/>
      <c r="C40" s="868"/>
      <c r="D40" s="868"/>
      <c r="E40" s="822"/>
      <c r="F40" s="871"/>
      <c r="G40" s="29"/>
      <c r="H40" s="29"/>
      <c r="I40" s="29"/>
      <c r="J40" s="29"/>
      <c r="K40" s="29"/>
      <c r="L40" s="29"/>
      <c r="M40" s="28"/>
      <c r="N40" s="618"/>
    </row>
    <row r="41" spans="1:14" s="4" customFormat="1" ht="9.75" customHeight="1" x14ac:dyDescent="0.25">
      <c r="A41" s="863"/>
      <c r="B41" s="866"/>
      <c r="C41" s="869"/>
      <c r="D41" s="869"/>
      <c r="E41" s="823"/>
      <c r="F41" s="872"/>
      <c r="G41" s="33"/>
      <c r="H41" s="35"/>
      <c r="I41" s="34"/>
      <c r="J41" s="34"/>
      <c r="K41" s="34"/>
      <c r="L41" s="34"/>
      <c r="M41" s="34"/>
      <c r="N41" s="34"/>
    </row>
    <row r="42" spans="1:14" s="4" customFormat="1" ht="9.75" customHeight="1" x14ac:dyDescent="0.25">
      <c r="A42" s="861" t="s">
        <v>50</v>
      </c>
      <c r="B42" s="864" t="s">
        <v>51</v>
      </c>
      <c r="C42" s="867">
        <f>0.5*(C7*0.25%)/6</f>
        <v>458.33333333333331</v>
      </c>
      <c r="D42" s="867">
        <f>C42</f>
        <v>458.33333333333331</v>
      </c>
      <c r="E42" s="821">
        <f>SUM(C42:D48)</f>
        <v>916.66666666666663</v>
      </c>
      <c r="F42" s="870">
        <v>917</v>
      </c>
      <c r="G42" s="379"/>
      <c r="H42" s="45"/>
      <c r="I42" s="379"/>
      <c r="J42" s="379"/>
      <c r="K42" s="26"/>
      <c r="L42" s="26"/>
      <c r="M42" s="26"/>
      <c r="N42" s="26"/>
    </row>
    <row r="43" spans="1:14" s="4" customFormat="1" ht="9.75" customHeight="1" x14ac:dyDescent="0.25">
      <c r="A43" s="893"/>
      <c r="B43" s="930"/>
      <c r="C43" s="868"/>
      <c r="D43" s="868"/>
      <c r="E43" s="822"/>
      <c r="F43" s="871"/>
      <c r="G43" s="379"/>
      <c r="H43" s="45"/>
      <c r="I43" s="379"/>
      <c r="J43" s="379"/>
      <c r="K43" s="27"/>
      <c r="L43" s="27"/>
      <c r="M43" s="27"/>
      <c r="N43" s="27"/>
    </row>
    <row r="44" spans="1:14" s="4" customFormat="1" ht="9.75" customHeight="1" x14ac:dyDescent="0.25">
      <c r="A44" s="893"/>
      <c r="B44" s="930"/>
      <c r="C44" s="868"/>
      <c r="D44" s="868"/>
      <c r="E44" s="822"/>
      <c r="F44" s="871"/>
      <c r="G44" s="379" t="s">
        <v>52</v>
      </c>
      <c r="H44" s="27" t="s">
        <v>30</v>
      </c>
      <c r="I44" s="45" t="s">
        <v>164</v>
      </c>
      <c r="J44" s="379" t="s">
        <v>46</v>
      </c>
      <c r="K44" s="29">
        <v>0.84</v>
      </c>
      <c r="L44" s="29">
        <v>0.84</v>
      </c>
      <c r="M44" s="29">
        <v>1</v>
      </c>
      <c r="N44" s="910" t="s">
        <v>429</v>
      </c>
    </row>
    <row r="45" spans="1:14" s="4" customFormat="1" ht="9.75" customHeight="1" x14ac:dyDescent="0.25">
      <c r="A45" s="893"/>
      <c r="B45" s="930"/>
      <c r="C45" s="868"/>
      <c r="D45" s="868"/>
      <c r="E45" s="822"/>
      <c r="F45" s="871"/>
      <c r="G45" s="379"/>
      <c r="H45" s="45"/>
      <c r="I45" s="379"/>
      <c r="J45" s="379"/>
      <c r="K45" s="29"/>
      <c r="L45" s="27"/>
      <c r="M45" s="29"/>
      <c r="N45" s="911"/>
    </row>
    <row r="46" spans="1:14" s="4" customFormat="1" ht="9.75" customHeight="1" x14ac:dyDescent="0.25">
      <c r="A46" s="893"/>
      <c r="B46" s="930"/>
      <c r="C46" s="868"/>
      <c r="D46" s="868"/>
      <c r="E46" s="822"/>
      <c r="F46" s="871"/>
      <c r="G46" s="379"/>
      <c r="H46" s="27"/>
      <c r="I46" s="39"/>
      <c r="J46" s="27"/>
      <c r="K46" s="27"/>
      <c r="L46" s="27"/>
      <c r="M46" s="29"/>
      <c r="N46" s="27"/>
    </row>
    <row r="47" spans="1:14" s="4" customFormat="1" ht="9.75" customHeight="1" x14ac:dyDescent="0.25">
      <c r="A47" s="893"/>
      <c r="B47" s="865"/>
      <c r="C47" s="868"/>
      <c r="D47" s="868"/>
      <c r="E47" s="822"/>
      <c r="F47" s="871"/>
      <c r="G47" s="379"/>
      <c r="H47" s="27"/>
      <c r="I47" s="39"/>
      <c r="J47" s="27"/>
      <c r="K47" s="27"/>
      <c r="L47" s="27"/>
      <c r="M47" s="27"/>
      <c r="N47" s="27"/>
    </row>
    <row r="48" spans="1:14" s="4" customFormat="1" ht="9.75" customHeight="1" x14ac:dyDescent="0.25">
      <c r="A48" s="893"/>
      <c r="B48" s="865"/>
      <c r="C48" s="869"/>
      <c r="D48" s="869"/>
      <c r="E48" s="823"/>
      <c r="F48" s="872"/>
      <c r="G48" s="38"/>
      <c r="H48" s="29"/>
      <c r="I48" s="28"/>
      <c r="J48" s="29"/>
      <c r="K48" s="28"/>
      <c r="L48" s="29"/>
      <c r="M48" s="29"/>
      <c r="N48" s="29"/>
    </row>
    <row r="49" spans="1:15" s="4" customFormat="1" ht="9.75" customHeight="1" x14ac:dyDescent="0.25">
      <c r="A49" s="861" t="s">
        <v>53</v>
      </c>
      <c r="B49" s="926" t="s">
        <v>54</v>
      </c>
      <c r="C49" s="867">
        <f>0.5*(C7*0.25%)/6</f>
        <v>458.33333333333331</v>
      </c>
      <c r="D49" s="867">
        <f>C49</f>
        <v>458.33333333333331</v>
      </c>
      <c r="E49" s="821">
        <f>SUM(C49:D65)</f>
        <v>916.66666666666663</v>
      </c>
      <c r="F49" s="870">
        <v>917</v>
      </c>
      <c r="G49" s="40"/>
      <c r="H49" s="41"/>
      <c r="I49" s="36"/>
      <c r="J49" s="42"/>
      <c r="K49" s="26"/>
      <c r="L49" s="26"/>
      <c r="M49" s="26"/>
      <c r="N49" s="26"/>
    </row>
    <row r="50" spans="1:15" s="4" customFormat="1" ht="9.75" customHeight="1" x14ac:dyDescent="0.25">
      <c r="A50" s="893"/>
      <c r="B50" s="927"/>
      <c r="C50" s="868"/>
      <c r="D50" s="868"/>
      <c r="E50" s="822"/>
      <c r="F50" s="871"/>
      <c r="G50" s="43"/>
      <c r="H50" s="44"/>
      <c r="I50" s="39"/>
      <c r="J50" s="45"/>
      <c r="K50" s="45"/>
      <c r="L50" s="27"/>
      <c r="M50" s="27"/>
      <c r="N50" s="27"/>
    </row>
    <row r="51" spans="1:15" s="4" customFormat="1" ht="9.75" customHeight="1" x14ac:dyDescent="0.25">
      <c r="A51" s="893"/>
      <c r="B51" s="927"/>
      <c r="C51" s="868"/>
      <c r="D51" s="868"/>
      <c r="E51" s="822"/>
      <c r="F51" s="871"/>
      <c r="G51" s="379"/>
      <c r="H51" s="27"/>
      <c r="I51" s="44"/>
      <c r="J51" s="44"/>
      <c r="K51" s="45"/>
      <c r="L51" s="27"/>
      <c r="M51" s="27"/>
      <c r="N51" s="27"/>
    </row>
    <row r="52" spans="1:15" s="4" customFormat="1" ht="9.75" customHeight="1" x14ac:dyDescent="0.25">
      <c r="A52" s="893"/>
      <c r="B52" s="927"/>
      <c r="C52" s="868"/>
      <c r="D52" s="868"/>
      <c r="E52" s="822"/>
      <c r="F52" s="871"/>
      <c r="G52" s="43" t="s">
        <v>488</v>
      </c>
      <c r="H52" s="27" t="s">
        <v>30</v>
      </c>
      <c r="I52" s="44"/>
      <c r="J52" s="44" t="s">
        <v>57</v>
      </c>
      <c r="K52" s="45"/>
      <c r="L52" s="45"/>
      <c r="M52" s="27" t="s">
        <v>401</v>
      </c>
      <c r="N52" s="27" t="s">
        <v>33</v>
      </c>
    </row>
    <row r="53" spans="1:15" s="4" customFormat="1" ht="9.75" customHeight="1" x14ac:dyDescent="0.25">
      <c r="A53" s="893"/>
      <c r="B53" s="927"/>
      <c r="C53" s="868"/>
      <c r="D53" s="868"/>
      <c r="E53" s="822"/>
      <c r="F53" s="871"/>
      <c r="G53" s="348"/>
      <c r="H53" s="27"/>
      <c r="I53" s="349"/>
      <c r="J53" s="621"/>
      <c r="K53" s="622"/>
      <c r="L53" s="622"/>
      <c r="M53" s="403"/>
      <c r="N53" s="805" t="s">
        <v>429</v>
      </c>
    </row>
    <row r="54" spans="1:15" s="4" customFormat="1" ht="9.75" customHeight="1" x14ac:dyDescent="0.25">
      <c r="A54" s="893"/>
      <c r="B54" s="927"/>
      <c r="C54" s="868"/>
      <c r="D54" s="868"/>
      <c r="E54" s="822"/>
      <c r="F54" s="871"/>
      <c r="G54" s="31" t="s">
        <v>55</v>
      </c>
      <c r="H54" s="29" t="s">
        <v>30</v>
      </c>
      <c r="I54" s="44"/>
      <c r="J54" s="44" t="s">
        <v>57</v>
      </c>
      <c r="K54" s="617"/>
      <c r="L54" s="617">
        <v>0.5</v>
      </c>
      <c r="M54" s="403">
        <v>1</v>
      </c>
      <c r="N54" s="806"/>
    </row>
    <row r="55" spans="1:15" s="4" customFormat="1" ht="9.75" customHeight="1" x14ac:dyDescent="0.25">
      <c r="A55" s="893"/>
      <c r="B55" s="927"/>
      <c r="C55" s="868"/>
      <c r="D55" s="868"/>
      <c r="E55" s="822"/>
      <c r="F55" s="871"/>
      <c r="G55" s="379" t="s">
        <v>56</v>
      </c>
      <c r="H55" s="27" t="s">
        <v>30</v>
      </c>
      <c r="I55" s="44"/>
      <c r="J55" s="44" t="s">
        <v>57</v>
      </c>
      <c r="K55" s="617"/>
      <c r="L55" s="617">
        <v>0.5</v>
      </c>
      <c r="M55" s="403">
        <v>1</v>
      </c>
      <c r="N55" s="806"/>
    </row>
    <row r="56" spans="1:15" s="4" customFormat="1" ht="9.75" customHeight="1" x14ac:dyDescent="0.25">
      <c r="A56" s="893"/>
      <c r="B56" s="927"/>
      <c r="C56" s="868"/>
      <c r="D56" s="868"/>
      <c r="E56" s="822"/>
      <c r="F56" s="871"/>
      <c r="G56" s="31" t="s">
        <v>318</v>
      </c>
      <c r="H56" s="27" t="s">
        <v>30</v>
      </c>
      <c r="I56" s="44"/>
      <c r="J56" s="44" t="s">
        <v>57</v>
      </c>
      <c r="K56" s="617"/>
      <c r="L56" s="617">
        <v>0.5</v>
      </c>
      <c r="M56" s="403">
        <v>1</v>
      </c>
      <c r="N56" s="806"/>
    </row>
    <row r="57" spans="1:15" s="4" customFormat="1" ht="9.75" customHeight="1" x14ac:dyDescent="0.25">
      <c r="A57" s="893"/>
      <c r="B57" s="927"/>
      <c r="C57" s="868"/>
      <c r="D57" s="868"/>
      <c r="E57" s="822"/>
      <c r="F57" s="871"/>
      <c r="G57" s="613" t="s">
        <v>59</v>
      </c>
      <c r="H57" s="132" t="s">
        <v>30</v>
      </c>
      <c r="I57" s="44"/>
      <c r="J57" s="44" t="s">
        <v>57</v>
      </c>
      <c r="K57" s="617"/>
      <c r="L57" s="617">
        <v>0.5</v>
      </c>
      <c r="M57" s="403">
        <v>1</v>
      </c>
      <c r="N57" s="806"/>
    </row>
    <row r="58" spans="1:15" s="4" customFormat="1" ht="9.75" customHeight="1" x14ac:dyDescent="0.25">
      <c r="A58" s="893"/>
      <c r="B58" s="927"/>
      <c r="C58" s="868"/>
      <c r="D58" s="868"/>
      <c r="E58" s="822"/>
      <c r="F58" s="871"/>
      <c r="G58" s="379" t="s">
        <v>461</v>
      </c>
      <c r="H58" s="27" t="s">
        <v>30</v>
      </c>
      <c r="I58" s="44"/>
      <c r="J58" s="44" t="s">
        <v>57</v>
      </c>
      <c r="K58" s="617"/>
      <c r="L58" s="617">
        <v>0.5</v>
      </c>
      <c r="M58" s="403">
        <v>1</v>
      </c>
      <c r="N58" s="806"/>
    </row>
    <row r="59" spans="1:15" s="4" customFormat="1" ht="9.75" customHeight="1" x14ac:dyDescent="0.25">
      <c r="A59" s="893"/>
      <c r="B59" s="927"/>
      <c r="C59" s="868"/>
      <c r="D59" s="868"/>
      <c r="E59" s="822"/>
      <c r="F59" s="871"/>
      <c r="G59" s="31" t="s">
        <v>319</v>
      </c>
      <c r="H59" s="27" t="s">
        <v>30</v>
      </c>
      <c r="I59" s="44"/>
      <c r="J59" s="44" t="s">
        <v>57</v>
      </c>
      <c r="K59" s="617"/>
      <c r="L59" s="617">
        <v>0.5</v>
      </c>
      <c r="M59" s="27">
        <v>1</v>
      </c>
      <c r="N59" s="806"/>
    </row>
    <row r="60" spans="1:15" s="4" customFormat="1" ht="9.75" customHeight="1" x14ac:dyDescent="0.25">
      <c r="A60" s="893"/>
      <c r="B60" s="927"/>
      <c r="C60" s="868"/>
      <c r="D60" s="868"/>
      <c r="E60" s="822"/>
      <c r="F60" s="871"/>
      <c r="G60" s="43" t="s">
        <v>58</v>
      </c>
      <c r="H60" s="27" t="s">
        <v>30</v>
      </c>
      <c r="I60" s="44"/>
      <c r="J60" s="44" t="s">
        <v>57</v>
      </c>
      <c r="K60" s="617"/>
      <c r="L60" s="617">
        <v>0.5</v>
      </c>
      <c r="M60" s="617">
        <v>1</v>
      </c>
      <c r="N60" s="806"/>
    </row>
    <row r="61" spans="1:15" s="4" customFormat="1" ht="9.75" customHeight="1" x14ac:dyDescent="0.25">
      <c r="A61" s="893"/>
      <c r="B61" s="928"/>
      <c r="C61" s="868"/>
      <c r="D61" s="868"/>
      <c r="E61" s="822"/>
      <c r="F61" s="871"/>
      <c r="G61" s="43" t="s">
        <v>60</v>
      </c>
      <c r="H61" s="27" t="s">
        <v>30</v>
      </c>
      <c r="I61" s="44"/>
      <c r="J61" s="44" t="s">
        <v>57</v>
      </c>
      <c r="K61" s="617"/>
      <c r="L61" s="617">
        <v>0.5</v>
      </c>
      <c r="M61" s="617">
        <v>1</v>
      </c>
      <c r="N61" s="806"/>
      <c r="O61" s="7"/>
    </row>
    <row r="62" spans="1:15" s="4" customFormat="1" ht="9.75" customHeight="1" x14ac:dyDescent="0.25">
      <c r="A62" s="893"/>
      <c r="B62" s="928"/>
      <c r="C62" s="868"/>
      <c r="D62" s="868"/>
      <c r="E62" s="822"/>
      <c r="F62" s="871"/>
      <c r="G62" s="43" t="s">
        <v>320</v>
      </c>
      <c r="H62" s="27" t="s">
        <v>30</v>
      </c>
      <c r="I62" s="44"/>
      <c r="J62" s="44" t="s">
        <v>57</v>
      </c>
      <c r="K62" s="617"/>
      <c r="L62" s="617">
        <v>0.5</v>
      </c>
      <c r="M62" s="617">
        <v>1</v>
      </c>
      <c r="N62" s="806"/>
    </row>
    <row r="63" spans="1:15" s="4" customFormat="1" ht="9.75" customHeight="1" x14ac:dyDescent="0.25">
      <c r="A63" s="893"/>
      <c r="B63" s="928"/>
      <c r="C63" s="868"/>
      <c r="D63" s="868"/>
      <c r="E63" s="822"/>
      <c r="F63" s="871"/>
      <c r="G63" s="355" t="s">
        <v>321</v>
      </c>
      <c r="H63" s="27" t="s">
        <v>30</v>
      </c>
      <c r="I63" s="44"/>
      <c r="J63" s="44" t="s">
        <v>57</v>
      </c>
      <c r="K63" s="617"/>
      <c r="L63" s="617">
        <v>0.5</v>
      </c>
      <c r="M63" s="617">
        <v>1</v>
      </c>
      <c r="N63" s="807"/>
    </row>
    <row r="64" spans="1:15" s="4" customFormat="1" ht="9.75" customHeight="1" x14ac:dyDescent="0.25">
      <c r="A64" s="893"/>
      <c r="B64" s="928"/>
      <c r="C64" s="868"/>
      <c r="D64" s="868"/>
      <c r="E64" s="822"/>
      <c r="F64" s="871"/>
      <c r="G64" s="31"/>
      <c r="H64" s="27"/>
      <c r="I64" s="44"/>
      <c r="J64" s="44"/>
      <c r="K64" s="80"/>
      <c r="L64" s="44"/>
      <c r="M64" s="44"/>
      <c r="N64" s="44"/>
    </row>
    <row r="65" spans="1:14" s="4" customFormat="1" ht="9.75" customHeight="1" x14ac:dyDescent="0.25">
      <c r="A65" s="894"/>
      <c r="B65" s="929"/>
      <c r="C65" s="869"/>
      <c r="D65" s="869"/>
      <c r="E65" s="823"/>
      <c r="F65" s="872"/>
      <c r="G65" s="47"/>
      <c r="H65" s="27"/>
      <c r="I65" s="44"/>
      <c r="J65" s="44"/>
      <c r="K65" s="45"/>
      <c r="L65" s="27"/>
      <c r="M65" s="27"/>
      <c r="N65" s="27"/>
    </row>
    <row r="66" spans="1:14" s="4" customFormat="1" ht="42" customHeight="1" x14ac:dyDescent="0.25">
      <c r="A66" s="861" t="s">
        <v>61</v>
      </c>
      <c r="B66" s="48" t="s">
        <v>62</v>
      </c>
      <c r="C66" s="49">
        <f>0.5*(C7*0.25%)/6</f>
        <v>458.33333333333331</v>
      </c>
      <c r="D66" s="49">
        <f>C66</f>
        <v>458.33333333333331</v>
      </c>
      <c r="E66" s="50">
        <f>SUM(C66:D66)</f>
        <v>916.66666666666663</v>
      </c>
      <c r="F66" s="51">
        <v>917</v>
      </c>
      <c r="G66" s="52"/>
      <c r="H66" s="130"/>
      <c r="I66" s="915"/>
      <c r="J66" s="915"/>
      <c r="K66" s="915"/>
      <c r="L66" s="915"/>
      <c r="M66" s="915"/>
      <c r="N66" s="916"/>
    </row>
    <row r="67" spans="1:14" s="4" customFormat="1" ht="9.75" customHeight="1" x14ac:dyDescent="0.25">
      <c r="A67" s="862"/>
      <c r="B67" s="53" t="s">
        <v>63</v>
      </c>
      <c r="C67" s="54"/>
      <c r="D67" s="54"/>
      <c r="E67" s="55"/>
      <c r="F67" s="387">
        <v>320</v>
      </c>
      <c r="G67" s="56" t="s">
        <v>403</v>
      </c>
      <c r="H67" s="26" t="s">
        <v>64</v>
      </c>
      <c r="I67" s="41" t="s">
        <v>49</v>
      </c>
      <c r="J67" s="26" t="s">
        <v>57</v>
      </c>
      <c r="K67" s="26">
        <v>0.25</v>
      </c>
      <c r="L67" s="26">
        <v>0.05</v>
      </c>
      <c r="M67" s="26">
        <v>0.3</v>
      </c>
      <c r="N67" s="28" t="s">
        <v>33</v>
      </c>
    </row>
    <row r="68" spans="1:14" s="4" customFormat="1" ht="9.75" customHeight="1" x14ac:dyDescent="0.25">
      <c r="A68" s="862"/>
      <c r="B68" s="917" t="s">
        <v>66</v>
      </c>
      <c r="C68" s="920"/>
      <c r="D68" s="920"/>
      <c r="E68" s="924"/>
      <c r="F68" s="824">
        <v>317</v>
      </c>
      <c r="G68" s="30" t="s">
        <v>404</v>
      </c>
      <c r="H68" s="28" t="s">
        <v>64</v>
      </c>
      <c r="I68" s="27"/>
      <c r="J68" s="27" t="s">
        <v>67</v>
      </c>
      <c r="K68" s="39"/>
      <c r="L68" s="27">
        <v>0.5</v>
      </c>
      <c r="M68" s="39">
        <v>1</v>
      </c>
      <c r="N68" s="805" t="s">
        <v>429</v>
      </c>
    </row>
    <row r="69" spans="1:14" s="4" customFormat="1" ht="9.75" customHeight="1" x14ac:dyDescent="0.25">
      <c r="A69" s="862"/>
      <c r="B69" s="918"/>
      <c r="C69" s="921"/>
      <c r="D69" s="921"/>
      <c r="E69" s="925"/>
      <c r="F69" s="825"/>
      <c r="G69" s="30" t="s">
        <v>68</v>
      </c>
      <c r="H69" s="28" t="s">
        <v>64</v>
      </c>
      <c r="I69" s="27"/>
      <c r="J69" s="27" t="s">
        <v>67</v>
      </c>
      <c r="K69" s="27"/>
      <c r="L69" s="27">
        <v>0.5</v>
      </c>
      <c r="M69" s="39">
        <v>1</v>
      </c>
      <c r="N69" s="806"/>
    </row>
    <row r="70" spans="1:14" s="4" customFormat="1" ht="9.75" customHeight="1" x14ac:dyDescent="0.25">
      <c r="A70" s="862"/>
      <c r="B70" s="918"/>
      <c r="C70" s="921"/>
      <c r="D70" s="921"/>
      <c r="E70" s="925"/>
      <c r="F70" s="825"/>
      <c r="G70" s="30" t="s">
        <v>69</v>
      </c>
      <c r="H70" s="28" t="s">
        <v>64</v>
      </c>
      <c r="I70" s="27"/>
      <c r="J70" s="27" t="s">
        <v>67</v>
      </c>
      <c r="K70" s="27"/>
      <c r="L70" s="27">
        <v>0.5</v>
      </c>
      <c r="M70" s="39">
        <v>1</v>
      </c>
      <c r="N70" s="806"/>
    </row>
    <row r="71" spans="1:14" s="4" customFormat="1" ht="9.75" customHeight="1" x14ac:dyDescent="0.25">
      <c r="A71" s="862"/>
      <c r="B71" s="918"/>
      <c r="C71" s="921"/>
      <c r="D71" s="921"/>
      <c r="E71" s="925"/>
      <c r="F71" s="825"/>
      <c r="G71" s="30" t="s">
        <v>70</v>
      </c>
      <c r="H71" s="28" t="s">
        <v>64</v>
      </c>
      <c r="I71" s="27"/>
      <c r="J71" s="27" t="s">
        <v>67</v>
      </c>
      <c r="K71" s="27"/>
      <c r="L71" s="27">
        <v>0.5</v>
      </c>
      <c r="M71" s="39">
        <v>1</v>
      </c>
      <c r="N71" s="806"/>
    </row>
    <row r="72" spans="1:14" s="4" customFormat="1" ht="9.75" customHeight="1" x14ac:dyDescent="0.25">
      <c r="A72" s="862"/>
      <c r="B72" s="918"/>
      <c r="C72" s="921"/>
      <c r="D72" s="921"/>
      <c r="E72" s="925"/>
      <c r="F72" s="825"/>
      <c r="G72" s="30" t="s">
        <v>71</v>
      </c>
      <c r="H72" s="29" t="s">
        <v>64</v>
      </c>
      <c r="I72" s="27"/>
      <c r="J72" s="27" t="s">
        <v>67</v>
      </c>
      <c r="K72" s="27"/>
      <c r="L72" s="27">
        <v>0.5</v>
      </c>
      <c r="M72" s="39">
        <v>1</v>
      </c>
      <c r="N72" s="807"/>
    </row>
    <row r="73" spans="1:14" s="4" customFormat="1" ht="9.75" customHeight="1" x14ac:dyDescent="0.25">
      <c r="A73" s="862"/>
      <c r="B73" s="918"/>
      <c r="C73" s="921"/>
      <c r="D73" s="921"/>
      <c r="E73" s="925"/>
      <c r="F73" s="826"/>
      <c r="G73" s="46"/>
      <c r="H73" s="34"/>
      <c r="I73" s="34"/>
      <c r="J73" s="34"/>
      <c r="K73" s="34"/>
      <c r="L73" s="34"/>
      <c r="M73" s="34"/>
      <c r="N73" s="34"/>
    </row>
    <row r="74" spans="1:14" s="4" customFormat="1" ht="9.75" customHeight="1" x14ac:dyDescent="0.25">
      <c r="A74" s="862"/>
      <c r="B74" s="918"/>
      <c r="C74" s="922"/>
      <c r="D74" s="922"/>
      <c r="E74" s="925"/>
      <c r="F74" s="824">
        <v>280</v>
      </c>
      <c r="G74" s="75" t="s">
        <v>171</v>
      </c>
      <c r="H74" s="27" t="s">
        <v>64</v>
      </c>
      <c r="I74" s="27"/>
      <c r="J74" s="27" t="s">
        <v>72</v>
      </c>
      <c r="K74" s="27"/>
      <c r="L74" s="27">
        <v>0.5</v>
      </c>
      <c r="M74" s="39">
        <v>1</v>
      </c>
      <c r="N74" s="806" t="s">
        <v>73</v>
      </c>
    </row>
    <row r="75" spans="1:14" s="4" customFormat="1" ht="9.75" customHeight="1" x14ac:dyDescent="0.25">
      <c r="A75" s="862"/>
      <c r="B75" s="918"/>
      <c r="C75" s="922"/>
      <c r="D75" s="922"/>
      <c r="E75" s="925"/>
      <c r="F75" s="825"/>
      <c r="G75" s="38" t="s">
        <v>399</v>
      </c>
      <c r="H75" s="27" t="s">
        <v>64</v>
      </c>
      <c r="I75" s="61"/>
      <c r="J75" s="27" t="s">
        <v>72</v>
      </c>
      <c r="K75" s="29"/>
      <c r="L75" s="27">
        <v>0.5</v>
      </c>
      <c r="M75" s="39">
        <v>1</v>
      </c>
      <c r="N75" s="806"/>
    </row>
    <row r="76" spans="1:14" s="4" customFormat="1" ht="9.75" customHeight="1" x14ac:dyDescent="0.25">
      <c r="A76" s="862"/>
      <c r="B76" s="918"/>
      <c r="C76" s="922"/>
      <c r="D76" s="922"/>
      <c r="E76" s="925"/>
      <c r="F76" s="825"/>
      <c r="G76" s="31" t="s">
        <v>400</v>
      </c>
      <c r="H76" s="27" t="s">
        <v>64</v>
      </c>
      <c r="I76" s="29"/>
      <c r="J76" s="27" t="s">
        <v>72</v>
      </c>
      <c r="K76" s="32"/>
      <c r="L76" s="27">
        <v>0.5</v>
      </c>
      <c r="M76" s="39">
        <v>1</v>
      </c>
      <c r="N76" s="806"/>
    </row>
    <row r="77" spans="1:14" s="4" customFormat="1" ht="9.75" customHeight="1" x14ac:dyDescent="0.25">
      <c r="A77" s="862"/>
      <c r="B77" s="918"/>
      <c r="C77" s="922"/>
      <c r="D77" s="922"/>
      <c r="E77" s="925"/>
      <c r="F77" s="825"/>
      <c r="G77" s="38" t="s">
        <v>462</v>
      </c>
      <c r="H77" s="27" t="s">
        <v>64</v>
      </c>
      <c r="I77" s="61"/>
      <c r="J77" s="27" t="s">
        <v>72</v>
      </c>
      <c r="K77" s="29"/>
      <c r="L77" s="27">
        <v>0.5</v>
      </c>
      <c r="M77" s="39">
        <v>1</v>
      </c>
      <c r="N77" s="807"/>
    </row>
    <row r="78" spans="1:14" s="4" customFormat="1" ht="1.5" customHeight="1" x14ac:dyDescent="0.25">
      <c r="A78" s="862"/>
      <c r="B78" s="919"/>
      <c r="C78" s="923"/>
      <c r="D78" s="923"/>
      <c r="E78" s="925"/>
      <c r="F78" s="825"/>
      <c r="G78" s="46"/>
      <c r="H78" s="106"/>
      <c r="I78" s="34"/>
      <c r="K78" s="34"/>
      <c r="M78" s="133"/>
      <c r="N78" s="106"/>
    </row>
    <row r="79" spans="1:14" s="4" customFormat="1" ht="20.100000000000001" customHeight="1" x14ac:dyDescent="0.25">
      <c r="A79" s="937" t="s">
        <v>14</v>
      </c>
      <c r="B79" s="938"/>
      <c r="C79" s="941" t="s">
        <v>8</v>
      </c>
      <c r="D79" s="942"/>
      <c r="E79" s="952"/>
      <c r="F79" s="953"/>
      <c r="G79" s="827" t="s">
        <v>15</v>
      </c>
      <c r="H79" s="827" t="s">
        <v>16</v>
      </c>
      <c r="I79" s="827" t="s">
        <v>17</v>
      </c>
      <c r="J79" s="827" t="s">
        <v>18</v>
      </c>
      <c r="K79" s="827" t="s">
        <v>19</v>
      </c>
      <c r="L79" s="827" t="s">
        <v>20</v>
      </c>
      <c r="M79" s="957" t="s">
        <v>21</v>
      </c>
      <c r="N79" s="959" t="s">
        <v>22</v>
      </c>
    </row>
    <row r="80" spans="1:14" s="4" customFormat="1" ht="42" customHeight="1" x14ac:dyDescent="0.25">
      <c r="A80" s="939"/>
      <c r="B80" s="940"/>
      <c r="C80" s="58" t="s">
        <v>26</v>
      </c>
      <c r="D80" s="599" t="s">
        <v>13</v>
      </c>
      <c r="E80" s="954"/>
      <c r="F80" s="955"/>
      <c r="G80" s="829"/>
      <c r="H80" s="829"/>
      <c r="I80" s="829"/>
      <c r="J80" s="829"/>
      <c r="K80" s="829"/>
      <c r="L80" s="829"/>
      <c r="M80" s="958"/>
      <c r="N80" s="960"/>
    </row>
    <row r="81" spans="1:14" s="4" customFormat="1" ht="11.25" customHeight="1" x14ac:dyDescent="0.25">
      <c r="A81" s="931" t="s">
        <v>74</v>
      </c>
      <c r="B81" s="864" t="s">
        <v>75</v>
      </c>
      <c r="C81" s="934">
        <f>(C7*0.15%)*0.4</f>
        <v>1320</v>
      </c>
      <c r="D81" s="949">
        <v>1450</v>
      </c>
      <c r="E81" s="943">
        <v>600</v>
      </c>
      <c r="F81" s="956"/>
      <c r="G81" s="587"/>
      <c r="H81" s="600"/>
      <c r="I81" s="600"/>
      <c r="J81" s="600"/>
      <c r="K81" s="587"/>
      <c r="L81" s="600"/>
      <c r="M81" s="601"/>
      <c r="N81" s="961" t="s">
        <v>480</v>
      </c>
    </row>
    <row r="82" spans="1:14" s="4" customFormat="1" ht="9.75" customHeight="1" x14ac:dyDescent="0.25">
      <c r="A82" s="932"/>
      <c r="B82" s="865"/>
      <c r="C82" s="935"/>
      <c r="D82" s="950"/>
      <c r="E82" s="945"/>
      <c r="F82" s="946"/>
      <c r="G82" s="31" t="s">
        <v>322</v>
      </c>
      <c r="H82" s="582" t="s">
        <v>468</v>
      </c>
      <c r="I82" s="29" t="s">
        <v>77</v>
      </c>
      <c r="J82" s="582"/>
      <c r="K82" s="390">
        <v>1000</v>
      </c>
      <c r="L82" s="603"/>
      <c r="M82" s="402" t="s">
        <v>469</v>
      </c>
      <c r="N82" s="962"/>
    </row>
    <row r="83" spans="1:14" s="4" customFormat="1" ht="9.75" customHeight="1" x14ac:dyDescent="0.25">
      <c r="A83" s="932"/>
      <c r="B83" s="865"/>
      <c r="C83" s="935"/>
      <c r="D83" s="950"/>
      <c r="E83" s="945"/>
      <c r="F83" s="946"/>
      <c r="G83" s="76" t="s">
        <v>326</v>
      </c>
      <c r="H83" s="390" t="s">
        <v>76</v>
      </c>
      <c r="I83" s="390" t="s">
        <v>77</v>
      </c>
      <c r="J83" s="390" t="s">
        <v>57</v>
      </c>
      <c r="K83" s="390">
        <v>50</v>
      </c>
      <c r="L83" s="594">
        <v>10</v>
      </c>
      <c r="M83" s="402" t="s">
        <v>463</v>
      </c>
      <c r="N83" s="962"/>
    </row>
    <row r="84" spans="1:14" s="4" customFormat="1" ht="9.75" customHeight="1" x14ac:dyDescent="0.25">
      <c r="A84" s="932"/>
      <c r="B84" s="865"/>
      <c r="C84" s="935"/>
      <c r="D84" s="950"/>
      <c r="E84" s="945"/>
      <c r="F84" s="946"/>
      <c r="G84" s="675" t="s">
        <v>329</v>
      </c>
      <c r="H84" s="390" t="s">
        <v>76</v>
      </c>
      <c r="I84" s="390" t="s">
        <v>77</v>
      </c>
      <c r="J84" s="390" t="s">
        <v>57</v>
      </c>
      <c r="K84" s="390">
        <v>50</v>
      </c>
      <c r="L84" s="390">
        <v>10</v>
      </c>
      <c r="M84" s="626" t="s">
        <v>176</v>
      </c>
      <c r="N84" s="962"/>
    </row>
    <row r="85" spans="1:14" s="4" customFormat="1" ht="9.75" customHeight="1" x14ac:dyDescent="0.25">
      <c r="A85" s="932"/>
      <c r="B85" s="865"/>
      <c r="C85" s="935"/>
      <c r="D85" s="950"/>
      <c r="E85" s="945"/>
      <c r="F85" s="946"/>
      <c r="G85" s="613" t="s">
        <v>330</v>
      </c>
      <c r="H85" s="390" t="s">
        <v>76</v>
      </c>
      <c r="I85" s="390" t="s">
        <v>77</v>
      </c>
      <c r="J85" s="390" t="s">
        <v>57</v>
      </c>
      <c r="K85" s="390">
        <v>50</v>
      </c>
      <c r="L85" s="594">
        <v>10</v>
      </c>
      <c r="M85" s="602" t="s">
        <v>463</v>
      </c>
      <c r="N85" s="962"/>
    </row>
    <row r="86" spans="1:14" s="4" customFormat="1" ht="9.75" customHeight="1" x14ac:dyDescent="0.25">
      <c r="A86" s="932"/>
      <c r="B86" s="865"/>
      <c r="C86" s="935"/>
      <c r="D86" s="950"/>
      <c r="E86" s="945"/>
      <c r="F86" s="946"/>
      <c r="G86" s="676"/>
      <c r="H86" s="671"/>
      <c r="I86" s="390"/>
      <c r="J86" s="390"/>
      <c r="K86" s="671"/>
      <c r="L86" s="672"/>
      <c r="M86" s="400"/>
      <c r="N86" s="962"/>
    </row>
    <row r="87" spans="1:14" s="4" customFormat="1" ht="9.75" customHeight="1" x14ac:dyDescent="0.25">
      <c r="A87" s="932"/>
      <c r="B87" s="865"/>
      <c r="C87" s="935"/>
      <c r="D87" s="950"/>
      <c r="E87" s="945"/>
      <c r="F87" s="946"/>
      <c r="G87" s="31" t="s">
        <v>327</v>
      </c>
      <c r="H87" s="390" t="s">
        <v>76</v>
      </c>
      <c r="I87" s="390" t="s">
        <v>77</v>
      </c>
      <c r="J87" s="390" t="s">
        <v>57</v>
      </c>
      <c r="K87" s="390">
        <v>250</v>
      </c>
      <c r="L87" s="390">
        <v>10</v>
      </c>
      <c r="M87" s="643" t="s">
        <v>464</v>
      </c>
      <c r="N87" s="962"/>
    </row>
    <row r="88" spans="1:14" s="4" customFormat="1" ht="9.75" customHeight="1" x14ac:dyDescent="0.25">
      <c r="A88" s="932"/>
      <c r="B88" s="865"/>
      <c r="C88" s="935"/>
      <c r="D88" s="950"/>
      <c r="E88" s="945"/>
      <c r="F88" s="946"/>
      <c r="G88" s="31" t="s">
        <v>328</v>
      </c>
      <c r="H88" s="390" t="s">
        <v>76</v>
      </c>
      <c r="I88" s="390" t="s">
        <v>77</v>
      </c>
      <c r="J88" s="390" t="s">
        <v>57</v>
      </c>
      <c r="K88" s="403">
        <v>100</v>
      </c>
      <c r="L88" s="390">
        <v>10</v>
      </c>
      <c r="M88" s="602" t="s">
        <v>176</v>
      </c>
      <c r="N88" s="962"/>
    </row>
    <row r="89" spans="1:14" s="4" customFormat="1" ht="9.75" customHeight="1" x14ac:dyDescent="0.25">
      <c r="A89" s="932"/>
      <c r="B89" s="865"/>
      <c r="C89" s="935"/>
      <c r="D89" s="950"/>
      <c r="E89" s="945"/>
      <c r="F89" s="946"/>
      <c r="G89" s="31" t="s">
        <v>213</v>
      </c>
      <c r="H89" s="410" t="s">
        <v>76</v>
      </c>
      <c r="I89" s="390" t="s">
        <v>77</v>
      </c>
      <c r="J89" s="390" t="s">
        <v>57</v>
      </c>
      <c r="K89" s="390">
        <v>100</v>
      </c>
      <c r="L89" s="390">
        <v>10</v>
      </c>
      <c r="M89" s="673" t="s">
        <v>464</v>
      </c>
      <c r="N89" s="962"/>
    </row>
    <row r="90" spans="1:14" s="4" customFormat="1" ht="9.75" customHeight="1" x14ac:dyDescent="0.25">
      <c r="A90" s="932"/>
      <c r="B90" s="865"/>
      <c r="C90" s="935"/>
      <c r="D90" s="950"/>
      <c r="E90" s="945"/>
      <c r="F90" s="946"/>
      <c r="G90" s="676"/>
      <c r="H90" s="672"/>
      <c r="I90" s="390"/>
      <c r="J90" s="390"/>
      <c r="K90" s="671"/>
      <c r="L90" s="672"/>
      <c r="M90" s="674"/>
      <c r="N90" s="962"/>
    </row>
    <row r="91" spans="1:14" s="4" customFormat="1" ht="9.75" customHeight="1" x14ac:dyDescent="0.25">
      <c r="A91" s="932"/>
      <c r="B91" s="865"/>
      <c r="C91" s="935"/>
      <c r="D91" s="950"/>
      <c r="E91" s="945"/>
      <c r="F91" s="946"/>
      <c r="G91" s="31" t="s">
        <v>323</v>
      </c>
      <c r="H91" s="390" t="s">
        <v>76</v>
      </c>
      <c r="I91" s="390" t="s">
        <v>77</v>
      </c>
      <c r="J91" s="390" t="s">
        <v>57</v>
      </c>
      <c r="K91" s="390">
        <v>12.5</v>
      </c>
      <c r="L91" s="403">
        <v>20</v>
      </c>
      <c r="M91" s="602" t="s">
        <v>204</v>
      </c>
      <c r="N91" s="962"/>
    </row>
    <row r="92" spans="1:14" s="4" customFormat="1" ht="9.75" customHeight="1" x14ac:dyDescent="0.25">
      <c r="A92" s="932"/>
      <c r="B92" s="865"/>
      <c r="C92" s="935"/>
      <c r="D92" s="950"/>
      <c r="E92" s="945"/>
      <c r="F92" s="946"/>
      <c r="G92" s="31" t="s">
        <v>405</v>
      </c>
      <c r="H92" s="390" t="s">
        <v>76</v>
      </c>
      <c r="I92" s="390" t="s">
        <v>77</v>
      </c>
      <c r="J92" s="390" t="s">
        <v>57</v>
      </c>
      <c r="K92" s="390">
        <v>12.5</v>
      </c>
      <c r="L92" s="390">
        <v>10</v>
      </c>
      <c r="M92" s="673" t="s">
        <v>204</v>
      </c>
      <c r="N92" s="962"/>
    </row>
    <row r="93" spans="1:14" s="4" customFormat="1" ht="9.75" customHeight="1" x14ac:dyDescent="0.25">
      <c r="A93" s="932"/>
      <c r="B93" s="865"/>
      <c r="C93" s="935"/>
      <c r="D93" s="950"/>
      <c r="E93" s="945"/>
      <c r="F93" s="946"/>
      <c r="G93" s="76" t="s">
        <v>246</v>
      </c>
      <c r="H93" s="390" t="s">
        <v>76</v>
      </c>
      <c r="I93" s="390" t="s">
        <v>77</v>
      </c>
      <c r="J93" s="390" t="s">
        <v>57</v>
      </c>
      <c r="K93" s="390">
        <v>12.5</v>
      </c>
      <c r="L93" s="390">
        <v>20</v>
      </c>
      <c r="M93" s="602" t="s">
        <v>465</v>
      </c>
      <c r="N93" s="962"/>
    </row>
    <row r="94" spans="1:14" s="4" customFormat="1" ht="9.75" customHeight="1" x14ac:dyDescent="0.25">
      <c r="A94" s="932"/>
      <c r="B94" s="865"/>
      <c r="C94" s="935"/>
      <c r="D94" s="950"/>
      <c r="E94" s="945"/>
      <c r="F94" s="946"/>
      <c r="G94" s="38" t="s">
        <v>460</v>
      </c>
      <c r="H94" s="390" t="s">
        <v>76</v>
      </c>
      <c r="I94" s="390" t="s">
        <v>77</v>
      </c>
      <c r="J94" s="390" t="s">
        <v>57</v>
      </c>
      <c r="K94" s="390">
        <v>12.5</v>
      </c>
      <c r="L94" s="594">
        <v>40</v>
      </c>
      <c r="M94" s="602" t="s">
        <v>463</v>
      </c>
      <c r="N94" s="962"/>
    </row>
    <row r="95" spans="1:14" s="4" customFormat="1" ht="9.75" customHeight="1" x14ac:dyDescent="0.25">
      <c r="A95" s="932"/>
      <c r="B95" s="865"/>
      <c r="C95" s="935"/>
      <c r="D95" s="950"/>
      <c r="E95" s="945"/>
      <c r="F95" s="946"/>
      <c r="G95" s="613" t="s">
        <v>324</v>
      </c>
      <c r="H95" s="390" t="s">
        <v>76</v>
      </c>
      <c r="I95" s="390" t="s">
        <v>77</v>
      </c>
      <c r="J95" s="390" t="s">
        <v>57</v>
      </c>
      <c r="K95" s="390">
        <v>12.5</v>
      </c>
      <c r="L95" s="410">
        <v>10</v>
      </c>
      <c r="M95" s="402" t="s">
        <v>204</v>
      </c>
      <c r="N95" s="962"/>
    </row>
    <row r="96" spans="1:14" s="4" customFormat="1" ht="9.75" customHeight="1" x14ac:dyDescent="0.25">
      <c r="A96" s="932"/>
      <c r="B96" s="865"/>
      <c r="C96" s="935"/>
      <c r="D96" s="950"/>
      <c r="E96" s="945"/>
      <c r="F96" s="946"/>
      <c r="G96" s="613" t="s">
        <v>325</v>
      </c>
      <c r="H96" s="390" t="s">
        <v>76</v>
      </c>
      <c r="I96" s="390" t="s">
        <v>77</v>
      </c>
      <c r="J96" s="390" t="s">
        <v>57</v>
      </c>
      <c r="K96" s="390">
        <v>12.5</v>
      </c>
      <c r="L96" s="390">
        <v>10</v>
      </c>
      <c r="M96" s="602" t="s">
        <v>204</v>
      </c>
      <c r="N96" s="962"/>
    </row>
    <row r="97" spans="1:14" s="4" customFormat="1" ht="9.75" customHeight="1" x14ac:dyDescent="0.25">
      <c r="A97" s="932"/>
      <c r="B97" s="865"/>
      <c r="C97" s="935"/>
      <c r="D97" s="950"/>
      <c r="E97" s="945"/>
      <c r="F97" s="946"/>
      <c r="G97" s="676"/>
      <c r="H97" s="671"/>
      <c r="I97" s="390"/>
      <c r="J97" s="390"/>
      <c r="K97" s="672"/>
      <c r="L97" s="671"/>
      <c r="M97" s="400"/>
      <c r="N97" s="962"/>
    </row>
    <row r="98" spans="1:14" s="4" customFormat="1" ht="9.75" customHeight="1" x14ac:dyDescent="0.25">
      <c r="A98" s="932"/>
      <c r="B98" s="865"/>
      <c r="C98" s="935"/>
      <c r="D98" s="950"/>
      <c r="E98" s="945"/>
      <c r="F98" s="946"/>
      <c r="G98" s="31" t="s">
        <v>291</v>
      </c>
      <c r="H98" s="390" t="s">
        <v>76</v>
      </c>
      <c r="I98" s="390" t="s">
        <v>77</v>
      </c>
      <c r="J98" s="390" t="s">
        <v>57</v>
      </c>
      <c r="K98" s="403">
        <v>80</v>
      </c>
      <c r="L98" s="390">
        <v>10</v>
      </c>
      <c r="M98" s="602" t="s">
        <v>176</v>
      </c>
      <c r="N98" s="962"/>
    </row>
    <row r="99" spans="1:14" s="4" customFormat="1" ht="9.75" customHeight="1" x14ac:dyDescent="0.25">
      <c r="A99" s="932"/>
      <c r="B99" s="865"/>
      <c r="C99" s="935"/>
      <c r="D99" s="950"/>
      <c r="E99" s="945"/>
      <c r="F99" s="946"/>
      <c r="G99" s="31" t="s">
        <v>331</v>
      </c>
      <c r="H99" s="390" t="s">
        <v>76</v>
      </c>
      <c r="I99" s="390" t="s">
        <v>77</v>
      </c>
      <c r="J99" s="390" t="s">
        <v>57</v>
      </c>
      <c r="K99" s="390">
        <v>80</v>
      </c>
      <c r="L99" s="390">
        <v>10</v>
      </c>
      <c r="M99" s="602" t="s">
        <v>176</v>
      </c>
      <c r="N99" s="962"/>
    </row>
    <row r="100" spans="1:14" s="4" customFormat="1" ht="9.75" customHeight="1" x14ac:dyDescent="0.25">
      <c r="A100" s="932"/>
      <c r="B100" s="865"/>
      <c r="C100" s="935"/>
      <c r="D100" s="950"/>
      <c r="E100" s="947"/>
      <c r="F100" s="948"/>
      <c r="G100" s="677" t="s">
        <v>294</v>
      </c>
      <c r="H100" s="390" t="s">
        <v>76</v>
      </c>
      <c r="I100" s="390" t="s">
        <v>77</v>
      </c>
      <c r="J100" s="390" t="s">
        <v>57</v>
      </c>
      <c r="K100" s="410">
        <v>80</v>
      </c>
      <c r="L100" s="390">
        <v>10</v>
      </c>
      <c r="M100" s="602" t="s">
        <v>176</v>
      </c>
      <c r="N100" s="963"/>
    </row>
    <row r="101" spans="1:14" s="4" customFormat="1" ht="9.75" customHeight="1" x14ac:dyDescent="0.25">
      <c r="A101" s="932"/>
      <c r="B101" s="865"/>
      <c r="C101" s="935"/>
      <c r="D101" s="950"/>
      <c r="E101" s="943">
        <v>500</v>
      </c>
      <c r="F101" s="944"/>
      <c r="G101" s="596"/>
      <c r="H101" s="26"/>
      <c r="I101" s="404"/>
      <c r="J101" s="404"/>
      <c r="K101" s="404"/>
      <c r="L101" s="404"/>
      <c r="M101" s="404"/>
      <c r="N101" s="615"/>
    </row>
    <row r="102" spans="1:14" s="4" customFormat="1" ht="9.75" customHeight="1" x14ac:dyDescent="0.25">
      <c r="A102" s="932"/>
      <c r="B102" s="865"/>
      <c r="C102" s="935"/>
      <c r="D102" s="950"/>
      <c r="E102" s="945"/>
      <c r="F102" s="946"/>
      <c r="G102" s="629" t="s">
        <v>340</v>
      </c>
      <c r="H102" s="403" t="s">
        <v>64</v>
      </c>
      <c r="I102" s="630"/>
      <c r="J102" s="390" t="s">
        <v>57</v>
      </c>
      <c r="K102" s="630"/>
      <c r="L102" s="628">
        <v>10</v>
      </c>
      <c r="M102" s="581">
        <v>115</v>
      </c>
      <c r="N102" s="806" t="s">
        <v>33</v>
      </c>
    </row>
    <row r="103" spans="1:14" s="4" customFormat="1" ht="9.75" customHeight="1" x14ac:dyDescent="0.25">
      <c r="A103" s="932"/>
      <c r="B103" s="865"/>
      <c r="C103" s="935"/>
      <c r="D103" s="950"/>
      <c r="E103" s="945"/>
      <c r="F103" s="946"/>
      <c r="G103" s="662" t="s">
        <v>406</v>
      </c>
      <c r="H103" s="390" t="s">
        <v>64</v>
      </c>
      <c r="I103" s="631"/>
      <c r="J103" s="390" t="s">
        <v>57</v>
      </c>
      <c r="K103" s="390"/>
      <c r="L103" s="403">
        <v>5</v>
      </c>
      <c r="M103" s="28">
        <v>10</v>
      </c>
      <c r="N103" s="806"/>
    </row>
    <row r="104" spans="1:14" s="4" customFormat="1" ht="9.75" customHeight="1" x14ac:dyDescent="0.25">
      <c r="A104" s="932"/>
      <c r="B104" s="865"/>
      <c r="C104" s="935"/>
      <c r="D104" s="950"/>
      <c r="E104" s="945"/>
      <c r="F104" s="946"/>
      <c r="G104" s="632" t="s">
        <v>409</v>
      </c>
      <c r="H104" s="390" t="s">
        <v>64</v>
      </c>
      <c r="I104" s="631"/>
      <c r="J104" s="390" t="s">
        <v>57</v>
      </c>
      <c r="K104" s="403"/>
      <c r="L104" s="403">
        <v>10</v>
      </c>
      <c r="M104" s="410">
        <v>224</v>
      </c>
      <c r="N104" s="806"/>
    </row>
    <row r="105" spans="1:14" s="4" customFormat="1" ht="9.75" customHeight="1" x14ac:dyDescent="0.25">
      <c r="A105" s="932"/>
      <c r="B105" s="865"/>
      <c r="C105" s="935"/>
      <c r="D105" s="950"/>
      <c r="E105" s="945"/>
      <c r="F105" s="946"/>
      <c r="G105" s="632" t="s">
        <v>410</v>
      </c>
      <c r="H105" s="390" t="s">
        <v>64</v>
      </c>
      <c r="I105" s="631"/>
      <c r="J105" s="390" t="s">
        <v>57</v>
      </c>
      <c r="K105" s="403"/>
      <c r="L105" s="403">
        <v>10</v>
      </c>
      <c r="M105" s="410">
        <v>177</v>
      </c>
      <c r="N105" s="806"/>
    </row>
    <row r="106" spans="1:14" s="4" customFormat="1" ht="9.75" customHeight="1" x14ac:dyDescent="0.25">
      <c r="A106" s="932"/>
      <c r="B106" s="865"/>
      <c r="C106" s="935"/>
      <c r="D106" s="950"/>
      <c r="E106" s="945"/>
      <c r="F106" s="946"/>
      <c r="G106" s="632" t="s">
        <v>408</v>
      </c>
      <c r="H106" s="390" t="s">
        <v>64</v>
      </c>
      <c r="I106" s="390"/>
      <c r="J106" s="390" t="s">
        <v>57</v>
      </c>
      <c r="K106" s="594"/>
      <c r="L106" s="594">
        <v>10</v>
      </c>
      <c r="M106" s="410">
        <v>233</v>
      </c>
      <c r="N106" s="807"/>
    </row>
    <row r="107" spans="1:14" s="4" customFormat="1" ht="9.75" customHeight="1" x14ac:dyDescent="0.25">
      <c r="A107" s="932"/>
      <c r="B107" s="865"/>
      <c r="C107" s="935"/>
      <c r="D107" s="950"/>
      <c r="E107" s="947"/>
      <c r="F107" s="948"/>
      <c r="G107" s="633"/>
      <c r="H107" s="408"/>
      <c r="I107" s="634"/>
      <c r="J107" s="635"/>
      <c r="K107" s="636"/>
      <c r="L107" s="636"/>
      <c r="M107" s="361"/>
      <c r="N107" s="361"/>
    </row>
    <row r="108" spans="1:14" s="4" customFormat="1" ht="9.75" customHeight="1" x14ac:dyDescent="0.25">
      <c r="A108" s="932"/>
      <c r="B108" s="865"/>
      <c r="C108" s="935"/>
      <c r="D108" s="950"/>
      <c r="E108" s="943">
        <v>320</v>
      </c>
      <c r="F108" s="944"/>
      <c r="G108" s="335"/>
      <c r="H108" s="404"/>
      <c r="I108" s="405"/>
      <c r="J108" s="390"/>
      <c r="K108" s="406"/>
      <c r="L108" s="322"/>
      <c r="M108" s="323"/>
      <c r="N108" s="105"/>
    </row>
    <row r="109" spans="1:14" s="4" customFormat="1" ht="9.75" customHeight="1" x14ac:dyDescent="0.25">
      <c r="A109" s="932"/>
      <c r="B109" s="865"/>
      <c r="C109" s="935"/>
      <c r="D109" s="950"/>
      <c r="E109" s="945"/>
      <c r="F109" s="946"/>
      <c r="G109" s="629" t="s">
        <v>418</v>
      </c>
      <c r="H109" s="403" t="s">
        <v>79</v>
      </c>
      <c r="I109" s="717"/>
      <c r="J109" s="390" t="s">
        <v>57</v>
      </c>
      <c r="K109" s="718"/>
      <c r="L109" s="390">
        <v>25</v>
      </c>
      <c r="M109" s="390">
        <v>100</v>
      </c>
      <c r="N109" s="815" t="s">
        <v>73</v>
      </c>
    </row>
    <row r="110" spans="1:14" s="4" customFormat="1" ht="9.75" customHeight="1" x14ac:dyDescent="0.25">
      <c r="A110" s="932"/>
      <c r="B110" s="865"/>
      <c r="C110" s="935"/>
      <c r="D110" s="950"/>
      <c r="E110" s="945"/>
      <c r="F110" s="946"/>
      <c r="G110" s="689" t="s">
        <v>287</v>
      </c>
      <c r="H110" s="403" t="s">
        <v>79</v>
      </c>
      <c r="I110" s="414"/>
      <c r="J110" s="390" t="s">
        <v>57</v>
      </c>
      <c r="K110" s="719"/>
      <c r="L110" s="390">
        <v>25</v>
      </c>
      <c r="M110" s="390">
        <v>100</v>
      </c>
      <c r="N110" s="816"/>
    </row>
    <row r="111" spans="1:14" s="4" customFormat="1" ht="9.75" customHeight="1" x14ac:dyDescent="0.25">
      <c r="A111" s="932"/>
      <c r="B111" s="865"/>
      <c r="C111" s="935"/>
      <c r="D111" s="950"/>
      <c r="E111" s="945"/>
      <c r="F111" s="946"/>
      <c r="G111" s="627" t="s">
        <v>419</v>
      </c>
      <c r="H111" s="403" t="s">
        <v>79</v>
      </c>
      <c r="I111" s="720"/>
      <c r="J111" s="390" t="s">
        <v>57</v>
      </c>
      <c r="K111" s="721"/>
      <c r="L111" s="390">
        <v>25</v>
      </c>
      <c r="M111" s="390">
        <v>100</v>
      </c>
      <c r="N111" s="816"/>
    </row>
    <row r="112" spans="1:14" s="4" customFormat="1" ht="9.75" customHeight="1" x14ac:dyDescent="0.25">
      <c r="A112" s="932"/>
      <c r="B112" s="865"/>
      <c r="C112" s="935"/>
      <c r="D112" s="950"/>
      <c r="E112" s="945"/>
      <c r="F112" s="946"/>
      <c r="G112" s="629" t="s">
        <v>420</v>
      </c>
      <c r="H112" s="403" t="s">
        <v>79</v>
      </c>
      <c r="I112" s="717"/>
      <c r="J112" s="390" t="s">
        <v>57</v>
      </c>
      <c r="K112" s="722"/>
      <c r="L112" s="390">
        <v>25</v>
      </c>
      <c r="M112" s="390">
        <v>100</v>
      </c>
      <c r="N112" s="816"/>
    </row>
    <row r="113" spans="1:14" s="4" customFormat="1" ht="9.75" customHeight="1" x14ac:dyDescent="0.25">
      <c r="A113" s="932"/>
      <c r="B113" s="865"/>
      <c r="C113" s="935"/>
      <c r="D113" s="950"/>
      <c r="E113" s="945"/>
      <c r="F113" s="946"/>
      <c r="G113" s="723" t="s">
        <v>421</v>
      </c>
      <c r="H113" s="390" t="s">
        <v>79</v>
      </c>
      <c r="I113" s="717"/>
      <c r="J113" s="390" t="s">
        <v>57</v>
      </c>
      <c r="K113" s="717"/>
      <c r="L113" s="390">
        <v>25</v>
      </c>
      <c r="M113" s="390">
        <v>100</v>
      </c>
      <c r="N113" s="816"/>
    </row>
    <row r="114" spans="1:14" s="4" customFormat="1" ht="9.75" customHeight="1" x14ac:dyDescent="0.25">
      <c r="A114" s="932"/>
      <c r="B114" s="865"/>
      <c r="C114" s="935"/>
      <c r="D114" s="950"/>
      <c r="E114" s="945"/>
      <c r="F114" s="946"/>
      <c r="G114" s="723" t="s">
        <v>407</v>
      </c>
      <c r="H114" s="390" t="s">
        <v>79</v>
      </c>
      <c r="I114" s="674"/>
      <c r="J114" s="390" t="s">
        <v>57</v>
      </c>
      <c r="K114" s="711"/>
      <c r="L114" s="390">
        <v>25</v>
      </c>
      <c r="M114" s="390">
        <v>100</v>
      </c>
      <c r="N114" s="816"/>
    </row>
    <row r="115" spans="1:14" s="4" customFormat="1" ht="9.75" customHeight="1" x14ac:dyDescent="0.25">
      <c r="A115" s="932"/>
      <c r="B115" s="865"/>
      <c r="C115" s="935"/>
      <c r="D115" s="950"/>
      <c r="E115" s="945"/>
      <c r="F115" s="946"/>
      <c r="G115" s="629" t="s">
        <v>338</v>
      </c>
      <c r="H115" s="631" t="s">
        <v>79</v>
      </c>
      <c r="I115" s="724"/>
      <c r="J115" s="390" t="s">
        <v>57</v>
      </c>
      <c r="K115" s="414"/>
      <c r="L115" s="390">
        <v>25</v>
      </c>
      <c r="M115" s="390">
        <v>100</v>
      </c>
      <c r="N115" s="816"/>
    </row>
    <row r="116" spans="1:14" s="4" customFormat="1" ht="9.75" customHeight="1" x14ac:dyDescent="0.25">
      <c r="A116" s="932"/>
      <c r="B116" s="865"/>
      <c r="C116" s="935"/>
      <c r="D116" s="950"/>
      <c r="E116" s="945"/>
      <c r="F116" s="946"/>
      <c r="G116" s="725" t="s">
        <v>339</v>
      </c>
      <c r="H116" s="410" t="s">
        <v>79</v>
      </c>
      <c r="I116" s="726"/>
      <c r="J116" s="390" t="s">
        <v>57</v>
      </c>
      <c r="K116" s="717"/>
      <c r="L116" s="390">
        <v>25</v>
      </c>
      <c r="M116" s="390">
        <v>100</v>
      </c>
      <c r="N116" s="816"/>
    </row>
    <row r="117" spans="1:14" s="4" customFormat="1" ht="9.75" customHeight="1" x14ac:dyDescent="0.25">
      <c r="A117" s="932"/>
      <c r="B117" s="865"/>
      <c r="C117" s="935"/>
      <c r="D117" s="950"/>
      <c r="E117" s="945"/>
      <c r="F117" s="946"/>
      <c r="G117" s="725" t="s">
        <v>289</v>
      </c>
      <c r="H117" s="410" t="s">
        <v>79</v>
      </c>
      <c r="I117" s="726"/>
      <c r="J117" s="410" t="s">
        <v>57</v>
      </c>
      <c r="K117" s="717"/>
      <c r="L117" s="390">
        <v>25</v>
      </c>
      <c r="M117" s="390">
        <v>100</v>
      </c>
      <c r="N117" s="817"/>
    </row>
    <row r="118" spans="1:14" s="4" customFormat="1" ht="9.75" customHeight="1" x14ac:dyDescent="0.25">
      <c r="A118" s="932"/>
      <c r="B118" s="865"/>
      <c r="C118" s="935"/>
      <c r="D118" s="950"/>
      <c r="E118" s="947"/>
      <c r="F118" s="948"/>
      <c r="G118" s="407"/>
      <c r="H118" s="408"/>
      <c r="I118" s="409"/>
      <c r="J118" s="410"/>
      <c r="K118" s="326"/>
      <c r="L118" s="327"/>
      <c r="M118" s="325"/>
      <c r="N118" s="34"/>
    </row>
    <row r="119" spans="1:14" s="4" customFormat="1" ht="9.75" customHeight="1" x14ac:dyDescent="0.25">
      <c r="A119" s="932"/>
      <c r="B119" s="865"/>
      <c r="C119" s="935"/>
      <c r="D119" s="950"/>
      <c r="E119" s="884"/>
      <c r="F119" s="885"/>
      <c r="G119" s="26"/>
      <c r="H119" s="27"/>
      <c r="I119" s="27"/>
      <c r="J119" s="26"/>
      <c r="K119" s="27"/>
      <c r="L119" s="39"/>
      <c r="M119" s="27"/>
      <c r="N119" s="27"/>
    </row>
    <row r="120" spans="1:14" s="4" customFormat="1" ht="9.75" customHeight="1" x14ac:dyDescent="0.25">
      <c r="A120" s="933"/>
      <c r="B120" s="866"/>
      <c r="C120" s="936"/>
      <c r="D120" s="951"/>
      <c r="E120" s="886">
        <v>30</v>
      </c>
      <c r="F120" s="887"/>
      <c r="G120" s="381" t="s">
        <v>368</v>
      </c>
      <c r="H120" s="117" t="s">
        <v>64</v>
      </c>
      <c r="I120" s="32"/>
      <c r="J120" s="410" t="s">
        <v>57</v>
      </c>
      <c r="K120" s="32"/>
      <c r="L120" s="60">
        <v>2.5</v>
      </c>
      <c r="M120" s="32">
        <v>5</v>
      </c>
      <c r="N120" s="29" t="s">
        <v>73</v>
      </c>
    </row>
    <row r="121" spans="1:14" s="4" customFormat="1" ht="12" customHeight="1" x14ac:dyDescent="0.25">
      <c r="A121" s="888" t="s">
        <v>80</v>
      </c>
      <c r="B121" s="889"/>
      <c r="C121" s="50">
        <f>(C7*0.15%)*0.5</f>
        <v>1650</v>
      </c>
      <c r="D121" s="95">
        <v>1770</v>
      </c>
      <c r="E121" s="890"/>
      <c r="F121" s="891"/>
      <c r="G121" s="891"/>
      <c r="H121" s="891"/>
      <c r="I121" s="891"/>
      <c r="J121" s="891"/>
      <c r="K121" s="891"/>
      <c r="L121" s="891"/>
      <c r="M121" s="892"/>
      <c r="N121" s="111"/>
    </row>
    <row r="122" spans="1:14" s="4" customFormat="1" ht="9.75" customHeight="1" x14ac:dyDescent="0.25">
      <c r="A122" s="861" t="s">
        <v>81</v>
      </c>
      <c r="B122" s="895" t="s">
        <v>82</v>
      </c>
      <c r="C122" s="898"/>
      <c r="D122" s="900">
        <v>960</v>
      </c>
      <c r="E122" s="903"/>
      <c r="F122" s="879"/>
      <c r="G122" s="116"/>
      <c r="H122" s="118"/>
      <c r="I122" s="116"/>
      <c r="J122" s="115"/>
      <c r="K122" s="116"/>
      <c r="L122" s="727"/>
      <c r="M122" s="116"/>
      <c r="N122" s="107"/>
    </row>
    <row r="123" spans="1:14" s="4" customFormat="1" ht="9.75" customHeight="1" x14ac:dyDescent="0.25">
      <c r="A123" s="893"/>
      <c r="B123" s="896"/>
      <c r="C123" s="898"/>
      <c r="D123" s="901"/>
      <c r="E123" s="904">
        <v>70</v>
      </c>
      <c r="F123" s="905"/>
      <c r="G123" s="31" t="s">
        <v>347</v>
      </c>
      <c r="H123" s="29" t="s">
        <v>64</v>
      </c>
      <c r="I123" s="29"/>
      <c r="J123" s="29" t="s">
        <v>83</v>
      </c>
      <c r="K123" s="29"/>
      <c r="L123" s="390">
        <v>125</v>
      </c>
      <c r="M123" s="29">
        <v>1000</v>
      </c>
      <c r="N123" s="811" t="s">
        <v>73</v>
      </c>
    </row>
    <row r="124" spans="1:14" s="4" customFormat="1" ht="9.75" customHeight="1" x14ac:dyDescent="0.25">
      <c r="A124" s="893"/>
      <c r="B124" s="896"/>
      <c r="C124" s="898"/>
      <c r="D124" s="901"/>
      <c r="E124" s="904">
        <v>30</v>
      </c>
      <c r="F124" s="905"/>
      <c r="G124" s="71" t="s">
        <v>369</v>
      </c>
      <c r="H124" s="45" t="s">
        <v>64</v>
      </c>
      <c r="I124" s="27"/>
      <c r="J124" s="29" t="s">
        <v>83</v>
      </c>
      <c r="K124" s="27"/>
      <c r="L124" s="403">
        <v>100</v>
      </c>
      <c r="M124" s="27">
        <v>400</v>
      </c>
      <c r="N124" s="806"/>
    </row>
    <row r="125" spans="1:14" s="4" customFormat="1" ht="9.75" customHeight="1" x14ac:dyDescent="0.25">
      <c r="A125" s="893"/>
      <c r="B125" s="896"/>
      <c r="C125" s="898"/>
      <c r="D125" s="901"/>
      <c r="E125" s="904">
        <v>30</v>
      </c>
      <c r="F125" s="905"/>
      <c r="G125" s="30" t="s">
        <v>370</v>
      </c>
      <c r="H125" s="45" t="s">
        <v>64</v>
      </c>
      <c r="I125" s="27"/>
      <c r="J125" s="29" t="s">
        <v>83</v>
      </c>
      <c r="K125" s="27"/>
      <c r="L125" s="403">
        <v>1</v>
      </c>
      <c r="M125" s="27">
        <v>10</v>
      </c>
      <c r="N125" s="806"/>
    </row>
    <row r="126" spans="1:14" s="4" customFormat="1" ht="9.75" customHeight="1" x14ac:dyDescent="0.25">
      <c r="A126" s="893"/>
      <c r="B126" s="896"/>
      <c r="C126" s="898"/>
      <c r="D126" s="901"/>
      <c r="E126" s="906">
        <v>30</v>
      </c>
      <c r="F126" s="907"/>
      <c r="G126" s="30" t="s">
        <v>371</v>
      </c>
      <c r="H126" s="384" t="s">
        <v>64</v>
      </c>
      <c r="I126" s="108"/>
      <c r="J126" s="29" t="s">
        <v>83</v>
      </c>
      <c r="K126" s="107"/>
      <c r="L126" s="390">
        <v>3.75</v>
      </c>
      <c r="M126" s="594">
        <v>30</v>
      </c>
      <c r="N126" s="807"/>
    </row>
    <row r="127" spans="1:14" s="4" customFormat="1" ht="9.75" customHeight="1" x14ac:dyDescent="0.25">
      <c r="A127" s="893"/>
      <c r="B127" s="896"/>
      <c r="C127" s="898"/>
      <c r="D127" s="901"/>
      <c r="E127" s="906"/>
      <c r="F127" s="907"/>
      <c r="G127" s="30"/>
      <c r="H127" s="119"/>
      <c r="I127" s="109"/>
      <c r="J127" s="110"/>
      <c r="K127" s="109"/>
      <c r="L127" s="728"/>
      <c r="M127" s="109"/>
      <c r="N127" s="114"/>
    </row>
    <row r="128" spans="1:14" s="4" customFormat="1" ht="9.75" customHeight="1" x14ac:dyDescent="0.25">
      <c r="A128" s="893"/>
      <c r="B128" s="896"/>
      <c r="C128" s="898"/>
      <c r="D128" s="901"/>
      <c r="E128" s="876">
        <v>600</v>
      </c>
      <c r="F128" s="877"/>
      <c r="G128" s="30" t="s">
        <v>343</v>
      </c>
      <c r="H128" s="29" t="s">
        <v>79</v>
      </c>
      <c r="I128" s="29"/>
      <c r="J128" s="29" t="s">
        <v>84</v>
      </c>
      <c r="K128" s="27"/>
      <c r="L128" s="27">
        <v>8</v>
      </c>
      <c r="M128" s="27">
        <v>108</v>
      </c>
      <c r="N128" s="805" t="s">
        <v>431</v>
      </c>
    </row>
    <row r="129" spans="1:16" s="4" customFormat="1" ht="9.75" customHeight="1" x14ac:dyDescent="0.25">
      <c r="A129" s="893"/>
      <c r="B129" s="896"/>
      <c r="C129" s="898"/>
      <c r="D129" s="901"/>
      <c r="E129" s="878"/>
      <c r="F129" s="879"/>
      <c r="G129" s="30" t="s">
        <v>344</v>
      </c>
      <c r="H129" s="29" t="s">
        <v>79</v>
      </c>
      <c r="I129" s="27"/>
      <c r="J129" s="63" t="s">
        <v>84</v>
      </c>
      <c r="K129" s="27"/>
      <c r="L129" s="27">
        <v>6</v>
      </c>
      <c r="M129" s="27">
        <v>108</v>
      </c>
      <c r="N129" s="806"/>
    </row>
    <row r="130" spans="1:16" s="4" customFormat="1" ht="9.75" customHeight="1" x14ac:dyDescent="0.25">
      <c r="A130" s="893"/>
      <c r="B130" s="896"/>
      <c r="C130" s="898"/>
      <c r="D130" s="901"/>
      <c r="E130" s="878"/>
      <c r="F130" s="879"/>
      <c r="G130" s="30" t="s">
        <v>345</v>
      </c>
      <c r="H130" s="29" t="s">
        <v>79</v>
      </c>
      <c r="I130" s="27"/>
      <c r="J130" s="63" t="s">
        <v>84</v>
      </c>
      <c r="K130" s="27"/>
      <c r="L130" s="27">
        <v>6</v>
      </c>
      <c r="M130" s="27">
        <v>115</v>
      </c>
      <c r="N130" s="806"/>
    </row>
    <row r="131" spans="1:16" s="4" customFormat="1" ht="9.75" customHeight="1" x14ac:dyDescent="0.25">
      <c r="A131" s="893"/>
      <c r="B131" s="896"/>
      <c r="C131" s="898"/>
      <c r="D131" s="901"/>
      <c r="E131" s="880"/>
      <c r="F131" s="881"/>
      <c r="G131" s="30" t="s">
        <v>346</v>
      </c>
      <c r="H131" s="27" t="s">
        <v>79</v>
      </c>
      <c r="I131" s="29"/>
      <c r="J131" s="63" t="s">
        <v>84</v>
      </c>
      <c r="K131" s="27"/>
      <c r="L131" s="27">
        <v>8</v>
      </c>
      <c r="M131" s="27">
        <v>111</v>
      </c>
      <c r="N131" s="807"/>
    </row>
    <row r="132" spans="1:16" s="4" customFormat="1" ht="9.75" customHeight="1" x14ac:dyDescent="0.25">
      <c r="A132" s="893"/>
      <c r="B132" s="896"/>
      <c r="C132" s="898"/>
      <c r="D132" s="901"/>
      <c r="E132" s="904"/>
      <c r="F132" s="905"/>
      <c r="G132" s="244"/>
      <c r="H132" s="119"/>
      <c r="I132" s="107"/>
      <c r="J132" s="110"/>
      <c r="K132" s="109"/>
      <c r="L132" s="107"/>
      <c r="M132" s="108"/>
      <c r="N132" s="109"/>
    </row>
    <row r="133" spans="1:16" s="4" customFormat="1" ht="9.75" customHeight="1" x14ac:dyDescent="0.15">
      <c r="A133" s="893"/>
      <c r="B133" s="896"/>
      <c r="C133" s="898"/>
      <c r="D133" s="901"/>
      <c r="E133" s="876">
        <v>200</v>
      </c>
      <c r="F133" s="877"/>
      <c r="G133" s="629"/>
      <c r="H133" s="390"/>
      <c r="I133" s="706"/>
      <c r="J133" s="390"/>
      <c r="K133" s="707"/>
      <c r="L133" s="435"/>
      <c r="M133" s="706"/>
      <c r="N133" s="815" t="s">
        <v>73</v>
      </c>
    </row>
    <row r="134" spans="1:16" s="4" customFormat="1" ht="9.75" customHeight="1" x14ac:dyDescent="0.15">
      <c r="A134" s="893"/>
      <c r="B134" s="896"/>
      <c r="C134" s="898"/>
      <c r="D134" s="901"/>
      <c r="E134" s="878"/>
      <c r="F134" s="879"/>
      <c r="G134" s="629"/>
      <c r="H134" s="390"/>
      <c r="I134" s="706"/>
      <c r="J134" s="390"/>
      <c r="K134" s="707"/>
      <c r="L134" s="435"/>
      <c r="M134" s="706"/>
      <c r="N134" s="816"/>
      <c r="O134" s="61"/>
      <c r="P134" s="61"/>
    </row>
    <row r="135" spans="1:16" s="4" customFormat="1" ht="9.75" customHeight="1" x14ac:dyDescent="0.15">
      <c r="A135" s="893"/>
      <c r="B135" s="896"/>
      <c r="C135" s="898"/>
      <c r="D135" s="901"/>
      <c r="E135" s="878"/>
      <c r="F135" s="879"/>
      <c r="G135" s="629" t="s">
        <v>470</v>
      </c>
      <c r="H135" s="390" t="s">
        <v>79</v>
      </c>
      <c r="I135" s="711"/>
      <c r="J135" s="390" t="s">
        <v>83</v>
      </c>
      <c r="K135" s="333"/>
      <c r="L135" s="435">
        <v>25</v>
      </c>
      <c r="M135" s="390">
        <v>25</v>
      </c>
      <c r="N135" s="816"/>
      <c r="O135" s="61"/>
      <c r="P135" s="61"/>
    </row>
    <row r="136" spans="1:16" s="4" customFormat="1" ht="9.75" customHeight="1" x14ac:dyDescent="0.15">
      <c r="A136" s="893"/>
      <c r="B136" s="896"/>
      <c r="C136" s="898"/>
      <c r="D136" s="901"/>
      <c r="E136" s="878"/>
      <c r="F136" s="879"/>
      <c r="G136" s="629" t="s">
        <v>422</v>
      </c>
      <c r="H136" s="390" t="s">
        <v>79</v>
      </c>
      <c r="I136" s="711"/>
      <c r="J136" s="390" t="s">
        <v>83</v>
      </c>
      <c r="K136" s="333"/>
      <c r="L136" s="435">
        <v>125</v>
      </c>
      <c r="M136" s="390">
        <v>1000</v>
      </c>
      <c r="N136" s="816"/>
      <c r="O136" s="61"/>
      <c r="P136" s="61"/>
    </row>
    <row r="137" spans="1:16" s="4" customFormat="1" ht="9.75" customHeight="1" x14ac:dyDescent="0.15">
      <c r="A137" s="893"/>
      <c r="B137" s="896"/>
      <c r="C137" s="898"/>
      <c r="D137" s="901"/>
      <c r="E137" s="878"/>
      <c r="F137" s="879"/>
      <c r="G137" s="629" t="s">
        <v>481</v>
      </c>
      <c r="H137" s="390" t="s">
        <v>79</v>
      </c>
      <c r="I137" s="711"/>
      <c r="J137" s="390" t="s">
        <v>83</v>
      </c>
      <c r="K137" s="336"/>
      <c r="L137" s="435">
        <v>25</v>
      </c>
      <c r="M137" s="390">
        <v>500</v>
      </c>
      <c r="N137" s="816"/>
      <c r="O137" s="61"/>
      <c r="P137" s="61"/>
    </row>
    <row r="138" spans="1:16" s="4" customFormat="1" ht="9.75" customHeight="1" x14ac:dyDescent="0.15">
      <c r="A138" s="893"/>
      <c r="B138" s="896"/>
      <c r="C138" s="898"/>
      <c r="D138" s="901"/>
      <c r="E138" s="878"/>
      <c r="F138" s="879"/>
      <c r="G138" s="638" t="s">
        <v>349</v>
      </c>
      <c r="H138" s="390" t="s">
        <v>79</v>
      </c>
      <c r="I138" s="603"/>
      <c r="J138" s="390" t="s">
        <v>83</v>
      </c>
      <c r="K138" s="334"/>
      <c r="L138" s="688">
        <v>12.5</v>
      </c>
      <c r="M138" s="762">
        <v>12.5</v>
      </c>
      <c r="N138" s="816"/>
      <c r="O138" s="61"/>
      <c r="P138" s="61"/>
    </row>
    <row r="139" spans="1:16" s="4" customFormat="1" ht="9.75" customHeight="1" x14ac:dyDescent="0.15">
      <c r="A139" s="893"/>
      <c r="B139" s="896"/>
      <c r="C139" s="898"/>
      <c r="D139" s="901"/>
      <c r="E139" s="878"/>
      <c r="F139" s="879"/>
      <c r="G139" s="629" t="s">
        <v>348</v>
      </c>
      <c r="H139" s="390" t="s">
        <v>79</v>
      </c>
      <c r="I139" s="711"/>
      <c r="J139" s="390" t="s">
        <v>83</v>
      </c>
      <c r="K139" s="334"/>
      <c r="L139" s="435">
        <v>25</v>
      </c>
      <c r="M139" s="762">
        <v>500</v>
      </c>
      <c r="N139" s="816"/>
    </row>
    <row r="140" spans="1:16" s="4" customFormat="1" ht="9.75" customHeight="1" x14ac:dyDescent="0.15">
      <c r="A140" s="893"/>
      <c r="B140" s="896"/>
      <c r="C140" s="898"/>
      <c r="D140" s="901"/>
      <c r="E140" s="878"/>
      <c r="F140" s="879"/>
      <c r="G140" s="629" t="s">
        <v>332</v>
      </c>
      <c r="H140" s="390" t="s">
        <v>79</v>
      </c>
      <c r="I140" s="711"/>
      <c r="J140" s="390" t="s">
        <v>83</v>
      </c>
      <c r="K140" s="334"/>
      <c r="L140" s="435">
        <v>62.5</v>
      </c>
      <c r="M140" s="390">
        <v>250</v>
      </c>
      <c r="N140" s="816"/>
    </row>
    <row r="141" spans="1:16" s="4" customFormat="1" ht="9.75" customHeight="1" x14ac:dyDescent="0.25">
      <c r="A141" s="893"/>
      <c r="B141" s="896"/>
      <c r="C141" s="898"/>
      <c r="D141" s="901"/>
      <c r="E141" s="880"/>
      <c r="F141" s="881"/>
      <c r="G141" s="595"/>
      <c r="H141" s="595"/>
      <c r="I141" s="595"/>
      <c r="J141" s="595"/>
      <c r="K141" s="595"/>
      <c r="L141" s="595"/>
      <c r="M141" s="392"/>
      <c r="N141" s="817"/>
    </row>
    <row r="142" spans="1:16" s="4" customFormat="1" ht="9.6" customHeight="1" x14ac:dyDescent="0.25">
      <c r="A142" s="894"/>
      <c r="B142" s="897"/>
      <c r="C142" s="899"/>
      <c r="D142" s="902"/>
      <c r="E142" s="908"/>
      <c r="F142" s="909"/>
      <c r="G142" s="106"/>
      <c r="H142" s="347"/>
      <c r="I142" s="347"/>
      <c r="J142" s="347"/>
      <c r="K142" s="347"/>
      <c r="L142" s="347"/>
      <c r="M142" s="347"/>
      <c r="N142" s="340"/>
    </row>
    <row r="143" spans="1:16" s="4" customFormat="1" ht="9.75" customHeight="1" x14ac:dyDescent="0.25">
      <c r="A143" s="861" t="s">
        <v>86</v>
      </c>
      <c r="B143" s="895" t="s">
        <v>87</v>
      </c>
      <c r="C143" s="966"/>
      <c r="D143" s="900">
        <v>100</v>
      </c>
      <c r="E143" s="967"/>
      <c r="F143" s="968"/>
      <c r="G143" s="42"/>
      <c r="H143" s="42"/>
      <c r="I143" s="42"/>
      <c r="J143" s="26"/>
      <c r="K143" s="36"/>
      <c r="L143" s="26"/>
      <c r="M143" s="26"/>
      <c r="N143" s="68"/>
    </row>
    <row r="144" spans="1:16" s="4" customFormat="1" ht="9.75" customHeight="1" x14ac:dyDescent="0.25">
      <c r="A144" s="862"/>
      <c r="B144" s="896"/>
      <c r="C144" s="898"/>
      <c r="D144" s="901"/>
      <c r="E144" s="904"/>
      <c r="F144" s="905"/>
      <c r="G144" s="61"/>
      <c r="H144" s="29"/>
      <c r="I144" s="29"/>
      <c r="J144" s="29"/>
      <c r="K144" s="29"/>
      <c r="L144" s="29"/>
      <c r="M144" s="32"/>
      <c r="N144" s="60"/>
    </row>
    <row r="145" spans="1:14" s="4" customFormat="1" ht="9.75" customHeight="1" x14ac:dyDescent="0.25">
      <c r="A145" s="862"/>
      <c r="B145" s="930"/>
      <c r="C145" s="898"/>
      <c r="D145" s="901"/>
      <c r="E145" s="904"/>
      <c r="F145" s="905"/>
      <c r="G145" s="29"/>
      <c r="H145" s="69"/>
      <c r="I145" s="69"/>
      <c r="J145" s="32"/>
      <c r="K145" s="61"/>
      <c r="L145" s="715"/>
      <c r="M145" s="29"/>
      <c r="N145" s="385"/>
    </row>
    <row r="146" spans="1:14" s="4" customFormat="1" ht="9.75" customHeight="1" x14ac:dyDescent="0.25">
      <c r="A146" s="862"/>
      <c r="B146" s="930"/>
      <c r="C146" s="898"/>
      <c r="D146" s="901"/>
      <c r="E146" s="876">
        <v>100</v>
      </c>
      <c r="F146" s="877"/>
      <c r="G146" s="31" t="s">
        <v>215</v>
      </c>
      <c r="H146" s="29" t="s">
        <v>79</v>
      </c>
      <c r="I146" s="29"/>
      <c r="J146" s="108" t="s">
        <v>88</v>
      </c>
      <c r="K146" s="29"/>
      <c r="L146" s="390">
        <v>1.78</v>
      </c>
      <c r="M146" s="32">
        <v>20</v>
      </c>
      <c r="N146" s="811" t="s">
        <v>89</v>
      </c>
    </row>
    <row r="147" spans="1:14" s="4" customFormat="1" ht="9.75" customHeight="1" x14ac:dyDescent="0.25">
      <c r="A147" s="862"/>
      <c r="B147" s="930"/>
      <c r="C147" s="898"/>
      <c r="D147" s="901"/>
      <c r="E147" s="878"/>
      <c r="F147" s="879"/>
      <c r="G147" s="31" t="s">
        <v>372</v>
      </c>
      <c r="H147" s="29" t="s">
        <v>79</v>
      </c>
      <c r="I147" s="29"/>
      <c r="J147" s="108" t="s">
        <v>88</v>
      </c>
      <c r="K147" s="29"/>
      <c r="L147" s="715">
        <v>1.86</v>
      </c>
      <c r="M147" s="29">
        <v>20</v>
      </c>
      <c r="N147" s="806"/>
    </row>
    <row r="148" spans="1:14" s="4" customFormat="1" ht="9.75" customHeight="1" x14ac:dyDescent="0.25">
      <c r="A148" s="862"/>
      <c r="B148" s="930"/>
      <c r="C148" s="898"/>
      <c r="D148" s="901"/>
      <c r="E148" s="880"/>
      <c r="F148" s="881"/>
      <c r="G148" s="31" t="s">
        <v>373</v>
      </c>
      <c r="H148" s="29" t="s">
        <v>79</v>
      </c>
      <c r="I148" s="29"/>
      <c r="J148" s="109" t="s">
        <v>88</v>
      </c>
      <c r="K148" s="29"/>
      <c r="L148" s="410">
        <v>2.15</v>
      </c>
      <c r="M148" s="29">
        <v>10</v>
      </c>
      <c r="N148" s="807"/>
    </row>
    <row r="149" spans="1:14" s="4" customFormat="1" ht="9.75" customHeight="1" x14ac:dyDescent="0.25">
      <c r="A149" s="862"/>
      <c r="B149" s="930"/>
      <c r="C149" s="898"/>
      <c r="D149" s="901"/>
      <c r="E149" s="904"/>
      <c r="F149" s="905"/>
      <c r="G149" s="29"/>
      <c r="H149" s="384"/>
      <c r="I149" s="384"/>
      <c r="J149" s="29"/>
      <c r="K149" s="59"/>
      <c r="L149" s="390"/>
      <c r="M149" s="29"/>
      <c r="N149" s="385"/>
    </row>
    <row r="150" spans="1:14" s="4" customFormat="1" ht="9.75" customHeight="1" x14ac:dyDescent="0.25">
      <c r="A150" s="862"/>
      <c r="B150" s="930"/>
      <c r="C150" s="898"/>
      <c r="D150" s="901"/>
      <c r="E150" s="904"/>
      <c r="F150" s="905"/>
      <c r="G150" s="29"/>
      <c r="H150" s="384"/>
      <c r="I150" s="384"/>
      <c r="J150" s="29"/>
      <c r="K150" s="59"/>
      <c r="L150" s="390"/>
      <c r="M150" s="29"/>
      <c r="N150" s="385"/>
    </row>
    <row r="151" spans="1:14" s="4" customFormat="1" ht="9.75" customHeight="1" x14ac:dyDescent="0.25">
      <c r="A151" s="862"/>
      <c r="B151" s="930"/>
      <c r="C151" s="898"/>
      <c r="D151" s="901"/>
      <c r="E151" s="904"/>
      <c r="F151" s="905"/>
      <c r="G151" s="29"/>
      <c r="H151" s="384"/>
      <c r="I151" s="384"/>
      <c r="J151" s="29"/>
      <c r="K151" s="59"/>
      <c r="L151" s="390"/>
      <c r="M151" s="29"/>
      <c r="N151" s="385"/>
    </row>
    <row r="152" spans="1:14" s="4" customFormat="1" ht="9.75" customHeight="1" x14ac:dyDescent="0.25">
      <c r="A152" s="863"/>
      <c r="B152" s="897"/>
      <c r="C152" s="899"/>
      <c r="D152" s="902"/>
      <c r="E152" s="964"/>
      <c r="F152" s="965"/>
      <c r="G152" s="61"/>
      <c r="H152" s="125"/>
      <c r="I152" s="69"/>
      <c r="J152" s="35"/>
      <c r="K152" s="61"/>
      <c r="L152" s="716"/>
      <c r="M152" s="32"/>
      <c r="N152" s="60"/>
    </row>
    <row r="153" spans="1:14" s="4" customFormat="1" ht="9.75" customHeight="1" x14ac:dyDescent="0.25">
      <c r="A153" s="861" t="s">
        <v>90</v>
      </c>
      <c r="B153" s="895" t="s">
        <v>91</v>
      </c>
      <c r="C153" s="966"/>
      <c r="D153" s="900">
        <v>30</v>
      </c>
      <c r="E153" s="973"/>
      <c r="F153" s="879"/>
      <c r="G153" s="26"/>
      <c r="H153" s="75"/>
      <c r="I153" s="26"/>
      <c r="J153" s="36"/>
      <c r="K153" s="26"/>
      <c r="L153" s="644"/>
      <c r="M153" s="26"/>
      <c r="N153" s="68"/>
    </row>
    <row r="154" spans="1:14" s="4" customFormat="1" ht="9.75" customHeight="1" x14ac:dyDescent="0.25">
      <c r="A154" s="893"/>
      <c r="B154" s="896"/>
      <c r="C154" s="898"/>
      <c r="D154" s="901"/>
      <c r="E154" s="904"/>
      <c r="F154" s="905"/>
      <c r="G154" s="29"/>
      <c r="H154" s="31"/>
      <c r="I154" s="29"/>
      <c r="J154" s="59"/>
      <c r="K154" s="29"/>
      <c r="L154" s="602"/>
      <c r="M154" s="29"/>
      <c r="N154" s="385"/>
    </row>
    <row r="155" spans="1:14" s="4" customFormat="1" ht="9.75" customHeight="1" x14ac:dyDescent="0.25">
      <c r="A155" s="893"/>
      <c r="B155" s="896"/>
      <c r="C155" s="898"/>
      <c r="D155" s="901"/>
      <c r="E155" s="904"/>
      <c r="F155" s="905"/>
      <c r="G155" s="29"/>
      <c r="H155" s="31"/>
      <c r="I155" s="29"/>
      <c r="J155" s="59"/>
      <c r="K155" s="29"/>
      <c r="L155" s="602"/>
      <c r="M155" s="29"/>
      <c r="N155" s="385"/>
    </row>
    <row r="156" spans="1:14" s="4" customFormat="1" ht="9.75" customHeight="1" x14ac:dyDescent="0.25">
      <c r="A156" s="893"/>
      <c r="B156" s="896"/>
      <c r="C156" s="898"/>
      <c r="D156" s="901"/>
      <c r="E156" s="876">
        <v>30</v>
      </c>
      <c r="F156" s="877"/>
      <c r="G156" s="31" t="s">
        <v>92</v>
      </c>
      <c r="H156" s="29" t="s">
        <v>147</v>
      </c>
      <c r="I156" s="29"/>
      <c r="J156" s="29" t="s">
        <v>84</v>
      </c>
      <c r="K156" s="29"/>
      <c r="L156" s="390">
        <v>1.19</v>
      </c>
      <c r="M156" s="29">
        <v>10</v>
      </c>
      <c r="N156" s="811" t="s">
        <v>89</v>
      </c>
    </row>
    <row r="157" spans="1:14" s="4" customFormat="1" ht="9.75" customHeight="1" x14ac:dyDescent="0.25">
      <c r="A157" s="893"/>
      <c r="B157" s="896"/>
      <c r="C157" s="898"/>
      <c r="D157" s="901"/>
      <c r="E157" s="878"/>
      <c r="F157" s="879"/>
      <c r="G157" s="31" t="s">
        <v>413</v>
      </c>
      <c r="H157" s="29" t="s">
        <v>147</v>
      </c>
      <c r="I157" s="29"/>
      <c r="J157" s="29" t="s">
        <v>84</v>
      </c>
      <c r="K157" s="29"/>
      <c r="L157" s="390">
        <v>0.8</v>
      </c>
      <c r="M157" s="29">
        <v>10</v>
      </c>
      <c r="N157" s="806"/>
    </row>
    <row r="158" spans="1:14" s="4" customFormat="1" ht="9.75" customHeight="1" x14ac:dyDescent="0.25">
      <c r="A158" s="893"/>
      <c r="B158" s="896"/>
      <c r="C158" s="898"/>
      <c r="D158" s="901"/>
      <c r="E158" s="878"/>
      <c r="F158" s="879"/>
      <c r="G158" s="31" t="s">
        <v>414</v>
      </c>
      <c r="H158" s="29" t="s">
        <v>147</v>
      </c>
      <c r="I158" s="59"/>
      <c r="J158" s="29" t="s">
        <v>84</v>
      </c>
      <c r="K158" s="59"/>
      <c r="L158" s="390">
        <v>1.1000000000000001</v>
      </c>
      <c r="M158" s="29">
        <v>10</v>
      </c>
      <c r="N158" s="806"/>
    </row>
    <row r="159" spans="1:14" s="4" customFormat="1" ht="9.75" customHeight="1" x14ac:dyDescent="0.25">
      <c r="A159" s="893"/>
      <c r="B159" s="896"/>
      <c r="C159" s="898"/>
      <c r="D159" s="901"/>
      <c r="E159" s="878"/>
      <c r="F159" s="879"/>
      <c r="G159" s="31" t="s">
        <v>94</v>
      </c>
      <c r="H159" s="29" t="s">
        <v>147</v>
      </c>
      <c r="I159" s="29"/>
      <c r="J159" s="29" t="s">
        <v>84</v>
      </c>
      <c r="K159" s="29"/>
      <c r="L159" s="390">
        <v>1.2</v>
      </c>
      <c r="M159" s="29">
        <v>10</v>
      </c>
      <c r="N159" s="806"/>
    </row>
    <row r="160" spans="1:14" s="4" customFormat="1" ht="9.75" customHeight="1" x14ac:dyDescent="0.25">
      <c r="A160" s="893"/>
      <c r="B160" s="896"/>
      <c r="C160" s="898"/>
      <c r="D160" s="901"/>
      <c r="E160" s="878"/>
      <c r="F160" s="879"/>
      <c r="G160" s="31" t="s">
        <v>93</v>
      </c>
      <c r="H160" s="29" t="s">
        <v>147</v>
      </c>
      <c r="I160" s="29"/>
      <c r="J160" s="29" t="s">
        <v>84</v>
      </c>
      <c r="K160" s="29"/>
      <c r="L160" s="729">
        <v>1.4</v>
      </c>
      <c r="M160" s="29">
        <v>10</v>
      </c>
      <c r="N160" s="806"/>
    </row>
    <row r="161" spans="1:14" s="4" customFormat="1" ht="9.75" customHeight="1" x14ac:dyDescent="0.25">
      <c r="A161" s="893"/>
      <c r="B161" s="896"/>
      <c r="C161" s="898"/>
      <c r="D161" s="901"/>
      <c r="E161" s="880"/>
      <c r="F161" s="881"/>
      <c r="G161" s="4" t="s">
        <v>299</v>
      </c>
      <c r="H161" s="29" t="s">
        <v>147</v>
      </c>
      <c r="I161" s="390"/>
      <c r="J161" s="29" t="s">
        <v>84</v>
      </c>
      <c r="K161" s="29"/>
      <c r="L161" s="731">
        <v>1</v>
      </c>
      <c r="M161" s="683">
        <v>50</v>
      </c>
      <c r="N161" s="807"/>
    </row>
    <row r="162" spans="1:14" s="4" customFormat="1" ht="9.75" customHeight="1" x14ac:dyDescent="0.25">
      <c r="A162" s="893"/>
      <c r="B162" s="896"/>
      <c r="C162" s="898"/>
      <c r="D162" s="901"/>
      <c r="E162" s="882"/>
      <c r="F162" s="883"/>
      <c r="G162" s="29"/>
      <c r="H162" s="29"/>
      <c r="I162" s="29"/>
      <c r="J162" s="59"/>
      <c r="K162" s="29"/>
      <c r="L162" s="602"/>
      <c r="M162" s="29"/>
      <c r="N162" s="385"/>
    </row>
    <row r="163" spans="1:14" s="4" customFormat="1" ht="9.75" customHeight="1" x14ac:dyDescent="0.25">
      <c r="A163" s="893"/>
      <c r="B163" s="897"/>
      <c r="C163" s="899"/>
      <c r="D163" s="902"/>
      <c r="E163" s="964"/>
      <c r="F163" s="965"/>
      <c r="G163" s="35"/>
      <c r="H163" s="29"/>
      <c r="I163" s="35"/>
      <c r="J163" s="61"/>
      <c r="K163" s="35"/>
      <c r="L163" s="61"/>
      <c r="M163" s="35"/>
      <c r="N163" s="70"/>
    </row>
    <row r="164" spans="1:14" s="4" customFormat="1" ht="9.75" customHeight="1" x14ac:dyDescent="0.25">
      <c r="A164" s="862"/>
      <c r="B164" s="895" t="s">
        <v>95</v>
      </c>
      <c r="C164" s="966"/>
      <c r="D164" s="900">
        <v>200</v>
      </c>
      <c r="E164" s="967"/>
      <c r="F164" s="968"/>
      <c r="G164" s="42"/>
      <c r="H164" s="42"/>
      <c r="I164" s="42"/>
      <c r="J164" s="26"/>
      <c r="K164" s="36"/>
      <c r="L164" s="26"/>
      <c r="M164" s="26"/>
      <c r="N164" s="63"/>
    </row>
    <row r="165" spans="1:14" s="4" customFormat="1" ht="9.75" customHeight="1" x14ac:dyDescent="0.25">
      <c r="A165" s="862"/>
      <c r="B165" s="896"/>
      <c r="C165" s="898"/>
      <c r="D165" s="901"/>
      <c r="E165" s="904"/>
      <c r="F165" s="905"/>
      <c r="G165" s="45"/>
      <c r="H165" s="29"/>
      <c r="I165" s="45"/>
      <c r="J165" s="27"/>
      <c r="K165" s="39"/>
      <c r="L165" s="27"/>
      <c r="M165" s="581"/>
      <c r="N165" s="63"/>
    </row>
    <row r="166" spans="1:14" s="4" customFormat="1" ht="9.75" customHeight="1" x14ac:dyDescent="0.25">
      <c r="A166" s="862"/>
      <c r="B166" s="896"/>
      <c r="C166" s="898"/>
      <c r="D166" s="901"/>
      <c r="E166" s="904"/>
      <c r="F166" s="905"/>
      <c r="H166" s="392"/>
      <c r="I166" s="614"/>
      <c r="K166" s="370"/>
      <c r="L166" s="392"/>
      <c r="M166" s="392"/>
      <c r="N166" s="805" t="s">
        <v>432</v>
      </c>
    </row>
    <row r="167" spans="1:14" s="4" customFormat="1" ht="9.75" customHeight="1" x14ac:dyDescent="0.25">
      <c r="A167" s="862"/>
      <c r="B167" s="896"/>
      <c r="C167" s="898"/>
      <c r="D167" s="901"/>
      <c r="E167" s="876">
        <v>200</v>
      </c>
      <c r="F167" s="877"/>
      <c r="G167" s="31" t="s">
        <v>150</v>
      </c>
      <c r="H167" s="29" t="s">
        <v>130</v>
      </c>
      <c r="I167" s="29"/>
      <c r="J167" s="384" t="s">
        <v>96</v>
      </c>
      <c r="K167" s="29"/>
      <c r="L167" s="27">
        <v>15</v>
      </c>
      <c r="M167" s="29">
        <v>200</v>
      </c>
      <c r="N167" s="809"/>
    </row>
    <row r="168" spans="1:14" s="4" customFormat="1" ht="9.75" customHeight="1" x14ac:dyDescent="0.25">
      <c r="A168" s="862"/>
      <c r="B168" s="896"/>
      <c r="C168" s="898"/>
      <c r="D168" s="901"/>
      <c r="E168" s="878"/>
      <c r="F168" s="879"/>
      <c r="G168" s="377" t="s">
        <v>152</v>
      </c>
      <c r="H168" s="29" t="s">
        <v>130</v>
      </c>
      <c r="I168" s="384"/>
      <c r="J168" s="384" t="s">
        <v>96</v>
      </c>
      <c r="K168" s="29"/>
      <c r="L168" s="59">
        <v>10</v>
      </c>
      <c r="M168" s="29">
        <v>100</v>
      </c>
      <c r="N168" s="813"/>
    </row>
    <row r="169" spans="1:14" s="4" customFormat="1" ht="9.75" customHeight="1" x14ac:dyDescent="0.25">
      <c r="A169" s="862"/>
      <c r="B169" s="896"/>
      <c r="C169" s="898"/>
      <c r="D169" s="901"/>
      <c r="E169" s="880"/>
      <c r="F169" s="881"/>
      <c r="G169" s="31" t="s">
        <v>153</v>
      </c>
      <c r="H169" s="384" t="s">
        <v>130</v>
      </c>
      <c r="I169" s="45"/>
      <c r="J169" s="384" t="s">
        <v>96</v>
      </c>
      <c r="K169" s="29"/>
      <c r="L169" s="27">
        <v>20</v>
      </c>
      <c r="M169" s="27">
        <v>50</v>
      </c>
      <c r="N169" s="63"/>
    </row>
    <row r="170" spans="1:14" s="4" customFormat="1" ht="9.75" customHeight="1" x14ac:dyDescent="0.25">
      <c r="A170" s="862"/>
      <c r="B170" s="896"/>
      <c r="C170" s="898"/>
      <c r="D170" s="901"/>
      <c r="E170" s="904"/>
      <c r="F170" s="905"/>
      <c r="G170" s="45"/>
      <c r="H170" s="45"/>
      <c r="I170" s="45"/>
      <c r="J170" s="27"/>
      <c r="K170" s="39"/>
      <c r="L170" s="27"/>
      <c r="M170" s="27"/>
      <c r="N170" s="63"/>
    </row>
    <row r="171" spans="1:14" s="4" customFormat="1" ht="9.75" customHeight="1" x14ac:dyDescent="0.25">
      <c r="A171" s="862"/>
      <c r="B171" s="896"/>
      <c r="C171" s="898"/>
      <c r="D171" s="901"/>
      <c r="E171" s="904"/>
      <c r="F171" s="905"/>
      <c r="G171" s="384"/>
      <c r="H171" s="384"/>
      <c r="I171" s="384"/>
      <c r="J171" s="29"/>
      <c r="K171" s="59"/>
      <c r="L171" s="29"/>
      <c r="M171" s="29"/>
      <c r="N171" s="63"/>
    </row>
    <row r="172" spans="1:14" s="4" customFormat="1" ht="9.75" customHeight="1" x14ac:dyDescent="0.25">
      <c r="A172" s="862"/>
      <c r="B172" s="896"/>
      <c r="C172" s="898"/>
      <c r="D172" s="901"/>
      <c r="E172" s="904"/>
      <c r="F172" s="905"/>
      <c r="G172" s="384"/>
      <c r="H172" s="384"/>
      <c r="I172" s="384"/>
      <c r="J172" s="29"/>
      <c r="K172" s="59"/>
      <c r="L172" s="29"/>
      <c r="M172" s="29"/>
      <c r="N172" s="63"/>
    </row>
    <row r="173" spans="1:14" s="4" customFormat="1" ht="9.75" customHeight="1" x14ac:dyDescent="0.25">
      <c r="A173" s="863"/>
      <c r="B173" s="897"/>
      <c r="C173" s="899"/>
      <c r="D173" s="902"/>
      <c r="E173" s="964"/>
      <c r="F173" s="965"/>
      <c r="G173" s="35"/>
      <c r="H173" s="67"/>
      <c r="I173" s="69"/>
      <c r="J173" s="35"/>
      <c r="K173" s="61"/>
      <c r="L173" s="35"/>
      <c r="M173" s="32"/>
      <c r="N173" s="34"/>
    </row>
    <row r="174" spans="1:14" s="4" customFormat="1" ht="9.75" customHeight="1" x14ac:dyDescent="0.25">
      <c r="A174" s="861" t="s">
        <v>97</v>
      </c>
      <c r="B174" s="895" t="s">
        <v>98</v>
      </c>
      <c r="C174" s="966"/>
      <c r="D174" s="900">
        <v>100</v>
      </c>
      <c r="E174" s="969">
        <v>100</v>
      </c>
      <c r="F174" s="970"/>
      <c r="G174" s="31" t="s">
        <v>374</v>
      </c>
      <c r="H174" s="27" t="s">
        <v>163</v>
      </c>
      <c r="I174" s="26"/>
      <c r="J174" s="27" t="s">
        <v>85</v>
      </c>
      <c r="K174" s="26"/>
      <c r="L174" s="403">
        <v>4.9000000000000004</v>
      </c>
      <c r="M174" s="642">
        <v>10</v>
      </c>
      <c r="N174" s="814" t="s">
        <v>89</v>
      </c>
    </row>
    <row r="175" spans="1:14" s="4" customFormat="1" ht="9.75" customHeight="1" x14ac:dyDescent="0.25">
      <c r="A175" s="893"/>
      <c r="B175" s="896"/>
      <c r="C175" s="898"/>
      <c r="D175" s="901"/>
      <c r="E175" s="878"/>
      <c r="F175" s="879"/>
      <c r="G175" s="31" t="s">
        <v>375</v>
      </c>
      <c r="H175" s="27" t="s">
        <v>163</v>
      </c>
      <c r="I175" s="27"/>
      <c r="J175" s="27" t="s">
        <v>85</v>
      </c>
      <c r="K175" s="27"/>
      <c r="L175" s="403">
        <v>3.4</v>
      </c>
      <c r="M175" s="410">
        <v>10</v>
      </c>
      <c r="N175" s="806"/>
    </row>
    <row r="176" spans="1:14" s="4" customFormat="1" ht="9.75" customHeight="1" x14ac:dyDescent="0.25">
      <c r="A176" s="893"/>
      <c r="B176" s="896"/>
      <c r="C176" s="898"/>
      <c r="D176" s="901"/>
      <c r="E176" s="878"/>
      <c r="F176" s="879"/>
      <c r="G176" s="31" t="s">
        <v>376</v>
      </c>
      <c r="H176" s="27" t="s">
        <v>163</v>
      </c>
      <c r="I176" s="39"/>
      <c r="J176" s="27" t="s">
        <v>85</v>
      </c>
      <c r="K176" s="39"/>
      <c r="L176" s="403">
        <v>3.8</v>
      </c>
      <c r="M176" s="410">
        <v>10</v>
      </c>
      <c r="N176" s="806"/>
    </row>
    <row r="177" spans="1:14" s="4" customFormat="1" ht="9.75" customHeight="1" x14ac:dyDescent="0.25">
      <c r="A177" s="893"/>
      <c r="B177" s="896"/>
      <c r="C177" s="898"/>
      <c r="D177" s="901"/>
      <c r="E177" s="878"/>
      <c r="F177" s="879"/>
      <c r="G177" s="31" t="s">
        <v>415</v>
      </c>
      <c r="H177" s="27" t="s">
        <v>163</v>
      </c>
      <c r="I177" s="29"/>
      <c r="J177" s="27" t="s">
        <v>85</v>
      </c>
      <c r="K177" s="29"/>
      <c r="L177" s="403">
        <v>6.6</v>
      </c>
      <c r="M177" s="410">
        <v>10</v>
      </c>
      <c r="N177" s="806"/>
    </row>
    <row r="178" spans="1:14" s="4" customFormat="1" ht="9.75" customHeight="1" x14ac:dyDescent="0.25">
      <c r="A178" s="894"/>
      <c r="B178" s="897"/>
      <c r="C178" s="899"/>
      <c r="D178" s="901"/>
      <c r="E178" s="971"/>
      <c r="F178" s="972"/>
      <c r="G178" s="31" t="s">
        <v>157</v>
      </c>
      <c r="H178" s="27" t="s">
        <v>163</v>
      </c>
      <c r="I178" s="35"/>
      <c r="J178" s="27" t="s">
        <v>85</v>
      </c>
      <c r="K178" s="35"/>
      <c r="L178" s="403">
        <v>3.5</v>
      </c>
      <c r="M178" s="408">
        <v>10</v>
      </c>
      <c r="N178" s="812"/>
    </row>
    <row r="179" spans="1:14" s="4" customFormat="1" ht="9.75" customHeight="1" x14ac:dyDescent="0.25">
      <c r="A179" s="990" t="s">
        <v>99</v>
      </c>
      <c r="B179" s="992" t="s">
        <v>100</v>
      </c>
      <c r="C179" s="986"/>
      <c r="D179" s="900">
        <v>100</v>
      </c>
      <c r="E179" s="967"/>
      <c r="F179" s="968"/>
      <c r="G179" s="383"/>
      <c r="H179" s="42"/>
      <c r="I179" s="42"/>
      <c r="J179" s="26"/>
      <c r="K179" s="36"/>
      <c r="L179" s="404"/>
      <c r="M179" s="404"/>
      <c r="N179" s="68"/>
    </row>
    <row r="180" spans="1:14" s="4" customFormat="1" ht="9.75" customHeight="1" x14ac:dyDescent="0.25">
      <c r="A180" s="991"/>
      <c r="B180" s="993"/>
      <c r="C180" s="987"/>
      <c r="D180" s="901"/>
      <c r="E180" s="880"/>
      <c r="F180" s="881"/>
      <c r="G180" s="71"/>
      <c r="H180" s="45"/>
      <c r="I180" s="45"/>
      <c r="J180" s="27"/>
      <c r="K180" s="39"/>
      <c r="L180" s="403"/>
      <c r="M180" s="403"/>
      <c r="N180" s="63"/>
    </row>
    <row r="181" spans="1:14" s="4" customFormat="1" ht="9.75" customHeight="1" x14ac:dyDescent="0.25">
      <c r="A181" s="991"/>
      <c r="B181" s="993"/>
      <c r="C181" s="987"/>
      <c r="D181" s="901"/>
      <c r="E181" s="880"/>
      <c r="F181" s="881"/>
      <c r="G181" s="71"/>
      <c r="H181" s="45"/>
      <c r="I181" s="45"/>
      <c r="J181" s="27"/>
      <c r="K181" s="39"/>
      <c r="L181" s="403"/>
      <c r="M181" s="403"/>
      <c r="N181" s="63"/>
    </row>
    <row r="182" spans="1:14" s="4" customFormat="1" ht="9.75" customHeight="1" x14ac:dyDescent="0.25">
      <c r="A182" s="991"/>
      <c r="B182" s="993"/>
      <c r="C182" s="987"/>
      <c r="D182" s="901"/>
      <c r="E182" s="880"/>
      <c r="F182" s="881"/>
      <c r="G182" s="71"/>
      <c r="H182" s="45"/>
      <c r="I182" s="45"/>
      <c r="J182" s="27"/>
      <c r="K182" s="39"/>
      <c r="L182" s="403"/>
      <c r="M182" s="403"/>
      <c r="N182" s="63"/>
    </row>
    <row r="183" spans="1:14" s="4" customFormat="1" ht="9.75" customHeight="1" x14ac:dyDescent="0.25">
      <c r="A183" s="991"/>
      <c r="B183" s="993"/>
      <c r="C183" s="987"/>
      <c r="D183" s="901"/>
      <c r="E183" s="880">
        <v>40</v>
      </c>
      <c r="F183" s="881"/>
      <c r="G183" s="31" t="s">
        <v>377</v>
      </c>
      <c r="H183" s="29" t="s">
        <v>64</v>
      </c>
      <c r="I183" s="329"/>
      <c r="J183" s="45" t="s">
        <v>83</v>
      </c>
      <c r="K183" s="324"/>
      <c r="L183" s="402" t="s">
        <v>317</v>
      </c>
      <c r="M183" s="403">
        <v>10</v>
      </c>
      <c r="N183" s="811" t="s">
        <v>73</v>
      </c>
    </row>
    <row r="184" spans="1:14" s="4" customFormat="1" ht="9.75" customHeight="1" x14ac:dyDescent="0.25">
      <c r="A184" s="991"/>
      <c r="B184" s="993"/>
      <c r="C184" s="987"/>
      <c r="D184" s="901"/>
      <c r="E184" s="880">
        <v>30</v>
      </c>
      <c r="F184" s="881"/>
      <c r="G184" s="31" t="s">
        <v>378</v>
      </c>
      <c r="H184" s="39" t="s">
        <v>64</v>
      </c>
      <c r="I184" s="329"/>
      <c r="J184" s="27" t="s">
        <v>83</v>
      </c>
      <c r="K184" s="328"/>
      <c r="L184" s="403" t="s">
        <v>317</v>
      </c>
      <c r="M184" s="403">
        <v>20</v>
      </c>
      <c r="N184" s="806"/>
    </row>
    <row r="185" spans="1:14" s="4" customFormat="1" ht="9.75" customHeight="1" x14ac:dyDescent="0.25">
      <c r="A185" s="991"/>
      <c r="B185" s="993"/>
      <c r="C185" s="987"/>
      <c r="D185" s="901"/>
      <c r="E185" s="880">
        <v>30</v>
      </c>
      <c r="F185" s="881"/>
      <c r="G185" s="30" t="s">
        <v>379</v>
      </c>
      <c r="H185" s="39" t="s">
        <v>64</v>
      </c>
      <c r="I185" s="45"/>
      <c r="J185" s="27" t="s">
        <v>83</v>
      </c>
      <c r="K185" s="39"/>
      <c r="L185" s="403">
        <v>0.4</v>
      </c>
      <c r="M185" s="403">
        <v>5</v>
      </c>
      <c r="N185" s="807"/>
    </row>
    <row r="186" spans="1:14" s="4" customFormat="1" ht="9.75" customHeight="1" x14ac:dyDescent="0.25">
      <c r="A186" s="991"/>
      <c r="B186" s="993"/>
      <c r="C186" s="987"/>
      <c r="D186" s="901"/>
      <c r="E186" s="880"/>
      <c r="F186" s="881"/>
      <c r="G186" s="71"/>
      <c r="H186" s="45"/>
      <c r="I186" s="45"/>
      <c r="J186" s="27"/>
      <c r="K186" s="39"/>
      <c r="L186" s="403"/>
      <c r="M186" s="403"/>
      <c r="N186" s="107"/>
    </row>
    <row r="187" spans="1:14" s="4" customFormat="1" ht="9.75" customHeight="1" x14ac:dyDescent="0.25">
      <c r="A187" s="991"/>
      <c r="B187" s="993"/>
      <c r="C187" s="987"/>
      <c r="D187" s="901"/>
      <c r="E187" s="904"/>
      <c r="F187" s="905"/>
      <c r="G187" s="380"/>
      <c r="H187" s="384"/>
      <c r="I187" s="384"/>
      <c r="J187" s="29"/>
      <c r="K187" s="59"/>
      <c r="L187" s="390"/>
      <c r="M187" s="390"/>
      <c r="N187" s="29" t="s">
        <v>78</v>
      </c>
    </row>
    <row r="188" spans="1:14" s="4" customFormat="1" ht="9.75" customHeight="1" x14ac:dyDescent="0.25">
      <c r="A188" s="991"/>
      <c r="B188" s="994"/>
      <c r="C188" s="988"/>
      <c r="D188" s="902"/>
      <c r="E188" s="964"/>
      <c r="F188" s="965"/>
      <c r="G188" s="378"/>
      <c r="H188" s="72"/>
      <c r="I188" s="72"/>
      <c r="J188" s="34"/>
      <c r="K188" s="57"/>
      <c r="L188" s="408"/>
      <c r="M188" s="408"/>
      <c r="N188" s="34"/>
    </row>
    <row r="189" spans="1:14" s="4" customFormat="1" ht="9.75" customHeight="1" x14ac:dyDescent="0.25">
      <c r="A189" s="980" t="s">
        <v>101</v>
      </c>
      <c r="B189" s="983" t="s">
        <v>102</v>
      </c>
      <c r="C189" s="986"/>
      <c r="D189" s="870">
        <v>310</v>
      </c>
      <c r="E189" s="967"/>
      <c r="F189" s="968"/>
      <c r="G189" s="382"/>
      <c r="H189" s="86"/>
      <c r="I189" s="42"/>
      <c r="J189" s="26"/>
      <c r="K189" s="36"/>
      <c r="L189" s="404"/>
      <c r="M189" s="404"/>
      <c r="N189" s="26"/>
    </row>
    <row r="190" spans="1:14" s="4" customFormat="1" ht="9.75" customHeight="1" x14ac:dyDescent="0.25">
      <c r="A190" s="981"/>
      <c r="B190" s="984"/>
      <c r="C190" s="987"/>
      <c r="D190" s="989"/>
      <c r="E190" s="904"/>
      <c r="F190" s="905"/>
      <c r="G190" s="71"/>
      <c r="H190" s="123"/>
      <c r="I190" s="45"/>
      <c r="J190" s="27"/>
      <c r="K190" s="39"/>
      <c r="L190" s="403"/>
      <c r="M190" s="403"/>
      <c r="N190" s="32"/>
    </row>
    <row r="191" spans="1:14" s="4" customFormat="1" ht="9.75" customHeight="1" x14ac:dyDescent="0.25">
      <c r="A191" s="981"/>
      <c r="B191" s="984"/>
      <c r="C191" s="987"/>
      <c r="D191" s="989"/>
      <c r="E191" s="876">
        <v>30</v>
      </c>
      <c r="F191" s="877"/>
      <c r="G191" s="31" t="s">
        <v>103</v>
      </c>
      <c r="H191" s="127"/>
      <c r="I191" s="45"/>
      <c r="J191" s="27"/>
      <c r="K191" s="29"/>
      <c r="L191" s="393"/>
      <c r="M191" s="403"/>
      <c r="N191" s="29"/>
    </row>
    <row r="192" spans="1:14" s="4" customFormat="1" ht="9.75" customHeight="1" x14ac:dyDescent="0.25">
      <c r="A192" s="981"/>
      <c r="B192" s="984"/>
      <c r="C192" s="987"/>
      <c r="D192" s="989"/>
      <c r="E192" s="878"/>
      <c r="F192" s="879"/>
      <c r="G192" s="30" t="s">
        <v>382</v>
      </c>
      <c r="H192" s="39" t="s">
        <v>79</v>
      </c>
      <c r="I192" s="45"/>
      <c r="J192" s="27" t="s">
        <v>104</v>
      </c>
      <c r="K192" s="107"/>
      <c r="L192" s="402">
        <v>0.12</v>
      </c>
      <c r="M192" s="403">
        <v>2</v>
      </c>
      <c r="N192" s="805" t="s">
        <v>430</v>
      </c>
    </row>
    <row r="193" spans="1:14" s="4" customFormat="1" ht="9.75" customHeight="1" x14ac:dyDescent="0.25">
      <c r="A193" s="981"/>
      <c r="B193" s="984"/>
      <c r="C193" s="987"/>
      <c r="D193" s="989"/>
      <c r="E193" s="878"/>
      <c r="F193" s="879"/>
      <c r="G193" s="30" t="s">
        <v>383</v>
      </c>
      <c r="H193" s="39" t="s">
        <v>79</v>
      </c>
      <c r="I193" s="45"/>
      <c r="J193" s="27" t="s">
        <v>104</v>
      </c>
      <c r="K193" s="109"/>
      <c r="L193" s="402">
        <v>0.11</v>
      </c>
      <c r="M193" s="403">
        <v>2</v>
      </c>
      <c r="N193" s="806"/>
    </row>
    <row r="194" spans="1:14" s="4" customFormat="1" ht="9.75" customHeight="1" x14ac:dyDescent="0.25">
      <c r="A194" s="981"/>
      <c r="B194" s="984"/>
      <c r="C194" s="987"/>
      <c r="D194" s="989"/>
      <c r="E194" s="878"/>
      <c r="F194" s="879"/>
      <c r="G194" s="30" t="s">
        <v>380</v>
      </c>
      <c r="H194" s="39" t="s">
        <v>79</v>
      </c>
      <c r="I194" s="45"/>
      <c r="J194" s="27" t="s">
        <v>104</v>
      </c>
      <c r="K194" s="107"/>
      <c r="L194" s="402">
        <v>0.28000000000000003</v>
      </c>
      <c r="M194" s="403">
        <v>10</v>
      </c>
      <c r="N194" s="806"/>
    </row>
    <row r="195" spans="1:14" s="4" customFormat="1" ht="9.75" customHeight="1" x14ac:dyDescent="0.25">
      <c r="A195" s="981"/>
      <c r="B195" s="984"/>
      <c r="C195" s="987"/>
      <c r="D195" s="989"/>
      <c r="E195" s="880"/>
      <c r="F195" s="881"/>
      <c r="G195" s="30" t="s">
        <v>381</v>
      </c>
      <c r="H195" s="39" t="s">
        <v>79</v>
      </c>
      <c r="I195" s="27"/>
      <c r="J195" s="27" t="s">
        <v>104</v>
      </c>
      <c r="K195" s="109"/>
      <c r="L195" s="402">
        <v>0.38</v>
      </c>
      <c r="M195" s="403">
        <v>10</v>
      </c>
      <c r="N195" s="807"/>
    </row>
    <row r="196" spans="1:14" s="4" customFormat="1" ht="9.75" customHeight="1" x14ac:dyDescent="0.25">
      <c r="A196" s="981"/>
      <c r="B196" s="984"/>
      <c r="C196" s="987"/>
      <c r="D196" s="989"/>
      <c r="E196" s="904"/>
      <c r="F196" s="905"/>
      <c r="G196" s="30"/>
      <c r="H196" s="47"/>
      <c r="I196" s="27"/>
      <c r="J196" s="29"/>
      <c r="K196" s="29"/>
      <c r="L196" s="403"/>
      <c r="M196" s="403"/>
      <c r="N196" s="107"/>
    </row>
    <row r="197" spans="1:14" s="4" customFormat="1" ht="9.75" customHeight="1" x14ac:dyDescent="0.25">
      <c r="A197" s="981"/>
      <c r="B197" s="984"/>
      <c r="C197" s="987"/>
      <c r="D197" s="871"/>
      <c r="E197" s="904">
        <v>250</v>
      </c>
      <c r="F197" s="905"/>
      <c r="G197" s="30" t="s">
        <v>384</v>
      </c>
      <c r="H197" s="29" t="s">
        <v>79</v>
      </c>
      <c r="I197" s="45"/>
      <c r="J197" s="27" t="s">
        <v>105</v>
      </c>
      <c r="K197" s="39"/>
      <c r="L197" s="403">
        <v>5</v>
      </c>
      <c r="M197" s="403">
        <v>15</v>
      </c>
      <c r="N197" s="29" t="s">
        <v>33</v>
      </c>
    </row>
    <row r="198" spans="1:14" s="4" customFormat="1" ht="11.25" customHeight="1" x14ac:dyDescent="0.25">
      <c r="A198" s="982"/>
      <c r="B198" s="985"/>
      <c r="C198" s="988"/>
      <c r="D198" s="872"/>
      <c r="E198" s="964">
        <v>30</v>
      </c>
      <c r="F198" s="965"/>
      <c r="G198" s="378" t="s">
        <v>494</v>
      </c>
      <c r="H198" s="72" t="s">
        <v>79</v>
      </c>
      <c r="I198" s="72"/>
      <c r="J198" s="34" t="s">
        <v>83</v>
      </c>
      <c r="K198" s="57"/>
      <c r="L198" s="408"/>
      <c r="M198" s="408"/>
      <c r="N198" s="73" t="s">
        <v>89</v>
      </c>
    </row>
    <row r="199" spans="1:14" s="4" customFormat="1" ht="29.25" customHeight="1" x14ac:dyDescent="0.25">
      <c r="A199" s="937" t="s">
        <v>14</v>
      </c>
      <c r="B199" s="974"/>
      <c r="C199" s="942" t="s">
        <v>8</v>
      </c>
      <c r="D199" s="942"/>
      <c r="E199" s="979"/>
      <c r="F199" s="979"/>
      <c r="G199" s="995" t="s">
        <v>15</v>
      </c>
      <c r="H199" s="830" t="s">
        <v>16</v>
      </c>
      <c r="I199" s="827" t="s">
        <v>17</v>
      </c>
      <c r="J199" s="827" t="s">
        <v>18</v>
      </c>
      <c r="K199" s="827" t="s">
        <v>19</v>
      </c>
      <c r="L199" s="827" t="s">
        <v>20</v>
      </c>
      <c r="M199" s="995" t="s">
        <v>21</v>
      </c>
      <c r="N199" s="996" t="s">
        <v>22</v>
      </c>
    </row>
    <row r="200" spans="1:14" s="4" customFormat="1" ht="11.25" customHeight="1" x14ac:dyDescent="0.25">
      <c r="A200" s="975"/>
      <c r="B200" s="976"/>
      <c r="C200" s="997" t="s">
        <v>26</v>
      </c>
      <c r="D200" s="999" t="s">
        <v>13</v>
      </c>
      <c r="E200" s="979"/>
      <c r="F200" s="979"/>
      <c r="G200" s="995"/>
      <c r="H200" s="831"/>
      <c r="I200" s="828"/>
      <c r="J200" s="828"/>
      <c r="K200" s="828"/>
      <c r="L200" s="828"/>
      <c r="M200" s="995"/>
      <c r="N200" s="996"/>
    </row>
    <row r="201" spans="1:14" s="4" customFormat="1" ht="13.5" customHeight="1" thickBot="1" x14ac:dyDescent="0.3">
      <c r="A201" s="977"/>
      <c r="B201" s="978"/>
      <c r="C201" s="998"/>
      <c r="D201" s="1000"/>
      <c r="E201" s="979"/>
      <c r="F201" s="979"/>
      <c r="G201" s="995"/>
      <c r="H201" s="832"/>
      <c r="I201" s="829"/>
      <c r="J201" s="829"/>
      <c r="K201" s="829"/>
      <c r="L201" s="829"/>
      <c r="M201" s="995"/>
      <c r="N201" s="996"/>
    </row>
    <row r="202" spans="1:14" s="4" customFormat="1" ht="12" customHeight="1" thickBot="1" x14ac:dyDescent="0.3">
      <c r="A202" s="1001" t="s">
        <v>106</v>
      </c>
      <c r="B202" s="1002"/>
      <c r="C202" s="65">
        <f>(C7*0.15%)*0.1</f>
        <v>330</v>
      </c>
      <c r="D202" s="74">
        <v>1000</v>
      </c>
      <c r="E202" s="1003"/>
      <c r="F202" s="1003"/>
      <c r="G202" s="1003"/>
      <c r="H202" s="1003"/>
      <c r="I202" s="1003"/>
      <c r="J202" s="1003"/>
      <c r="K202" s="1003"/>
      <c r="L202" s="1003"/>
      <c r="M202" s="1003"/>
      <c r="N202" s="66"/>
    </row>
    <row r="203" spans="1:14" s="4" customFormat="1" ht="9.75" customHeight="1" x14ac:dyDescent="0.25">
      <c r="A203" s="861" t="s">
        <v>107</v>
      </c>
      <c r="B203" s="895" t="s">
        <v>108</v>
      </c>
      <c r="C203" s="898"/>
      <c r="D203" s="900">
        <v>300</v>
      </c>
      <c r="E203" s="1004"/>
      <c r="F203" s="1005"/>
      <c r="G203" s="75" t="s">
        <v>109</v>
      </c>
      <c r="H203" s="29" t="s">
        <v>130</v>
      </c>
      <c r="I203" s="36"/>
      <c r="J203" s="29" t="s">
        <v>96</v>
      </c>
      <c r="K203" s="29"/>
      <c r="L203" s="29">
        <v>10</v>
      </c>
      <c r="M203" s="390">
        <v>200</v>
      </c>
      <c r="N203" s="808" t="s">
        <v>431</v>
      </c>
    </row>
    <row r="204" spans="1:14" s="4" customFormat="1" ht="9.75" customHeight="1" x14ac:dyDescent="0.25">
      <c r="A204" s="893"/>
      <c r="B204" s="896"/>
      <c r="C204" s="898"/>
      <c r="D204" s="901"/>
      <c r="E204" s="906"/>
      <c r="F204" s="907"/>
      <c r="G204" s="31" t="s">
        <v>473</v>
      </c>
      <c r="H204" s="29" t="s">
        <v>130</v>
      </c>
      <c r="I204" s="59"/>
      <c r="J204" s="29" t="s">
        <v>96</v>
      </c>
      <c r="K204" s="29"/>
      <c r="L204" s="29">
        <v>10</v>
      </c>
      <c r="M204" s="390">
        <v>200</v>
      </c>
      <c r="N204" s="809"/>
    </row>
    <row r="205" spans="1:14" s="4" customFormat="1" ht="9.75" customHeight="1" x14ac:dyDescent="0.25">
      <c r="A205" s="893"/>
      <c r="B205" s="896"/>
      <c r="C205" s="898"/>
      <c r="D205" s="901"/>
      <c r="E205" s="699"/>
      <c r="F205" s="700"/>
      <c r="G205" s="76" t="s">
        <v>472</v>
      </c>
      <c r="H205" s="29" t="s">
        <v>130</v>
      </c>
      <c r="I205" s="29"/>
      <c r="J205" s="29" t="s">
        <v>96</v>
      </c>
      <c r="K205" s="29"/>
      <c r="L205" s="29">
        <v>10</v>
      </c>
      <c r="M205" s="390">
        <v>100</v>
      </c>
      <c r="N205" s="809"/>
    </row>
    <row r="206" spans="1:14" s="4" customFormat="1" ht="9.75" customHeight="1" x14ac:dyDescent="0.25">
      <c r="A206" s="893"/>
      <c r="B206" s="896"/>
      <c r="C206" s="898"/>
      <c r="D206" s="901"/>
      <c r="E206" s="906"/>
      <c r="F206" s="907"/>
      <c r="G206" s="31" t="s">
        <v>110</v>
      </c>
      <c r="H206" s="29" t="s">
        <v>130</v>
      </c>
      <c r="I206" s="61"/>
      <c r="J206" s="29" t="s">
        <v>96</v>
      </c>
      <c r="K206" s="29"/>
      <c r="L206" s="29">
        <v>10</v>
      </c>
      <c r="M206" s="390">
        <v>20</v>
      </c>
      <c r="N206" s="809"/>
    </row>
    <row r="207" spans="1:14" s="4" customFormat="1" ht="9.75" customHeight="1" x14ac:dyDescent="0.25">
      <c r="A207" s="893"/>
      <c r="B207" s="930"/>
      <c r="C207" s="898"/>
      <c r="D207" s="901"/>
      <c r="E207" s="906"/>
      <c r="F207" s="907"/>
      <c r="G207" s="31" t="s">
        <v>111</v>
      </c>
      <c r="H207" s="29" t="s">
        <v>130</v>
      </c>
      <c r="I207" s="59"/>
      <c r="J207" s="29" t="s">
        <v>96</v>
      </c>
      <c r="K207" s="29"/>
      <c r="L207" s="29">
        <v>5</v>
      </c>
      <c r="M207" s="390">
        <v>200</v>
      </c>
      <c r="N207" s="809"/>
    </row>
    <row r="208" spans="1:14" s="4" customFormat="1" ht="9.75" customHeight="1" x14ac:dyDescent="0.25">
      <c r="A208" s="893"/>
      <c r="B208" s="930"/>
      <c r="C208" s="898"/>
      <c r="D208" s="901"/>
      <c r="E208" s="906"/>
      <c r="F208" s="907"/>
      <c r="G208" s="31" t="s">
        <v>112</v>
      </c>
      <c r="H208" s="29" t="s">
        <v>130</v>
      </c>
      <c r="I208" s="59"/>
      <c r="J208" s="29" t="s">
        <v>96</v>
      </c>
      <c r="K208" s="29"/>
      <c r="L208" s="29">
        <v>10</v>
      </c>
      <c r="M208" s="390">
        <v>1000</v>
      </c>
      <c r="N208" s="809"/>
    </row>
    <row r="209" spans="1:14" s="4" customFormat="1" ht="9.75" customHeight="1" x14ac:dyDescent="0.25">
      <c r="A209" s="893"/>
      <c r="B209" s="930"/>
      <c r="C209" s="898"/>
      <c r="D209" s="901"/>
      <c r="E209" s="906"/>
      <c r="F209" s="907"/>
      <c r="G209" s="31" t="s">
        <v>113</v>
      </c>
      <c r="H209" s="29" t="s">
        <v>130</v>
      </c>
      <c r="I209" s="59"/>
      <c r="J209" s="29" t="s">
        <v>96</v>
      </c>
      <c r="K209" s="29"/>
      <c r="L209" s="29">
        <v>10</v>
      </c>
      <c r="M209" s="390">
        <v>200</v>
      </c>
      <c r="N209" s="809"/>
    </row>
    <row r="210" spans="1:14" s="4" customFormat="1" ht="9.75" customHeight="1" x14ac:dyDescent="0.25">
      <c r="A210" s="893"/>
      <c r="B210" s="930"/>
      <c r="C210" s="898"/>
      <c r="D210" s="901"/>
      <c r="E210" s="906"/>
      <c r="F210" s="907"/>
      <c r="G210" s="31" t="s">
        <v>114</v>
      </c>
      <c r="H210" s="29" t="s">
        <v>130</v>
      </c>
      <c r="I210" s="59"/>
      <c r="J210" s="29" t="s">
        <v>96</v>
      </c>
      <c r="K210" s="29"/>
      <c r="L210" s="29">
        <v>10</v>
      </c>
      <c r="M210" s="390">
        <v>50</v>
      </c>
      <c r="N210" s="809"/>
    </row>
    <row r="211" spans="1:14" s="4" customFormat="1" ht="9.75" customHeight="1" x14ac:dyDescent="0.25">
      <c r="A211" s="893"/>
      <c r="B211" s="930"/>
      <c r="C211" s="898"/>
      <c r="D211" s="901"/>
      <c r="E211" s="906"/>
      <c r="F211" s="907"/>
      <c r="G211" s="31" t="s">
        <v>115</v>
      </c>
      <c r="H211" s="29" t="s">
        <v>130</v>
      </c>
      <c r="I211" s="59"/>
      <c r="J211" s="29" t="s">
        <v>96</v>
      </c>
      <c r="K211" s="29"/>
      <c r="L211" s="29">
        <v>10</v>
      </c>
      <c r="M211" s="390">
        <v>200</v>
      </c>
      <c r="N211" s="809"/>
    </row>
    <row r="212" spans="1:14" s="4" customFormat="1" ht="9.75" customHeight="1" x14ac:dyDescent="0.25">
      <c r="A212" s="893"/>
      <c r="B212" s="930"/>
      <c r="C212" s="898"/>
      <c r="D212" s="901"/>
      <c r="E212" s="1008"/>
      <c r="F212" s="1009"/>
      <c r="G212" s="31" t="s">
        <v>116</v>
      </c>
      <c r="H212" s="29" t="s">
        <v>130</v>
      </c>
      <c r="I212" s="59"/>
      <c r="J212" s="29" t="s">
        <v>96</v>
      </c>
      <c r="K212" s="29"/>
      <c r="L212" s="29">
        <v>10</v>
      </c>
      <c r="M212" s="390">
        <v>200</v>
      </c>
      <c r="N212" s="809"/>
    </row>
    <row r="213" spans="1:14" s="4" customFormat="1" ht="9.75" customHeight="1" x14ac:dyDescent="0.25">
      <c r="A213" s="893"/>
      <c r="B213" s="930"/>
      <c r="C213" s="898"/>
      <c r="D213" s="901"/>
      <c r="E213" s="906"/>
      <c r="F213" s="907"/>
      <c r="G213" s="31" t="s">
        <v>117</v>
      </c>
      <c r="H213" s="29" t="s">
        <v>130</v>
      </c>
      <c r="I213" s="59"/>
      <c r="J213" s="29" t="s">
        <v>96</v>
      </c>
      <c r="K213" s="29"/>
      <c r="L213" s="29">
        <v>10</v>
      </c>
      <c r="M213" s="390">
        <v>50</v>
      </c>
      <c r="N213" s="809"/>
    </row>
    <row r="214" spans="1:14" s="4" customFormat="1" ht="9.75" customHeight="1" x14ac:dyDescent="0.25">
      <c r="A214" s="893"/>
      <c r="B214" s="930"/>
      <c r="C214" s="898"/>
      <c r="D214" s="901"/>
      <c r="E214" s="906"/>
      <c r="F214" s="907"/>
      <c r="G214" s="31" t="s">
        <v>118</v>
      </c>
      <c r="H214" s="29" t="s">
        <v>130</v>
      </c>
      <c r="I214" s="59"/>
      <c r="J214" s="29" t="s">
        <v>96</v>
      </c>
      <c r="K214" s="29"/>
      <c r="L214" s="29">
        <v>10</v>
      </c>
      <c r="M214" s="390">
        <v>50</v>
      </c>
      <c r="N214" s="809"/>
    </row>
    <row r="215" spans="1:14" s="4" customFormat="1" ht="9.75" customHeight="1" x14ac:dyDescent="0.25">
      <c r="A215" s="893"/>
      <c r="B215" s="930"/>
      <c r="C215" s="898"/>
      <c r="D215" s="901"/>
      <c r="E215" s="906"/>
      <c r="F215" s="907"/>
      <c r="G215" s="31" t="s">
        <v>119</v>
      </c>
      <c r="H215" s="29" t="s">
        <v>130</v>
      </c>
      <c r="I215" s="59"/>
      <c r="J215" s="29" t="s">
        <v>96</v>
      </c>
      <c r="K215" s="29"/>
      <c r="L215" s="29">
        <v>10</v>
      </c>
      <c r="M215" s="390">
        <v>50</v>
      </c>
      <c r="N215" s="809"/>
    </row>
    <row r="216" spans="1:14" s="4" customFormat="1" ht="9.75" customHeight="1" x14ac:dyDescent="0.25">
      <c r="A216" s="893"/>
      <c r="B216" s="930"/>
      <c r="C216" s="898"/>
      <c r="D216" s="901"/>
      <c r="E216" s="906"/>
      <c r="F216" s="907"/>
      <c r="G216" s="31" t="s">
        <v>120</v>
      </c>
      <c r="H216" s="29" t="s">
        <v>130</v>
      </c>
      <c r="I216" s="59"/>
      <c r="J216" s="29" t="s">
        <v>96</v>
      </c>
      <c r="K216" s="29"/>
      <c r="L216" s="29">
        <v>50</v>
      </c>
      <c r="M216" s="390">
        <v>200</v>
      </c>
      <c r="N216" s="809"/>
    </row>
    <row r="217" spans="1:14" s="4" customFormat="1" ht="9.75" customHeight="1" x14ac:dyDescent="0.25">
      <c r="A217" s="893"/>
      <c r="B217" s="930"/>
      <c r="C217" s="898"/>
      <c r="D217" s="901"/>
      <c r="E217" s="906"/>
      <c r="F217" s="907"/>
      <c r="G217" s="31" t="s">
        <v>121</v>
      </c>
      <c r="H217" s="29" t="s">
        <v>130</v>
      </c>
      <c r="I217" s="59"/>
      <c r="J217" s="29" t="s">
        <v>96</v>
      </c>
      <c r="K217" s="29"/>
      <c r="L217" s="29">
        <v>50</v>
      </c>
      <c r="M217" s="390">
        <v>200</v>
      </c>
      <c r="N217" s="809"/>
    </row>
    <row r="218" spans="1:14" s="4" customFormat="1" ht="9.75" customHeight="1" x14ac:dyDescent="0.25">
      <c r="A218" s="893"/>
      <c r="B218" s="896"/>
      <c r="C218" s="898"/>
      <c r="D218" s="901"/>
      <c r="E218" s="906"/>
      <c r="F218" s="907"/>
      <c r="G218" s="31" t="s">
        <v>122</v>
      </c>
      <c r="H218" s="29" t="s">
        <v>130</v>
      </c>
      <c r="I218" s="59"/>
      <c r="J218" s="29" t="s">
        <v>96</v>
      </c>
      <c r="K218" s="29"/>
      <c r="L218" s="29">
        <v>50</v>
      </c>
      <c r="M218" s="29">
        <v>200</v>
      </c>
      <c r="N218" s="809"/>
    </row>
    <row r="219" spans="1:14" s="4" customFormat="1" ht="9.75" customHeight="1" x14ac:dyDescent="0.25">
      <c r="A219" s="893"/>
      <c r="B219" s="896"/>
      <c r="C219" s="898"/>
      <c r="D219" s="901"/>
      <c r="E219" s="906"/>
      <c r="F219" s="907"/>
      <c r="G219" s="31" t="s">
        <v>123</v>
      </c>
      <c r="H219" s="29" t="s">
        <v>130</v>
      </c>
      <c r="I219" s="59"/>
      <c r="J219" s="29" t="s">
        <v>96</v>
      </c>
      <c r="K219" s="29"/>
      <c r="L219" s="29">
        <v>50</v>
      </c>
      <c r="M219" s="29">
        <v>200</v>
      </c>
      <c r="N219" s="809"/>
    </row>
    <row r="220" spans="1:14" s="4" customFormat="1" ht="9.75" customHeight="1" x14ac:dyDescent="0.25">
      <c r="A220" s="893"/>
      <c r="B220" s="896"/>
      <c r="C220" s="898"/>
      <c r="D220" s="901"/>
      <c r="E220" s="1006"/>
      <c r="F220" s="1007"/>
      <c r="G220" s="31" t="s">
        <v>124</v>
      </c>
      <c r="H220" s="29" t="s">
        <v>130</v>
      </c>
      <c r="I220" s="59"/>
      <c r="J220" s="29" t="s">
        <v>96</v>
      </c>
      <c r="K220" s="29"/>
      <c r="L220" s="29">
        <v>50</v>
      </c>
      <c r="M220" s="29">
        <v>200</v>
      </c>
      <c r="N220" s="809"/>
    </row>
    <row r="221" spans="1:14" s="4" customFormat="1" ht="9.75" customHeight="1" x14ac:dyDescent="0.25">
      <c r="A221" s="893"/>
      <c r="B221" s="896"/>
      <c r="C221" s="898"/>
      <c r="D221" s="901"/>
      <c r="E221" s="906"/>
      <c r="F221" s="907"/>
      <c r="G221" s="31" t="s">
        <v>125</v>
      </c>
      <c r="H221" s="29" t="s">
        <v>130</v>
      </c>
      <c r="I221" s="59"/>
      <c r="J221" s="29" t="s">
        <v>96</v>
      </c>
      <c r="K221" s="29"/>
      <c r="L221" s="29">
        <v>50</v>
      </c>
      <c r="M221" s="3">
        <v>200</v>
      </c>
      <c r="N221" s="809"/>
    </row>
    <row r="222" spans="1:14" s="4" customFormat="1" ht="9.75" customHeight="1" x14ac:dyDescent="0.25">
      <c r="A222" s="893"/>
      <c r="B222" s="896"/>
      <c r="C222" s="898"/>
      <c r="D222" s="901"/>
      <c r="E222" s="1010"/>
      <c r="F222" s="1011"/>
      <c r="G222" s="31" t="s">
        <v>126</v>
      </c>
      <c r="H222" s="29" t="s">
        <v>130</v>
      </c>
      <c r="I222" s="59"/>
      <c r="J222" s="29" t="s">
        <v>96</v>
      </c>
      <c r="K222" s="29"/>
      <c r="L222" s="29">
        <v>50</v>
      </c>
      <c r="M222" s="29">
        <v>200</v>
      </c>
      <c r="N222" s="810"/>
    </row>
    <row r="223" spans="1:14" s="4" customFormat="1" ht="9.75" customHeight="1" x14ac:dyDescent="0.25">
      <c r="A223" s="893"/>
      <c r="B223" s="896"/>
      <c r="C223" s="898"/>
      <c r="D223" s="901"/>
      <c r="E223" s="906"/>
      <c r="F223" s="907"/>
      <c r="G223" s="29"/>
      <c r="H223" s="29"/>
      <c r="I223" s="29"/>
      <c r="J223" s="59"/>
      <c r="K223" s="29"/>
      <c r="L223" s="59"/>
      <c r="M223" s="29"/>
      <c r="N223" s="26"/>
    </row>
    <row r="224" spans="1:14" s="4" customFormat="1" ht="9.75" customHeight="1" x14ac:dyDescent="0.25">
      <c r="A224" s="893"/>
      <c r="B224" s="896"/>
      <c r="C224" s="898"/>
      <c r="D224" s="901"/>
      <c r="E224" s="906"/>
      <c r="F224" s="907"/>
      <c r="G224" s="29"/>
      <c r="H224" s="29"/>
      <c r="I224" s="29"/>
      <c r="J224" s="59"/>
      <c r="K224" s="29"/>
      <c r="L224" s="59"/>
      <c r="M224" s="29"/>
      <c r="N224" s="385"/>
    </row>
    <row r="225" spans="1:15" s="4" customFormat="1" ht="9.75" customHeight="1" x14ac:dyDescent="0.25">
      <c r="A225" s="893"/>
      <c r="B225" s="896"/>
      <c r="C225" s="898"/>
      <c r="D225" s="901"/>
      <c r="E225" s="906"/>
      <c r="F225" s="907"/>
      <c r="G225" s="27"/>
      <c r="H225" s="29"/>
      <c r="I225" s="27"/>
      <c r="J225" s="39"/>
      <c r="K225" s="27"/>
      <c r="L225" s="39"/>
      <c r="M225" s="29"/>
      <c r="N225" s="385"/>
    </row>
    <row r="226" spans="1:15" s="4" customFormat="1" ht="9.75" customHeight="1" x14ac:dyDescent="0.25">
      <c r="A226" s="894"/>
      <c r="B226" s="897"/>
      <c r="C226" s="899"/>
      <c r="D226" s="902"/>
      <c r="E226" s="1006"/>
      <c r="F226" s="1007"/>
      <c r="G226" s="32"/>
      <c r="H226" s="29"/>
      <c r="I226" s="35"/>
      <c r="J226" s="37"/>
      <c r="K226" s="35"/>
      <c r="L226" s="37"/>
      <c r="M226" s="67"/>
      <c r="N226" s="35"/>
    </row>
    <row r="227" spans="1:15" s="4" customFormat="1" ht="9.75" customHeight="1" x14ac:dyDescent="0.25">
      <c r="A227" s="861" t="s">
        <v>127</v>
      </c>
      <c r="B227" s="895" t="s">
        <v>128</v>
      </c>
      <c r="C227" s="966"/>
      <c r="D227" s="900">
        <v>400</v>
      </c>
      <c r="E227" s="1004"/>
      <c r="F227" s="1012"/>
      <c r="G227" s="398"/>
      <c r="H227" s="36"/>
      <c r="I227" s="42"/>
      <c r="J227" s="26"/>
      <c r="K227" s="36"/>
      <c r="L227" s="26"/>
      <c r="M227" s="26"/>
      <c r="N227" s="26"/>
    </row>
    <row r="228" spans="1:15" s="4" customFormat="1" ht="9.75" customHeight="1" x14ac:dyDescent="0.25">
      <c r="A228" s="893"/>
      <c r="B228" s="896"/>
      <c r="C228" s="898"/>
      <c r="D228" s="901"/>
      <c r="E228" s="906"/>
      <c r="F228" s="1015"/>
      <c r="G228" s="359" t="s">
        <v>385</v>
      </c>
      <c r="H228" s="59" t="s">
        <v>130</v>
      </c>
      <c r="I228" s="384"/>
      <c r="J228" s="29" t="s">
        <v>57</v>
      </c>
      <c r="K228" s="385"/>
      <c r="L228" s="390">
        <v>0.5</v>
      </c>
      <c r="M228" s="390">
        <v>10</v>
      </c>
      <c r="N228" s="811" t="s">
        <v>33</v>
      </c>
      <c r="O228" s="391"/>
    </row>
    <row r="229" spans="1:15" s="4" customFormat="1" ht="9.75" customHeight="1" x14ac:dyDescent="0.25">
      <c r="A229" s="893"/>
      <c r="B229" s="896"/>
      <c r="C229" s="898"/>
      <c r="D229" s="901"/>
      <c r="E229" s="906"/>
      <c r="F229" s="1015"/>
      <c r="G229" s="369" t="s">
        <v>129</v>
      </c>
      <c r="H229" s="59" t="s">
        <v>130</v>
      </c>
      <c r="I229" s="384"/>
      <c r="J229" s="29" t="s">
        <v>57</v>
      </c>
      <c r="K229" s="385"/>
      <c r="L229" s="390">
        <v>5</v>
      </c>
      <c r="M229" s="390">
        <v>500</v>
      </c>
      <c r="N229" s="806"/>
    </row>
    <row r="230" spans="1:15" s="4" customFormat="1" ht="9.75" customHeight="1" x14ac:dyDescent="0.25">
      <c r="A230" s="893"/>
      <c r="B230" s="896"/>
      <c r="C230" s="898"/>
      <c r="D230" s="901"/>
      <c r="E230" s="906"/>
      <c r="F230" s="1015"/>
      <c r="G230" s="359" t="s">
        <v>386</v>
      </c>
      <c r="H230" s="59" t="s">
        <v>130</v>
      </c>
      <c r="I230" s="384"/>
      <c r="J230" s="29" t="s">
        <v>57</v>
      </c>
      <c r="K230" s="385"/>
      <c r="L230" s="390">
        <v>5</v>
      </c>
      <c r="M230" s="390">
        <v>10</v>
      </c>
      <c r="N230" s="806"/>
    </row>
    <row r="231" spans="1:15" s="4" customFormat="1" ht="9.75" customHeight="1" x14ac:dyDescent="0.25">
      <c r="A231" s="893"/>
      <c r="B231" s="896"/>
      <c r="C231" s="898"/>
      <c r="D231" s="901"/>
      <c r="E231" s="906"/>
      <c r="F231" s="1015"/>
      <c r="G231" s="369" t="s">
        <v>387</v>
      </c>
      <c r="H231" s="59" t="s">
        <v>130</v>
      </c>
      <c r="I231" s="384"/>
      <c r="J231" s="29" t="s">
        <v>57</v>
      </c>
      <c r="K231" s="385"/>
      <c r="L231" s="390">
        <v>30</v>
      </c>
      <c r="M231" s="390">
        <v>30</v>
      </c>
      <c r="N231" s="806"/>
    </row>
    <row r="232" spans="1:15" s="4" customFormat="1" ht="9.75" customHeight="1" x14ac:dyDescent="0.25">
      <c r="A232" s="893"/>
      <c r="B232" s="896"/>
      <c r="C232" s="898"/>
      <c r="D232" s="901"/>
      <c r="E232" s="906"/>
      <c r="F232" s="1015"/>
      <c r="G232" s="368" t="s">
        <v>388</v>
      </c>
      <c r="H232" s="59" t="s">
        <v>130</v>
      </c>
      <c r="I232" s="384"/>
      <c r="J232" s="29" t="s">
        <v>57</v>
      </c>
      <c r="K232" s="385"/>
      <c r="L232" s="390">
        <v>15</v>
      </c>
      <c r="M232" s="390">
        <v>50</v>
      </c>
      <c r="N232" s="806"/>
    </row>
    <row r="233" spans="1:15" s="4" customFormat="1" ht="9.75" customHeight="1" x14ac:dyDescent="0.25">
      <c r="A233" s="893"/>
      <c r="B233" s="896"/>
      <c r="C233" s="898"/>
      <c r="D233" s="901"/>
      <c r="E233" s="906"/>
      <c r="F233" s="1015"/>
      <c r="G233" s="368" t="s">
        <v>389</v>
      </c>
      <c r="H233" s="59" t="s">
        <v>130</v>
      </c>
      <c r="I233" s="384"/>
      <c r="J233" s="29" t="s">
        <v>57</v>
      </c>
      <c r="K233" s="59"/>
      <c r="L233" s="390">
        <v>5</v>
      </c>
      <c r="M233" s="390">
        <v>10</v>
      </c>
      <c r="N233" s="806"/>
    </row>
    <row r="234" spans="1:15" s="4" customFormat="1" ht="9.75" customHeight="1" x14ac:dyDescent="0.25">
      <c r="A234" s="893"/>
      <c r="B234" s="896"/>
      <c r="C234" s="898"/>
      <c r="D234" s="901"/>
      <c r="E234" s="1016"/>
      <c r="F234" s="1017"/>
      <c r="G234" s="369" t="s">
        <v>390</v>
      </c>
      <c r="H234" s="59" t="s">
        <v>130</v>
      </c>
      <c r="I234" s="317"/>
      <c r="J234" s="29" t="s">
        <v>57</v>
      </c>
      <c r="K234" s="318"/>
      <c r="L234" s="390">
        <v>15</v>
      </c>
      <c r="M234" s="390">
        <v>50</v>
      </c>
      <c r="N234" s="806"/>
    </row>
    <row r="235" spans="1:15" s="4" customFormat="1" ht="9.75" customHeight="1" x14ac:dyDescent="0.25">
      <c r="A235" s="893"/>
      <c r="B235" s="896"/>
      <c r="C235" s="898"/>
      <c r="D235" s="901"/>
      <c r="E235" s="906"/>
      <c r="F235" s="1015"/>
      <c r="G235" s="359" t="s">
        <v>391</v>
      </c>
      <c r="H235" s="59" t="s">
        <v>130</v>
      </c>
      <c r="I235" s="317"/>
      <c r="J235" s="29" t="s">
        <v>57</v>
      </c>
      <c r="K235" s="318"/>
      <c r="L235" s="390">
        <v>10</v>
      </c>
      <c r="M235" s="390">
        <v>20</v>
      </c>
      <c r="N235" s="806"/>
    </row>
    <row r="236" spans="1:15" s="4" customFormat="1" ht="9.75" customHeight="1" x14ac:dyDescent="0.25">
      <c r="A236" s="893"/>
      <c r="B236" s="896"/>
      <c r="C236" s="898"/>
      <c r="D236" s="901"/>
      <c r="E236" s="906"/>
      <c r="F236" s="1015"/>
      <c r="G236" s="368" t="s">
        <v>392</v>
      </c>
      <c r="H236" s="59" t="s">
        <v>130</v>
      </c>
      <c r="I236" s="317"/>
      <c r="J236" s="29" t="s">
        <v>57</v>
      </c>
      <c r="K236" s="318"/>
      <c r="L236" s="390">
        <v>10</v>
      </c>
      <c r="M236" s="390">
        <v>10</v>
      </c>
      <c r="N236" s="806"/>
    </row>
    <row r="237" spans="1:15" s="4" customFormat="1" ht="9.75" customHeight="1" x14ac:dyDescent="0.25">
      <c r="A237" s="893"/>
      <c r="B237" s="896"/>
      <c r="C237" s="898"/>
      <c r="D237" s="901"/>
      <c r="E237" s="906"/>
      <c r="F237" s="1015"/>
      <c r="G237" s="369" t="s">
        <v>393</v>
      </c>
      <c r="H237" s="59" t="s">
        <v>130</v>
      </c>
      <c r="I237" s="317"/>
      <c r="J237" s="29" t="s">
        <v>57</v>
      </c>
      <c r="K237" s="318"/>
      <c r="L237" s="390">
        <v>5</v>
      </c>
      <c r="M237" s="390">
        <v>10</v>
      </c>
      <c r="N237" s="806"/>
    </row>
    <row r="238" spans="1:15" s="4" customFormat="1" ht="9.75" customHeight="1" x14ac:dyDescent="0.25">
      <c r="A238" s="893"/>
      <c r="B238" s="896"/>
      <c r="C238" s="898"/>
      <c r="D238" s="901"/>
      <c r="E238" s="1013"/>
      <c r="F238" s="1014"/>
      <c r="G238" s="359" t="s">
        <v>394</v>
      </c>
      <c r="H238" s="59" t="s">
        <v>130</v>
      </c>
      <c r="I238" s="372"/>
      <c r="J238" s="29" t="s">
        <v>57</v>
      </c>
      <c r="K238" s="320"/>
      <c r="L238" s="390">
        <v>2</v>
      </c>
      <c r="M238" s="390">
        <v>20</v>
      </c>
      <c r="N238" s="806"/>
    </row>
    <row r="239" spans="1:15" s="4" customFormat="1" ht="9.75" customHeight="1" x14ac:dyDescent="0.25">
      <c r="A239" s="893"/>
      <c r="B239" s="896"/>
      <c r="C239" s="898"/>
      <c r="D239" s="901"/>
      <c r="E239" s="1013"/>
      <c r="F239" s="1014"/>
      <c r="G239" s="368" t="s">
        <v>395</v>
      </c>
      <c r="H239" s="59" t="s">
        <v>130</v>
      </c>
      <c r="I239" s="319"/>
      <c r="J239" s="29" t="s">
        <v>57</v>
      </c>
      <c r="K239" s="321"/>
      <c r="L239" s="390">
        <v>2</v>
      </c>
      <c r="M239" s="715">
        <v>20</v>
      </c>
      <c r="N239" s="806"/>
    </row>
    <row r="240" spans="1:15" s="4" customFormat="1" ht="9.75" customHeight="1" x14ac:dyDescent="0.25">
      <c r="A240" s="893"/>
      <c r="B240" s="896"/>
      <c r="C240" s="898"/>
      <c r="D240" s="901"/>
      <c r="E240" s="1013"/>
      <c r="F240" s="1014"/>
      <c r="G240" s="369" t="s">
        <v>396</v>
      </c>
      <c r="H240" s="59" t="s">
        <v>130</v>
      </c>
      <c r="I240" s="317"/>
      <c r="J240" s="29" t="s">
        <v>57</v>
      </c>
      <c r="K240" s="320"/>
      <c r="L240" s="390">
        <v>10</v>
      </c>
      <c r="M240" s="390">
        <v>50</v>
      </c>
      <c r="N240" s="806"/>
    </row>
    <row r="241" spans="1:14" s="4" customFormat="1" ht="9.75" customHeight="1" x14ac:dyDescent="0.25">
      <c r="A241" s="893"/>
      <c r="B241" s="896"/>
      <c r="C241" s="898"/>
      <c r="D241" s="901"/>
      <c r="E241" s="1013"/>
      <c r="F241" s="1014"/>
      <c r="G241" s="368" t="s">
        <v>397</v>
      </c>
      <c r="H241" s="59" t="s">
        <v>130</v>
      </c>
      <c r="I241" s="317"/>
      <c r="J241" s="29" t="s">
        <v>57</v>
      </c>
      <c r="K241" s="320"/>
      <c r="L241" s="390">
        <v>15</v>
      </c>
      <c r="M241" s="390">
        <v>100</v>
      </c>
      <c r="N241" s="806"/>
    </row>
    <row r="242" spans="1:14" s="4" customFormat="1" ht="9.75" customHeight="1" x14ac:dyDescent="0.25">
      <c r="A242" s="894"/>
      <c r="B242" s="897"/>
      <c r="C242" s="899"/>
      <c r="D242" s="902"/>
      <c r="E242" s="1006"/>
      <c r="F242" s="1020"/>
      <c r="G242" s="371" t="s">
        <v>398</v>
      </c>
      <c r="H242" s="59" t="s">
        <v>130</v>
      </c>
      <c r="I242" s="317"/>
      <c r="J242" s="29" t="s">
        <v>57</v>
      </c>
      <c r="K242" s="320"/>
      <c r="L242" s="390">
        <v>2</v>
      </c>
      <c r="M242" s="390">
        <v>10</v>
      </c>
      <c r="N242" s="812"/>
    </row>
    <row r="243" spans="1:14" s="4" customFormat="1" ht="9.75" customHeight="1" x14ac:dyDescent="0.25">
      <c r="A243" s="861" t="s">
        <v>131</v>
      </c>
      <c r="B243" s="895" t="s">
        <v>132</v>
      </c>
      <c r="C243" s="966"/>
      <c r="D243" s="900">
        <v>300</v>
      </c>
      <c r="E243" s="1004"/>
      <c r="F243" s="1005"/>
      <c r="G243" s="27"/>
      <c r="H243" s="104"/>
      <c r="I243" s="26"/>
      <c r="J243" s="36"/>
      <c r="K243" s="26"/>
      <c r="L243" s="26"/>
      <c r="M243" s="26"/>
      <c r="N243" s="68"/>
    </row>
    <row r="244" spans="1:14" s="4" customFormat="1" ht="9.75" customHeight="1" x14ac:dyDescent="0.25">
      <c r="A244" s="893"/>
      <c r="B244" s="896"/>
      <c r="C244" s="898"/>
      <c r="D244" s="901"/>
      <c r="E244" s="906"/>
      <c r="F244" s="907"/>
      <c r="G244" s="31" t="s">
        <v>159</v>
      </c>
      <c r="H244" s="29" t="s">
        <v>76</v>
      </c>
      <c r="I244" s="59"/>
      <c r="J244" s="29" t="s">
        <v>133</v>
      </c>
      <c r="K244" s="59"/>
      <c r="L244" s="29">
        <v>50</v>
      </c>
      <c r="M244" s="59" t="s">
        <v>134</v>
      </c>
      <c r="N244" s="805" t="s">
        <v>432</v>
      </c>
    </row>
    <row r="245" spans="1:14" s="4" customFormat="1" ht="9.75" customHeight="1" x14ac:dyDescent="0.25">
      <c r="A245" s="893"/>
      <c r="B245" s="896"/>
      <c r="C245" s="898"/>
      <c r="D245" s="901"/>
      <c r="E245" s="906"/>
      <c r="F245" s="907"/>
      <c r="G245" s="31" t="s">
        <v>160</v>
      </c>
      <c r="H245" s="29" t="s">
        <v>76</v>
      </c>
      <c r="I245" s="59"/>
      <c r="J245" s="29" t="s">
        <v>133</v>
      </c>
      <c r="K245" s="59"/>
      <c r="L245" s="29">
        <v>100</v>
      </c>
      <c r="M245" s="59" t="s">
        <v>135</v>
      </c>
      <c r="N245" s="809"/>
    </row>
    <row r="246" spans="1:14" s="4" customFormat="1" ht="9.75" customHeight="1" x14ac:dyDescent="0.25">
      <c r="A246" s="893"/>
      <c r="B246" s="896"/>
      <c r="C246" s="898"/>
      <c r="D246" s="901"/>
      <c r="E246" s="906"/>
      <c r="F246" s="907"/>
      <c r="G246" s="31" t="s">
        <v>161</v>
      </c>
      <c r="H246" s="29" t="s">
        <v>76</v>
      </c>
      <c r="I246" s="59"/>
      <c r="J246" s="29" t="s">
        <v>133</v>
      </c>
      <c r="K246" s="59"/>
      <c r="L246" s="29">
        <v>10</v>
      </c>
      <c r="M246" s="59" t="s">
        <v>136</v>
      </c>
      <c r="N246" s="809"/>
    </row>
    <row r="247" spans="1:14" s="4" customFormat="1" ht="9.75" customHeight="1" x14ac:dyDescent="0.25">
      <c r="A247" s="893"/>
      <c r="B247" s="896"/>
      <c r="C247" s="898"/>
      <c r="D247" s="901"/>
      <c r="E247" s="906"/>
      <c r="F247" s="907"/>
      <c r="G247" s="31" t="s">
        <v>162</v>
      </c>
      <c r="H247" s="29" t="s">
        <v>76</v>
      </c>
      <c r="I247" s="59"/>
      <c r="J247" s="29" t="s">
        <v>133</v>
      </c>
      <c r="K247" s="59"/>
      <c r="L247" s="29">
        <v>160</v>
      </c>
      <c r="M247" s="59" t="s">
        <v>137</v>
      </c>
      <c r="N247" s="813"/>
    </row>
    <row r="248" spans="1:14" s="4" customFormat="1" ht="9.75" customHeight="1" x14ac:dyDescent="0.25">
      <c r="A248" s="894"/>
      <c r="B248" s="897"/>
      <c r="C248" s="899"/>
      <c r="D248" s="902"/>
      <c r="E248" s="1018"/>
      <c r="F248" s="1019"/>
      <c r="G248" s="35"/>
      <c r="H248" s="128"/>
      <c r="I248" s="34"/>
      <c r="J248" s="73"/>
      <c r="K248" s="35"/>
      <c r="L248" s="35"/>
      <c r="M248" s="29"/>
      <c r="N248" s="385"/>
    </row>
    <row r="249" spans="1:14" s="4" customFormat="1" ht="11.25" x14ac:dyDescent="0.25">
      <c r="C249" s="77"/>
      <c r="D249" s="18"/>
    </row>
    <row r="250" spans="1:14" s="4" customFormat="1" ht="11.25" x14ac:dyDescent="0.25">
      <c r="C250" s="77"/>
      <c r="D250" s="18"/>
    </row>
    <row r="251" spans="1:14" s="4" customFormat="1" ht="12" thickBot="1" x14ac:dyDescent="0.3">
      <c r="B251" s="4" t="s">
        <v>140</v>
      </c>
      <c r="C251" s="77"/>
      <c r="D251" s="18"/>
    </row>
    <row r="252" spans="1:14" s="4" customFormat="1" ht="13.5" thickBot="1" x14ac:dyDescent="0.3">
      <c r="C252" s="78">
        <f>SUM(C15:C248)+SUM(D15:D66)</f>
        <v>8800</v>
      </c>
      <c r="D252" s="18"/>
    </row>
    <row r="253" spans="1:14" s="4" customFormat="1" ht="11.25" x14ac:dyDescent="0.25">
      <c r="C253" s="3"/>
    </row>
    <row r="254" spans="1:14" s="4" customFormat="1" ht="11.25" x14ac:dyDescent="0.25">
      <c r="C254" s="3"/>
    </row>
    <row r="255" spans="1:14" s="4" customFormat="1" ht="11.25" x14ac:dyDescent="0.25">
      <c r="C255" s="3"/>
    </row>
    <row r="256" spans="1:14" s="4" customFormat="1" ht="11.25" x14ac:dyDescent="0.25">
      <c r="C256" s="3"/>
    </row>
    <row r="257" spans="3:3" s="4" customFormat="1" ht="11.25" x14ac:dyDescent="0.25">
      <c r="C257" s="3"/>
    </row>
    <row r="258" spans="3:3" s="4" customFormat="1" ht="11.25" x14ac:dyDescent="0.25">
      <c r="C258" s="3"/>
    </row>
    <row r="259" spans="3:3" s="4" customFormat="1" ht="11.25" x14ac:dyDescent="0.25">
      <c r="C259" s="3"/>
    </row>
    <row r="260" spans="3:3" s="4" customFormat="1" ht="11.25" x14ac:dyDescent="0.25">
      <c r="C260" s="3"/>
    </row>
    <row r="261" spans="3:3" s="4" customFormat="1" ht="11.25" x14ac:dyDescent="0.25">
      <c r="C261" s="3"/>
    </row>
    <row r="262" spans="3:3" s="4" customFormat="1" ht="11.25" x14ac:dyDescent="0.25">
      <c r="C262" s="3"/>
    </row>
    <row r="263" spans="3:3" s="4" customFormat="1" ht="11.25" x14ac:dyDescent="0.25">
      <c r="C263" s="3"/>
    </row>
    <row r="264" spans="3:3" s="4" customFormat="1" ht="11.25" x14ac:dyDescent="0.25">
      <c r="C264" s="3"/>
    </row>
    <row r="265" spans="3:3" s="4" customFormat="1" ht="11.25" x14ac:dyDescent="0.25">
      <c r="C265" s="3"/>
    </row>
    <row r="266" spans="3:3" s="4" customFormat="1" ht="11.25" x14ac:dyDescent="0.25">
      <c r="C266" s="3"/>
    </row>
    <row r="267" spans="3:3" s="4" customFormat="1" ht="11.25" x14ac:dyDescent="0.25">
      <c r="C267" s="3"/>
    </row>
    <row r="268" spans="3:3" s="4" customFormat="1" ht="11.25" x14ac:dyDescent="0.25">
      <c r="C268" s="3"/>
    </row>
    <row r="269" spans="3:3" s="4" customFormat="1" ht="11.25" x14ac:dyDescent="0.25">
      <c r="C269" s="3"/>
    </row>
    <row r="270" spans="3:3" s="4" customFormat="1" ht="11.25" x14ac:dyDescent="0.25">
      <c r="C270" s="3"/>
    </row>
    <row r="271" spans="3:3" s="4" customFormat="1" ht="11.25" x14ac:dyDescent="0.25">
      <c r="C271" s="3"/>
    </row>
    <row r="272" spans="3:3" s="4" customFormat="1" ht="11.25" x14ac:dyDescent="0.25">
      <c r="C272" s="3"/>
    </row>
    <row r="273" spans="3:3" s="4" customFormat="1" ht="11.25" x14ac:dyDescent="0.25">
      <c r="C273" s="3"/>
    </row>
    <row r="274" spans="3:3" s="4" customFormat="1" ht="11.25" x14ac:dyDescent="0.25">
      <c r="C274" s="3"/>
    </row>
    <row r="275" spans="3:3" s="4" customFormat="1" ht="11.25" x14ac:dyDescent="0.25">
      <c r="C275" s="3"/>
    </row>
    <row r="276" spans="3:3" s="4" customFormat="1" ht="11.25" x14ac:dyDescent="0.25">
      <c r="C276" s="3"/>
    </row>
    <row r="278" spans="3:3" x14ac:dyDescent="0.25">
      <c r="C278" t="s">
        <v>314</v>
      </c>
    </row>
    <row r="280" spans="3:3" x14ac:dyDescent="0.25">
      <c r="C280" t="s">
        <v>482</v>
      </c>
    </row>
    <row r="282" spans="3:3" x14ac:dyDescent="0.25">
      <c r="C282" t="s">
        <v>489</v>
      </c>
    </row>
  </sheetData>
  <protectedRanges>
    <protectedRange sqref="H3" name="Range2"/>
    <protectedRange password="CDC0" sqref="C3:D4 G9:H9 F15:F78 E180:F188 H6 J6 E201:F201 G68:G71 H65:N65 L192:L195 K189:L191 G197:M198 G123:N123 K196:L196 G195:G196 G128:N131 N187:N198 N146 G73:G78 I67:I78 K67:K78 G146:K148 G202:L227 M202:M220 C6:D7 I115:I121 G58:G62 G64 G83 G143:G145 G228:I242 G15:G31 G33:G56 M242:N242 M222:M241 K228:K242 N238:N241 G167:G193 D189:D198 F189:F198 E194:E198 E189:E192 N126 G243:M248 J67:J77 H67:H77 L67:N77 F168:F178 E177:E178 E169:E175 E159:E167 E148:E157 E115:E128 E106:E113 E141:E146 G149:H160 I167:L188 L149:M160 I189:J196 N81 J118:M121 I108:N109 N115:N120 G107:H121 J114:K117 I110:K113 N110:N113 N15:N21 H142:N145 N177:N185 N203:N211 N235:N236 N214:N233 N246:N248 N243:N244 E139:E140 N159:N166 N168:N175 N46:N58 N102 H103:M103 G82:H82 H91:H96 G91:G94 N90:N99 K87:M89 G98:H99 G87:H89 H83:H85 K82:M85 E81 E103 G101:G103 E83:E101 N83:N88 G162:H165 H167:H195 M167:M196 L162:M165 N141 G140 G139 I139 I140 H140 K139:M139 K140:M140 H161 I149:K165 H55:H62 N60:N62 H15:M54 I55:M63 H100:H101 J102 H104:N106 N23:N34 N36:N44 K98:M101 G124:I125 K124:N125 J124:J126 L110:M117 K91:M96 N148:N156 G137:I138 K137:N138 J140 G133:N136 D141:D179 F141:F166 E130:E137 J137:J139 H139 F81:F140 D81:D140 N140 D202:F248" name="Range1"/>
    <protectedRange sqref="L146:M148" name="Range1_3_1"/>
    <protectedRange sqref="J228:J242" name="Range1_4"/>
    <protectedRange password="CDC0" sqref="G104:G106" name="Range1_3"/>
    <protectedRange sqref="L228:L242" name="Range1_5"/>
    <protectedRange password="CDC0" sqref="I82:J101" name="Range1_7_1"/>
    <protectedRange password="CDC0" sqref="O134:P138" name="Range1_1"/>
  </protectedRanges>
  <mergeCells count="257">
    <mergeCell ref="A227:A242"/>
    <mergeCell ref="B227:B242"/>
    <mergeCell ref="E248:F248"/>
    <mergeCell ref="A243:A248"/>
    <mergeCell ref="B243:B248"/>
    <mergeCell ref="C243:C248"/>
    <mergeCell ref="D243:D248"/>
    <mergeCell ref="E243:F243"/>
    <mergeCell ref="C227:C242"/>
    <mergeCell ref="D227:D242"/>
    <mergeCell ref="E244:F244"/>
    <mergeCell ref="E228:F228"/>
    <mergeCell ref="E229:F229"/>
    <mergeCell ref="E230:F230"/>
    <mergeCell ref="E231:F231"/>
    <mergeCell ref="E247:F247"/>
    <mergeCell ref="E241:F241"/>
    <mergeCell ref="E242:F242"/>
    <mergeCell ref="E245:F245"/>
    <mergeCell ref="E246:F246"/>
    <mergeCell ref="E224:F224"/>
    <mergeCell ref="E225:F225"/>
    <mergeCell ref="E226:F226"/>
    <mergeCell ref="E227:F227"/>
    <mergeCell ref="E238:F238"/>
    <mergeCell ref="E239:F239"/>
    <mergeCell ref="E240:F240"/>
    <mergeCell ref="E232:F232"/>
    <mergeCell ref="E233:F233"/>
    <mergeCell ref="E234:F234"/>
    <mergeCell ref="E235:F235"/>
    <mergeCell ref="E236:F236"/>
    <mergeCell ref="E237:F237"/>
    <mergeCell ref="A203:A226"/>
    <mergeCell ref="B203:B226"/>
    <mergeCell ref="C203:C226"/>
    <mergeCell ref="D203:D226"/>
    <mergeCell ref="E203:F203"/>
    <mergeCell ref="E204:F204"/>
    <mergeCell ref="E206:F206"/>
    <mergeCell ref="E207:F207"/>
    <mergeCell ref="E208:F208"/>
    <mergeCell ref="E209:F209"/>
    <mergeCell ref="E216:F216"/>
    <mergeCell ref="E217:F217"/>
    <mergeCell ref="E218:F218"/>
    <mergeCell ref="E219:F219"/>
    <mergeCell ref="E220:F220"/>
    <mergeCell ref="E221:F221"/>
    <mergeCell ref="E210:F210"/>
    <mergeCell ref="E211:F211"/>
    <mergeCell ref="E212:F212"/>
    <mergeCell ref="E213:F213"/>
    <mergeCell ref="E214:F214"/>
    <mergeCell ref="E215:F215"/>
    <mergeCell ref="E222:F222"/>
    <mergeCell ref="E223:F223"/>
    <mergeCell ref="M199:M201"/>
    <mergeCell ref="N199:N201"/>
    <mergeCell ref="C200:C201"/>
    <mergeCell ref="D200:D201"/>
    <mergeCell ref="A202:B202"/>
    <mergeCell ref="E202:M202"/>
    <mergeCell ref="G199:G201"/>
    <mergeCell ref="H199:H201"/>
    <mergeCell ref="I199:I201"/>
    <mergeCell ref="J199:J201"/>
    <mergeCell ref="K199:K201"/>
    <mergeCell ref="L199:L201"/>
    <mergeCell ref="E196:F196"/>
    <mergeCell ref="E197:F197"/>
    <mergeCell ref="E198:F198"/>
    <mergeCell ref="A199:B201"/>
    <mergeCell ref="C199:D199"/>
    <mergeCell ref="E199:F201"/>
    <mergeCell ref="E188:F188"/>
    <mergeCell ref="A189:A198"/>
    <mergeCell ref="B189:B198"/>
    <mergeCell ref="C189:C198"/>
    <mergeCell ref="D189:D198"/>
    <mergeCell ref="E189:F189"/>
    <mergeCell ref="E190:F190"/>
    <mergeCell ref="A179:A188"/>
    <mergeCell ref="B179:B188"/>
    <mergeCell ref="C179:C188"/>
    <mergeCell ref="D179:D188"/>
    <mergeCell ref="E184:F184"/>
    <mergeCell ref="E185:F185"/>
    <mergeCell ref="E186:F186"/>
    <mergeCell ref="E187:F187"/>
    <mergeCell ref="E182:F182"/>
    <mergeCell ref="E183:F183"/>
    <mergeCell ref="E179:F179"/>
    <mergeCell ref="E180:F180"/>
    <mergeCell ref="E181:F181"/>
    <mergeCell ref="A174:A178"/>
    <mergeCell ref="B174:B178"/>
    <mergeCell ref="C174:C178"/>
    <mergeCell ref="D174:D178"/>
    <mergeCell ref="E174:F178"/>
    <mergeCell ref="B153:B163"/>
    <mergeCell ref="C153:C163"/>
    <mergeCell ref="D153:D163"/>
    <mergeCell ref="E170:F170"/>
    <mergeCell ref="E171:F171"/>
    <mergeCell ref="E172:F172"/>
    <mergeCell ref="E173:F173"/>
    <mergeCell ref="E153:F153"/>
    <mergeCell ref="E154:F154"/>
    <mergeCell ref="E155:F155"/>
    <mergeCell ref="E167:F169"/>
    <mergeCell ref="E156:F161"/>
    <mergeCell ref="E127:F127"/>
    <mergeCell ref="E149:F149"/>
    <mergeCell ref="A153:A173"/>
    <mergeCell ref="E144:F144"/>
    <mergeCell ref="E145:F145"/>
    <mergeCell ref="E163:F163"/>
    <mergeCell ref="B164:B173"/>
    <mergeCell ref="C164:C173"/>
    <mergeCell ref="D164:D173"/>
    <mergeCell ref="E164:F164"/>
    <mergeCell ref="E165:F165"/>
    <mergeCell ref="E166:F166"/>
    <mergeCell ref="E150:F150"/>
    <mergeCell ref="E151:F151"/>
    <mergeCell ref="E152:F152"/>
    <mergeCell ref="A143:A152"/>
    <mergeCell ref="B143:B152"/>
    <mergeCell ref="C143:C152"/>
    <mergeCell ref="D143:D152"/>
    <mergeCell ref="E146:F148"/>
    <mergeCell ref="E143:F143"/>
    <mergeCell ref="A81:A120"/>
    <mergeCell ref="B81:B120"/>
    <mergeCell ref="C81:C120"/>
    <mergeCell ref="A79:B80"/>
    <mergeCell ref="C79:D79"/>
    <mergeCell ref="E108:F118"/>
    <mergeCell ref="N109:N117"/>
    <mergeCell ref="D81:D120"/>
    <mergeCell ref="E101:F107"/>
    <mergeCell ref="E79:F80"/>
    <mergeCell ref="E81:F100"/>
    <mergeCell ref="G79:G80"/>
    <mergeCell ref="H79:H80"/>
    <mergeCell ref="I79:I80"/>
    <mergeCell ref="J79:J80"/>
    <mergeCell ref="K79:K80"/>
    <mergeCell ref="L79:L80"/>
    <mergeCell ref="M79:M80"/>
    <mergeCell ref="N79:N80"/>
    <mergeCell ref="N81:N100"/>
    <mergeCell ref="N102:N106"/>
    <mergeCell ref="N44:N45"/>
    <mergeCell ref="N33:N35"/>
    <mergeCell ref="N21:N25"/>
    <mergeCell ref="A66:A78"/>
    <mergeCell ref="I66:N66"/>
    <mergeCell ref="B68:B78"/>
    <mergeCell ref="C68:C78"/>
    <mergeCell ref="D68:D78"/>
    <mergeCell ref="E68:E78"/>
    <mergeCell ref="A49:A65"/>
    <mergeCell ref="B49:B65"/>
    <mergeCell ref="C49:C65"/>
    <mergeCell ref="D49:D65"/>
    <mergeCell ref="E49:E65"/>
    <mergeCell ref="F49:F65"/>
    <mergeCell ref="F68:F73"/>
    <mergeCell ref="F74:F78"/>
    <mergeCell ref="A42:A48"/>
    <mergeCell ref="B42:B48"/>
    <mergeCell ref="C42:C48"/>
    <mergeCell ref="D42:D48"/>
    <mergeCell ref="E42:E48"/>
    <mergeCell ref="F42:F48"/>
    <mergeCell ref="A27:A41"/>
    <mergeCell ref="B27:B41"/>
    <mergeCell ref="C27:C41"/>
    <mergeCell ref="D27:D41"/>
    <mergeCell ref="E27:E41"/>
    <mergeCell ref="F27:F41"/>
    <mergeCell ref="E191:F195"/>
    <mergeCell ref="E162:F162"/>
    <mergeCell ref="E119:F119"/>
    <mergeCell ref="E120:F120"/>
    <mergeCell ref="A121:B121"/>
    <mergeCell ref="E121:M121"/>
    <mergeCell ref="A122:A142"/>
    <mergeCell ref="B122:B142"/>
    <mergeCell ref="C122:C142"/>
    <mergeCell ref="D122:D142"/>
    <mergeCell ref="E122:F122"/>
    <mergeCell ref="E123:F123"/>
    <mergeCell ref="E124:F124"/>
    <mergeCell ref="E125:F125"/>
    <mergeCell ref="E126:F126"/>
    <mergeCell ref="E132:F132"/>
    <mergeCell ref="E142:F142"/>
    <mergeCell ref="E128:F131"/>
    <mergeCell ref="E133:F141"/>
    <mergeCell ref="A20:A26"/>
    <mergeCell ref="B20:B26"/>
    <mergeCell ref="C20:C26"/>
    <mergeCell ref="D20:D26"/>
    <mergeCell ref="E20:E26"/>
    <mergeCell ref="F20:F26"/>
    <mergeCell ref="A8:B8"/>
    <mergeCell ref="C8:F8"/>
    <mergeCell ref="A15:A19"/>
    <mergeCell ref="B15:B19"/>
    <mergeCell ref="C15:C19"/>
    <mergeCell ref="D15:D19"/>
    <mergeCell ref="A3:B3"/>
    <mergeCell ref="C3:E3"/>
    <mergeCell ref="A4:B4"/>
    <mergeCell ref="C4:E4"/>
    <mergeCell ref="A5:B5"/>
    <mergeCell ref="C5:D5"/>
    <mergeCell ref="A9:B9"/>
    <mergeCell ref="C9:F9"/>
    <mergeCell ref="M12:M14"/>
    <mergeCell ref="G7:J7"/>
    <mergeCell ref="A10:B10"/>
    <mergeCell ref="C10:F10"/>
    <mergeCell ref="A12:B14"/>
    <mergeCell ref="C12:F12"/>
    <mergeCell ref="A6:B6"/>
    <mergeCell ref="C6:D6"/>
    <mergeCell ref="A7:B7"/>
    <mergeCell ref="C7:D7"/>
    <mergeCell ref="N12:N14"/>
    <mergeCell ref="E15:E19"/>
    <mergeCell ref="F15:F19"/>
    <mergeCell ref="G12:G14"/>
    <mergeCell ref="H12:H14"/>
    <mergeCell ref="I12:I14"/>
    <mergeCell ref="J12:J14"/>
    <mergeCell ref="K12:K14"/>
    <mergeCell ref="L12:L14"/>
    <mergeCell ref="N16:N17"/>
    <mergeCell ref="N192:N195"/>
    <mergeCell ref="N203:N222"/>
    <mergeCell ref="N228:N242"/>
    <mergeCell ref="N244:N247"/>
    <mergeCell ref="N166:N168"/>
    <mergeCell ref="N128:N131"/>
    <mergeCell ref="N53:N63"/>
    <mergeCell ref="N74:N77"/>
    <mergeCell ref="N68:N72"/>
    <mergeCell ref="N123:N126"/>
    <mergeCell ref="N146:N148"/>
    <mergeCell ref="N174:N178"/>
    <mergeCell ref="N183:N185"/>
    <mergeCell ref="N133:N141"/>
    <mergeCell ref="N156:N16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3"/>
  <sheetViews>
    <sheetView topLeftCell="E139" zoomScale="110" zoomScaleNormal="110" workbookViewId="0">
      <selection activeCell="N149" sqref="N149"/>
    </sheetView>
  </sheetViews>
  <sheetFormatPr baseColWidth="10" defaultRowHeight="15" x14ac:dyDescent="0.25"/>
  <cols>
    <col min="2" max="2" width="22.7109375" customWidth="1"/>
    <col min="6" max="6" width="33.140625" customWidth="1"/>
    <col min="9" max="9" width="19.28515625" customWidth="1"/>
    <col min="10" max="10" width="13.140625" customWidth="1"/>
    <col min="12" max="12" width="24" customWidth="1"/>
    <col min="13" max="13" width="22" customWidth="1"/>
    <col min="14" max="14" width="28.140625" customWidth="1"/>
  </cols>
  <sheetData>
    <row r="1" spans="1:14" s="4" customFormat="1" ht="13.15" x14ac:dyDescent="0.3">
      <c r="A1" s="1" t="s">
        <v>0</v>
      </c>
      <c r="B1" s="2"/>
      <c r="C1" s="3"/>
    </row>
    <row r="2" spans="1:14" s="4" customFormat="1" ht="9.75" customHeight="1" x14ac:dyDescent="0.3">
      <c r="C2" s="3"/>
    </row>
    <row r="3" spans="1:14" s="4" customFormat="1" ht="12.75" customHeight="1" x14ac:dyDescent="0.3">
      <c r="A3" s="833" t="s">
        <v>1</v>
      </c>
      <c r="B3" s="834"/>
      <c r="C3" s="835" t="s">
        <v>2</v>
      </c>
      <c r="D3" s="836"/>
      <c r="E3" s="836"/>
      <c r="F3" s="837"/>
      <c r="H3" s="81" t="s">
        <v>3</v>
      </c>
      <c r="I3" s="82">
        <v>42705</v>
      </c>
    </row>
    <row r="4" spans="1:14" s="4" customFormat="1" ht="12.75" customHeight="1" x14ac:dyDescent="0.3">
      <c r="A4" s="838" t="s">
        <v>4</v>
      </c>
      <c r="B4" s="839"/>
      <c r="C4" s="835">
        <v>2017</v>
      </c>
      <c r="D4" s="837"/>
      <c r="E4" s="265"/>
      <c r="F4" s="8"/>
      <c r="G4" s="7"/>
      <c r="H4" s="7"/>
    </row>
    <row r="5" spans="1:14" s="4" customFormat="1" ht="12.75" customHeight="1" thickBot="1" x14ac:dyDescent="0.3">
      <c r="A5" s="833" t="s">
        <v>5</v>
      </c>
      <c r="B5" s="834"/>
      <c r="C5" s="1026" t="s">
        <v>143</v>
      </c>
      <c r="D5" s="1027"/>
      <c r="E5" s="266"/>
      <c r="F5" s="9"/>
      <c r="G5" s="7"/>
      <c r="H5" s="7"/>
    </row>
    <row r="6" spans="1:14" s="4" customFormat="1" ht="46.5" customHeight="1" thickBot="1" x14ac:dyDescent="0.3">
      <c r="A6" s="843" t="s">
        <v>144</v>
      </c>
      <c r="B6" s="844"/>
      <c r="C6" s="859">
        <v>860000</v>
      </c>
      <c r="D6" s="860"/>
      <c r="E6" s="245"/>
      <c r="F6" s="8"/>
      <c r="G6" s="791"/>
      <c r="H6" s="789"/>
      <c r="I6" s="681"/>
      <c r="J6" s="681"/>
      <c r="K6" s="681"/>
      <c r="L6" s="7"/>
    </row>
    <row r="7" spans="1:14" s="4" customFormat="1" ht="45.75" customHeight="1" thickBot="1" x14ac:dyDescent="0.3">
      <c r="A7" s="843" t="s">
        <v>141</v>
      </c>
      <c r="B7" s="844"/>
      <c r="C7" s="859">
        <v>860000</v>
      </c>
      <c r="D7" s="860"/>
      <c r="E7" s="245"/>
      <c r="F7" s="793"/>
      <c r="G7" s="847"/>
      <c r="H7" s="847"/>
      <c r="I7" s="847"/>
      <c r="J7" s="847"/>
      <c r="K7" s="847"/>
      <c r="L7" s="7"/>
    </row>
    <row r="8" spans="1:14" s="4" customFormat="1" ht="20.100000000000001" customHeight="1" thickBot="1" x14ac:dyDescent="0.3">
      <c r="A8" s="843" t="s">
        <v>8</v>
      </c>
      <c r="B8" s="834"/>
      <c r="C8" s="873" t="s">
        <v>9</v>
      </c>
      <c r="D8" s="1025"/>
      <c r="E8" s="364"/>
      <c r="F8" s="794" t="s">
        <v>10</v>
      </c>
      <c r="G8" s="795" t="s">
        <v>11</v>
      </c>
    </row>
    <row r="9" spans="1:14" s="4" customFormat="1" ht="14.25" customHeight="1" thickBot="1" x14ac:dyDescent="0.35">
      <c r="A9" s="843" t="s">
        <v>12</v>
      </c>
      <c r="B9" s="844"/>
      <c r="C9" s="1028">
        <f>C7*0.05%</f>
        <v>430</v>
      </c>
      <c r="D9" s="1029"/>
      <c r="E9" s="365"/>
      <c r="F9" s="796"/>
      <c r="G9" s="14"/>
    </row>
    <row r="10" spans="1:14" s="4" customFormat="1" ht="14.25" customHeight="1" thickBot="1" x14ac:dyDescent="0.35">
      <c r="A10" s="843" t="s">
        <v>13</v>
      </c>
      <c r="B10" s="844"/>
      <c r="C10" s="1030">
        <v>585</v>
      </c>
      <c r="D10" s="1031"/>
      <c r="E10" s="366"/>
      <c r="F10" s="797"/>
      <c r="G10" s="15"/>
      <c r="N10" s="7"/>
    </row>
    <row r="11" spans="1:14" s="4" customFormat="1" ht="9.75" customHeight="1" x14ac:dyDescent="0.3">
      <c r="B11" s="16"/>
      <c r="C11" s="17"/>
      <c r="D11" s="18"/>
      <c r="E11" s="18"/>
      <c r="F11" s="19"/>
      <c r="G11" s="19"/>
    </row>
    <row r="12" spans="1:14" s="4" customFormat="1" ht="24" customHeight="1" x14ac:dyDescent="0.25">
      <c r="A12" s="937" t="s">
        <v>14</v>
      </c>
      <c r="B12" s="938"/>
      <c r="C12" s="941" t="s">
        <v>145</v>
      </c>
      <c r="D12" s="1032"/>
      <c r="E12" s="300"/>
      <c r="F12" s="1033" t="s">
        <v>15</v>
      </c>
      <c r="G12" s="1033" t="s">
        <v>16</v>
      </c>
      <c r="H12" s="1033" t="s">
        <v>17</v>
      </c>
      <c r="I12" s="1033" t="s">
        <v>18</v>
      </c>
      <c r="J12" s="1033" t="s">
        <v>146</v>
      </c>
      <c r="K12" s="1033" t="s">
        <v>20</v>
      </c>
      <c r="L12" s="1033" t="s">
        <v>21</v>
      </c>
      <c r="M12" s="1033" t="s">
        <v>22</v>
      </c>
    </row>
    <row r="13" spans="1:14" s="4" customFormat="1" ht="21" customHeight="1" x14ac:dyDescent="0.25">
      <c r="A13" s="939"/>
      <c r="B13" s="940"/>
      <c r="C13" s="84" t="s">
        <v>26</v>
      </c>
      <c r="D13" s="85" t="s">
        <v>13</v>
      </c>
      <c r="E13" s="250"/>
      <c r="F13" s="1034"/>
      <c r="G13" s="1038"/>
      <c r="H13" s="1034"/>
      <c r="I13" s="1034"/>
      <c r="J13" s="1034"/>
      <c r="K13" s="1034"/>
      <c r="L13" s="1034"/>
      <c r="M13" s="1034"/>
    </row>
    <row r="14" spans="1:14" s="4" customFormat="1" ht="9.75" customHeight="1" x14ac:dyDescent="0.25">
      <c r="A14" s="861" t="s">
        <v>27</v>
      </c>
      <c r="B14" s="864" t="s">
        <v>28</v>
      </c>
      <c r="C14" s="821">
        <f>(C7*0.01%)/6</f>
        <v>14.333333333333334</v>
      </c>
      <c r="D14" s="1035">
        <v>15</v>
      </c>
      <c r="E14" s="142"/>
      <c r="F14" s="25" t="s">
        <v>29</v>
      </c>
      <c r="G14" s="26" t="s">
        <v>493</v>
      </c>
      <c r="H14" s="26"/>
      <c r="I14" s="26" t="s">
        <v>32</v>
      </c>
      <c r="J14" s="28"/>
      <c r="K14" s="29">
        <v>0.56999999999999995</v>
      </c>
      <c r="L14" s="28">
        <v>1</v>
      </c>
      <c r="M14" s="814" t="s">
        <v>33</v>
      </c>
    </row>
    <row r="15" spans="1:14" s="4" customFormat="1" ht="9.75" customHeight="1" x14ac:dyDescent="0.25">
      <c r="A15" s="862"/>
      <c r="B15" s="865"/>
      <c r="C15" s="822"/>
      <c r="D15" s="1036"/>
      <c r="E15" s="141"/>
      <c r="F15" s="30" t="s">
        <v>31</v>
      </c>
      <c r="G15" s="39" t="s">
        <v>30</v>
      </c>
      <c r="H15" s="29"/>
      <c r="I15" s="29" t="s">
        <v>32</v>
      </c>
      <c r="J15" s="28"/>
      <c r="K15" s="29">
        <v>0.57999999999999996</v>
      </c>
      <c r="L15" s="28">
        <v>1</v>
      </c>
      <c r="M15" s="806"/>
    </row>
    <row r="16" spans="1:14" s="4" customFormat="1" ht="9.75" customHeight="1" x14ac:dyDescent="0.25">
      <c r="A16" s="862"/>
      <c r="B16" s="865"/>
      <c r="C16" s="822"/>
      <c r="D16" s="1036"/>
      <c r="E16" s="141"/>
      <c r="F16" s="31" t="s">
        <v>34</v>
      </c>
      <c r="G16" s="39" t="s">
        <v>30</v>
      </c>
      <c r="H16" s="32"/>
      <c r="I16" s="32" t="s">
        <v>32</v>
      </c>
      <c r="J16" s="28"/>
      <c r="K16" s="29">
        <v>0.65</v>
      </c>
      <c r="L16" s="28">
        <v>1</v>
      </c>
      <c r="M16" s="807"/>
    </row>
    <row r="17" spans="1:13" s="4" customFormat="1" ht="9.75" customHeight="1" x14ac:dyDescent="0.25">
      <c r="A17" s="863"/>
      <c r="B17" s="866"/>
      <c r="C17" s="823"/>
      <c r="D17" s="1037"/>
      <c r="E17" s="252"/>
      <c r="F17" s="33"/>
      <c r="G17" s="34"/>
      <c r="H17" s="34"/>
      <c r="I17" s="34"/>
      <c r="J17" s="34"/>
      <c r="K17" s="35"/>
      <c r="L17" s="34"/>
      <c r="M17" s="34"/>
    </row>
    <row r="18" spans="1:13" s="4" customFormat="1" ht="9.75" customHeight="1" x14ac:dyDescent="0.25">
      <c r="A18" s="861" t="s">
        <v>35</v>
      </c>
      <c r="B18" s="864" t="s">
        <v>36</v>
      </c>
      <c r="C18" s="821">
        <f>(C7*0.01%)/6</f>
        <v>14.333333333333334</v>
      </c>
      <c r="D18" s="1039">
        <v>15</v>
      </c>
      <c r="E18" s="142"/>
      <c r="F18" s="31" t="s">
        <v>37</v>
      </c>
      <c r="G18" s="27" t="s">
        <v>147</v>
      </c>
      <c r="H18" s="31"/>
      <c r="I18" s="28" t="s">
        <v>57</v>
      </c>
      <c r="J18" s="28"/>
      <c r="K18" s="390">
        <v>2.2999999999999998</v>
      </c>
      <c r="L18" s="410">
        <v>10</v>
      </c>
      <c r="M18" s="814" t="s">
        <v>89</v>
      </c>
    </row>
    <row r="19" spans="1:13" s="4" customFormat="1" ht="9.75" customHeight="1" x14ac:dyDescent="0.25">
      <c r="A19" s="862"/>
      <c r="B19" s="865"/>
      <c r="C19" s="822"/>
      <c r="D19" s="1036"/>
      <c r="E19" s="141"/>
      <c r="F19" s="31" t="s">
        <v>39</v>
      </c>
      <c r="G19" s="27" t="s">
        <v>147</v>
      </c>
      <c r="H19" s="31"/>
      <c r="I19" s="28" t="s">
        <v>57</v>
      </c>
      <c r="J19" s="28"/>
      <c r="K19" s="390">
        <v>1.3</v>
      </c>
      <c r="L19" s="410">
        <v>10</v>
      </c>
      <c r="M19" s="806"/>
    </row>
    <row r="20" spans="1:13" s="4" customFormat="1" ht="9.75" customHeight="1" x14ac:dyDescent="0.25">
      <c r="A20" s="862"/>
      <c r="B20" s="865"/>
      <c r="C20" s="822"/>
      <c r="D20" s="1036"/>
      <c r="E20" s="141"/>
      <c r="F20" s="31" t="s">
        <v>40</v>
      </c>
      <c r="G20" s="27" t="s">
        <v>147</v>
      </c>
      <c r="H20" s="59"/>
      <c r="I20" s="28" t="s">
        <v>57</v>
      </c>
      <c r="J20" s="29"/>
      <c r="K20" s="390">
        <v>2.2999999999999998</v>
      </c>
      <c r="L20" s="390">
        <v>10</v>
      </c>
      <c r="M20" s="806"/>
    </row>
    <row r="21" spans="1:13" s="4" customFormat="1" ht="9.75" customHeight="1" x14ac:dyDescent="0.25">
      <c r="A21" s="862"/>
      <c r="B21" s="865"/>
      <c r="C21" s="822"/>
      <c r="D21" s="1036"/>
      <c r="E21" s="141"/>
      <c r="F21" s="31" t="s">
        <v>41</v>
      </c>
      <c r="G21" s="27" t="s">
        <v>147</v>
      </c>
      <c r="H21" s="59"/>
      <c r="I21" s="28" t="s">
        <v>57</v>
      </c>
      <c r="J21" s="29"/>
      <c r="K21" s="729">
        <v>2</v>
      </c>
      <c r="L21" s="390">
        <v>10</v>
      </c>
      <c r="M21" s="806"/>
    </row>
    <row r="22" spans="1:13" s="4" customFormat="1" ht="9.75" customHeight="1" x14ac:dyDescent="0.25">
      <c r="A22" s="862"/>
      <c r="B22" s="865"/>
      <c r="C22" s="822"/>
      <c r="D22" s="1036"/>
      <c r="E22" s="141"/>
      <c r="F22" s="31" t="s">
        <v>42</v>
      </c>
      <c r="G22" s="27" t="s">
        <v>147</v>
      </c>
      <c r="H22" s="39"/>
      <c r="I22" s="28" t="s">
        <v>57</v>
      </c>
      <c r="J22" s="27"/>
      <c r="K22" s="390">
        <v>1</v>
      </c>
      <c r="L22" s="390">
        <v>10</v>
      </c>
      <c r="M22" s="807"/>
    </row>
    <row r="23" spans="1:13" s="4" customFormat="1" ht="9.75" customHeight="1" x14ac:dyDescent="0.25">
      <c r="A23" s="862"/>
      <c r="B23" s="865"/>
      <c r="C23" s="822"/>
      <c r="D23" s="1036"/>
      <c r="E23" s="141"/>
      <c r="F23" s="31"/>
      <c r="G23" s="29"/>
      <c r="H23" s="29"/>
      <c r="I23" s="28"/>
      <c r="J23" s="28"/>
      <c r="K23" s="28"/>
      <c r="L23" s="28"/>
      <c r="M23" s="28"/>
    </row>
    <row r="24" spans="1:13" s="4" customFormat="1" ht="9.75" customHeight="1" x14ac:dyDescent="0.25">
      <c r="A24" s="863"/>
      <c r="B24" s="866"/>
      <c r="C24" s="823"/>
      <c r="D24" s="1037"/>
      <c r="E24" s="252"/>
      <c r="F24" s="33"/>
      <c r="G24" s="34"/>
      <c r="H24" s="29"/>
      <c r="I24" s="34"/>
      <c r="J24" s="34"/>
      <c r="K24" s="34"/>
      <c r="L24" s="34"/>
      <c r="M24" s="34"/>
    </row>
    <row r="25" spans="1:13" s="4" customFormat="1" ht="9.75" customHeight="1" x14ac:dyDescent="0.25">
      <c r="A25" s="861" t="s">
        <v>43</v>
      </c>
      <c r="B25" s="864" t="s">
        <v>44</v>
      </c>
      <c r="C25" s="821">
        <f>(C7*0.01%)/6</f>
        <v>14.333333333333334</v>
      </c>
      <c r="D25" s="1039">
        <v>15</v>
      </c>
      <c r="E25" s="142"/>
      <c r="F25" s="382"/>
      <c r="G25" s="26"/>
      <c r="H25" s="36"/>
      <c r="I25" s="26"/>
      <c r="J25" s="36"/>
      <c r="K25" s="26"/>
      <c r="L25" s="26"/>
      <c r="M25" s="26"/>
    </row>
    <row r="26" spans="1:13" s="4" customFormat="1" ht="9.75" customHeight="1" x14ac:dyDescent="0.25">
      <c r="A26" s="893"/>
      <c r="B26" s="930"/>
      <c r="C26" s="822"/>
      <c r="D26" s="1036"/>
      <c r="E26" s="141"/>
      <c r="F26" s="379"/>
      <c r="G26" s="27"/>
      <c r="H26" s="39"/>
      <c r="I26" s="27"/>
      <c r="J26" s="39"/>
      <c r="K26" s="27"/>
      <c r="L26" s="27"/>
      <c r="M26" s="27"/>
    </row>
    <row r="27" spans="1:13" s="4" customFormat="1" ht="9.75" customHeight="1" x14ac:dyDescent="0.25">
      <c r="A27" s="893"/>
      <c r="B27" s="930"/>
      <c r="C27" s="822"/>
      <c r="D27" s="1036"/>
      <c r="E27" s="141"/>
      <c r="F27" s="379"/>
      <c r="G27" s="27"/>
      <c r="H27" s="39"/>
      <c r="I27" s="27"/>
      <c r="J27" s="39"/>
      <c r="K27" s="27"/>
      <c r="L27" s="27"/>
      <c r="M27" s="27"/>
    </row>
    <row r="28" spans="1:13" s="4" customFormat="1" ht="9.75" customHeight="1" x14ac:dyDescent="0.15">
      <c r="A28" s="893"/>
      <c r="B28" s="930"/>
      <c r="C28" s="822"/>
      <c r="D28" s="1036"/>
      <c r="E28" s="141"/>
      <c r="F28" s="38" t="s">
        <v>45</v>
      </c>
      <c r="G28" s="29" t="s">
        <v>30</v>
      </c>
      <c r="H28" s="29"/>
      <c r="I28" s="171" t="s">
        <v>402</v>
      </c>
      <c r="J28" s="29">
        <v>1.9</v>
      </c>
      <c r="K28" s="29">
        <v>0.7</v>
      </c>
      <c r="L28" s="29">
        <v>2</v>
      </c>
      <c r="M28" s="811" t="s">
        <v>33</v>
      </c>
    </row>
    <row r="29" spans="1:13" s="4" customFormat="1" ht="9.75" customHeight="1" x14ac:dyDescent="0.15">
      <c r="A29" s="893"/>
      <c r="B29" s="930"/>
      <c r="C29" s="822"/>
      <c r="D29" s="1036"/>
      <c r="E29" s="141"/>
      <c r="F29" s="31" t="s">
        <v>48</v>
      </c>
      <c r="G29" s="29" t="s">
        <v>30</v>
      </c>
      <c r="H29" s="29" t="s">
        <v>49</v>
      </c>
      <c r="I29" s="397" t="s">
        <v>334</v>
      </c>
      <c r="J29" s="29">
        <v>2</v>
      </c>
      <c r="K29" s="29">
        <v>0.68</v>
      </c>
      <c r="L29" s="29">
        <v>2</v>
      </c>
      <c r="M29" s="806"/>
    </row>
    <row r="30" spans="1:13" s="4" customFormat="1" ht="9.75" customHeight="1" x14ac:dyDescent="0.15">
      <c r="A30" s="893"/>
      <c r="B30" s="930"/>
      <c r="C30" s="822"/>
      <c r="D30" s="1036"/>
      <c r="E30" s="141"/>
      <c r="F30" s="666"/>
      <c r="G30" s="29"/>
      <c r="H30" s="402"/>
      <c r="I30" s="397"/>
      <c r="J30" s="356"/>
      <c r="K30" s="44"/>
      <c r="L30" s="44"/>
      <c r="M30" s="807"/>
    </row>
    <row r="31" spans="1:13" s="4" customFormat="1" ht="9.75" customHeight="1" x14ac:dyDescent="0.25">
      <c r="A31" s="893"/>
      <c r="B31" s="930"/>
      <c r="C31" s="822"/>
      <c r="D31" s="1036"/>
      <c r="E31" s="141"/>
      <c r="F31" s="379"/>
      <c r="G31" s="27"/>
      <c r="H31" s="39"/>
      <c r="I31" s="27"/>
      <c r="J31" s="39"/>
      <c r="K31" s="27"/>
      <c r="L31" s="27"/>
      <c r="M31" s="27"/>
    </row>
    <row r="32" spans="1:13" s="4" customFormat="1" ht="9.75" customHeight="1" x14ac:dyDescent="0.25">
      <c r="A32" s="862"/>
      <c r="B32" s="865"/>
      <c r="C32" s="822"/>
      <c r="D32" s="1036"/>
      <c r="E32" s="141"/>
      <c r="F32" s="31"/>
      <c r="G32" s="29"/>
      <c r="H32" s="29"/>
      <c r="I32" s="29"/>
      <c r="J32" s="29"/>
      <c r="K32" s="29"/>
      <c r="L32" s="29"/>
      <c r="M32" s="29"/>
    </row>
    <row r="33" spans="1:15" s="4" customFormat="1" ht="9.75" customHeight="1" x14ac:dyDescent="0.25">
      <c r="A33" s="862"/>
      <c r="B33" s="865"/>
      <c r="C33" s="822"/>
      <c r="D33" s="1036"/>
      <c r="E33" s="141"/>
      <c r="F33" s="38"/>
      <c r="G33" s="29"/>
      <c r="H33" s="29"/>
      <c r="I33" s="32"/>
      <c r="J33" s="28"/>
      <c r="K33" s="29"/>
      <c r="L33" s="28"/>
      <c r="M33" s="28"/>
    </row>
    <row r="34" spans="1:15" s="4" customFormat="1" ht="9.75" customHeight="1" x14ac:dyDescent="0.25">
      <c r="A34" s="862"/>
      <c r="B34" s="865"/>
      <c r="C34" s="822"/>
      <c r="D34" s="1036"/>
      <c r="E34" s="141"/>
      <c r="F34" s="38"/>
      <c r="G34" s="29"/>
      <c r="H34" s="29"/>
      <c r="I34" s="29"/>
      <c r="J34" s="28"/>
      <c r="K34" s="29"/>
      <c r="L34" s="28"/>
      <c r="M34" s="28"/>
    </row>
    <row r="35" spans="1:15" s="4" customFormat="1" ht="9.75" customHeight="1" x14ac:dyDescent="0.25">
      <c r="A35" s="863"/>
      <c r="B35" s="866"/>
      <c r="C35" s="823"/>
      <c r="D35" s="1037"/>
      <c r="E35" s="141"/>
      <c r="F35" s="38"/>
      <c r="G35" s="28"/>
      <c r="H35" s="34"/>
      <c r="I35" s="34"/>
      <c r="J35" s="34"/>
      <c r="K35" s="34"/>
      <c r="L35" s="34"/>
      <c r="M35" s="34"/>
    </row>
    <row r="36" spans="1:15" s="4" customFormat="1" ht="9.75" customHeight="1" x14ac:dyDescent="0.25">
      <c r="A36" s="861" t="s">
        <v>50</v>
      </c>
      <c r="B36" s="864" t="s">
        <v>51</v>
      </c>
      <c r="C36" s="821">
        <f>(C7*0.01%)/6</f>
        <v>14.333333333333334</v>
      </c>
      <c r="D36" s="1039">
        <v>15</v>
      </c>
      <c r="E36" s="142"/>
      <c r="F36" s="382"/>
      <c r="G36" s="26"/>
      <c r="H36" s="36"/>
      <c r="I36" s="26"/>
      <c r="J36" s="36"/>
      <c r="K36" s="26"/>
      <c r="L36" s="26"/>
      <c r="M36" s="26"/>
    </row>
    <row r="37" spans="1:15" s="4" customFormat="1" ht="9.75" customHeight="1" x14ac:dyDescent="0.25">
      <c r="A37" s="893"/>
      <c r="B37" s="930"/>
      <c r="C37" s="822"/>
      <c r="D37" s="1036"/>
      <c r="E37" s="141"/>
      <c r="F37" s="38" t="s">
        <v>52</v>
      </c>
      <c r="G37" s="29" t="s">
        <v>30</v>
      </c>
      <c r="H37" s="28" t="s">
        <v>417</v>
      </c>
      <c r="I37" s="28" t="s">
        <v>417</v>
      </c>
      <c r="J37" s="32">
        <v>0.84</v>
      </c>
      <c r="K37" s="29">
        <v>0.84</v>
      </c>
      <c r="L37" s="32">
        <v>1</v>
      </c>
      <c r="M37" s="28" t="s">
        <v>33</v>
      </c>
    </row>
    <row r="38" spans="1:15" s="4" customFormat="1" ht="9.75" customHeight="1" x14ac:dyDescent="0.25">
      <c r="A38" s="893"/>
      <c r="B38" s="865"/>
      <c r="C38" s="822"/>
      <c r="D38" s="1036"/>
      <c r="E38" s="141"/>
      <c r="F38" s="31"/>
      <c r="G38" s="29"/>
      <c r="H38" s="29"/>
      <c r="I38" s="29"/>
      <c r="J38" s="28"/>
      <c r="K38" s="27"/>
      <c r="L38" s="28"/>
      <c r="M38" s="28"/>
    </row>
    <row r="39" spans="1:15" s="4" customFormat="1" ht="9.75" customHeight="1" x14ac:dyDescent="0.25">
      <c r="A39" s="893"/>
      <c r="B39" s="865"/>
      <c r="C39" s="823"/>
      <c r="D39" s="1037"/>
      <c r="E39" s="141"/>
      <c r="F39" s="38"/>
      <c r="G39" s="29"/>
      <c r="H39" s="28"/>
      <c r="I39" s="29"/>
      <c r="J39" s="28"/>
      <c r="K39" s="29"/>
      <c r="L39" s="28"/>
      <c r="M39" s="28"/>
    </row>
    <row r="40" spans="1:15" s="4" customFormat="1" ht="9.75" customHeight="1" x14ac:dyDescent="0.25">
      <c r="A40" s="861" t="s">
        <v>53</v>
      </c>
      <c r="B40" s="926" t="s">
        <v>54</v>
      </c>
      <c r="C40" s="821">
        <f>(C7*0.01%)/6</f>
        <v>14.333333333333334</v>
      </c>
      <c r="D40" s="1039">
        <v>15</v>
      </c>
      <c r="E40" s="142"/>
      <c r="F40" s="314"/>
      <c r="G40" s="362"/>
      <c r="H40" s="640"/>
      <c r="I40" s="591"/>
      <c r="J40" s="619"/>
      <c r="K40" s="619"/>
      <c r="L40" s="619"/>
      <c r="M40" s="619"/>
    </row>
    <row r="41" spans="1:15" s="4" customFormat="1" ht="9.75" customHeight="1" x14ac:dyDescent="0.25">
      <c r="A41" s="893"/>
      <c r="B41" s="928"/>
      <c r="C41" s="822"/>
      <c r="D41" s="1036"/>
      <c r="E41" s="141"/>
      <c r="F41" s="629" t="s">
        <v>55</v>
      </c>
      <c r="G41" s="631" t="s">
        <v>30</v>
      </c>
      <c r="H41" s="641"/>
      <c r="I41" s="642" t="s">
        <v>57</v>
      </c>
      <c r="J41" s="642"/>
      <c r="K41" s="642">
        <v>0.5</v>
      </c>
      <c r="L41" s="642">
        <v>1</v>
      </c>
      <c r="M41" s="814" t="s">
        <v>33</v>
      </c>
      <c r="N41" s="7"/>
      <c r="O41" s="7"/>
    </row>
    <row r="42" spans="1:15" s="4" customFormat="1" ht="9.75" customHeight="1" x14ac:dyDescent="0.25">
      <c r="A42" s="893"/>
      <c r="B42" s="928"/>
      <c r="C42" s="822"/>
      <c r="D42" s="1036"/>
      <c r="E42" s="141"/>
      <c r="F42" s="629" t="s">
        <v>56</v>
      </c>
      <c r="G42" s="631" t="s">
        <v>30</v>
      </c>
      <c r="H42" s="390"/>
      <c r="I42" s="410" t="s">
        <v>57</v>
      </c>
      <c r="J42" s="410"/>
      <c r="K42" s="410">
        <v>0.5</v>
      </c>
      <c r="L42" s="410">
        <v>1</v>
      </c>
      <c r="M42" s="806"/>
      <c r="N42" s="7"/>
      <c r="O42" s="7"/>
    </row>
    <row r="43" spans="1:15" s="4" customFormat="1" ht="9.75" customHeight="1" x14ac:dyDescent="0.25">
      <c r="A43" s="893"/>
      <c r="B43" s="928"/>
      <c r="C43" s="822"/>
      <c r="D43" s="1036"/>
      <c r="E43" s="620"/>
      <c r="F43" s="638" t="s">
        <v>318</v>
      </c>
      <c r="G43" s="393" t="s">
        <v>30</v>
      </c>
      <c r="H43" s="410"/>
      <c r="I43" s="410" t="s">
        <v>57</v>
      </c>
      <c r="J43" s="410"/>
      <c r="K43" s="410">
        <v>0.5</v>
      </c>
      <c r="L43" s="410">
        <v>1</v>
      </c>
      <c r="M43" s="806"/>
      <c r="N43" s="7"/>
      <c r="O43" s="7"/>
    </row>
    <row r="44" spans="1:15" s="4" customFormat="1" ht="9.75" customHeight="1" x14ac:dyDescent="0.25">
      <c r="A44" s="893"/>
      <c r="B44" s="928"/>
      <c r="C44" s="822"/>
      <c r="D44" s="1036"/>
      <c r="E44" s="620"/>
      <c r="F44" s="638" t="s">
        <v>59</v>
      </c>
      <c r="G44" s="393" t="s">
        <v>30</v>
      </c>
      <c r="H44" s="410"/>
      <c r="I44" s="410" t="s">
        <v>57</v>
      </c>
      <c r="J44" s="410"/>
      <c r="K44" s="410">
        <v>0.5</v>
      </c>
      <c r="L44" s="410">
        <v>1</v>
      </c>
      <c r="M44" s="806"/>
      <c r="N44" s="7"/>
      <c r="O44" s="7"/>
    </row>
    <row r="45" spans="1:15" s="4" customFormat="1" ht="9.75" customHeight="1" x14ac:dyDescent="0.25">
      <c r="A45" s="893"/>
      <c r="B45" s="928"/>
      <c r="C45" s="822"/>
      <c r="D45" s="1036"/>
      <c r="E45" s="620"/>
      <c r="F45" s="638" t="s">
        <v>461</v>
      </c>
      <c r="G45" s="393" t="s">
        <v>30</v>
      </c>
      <c r="H45" s="410"/>
      <c r="I45" s="410" t="s">
        <v>57</v>
      </c>
      <c r="J45" s="410"/>
      <c r="K45" s="410">
        <v>0.5</v>
      </c>
      <c r="L45" s="410">
        <v>1</v>
      </c>
      <c r="M45" s="806"/>
      <c r="N45" s="7"/>
      <c r="O45" s="7"/>
    </row>
    <row r="46" spans="1:15" s="4" customFormat="1" ht="9.75" customHeight="1" x14ac:dyDescent="0.25">
      <c r="A46" s="893"/>
      <c r="B46" s="928"/>
      <c r="C46" s="822"/>
      <c r="D46" s="1036"/>
      <c r="E46" s="620"/>
      <c r="F46" s="638" t="s">
        <v>319</v>
      </c>
      <c r="G46" s="393" t="s">
        <v>30</v>
      </c>
      <c r="H46" s="410"/>
      <c r="I46" s="410" t="s">
        <v>57</v>
      </c>
      <c r="J46" s="410"/>
      <c r="K46" s="410">
        <v>0.5</v>
      </c>
      <c r="L46" s="410">
        <v>1</v>
      </c>
      <c r="M46" s="806"/>
      <c r="N46" s="7"/>
      <c r="O46" s="7"/>
    </row>
    <row r="47" spans="1:15" s="4" customFormat="1" ht="9.75" customHeight="1" x14ac:dyDescent="0.25">
      <c r="A47" s="893"/>
      <c r="B47" s="928"/>
      <c r="C47" s="822"/>
      <c r="D47" s="1036"/>
      <c r="E47" s="141"/>
      <c r="F47" s="638" t="s">
        <v>58</v>
      </c>
      <c r="G47" s="393" t="s">
        <v>30</v>
      </c>
      <c r="H47" s="627"/>
      <c r="I47" s="410" t="s">
        <v>57</v>
      </c>
      <c r="J47" s="390"/>
      <c r="K47" s="390">
        <v>0.5</v>
      </c>
      <c r="L47" s="390">
        <v>1</v>
      </c>
      <c r="M47" s="806"/>
      <c r="N47" s="7"/>
      <c r="O47" s="7"/>
    </row>
    <row r="48" spans="1:15" s="4" customFormat="1" ht="9.75" customHeight="1" x14ac:dyDescent="0.25">
      <c r="A48" s="893"/>
      <c r="B48" s="928"/>
      <c r="C48" s="822"/>
      <c r="D48" s="1036"/>
      <c r="E48" s="141"/>
      <c r="F48" s="638" t="s">
        <v>60</v>
      </c>
      <c r="G48" s="393" t="s">
        <v>30</v>
      </c>
      <c r="H48" s="627"/>
      <c r="I48" s="410" t="s">
        <v>57</v>
      </c>
      <c r="J48" s="390"/>
      <c r="K48" s="403">
        <v>0.5</v>
      </c>
      <c r="L48" s="403">
        <v>1</v>
      </c>
      <c r="M48" s="806"/>
    </row>
    <row r="49" spans="1:13" s="4" customFormat="1" ht="9.75" customHeight="1" x14ac:dyDescent="0.25">
      <c r="A49" s="893"/>
      <c r="B49" s="928"/>
      <c r="C49" s="822"/>
      <c r="D49" s="1036"/>
      <c r="E49" s="620"/>
      <c r="F49" s="638" t="s">
        <v>320</v>
      </c>
      <c r="G49" s="393" t="s">
        <v>30</v>
      </c>
      <c r="H49" s="629"/>
      <c r="I49" s="410" t="s">
        <v>57</v>
      </c>
      <c r="J49" s="621"/>
      <c r="K49" s="403">
        <v>0.5</v>
      </c>
      <c r="L49" s="403">
        <v>1</v>
      </c>
      <c r="M49" s="806"/>
    </row>
    <row r="50" spans="1:13" s="4" customFormat="1" ht="9.75" customHeight="1" x14ac:dyDescent="0.25">
      <c r="A50" s="893"/>
      <c r="B50" s="928"/>
      <c r="C50" s="822"/>
      <c r="D50" s="1036"/>
      <c r="E50" s="141"/>
      <c r="F50" s="638" t="s">
        <v>321</v>
      </c>
      <c r="G50" s="393" t="s">
        <v>30</v>
      </c>
      <c r="H50" s="403"/>
      <c r="I50" s="410" t="s">
        <v>57</v>
      </c>
      <c r="J50" s="643"/>
      <c r="K50" s="390">
        <v>0.5</v>
      </c>
      <c r="L50" s="390">
        <v>1</v>
      </c>
      <c r="M50" s="806"/>
    </row>
    <row r="51" spans="1:13" s="4" customFormat="1" ht="9.75" customHeight="1" x14ac:dyDescent="0.25">
      <c r="A51" s="894"/>
      <c r="B51" s="929"/>
      <c r="C51" s="823"/>
      <c r="D51" s="1037"/>
      <c r="E51" s="252"/>
      <c r="F51" s="106"/>
      <c r="G51" s="106"/>
      <c r="H51" s="134"/>
      <c r="I51" s="133"/>
      <c r="J51" s="597"/>
      <c r="K51" s="597"/>
      <c r="L51" s="598"/>
      <c r="M51" s="812"/>
    </row>
    <row r="52" spans="1:13" s="4" customFormat="1" ht="19.5" customHeight="1" x14ac:dyDescent="0.25">
      <c r="A52" s="861" t="s">
        <v>61</v>
      </c>
      <c r="B52" s="48" t="s">
        <v>62</v>
      </c>
      <c r="C52" s="50">
        <f>(C7*0.01%)/6</f>
        <v>14.333333333333334</v>
      </c>
      <c r="D52" s="87">
        <v>35</v>
      </c>
      <c r="E52" s="51"/>
      <c r="F52" s="363"/>
      <c r="G52" s="386"/>
      <c r="H52" s="1040"/>
      <c r="I52" s="1041"/>
      <c r="J52" s="1041"/>
      <c r="K52" s="1041"/>
      <c r="L52" s="1041"/>
      <c r="M52" s="1042"/>
    </row>
    <row r="53" spans="1:13" s="4" customFormat="1" ht="9.75" customHeight="1" x14ac:dyDescent="0.25">
      <c r="A53" s="862"/>
      <c r="B53" s="53" t="s">
        <v>63</v>
      </c>
      <c r="C53" s="112"/>
      <c r="D53" s="102">
        <v>10</v>
      </c>
      <c r="E53" s="142"/>
      <c r="F53" s="330" t="s">
        <v>403</v>
      </c>
      <c r="G53" s="331" t="s">
        <v>64</v>
      </c>
      <c r="H53" s="331" t="s">
        <v>49</v>
      </c>
      <c r="I53" s="331" t="s">
        <v>65</v>
      </c>
      <c r="J53" s="331">
        <v>0.25</v>
      </c>
      <c r="K53" s="331">
        <v>0.05</v>
      </c>
      <c r="L53" s="331">
        <v>0.3</v>
      </c>
      <c r="M53" s="331" t="s">
        <v>33</v>
      </c>
    </row>
    <row r="54" spans="1:13" s="4" customFormat="1" ht="9.75" customHeight="1" x14ac:dyDescent="0.25">
      <c r="A54" s="862"/>
      <c r="B54" s="1048" t="s">
        <v>315</v>
      </c>
      <c r="C54" s="1043"/>
      <c r="D54" s="1053">
        <v>15</v>
      </c>
      <c r="E54" s="824"/>
      <c r="F54" s="30" t="s">
        <v>171</v>
      </c>
      <c r="G54" s="617" t="s">
        <v>64</v>
      </c>
      <c r="H54" s="403"/>
      <c r="I54" s="660" t="s">
        <v>65</v>
      </c>
      <c r="J54" s="403"/>
      <c r="K54" s="762">
        <v>0.5</v>
      </c>
      <c r="L54" s="762">
        <v>1</v>
      </c>
      <c r="M54" s="1021" t="s">
        <v>73</v>
      </c>
    </row>
    <row r="55" spans="1:13" s="4" customFormat="1" ht="9.75" customHeight="1" x14ac:dyDescent="0.25">
      <c r="A55" s="862"/>
      <c r="B55" s="1049"/>
      <c r="C55" s="1051"/>
      <c r="D55" s="1054"/>
      <c r="E55" s="825"/>
      <c r="F55" s="38" t="s">
        <v>399</v>
      </c>
      <c r="G55" s="616" t="s">
        <v>64</v>
      </c>
      <c r="H55" s="403"/>
      <c r="I55" s="29" t="s">
        <v>65</v>
      </c>
      <c r="J55" s="403"/>
      <c r="K55" s="762">
        <v>0.5</v>
      </c>
      <c r="L55" s="762">
        <v>1</v>
      </c>
      <c r="M55" s="1022"/>
    </row>
    <row r="56" spans="1:13" s="4" customFormat="1" ht="9.75" customHeight="1" x14ac:dyDescent="0.25">
      <c r="A56" s="862"/>
      <c r="B56" s="1049"/>
      <c r="C56" s="1051"/>
      <c r="D56" s="1054"/>
      <c r="E56" s="825"/>
      <c r="F56" s="377" t="s">
        <v>400</v>
      </c>
      <c r="G56" s="618" t="s">
        <v>64</v>
      </c>
      <c r="H56" s="390"/>
      <c r="I56" s="29" t="s">
        <v>65</v>
      </c>
      <c r="J56" s="390"/>
      <c r="K56" s="762">
        <v>0.5</v>
      </c>
      <c r="L56" s="762">
        <v>1</v>
      </c>
      <c r="M56" s="1022"/>
    </row>
    <row r="57" spans="1:13" s="4" customFormat="1" ht="9.75" customHeight="1" x14ac:dyDescent="0.25">
      <c r="A57" s="862"/>
      <c r="B57" s="1050"/>
      <c r="C57" s="1052"/>
      <c r="D57" s="1055"/>
      <c r="E57" s="826"/>
      <c r="F57" s="38" t="s">
        <v>462</v>
      </c>
      <c r="G57" s="34" t="s">
        <v>64</v>
      </c>
      <c r="H57" s="390"/>
      <c r="I57" s="661" t="s">
        <v>65</v>
      </c>
      <c r="J57" s="390"/>
      <c r="K57" s="761">
        <v>0.5</v>
      </c>
      <c r="L57" s="408">
        <v>1</v>
      </c>
      <c r="M57" s="1023"/>
    </row>
    <row r="58" spans="1:13" s="4" customFormat="1" ht="9.75" customHeight="1" x14ac:dyDescent="0.25">
      <c r="A58" s="862"/>
      <c r="B58" s="88"/>
      <c r="C58" s="1043"/>
      <c r="D58" s="870">
        <v>10</v>
      </c>
      <c r="E58" s="138"/>
      <c r="F58" s="75" t="s">
        <v>404</v>
      </c>
      <c r="G58" s="404" t="s">
        <v>64</v>
      </c>
      <c r="H58" s="404"/>
      <c r="I58" s="403" t="s">
        <v>67</v>
      </c>
      <c r="J58" s="644"/>
      <c r="K58" s="404">
        <v>0.5</v>
      </c>
      <c r="L58" s="403">
        <v>1</v>
      </c>
      <c r="M58" s="814" t="s">
        <v>33</v>
      </c>
    </row>
    <row r="59" spans="1:13" s="4" customFormat="1" ht="9.75" customHeight="1" x14ac:dyDescent="0.25">
      <c r="A59" s="862"/>
      <c r="B59" s="89"/>
      <c r="C59" s="1044"/>
      <c r="D59" s="871"/>
      <c r="E59" s="139"/>
      <c r="F59" s="30" t="s">
        <v>68</v>
      </c>
      <c r="G59" s="404" t="s">
        <v>64</v>
      </c>
      <c r="H59" s="403"/>
      <c r="I59" s="403" t="s">
        <v>67</v>
      </c>
      <c r="J59" s="626"/>
      <c r="K59" s="403">
        <v>0.5</v>
      </c>
      <c r="L59" s="403">
        <v>1</v>
      </c>
      <c r="M59" s="806"/>
    </row>
    <row r="60" spans="1:13" s="4" customFormat="1" ht="9.75" customHeight="1" x14ac:dyDescent="0.25">
      <c r="A60" s="862"/>
      <c r="B60" s="89" t="s">
        <v>316</v>
      </c>
      <c r="C60" s="1044"/>
      <c r="D60" s="871"/>
      <c r="E60" s="139"/>
      <c r="F60" s="30" t="s">
        <v>69</v>
      </c>
      <c r="G60" s="404" t="s">
        <v>64</v>
      </c>
      <c r="H60" s="403"/>
      <c r="I60" s="403" t="s">
        <v>67</v>
      </c>
      <c r="J60" s="390"/>
      <c r="K60" s="403">
        <v>0.5</v>
      </c>
      <c r="L60" s="403">
        <v>1</v>
      </c>
      <c r="M60" s="806"/>
    </row>
    <row r="61" spans="1:13" s="4" customFormat="1" ht="9.75" customHeight="1" x14ac:dyDescent="0.25">
      <c r="A61" s="862"/>
      <c r="B61" s="89"/>
      <c r="C61" s="1044"/>
      <c r="D61" s="871"/>
      <c r="E61" s="139"/>
      <c r="F61" s="30" t="s">
        <v>70</v>
      </c>
      <c r="G61" s="404" t="s">
        <v>64</v>
      </c>
      <c r="H61" s="390"/>
      <c r="I61" s="403" t="s">
        <v>67</v>
      </c>
      <c r="J61" s="390"/>
      <c r="K61" s="403">
        <v>0.5</v>
      </c>
      <c r="L61" s="403">
        <v>1</v>
      </c>
      <c r="M61" s="806"/>
    </row>
    <row r="62" spans="1:13" s="4" customFormat="1" ht="9.75" customHeight="1" x14ac:dyDescent="0.25">
      <c r="A62" s="862"/>
      <c r="B62" s="90"/>
      <c r="C62" s="1045"/>
      <c r="D62" s="872"/>
      <c r="E62" s="140"/>
      <c r="F62" s="33" t="s">
        <v>71</v>
      </c>
      <c r="G62" s="404" t="s">
        <v>64</v>
      </c>
      <c r="H62" s="408"/>
      <c r="I62" s="403" t="s">
        <v>67</v>
      </c>
      <c r="J62" s="639"/>
      <c r="K62" s="403">
        <v>0.5</v>
      </c>
      <c r="L62" s="403">
        <v>1</v>
      </c>
      <c r="M62" s="812"/>
    </row>
    <row r="63" spans="1:13" s="4" customFormat="1" ht="20.100000000000001" customHeight="1" x14ac:dyDescent="0.25">
      <c r="A63" s="937" t="s">
        <v>14</v>
      </c>
      <c r="B63" s="938"/>
      <c r="C63" s="941" t="s">
        <v>8</v>
      </c>
      <c r="D63" s="942"/>
      <c r="E63" s="301"/>
      <c r="F63" s="1046" t="s">
        <v>15</v>
      </c>
      <c r="G63" s="1046" t="s">
        <v>16</v>
      </c>
      <c r="H63" s="1046" t="s">
        <v>17</v>
      </c>
      <c r="I63" s="1046" t="s">
        <v>18</v>
      </c>
      <c r="J63" s="1046" t="s">
        <v>19</v>
      </c>
      <c r="K63" s="1046" t="s">
        <v>20</v>
      </c>
      <c r="L63" s="1046" t="s">
        <v>21</v>
      </c>
      <c r="M63" s="1046" t="s">
        <v>22</v>
      </c>
    </row>
    <row r="64" spans="1:13" s="4" customFormat="1" ht="30.75" customHeight="1" x14ac:dyDescent="0.25">
      <c r="A64" s="939"/>
      <c r="B64" s="940"/>
      <c r="C64" s="91" t="s">
        <v>26</v>
      </c>
      <c r="D64" s="85" t="s">
        <v>13</v>
      </c>
      <c r="E64" s="250"/>
      <c r="F64" s="1047"/>
      <c r="G64" s="1047"/>
      <c r="H64" s="1047"/>
      <c r="I64" s="1047"/>
      <c r="J64" s="1047"/>
      <c r="K64" s="1047"/>
      <c r="L64" s="1047"/>
      <c r="M64" s="1047"/>
    </row>
    <row r="65" spans="1:15" s="4" customFormat="1" ht="12.75" customHeight="1" x14ac:dyDescent="0.25">
      <c r="A65" s="931" t="s">
        <v>74</v>
      </c>
      <c r="B65" s="864" t="s">
        <v>75</v>
      </c>
      <c r="C65" s="1076">
        <f>(C7*0.04%)*0.4</f>
        <v>137.6</v>
      </c>
      <c r="D65" s="1072">
        <v>150</v>
      </c>
      <c r="E65" s="824">
        <v>90</v>
      </c>
      <c r="F65" s="587"/>
      <c r="G65" s="600"/>
      <c r="H65" s="600"/>
      <c r="I65" s="600"/>
      <c r="J65" s="587"/>
      <c r="K65" s="600"/>
      <c r="L65" s="601"/>
      <c r="M65" s="591"/>
    </row>
    <row r="66" spans="1:15" s="4" customFormat="1" ht="12.75" customHeight="1" x14ac:dyDescent="0.25">
      <c r="A66" s="932"/>
      <c r="B66" s="930"/>
      <c r="C66" s="1077"/>
      <c r="D66" s="1073"/>
      <c r="E66" s="825"/>
      <c r="F66" s="31" t="s">
        <v>322</v>
      </c>
      <c r="G66" s="669" t="s">
        <v>468</v>
      </c>
      <c r="H66" s="29" t="s">
        <v>77</v>
      </c>
      <c r="I66" s="669"/>
      <c r="J66" s="390">
        <v>1000</v>
      </c>
      <c r="K66" s="603"/>
      <c r="L66" s="402" t="s">
        <v>467</v>
      </c>
      <c r="M66" s="814" t="s">
        <v>33</v>
      </c>
    </row>
    <row r="67" spans="1:15" s="4" customFormat="1" ht="9.75" customHeight="1" x14ac:dyDescent="0.25">
      <c r="A67" s="932"/>
      <c r="B67" s="865"/>
      <c r="C67" s="1077"/>
      <c r="D67" s="989"/>
      <c r="E67" s="825"/>
      <c r="F67" s="76" t="s">
        <v>326</v>
      </c>
      <c r="G67" s="390" t="s">
        <v>76</v>
      </c>
      <c r="H67" s="390" t="s">
        <v>77</v>
      </c>
      <c r="I67" s="390" t="s">
        <v>57</v>
      </c>
      <c r="J67" s="390">
        <v>50</v>
      </c>
      <c r="K67" s="594">
        <v>10</v>
      </c>
      <c r="L67" s="402" t="s">
        <v>463</v>
      </c>
      <c r="M67" s="806"/>
      <c r="O67" s="7"/>
    </row>
    <row r="68" spans="1:15" s="4" customFormat="1" ht="9.75" customHeight="1" x14ac:dyDescent="0.25">
      <c r="A68" s="932"/>
      <c r="B68" s="865"/>
      <c r="C68" s="1077"/>
      <c r="D68" s="989"/>
      <c r="E68" s="825"/>
      <c r="F68" s="675" t="s">
        <v>329</v>
      </c>
      <c r="G68" s="390" t="s">
        <v>76</v>
      </c>
      <c r="H68" s="390" t="s">
        <v>77</v>
      </c>
      <c r="I68" s="390" t="s">
        <v>57</v>
      </c>
      <c r="J68" s="390">
        <v>50</v>
      </c>
      <c r="K68" s="390">
        <v>10</v>
      </c>
      <c r="L68" s="626" t="s">
        <v>176</v>
      </c>
      <c r="M68" s="806"/>
      <c r="O68" s="7"/>
    </row>
    <row r="69" spans="1:15" s="4" customFormat="1" ht="9.75" customHeight="1" x14ac:dyDescent="0.25">
      <c r="A69" s="932"/>
      <c r="B69" s="865"/>
      <c r="C69" s="1077"/>
      <c r="D69" s="989"/>
      <c r="E69" s="825"/>
      <c r="F69" s="613" t="s">
        <v>330</v>
      </c>
      <c r="G69" s="390" t="s">
        <v>76</v>
      </c>
      <c r="H69" s="390" t="s">
        <v>77</v>
      </c>
      <c r="I69" s="390" t="s">
        <v>57</v>
      </c>
      <c r="J69" s="390">
        <v>50</v>
      </c>
      <c r="K69" s="594">
        <v>10</v>
      </c>
      <c r="L69" s="602" t="s">
        <v>463</v>
      </c>
      <c r="M69" s="806"/>
      <c r="O69" s="61"/>
    </row>
    <row r="70" spans="1:15" s="4" customFormat="1" ht="9.75" customHeight="1" x14ac:dyDescent="0.25">
      <c r="A70" s="932"/>
      <c r="B70" s="865"/>
      <c r="C70" s="1077"/>
      <c r="D70" s="989"/>
      <c r="E70" s="825"/>
      <c r="F70" s="676"/>
      <c r="G70" s="671"/>
      <c r="H70" s="390"/>
      <c r="I70" s="390"/>
      <c r="J70" s="671"/>
      <c r="K70" s="672"/>
      <c r="L70" s="400"/>
      <c r="M70" s="806"/>
      <c r="O70" s="61"/>
    </row>
    <row r="71" spans="1:15" s="4" customFormat="1" ht="9.75" customHeight="1" x14ac:dyDescent="0.25">
      <c r="A71" s="932"/>
      <c r="B71" s="865"/>
      <c r="C71" s="1077"/>
      <c r="D71" s="989"/>
      <c r="E71" s="825"/>
      <c r="F71" s="31" t="s">
        <v>327</v>
      </c>
      <c r="G71" s="390" t="s">
        <v>76</v>
      </c>
      <c r="H71" s="390" t="s">
        <v>77</v>
      </c>
      <c r="I71" s="390" t="s">
        <v>57</v>
      </c>
      <c r="J71" s="390">
        <v>250</v>
      </c>
      <c r="K71" s="390">
        <v>10</v>
      </c>
      <c r="L71" s="643" t="s">
        <v>464</v>
      </c>
      <c r="M71" s="806"/>
      <c r="O71" s="61"/>
    </row>
    <row r="72" spans="1:15" s="4" customFormat="1" ht="9.75" customHeight="1" x14ac:dyDescent="0.25">
      <c r="A72" s="932"/>
      <c r="B72" s="865"/>
      <c r="C72" s="1077"/>
      <c r="D72" s="989"/>
      <c r="E72" s="825"/>
      <c r="F72" s="31" t="s">
        <v>328</v>
      </c>
      <c r="G72" s="390" t="s">
        <v>76</v>
      </c>
      <c r="H72" s="390" t="s">
        <v>77</v>
      </c>
      <c r="I72" s="390" t="s">
        <v>57</v>
      </c>
      <c r="J72" s="403">
        <v>100</v>
      </c>
      <c r="K72" s="390">
        <v>10</v>
      </c>
      <c r="L72" s="602" t="s">
        <v>176</v>
      </c>
      <c r="M72" s="806"/>
      <c r="O72" s="61"/>
    </row>
    <row r="73" spans="1:15" s="4" customFormat="1" ht="9.75" customHeight="1" x14ac:dyDescent="0.25">
      <c r="A73" s="932"/>
      <c r="B73" s="865"/>
      <c r="C73" s="1077"/>
      <c r="D73" s="989"/>
      <c r="E73" s="825"/>
      <c r="F73" s="31" t="s">
        <v>213</v>
      </c>
      <c r="G73" s="410" t="s">
        <v>76</v>
      </c>
      <c r="H73" s="390" t="s">
        <v>77</v>
      </c>
      <c r="I73" s="390" t="s">
        <v>57</v>
      </c>
      <c r="J73" s="390">
        <v>100</v>
      </c>
      <c r="K73" s="390">
        <v>10</v>
      </c>
      <c r="L73" s="673" t="s">
        <v>464</v>
      </c>
      <c r="M73" s="806"/>
      <c r="O73" s="61"/>
    </row>
    <row r="74" spans="1:15" s="4" customFormat="1" ht="9.75" customHeight="1" x14ac:dyDescent="0.25">
      <c r="A74" s="932"/>
      <c r="B74" s="865"/>
      <c r="C74" s="1077"/>
      <c r="D74" s="989"/>
      <c r="E74" s="825"/>
      <c r="F74" s="676"/>
      <c r="G74" s="672"/>
      <c r="H74" s="390"/>
      <c r="I74" s="390"/>
      <c r="J74" s="671"/>
      <c r="K74" s="672"/>
      <c r="L74" s="674"/>
      <c r="M74" s="806"/>
      <c r="O74" s="61"/>
    </row>
    <row r="75" spans="1:15" s="4" customFormat="1" ht="9.75" customHeight="1" x14ac:dyDescent="0.25">
      <c r="A75" s="932"/>
      <c r="B75" s="865"/>
      <c r="C75" s="1077"/>
      <c r="D75" s="989"/>
      <c r="E75" s="825"/>
      <c r="F75" s="31" t="s">
        <v>323</v>
      </c>
      <c r="G75" s="390" t="s">
        <v>76</v>
      </c>
      <c r="H75" s="390" t="s">
        <v>77</v>
      </c>
      <c r="I75" s="390" t="s">
        <v>57</v>
      </c>
      <c r="J75" s="390">
        <v>12.5</v>
      </c>
      <c r="K75" s="403">
        <v>20</v>
      </c>
      <c r="L75" s="602" t="s">
        <v>204</v>
      </c>
      <c r="M75" s="806"/>
      <c r="O75" s="61"/>
    </row>
    <row r="76" spans="1:15" s="4" customFormat="1" ht="9.75" customHeight="1" x14ac:dyDescent="0.25">
      <c r="A76" s="932"/>
      <c r="B76" s="865"/>
      <c r="C76" s="1077"/>
      <c r="D76" s="989"/>
      <c r="E76" s="825"/>
      <c r="F76" s="31" t="s">
        <v>405</v>
      </c>
      <c r="G76" s="390" t="s">
        <v>76</v>
      </c>
      <c r="H76" s="390" t="s">
        <v>77</v>
      </c>
      <c r="I76" s="390" t="s">
        <v>57</v>
      </c>
      <c r="J76" s="390">
        <v>12.5</v>
      </c>
      <c r="K76" s="390">
        <v>10</v>
      </c>
      <c r="L76" s="673" t="s">
        <v>204</v>
      </c>
      <c r="M76" s="806"/>
      <c r="O76" s="61"/>
    </row>
    <row r="77" spans="1:15" s="4" customFormat="1" ht="9.75" customHeight="1" x14ac:dyDescent="0.25">
      <c r="A77" s="932"/>
      <c r="B77" s="865"/>
      <c r="C77" s="1077"/>
      <c r="D77" s="989"/>
      <c r="E77" s="825"/>
      <c r="F77" s="76" t="s">
        <v>246</v>
      </c>
      <c r="G77" s="390" t="s">
        <v>76</v>
      </c>
      <c r="H77" s="390" t="s">
        <v>77</v>
      </c>
      <c r="I77" s="390" t="s">
        <v>57</v>
      </c>
      <c r="J77" s="390">
        <v>12.5</v>
      </c>
      <c r="K77" s="390">
        <v>20</v>
      </c>
      <c r="L77" s="602" t="s">
        <v>465</v>
      </c>
      <c r="M77" s="806"/>
      <c r="O77" s="61"/>
    </row>
    <row r="78" spans="1:15" s="4" customFormat="1" ht="9.75" customHeight="1" x14ac:dyDescent="0.25">
      <c r="A78" s="932"/>
      <c r="B78" s="865"/>
      <c r="C78" s="1077"/>
      <c r="D78" s="989"/>
      <c r="E78" s="825"/>
      <c r="F78" s="38" t="s">
        <v>460</v>
      </c>
      <c r="G78" s="390" t="s">
        <v>76</v>
      </c>
      <c r="H78" s="390" t="s">
        <v>77</v>
      </c>
      <c r="I78" s="390" t="s">
        <v>57</v>
      </c>
      <c r="J78" s="390">
        <v>12.5</v>
      </c>
      <c r="K78" s="594">
        <v>40</v>
      </c>
      <c r="L78" s="602" t="s">
        <v>463</v>
      </c>
      <c r="M78" s="806"/>
      <c r="O78" s="61"/>
    </row>
    <row r="79" spans="1:15" s="4" customFormat="1" ht="9.75" customHeight="1" x14ac:dyDescent="0.25">
      <c r="A79" s="932"/>
      <c r="B79" s="865"/>
      <c r="C79" s="1077"/>
      <c r="D79" s="989"/>
      <c r="E79" s="825"/>
      <c r="F79" s="613" t="s">
        <v>324</v>
      </c>
      <c r="G79" s="390" t="s">
        <v>76</v>
      </c>
      <c r="H79" s="390" t="s">
        <v>77</v>
      </c>
      <c r="I79" s="390" t="s">
        <v>57</v>
      </c>
      <c r="J79" s="390">
        <v>12.5</v>
      </c>
      <c r="K79" s="410">
        <v>10</v>
      </c>
      <c r="L79" s="402" t="s">
        <v>204</v>
      </c>
      <c r="M79" s="806"/>
      <c r="O79" s="61"/>
    </row>
    <row r="80" spans="1:15" s="4" customFormat="1" ht="9.75" customHeight="1" x14ac:dyDescent="0.25">
      <c r="A80" s="932"/>
      <c r="B80" s="865"/>
      <c r="C80" s="1077"/>
      <c r="D80" s="989"/>
      <c r="E80" s="825"/>
      <c r="F80" s="613" t="s">
        <v>325</v>
      </c>
      <c r="G80" s="390" t="s">
        <v>76</v>
      </c>
      <c r="H80" s="390" t="s">
        <v>77</v>
      </c>
      <c r="I80" s="390" t="s">
        <v>57</v>
      </c>
      <c r="J80" s="390">
        <v>12.5</v>
      </c>
      <c r="K80" s="390">
        <v>10</v>
      </c>
      <c r="L80" s="602" t="s">
        <v>204</v>
      </c>
      <c r="M80" s="806"/>
      <c r="O80" s="61"/>
    </row>
    <row r="81" spans="1:15" s="4" customFormat="1" ht="9.75" customHeight="1" x14ac:dyDescent="0.25">
      <c r="A81" s="932"/>
      <c r="B81" s="865"/>
      <c r="C81" s="1077"/>
      <c r="D81" s="989"/>
      <c r="E81" s="825"/>
      <c r="F81" s="676"/>
      <c r="G81" s="671"/>
      <c r="H81" s="390"/>
      <c r="I81" s="390"/>
      <c r="J81" s="672"/>
      <c r="K81" s="671"/>
      <c r="L81" s="400"/>
      <c r="M81" s="806"/>
      <c r="O81" s="61"/>
    </row>
    <row r="82" spans="1:15" s="4" customFormat="1" ht="9.75" customHeight="1" x14ac:dyDescent="0.25">
      <c r="A82" s="932"/>
      <c r="B82" s="865"/>
      <c r="C82" s="1077"/>
      <c r="D82" s="989"/>
      <c r="E82" s="825"/>
      <c r="F82" s="31" t="s">
        <v>291</v>
      </c>
      <c r="G82" s="390" t="s">
        <v>76</v>
      </c>
      <c r="H82" s="390" t="s">
        <v>77</v>
      </c>
      <c r="I82" s="390" t="s">
        <v>57</v>
      </c>
      <c r="J82" s="403">
        <v>80</v>
      </c>
      <c r="K82" s="390">
        <v>10</v>
      </c>
      <c r="L82" s="602" t="s">
        <v>176</v>
      </c>
      <c r="M82" s="806"/>
      <c r="O82" s="61"/>
    </row>
    <row r="83" spans="1:15" s="4" customFormat="1" ht="9.75" customHeight="1" x14ac:dyDescent="0.25">
      <c r="A83" s="932"/>
      <c r="B83" s="865"/>
      <c r="C83" s="1077"/>
      <c r="D83" s="989"/>
      <c r="E83" s="825"/>
      <c r="F83" s="31" t="s">
        <v>331</v>
      </c>
      <c r="G83" s="390" t="s">
        <v>76</v>
      </c>
      <c r="H83" s="390" t="s">
        <v>77</v>
      </c>
      <c r="I83" s="390" t="s">
        <v>57</v>
      </c>
      <c r="J83" s="390">
        <v>80</v>
      </c>
      <c r="K83" s="390">
        <v>10</v>
      </c>
      <c r="L83" s="602" t="s">
        <v>176</v>
      </c>
      <c r="M83" s="806"/>
      <c r="O83" s="61"/>
    </row>
    <row r="84" spans="1:15" s="4" customFormat="1" ht="9.75" customHeight="1" x14ac:dyDescent="0.25">
      <c r="A84" s="932"/>
      <c r="B84" s="865"/>
      <c r="C84" s="1077"/>
      <c r="D84" s="989"/>
      <c r="E84" s="576"/>
      <c r="F84" s="677" t="s">
        <v>294</v>
      </c>
      <c r="G84" s="408" t="s">
        <v>76</v>
      </c>
      <c r="H84" s="408" t="s">
        <v>77</v>
      </c>
      <c r="I84" s="408" t="s">
        <v>57</v>
      </c>
      <c r="J84" s="408">
        <v>80</v>
      </c>
      <c r="K84" s="408">
        <v>10</v>
      </c>
      <c r="L84" s="678" t="s">
        <v>176</v>
      </c>
      <c r="M84" s="812"/>
      <c r="O84" s="61"/>
    </row>
    <row r="85" spans="1:15" s="4" customFormat="1" ht="9.75" customHeight="1" x14ac:dyDescent="0.25">
      <c r="A85" s="932"/>
      <c r="B85" s="865"/>
      <c r="C85" s="1077"/>
      <c r="D85" s="989"/>
      <c r="E85" s="825">
        <v>30</v>
      </c>
      <c r="F85" s="360" t="s">
        <v>340</v>
      </c>
      <c r="G85" s="32" t="s">
        <v>64</v>
      </c>
      <c r="H85" s="399"/>
      <c r="I85" s="582" t="s">
        <v>57</v>
      </c>
      <c r="J85" s="306"/>
      <c r="K85" s="637">
        <v>10</v>
      </c>
      <c r="L85" s="416">
        <v>115</v>
      </c>
      <c r="M85" s="809" t="s">
        <v>433</v>
      </c>
      <c r="O85" s="61"/>
    </row>
    <row r="86" spans="1:15" s="4" customFormat="1" ht="9.75" customHeight="1" x14ac:dyDescent="0.25">
      <c r="A86" s="932"/>
      <c r="B86" s="865"/>
      <c r="C86" s="1077"/>
      <c r="D86" s="989"/>
      <c r="E86" s="825"/>
      <c r="F86" s="632" t="s">
        <v>406</v>
      </c>
      <c r="G86" s="29" t="s">
        <v>64</v>
      </c>
      <c r="H86" s="29"/>
      <c r="I86" s="29" t="s">
        <v>57</v>
      </c>
      <c r="J86" s="305"/>
      <c r="K86" s="631">
        <v>5</v>
      </c>
      <c r="L86" s="623">
        <v>10</v>
      </c>
      <c r="M86" s="809"/>
      <c r="O86" s="61"/>
    </row>
    <row r="87" spans="1:15" s="4" customFormat="1" ht="9.75" customHeight="1" x14ac:dyDescent="0.25">
      <c r="A87" s="932"/>
      <c r="B87" s="865"/>
      <c r="C87" s="1077"/>
      <c r="D87" s="989"/>
      <c r="E87" s="825"/>
      <c r="F87" s="632" t="s">
        <v>409</v>
      </c>
      <c r="G87" s="29" t="s">
        <v>64</v>
      </c>
      <c r="H87" s="29"/>
      <c r="I87" s="29" t="s">
        <v>57</v>
      </c>
      <c r="J87" s="305"/>
      <c r="K87" s="402">
        <v>10</v>
      </c>
      <c r="L87" s="410">
        <v>224</v>
      </c>
      <c r="M87" s="809"/>
      <c r="O87" s="61"/>
    </row>
    <row r="88" spans="1:15" s="4" customFormat="1" ht="9.75" customHeight="1" x14ac:dyDescent="0.25">
      <c r="A88" s="932"/>
      <c r="B88" s="865"/>
      <c r="C88" s="1077"/>
      <c r="D88" s="989"/>
      <c r="E88" s="825"/>
      <c r="F88" s="632" t="s">
        <v>410</v>
      </c>
      <c r="G88" s="29" t="s">
        <v>64</v>
      </c>
      <c r="H88" s="32"/>
      <c r="I88" s="29" t="s">
        <v>57</v>
      </c>
      <c r="J88" s="305"/>
      <c r="K88" s="626">
        <v>10</v>
      </c>
      <c r="L88" s="410">
        <v>177</v>
      </c>
      <c r="M88" s="809"/>
      <c r="O88" s="61"/>
    </row>
    <row r="89" spans="1:15" s="4" customFormat="1" ht="9.75" customHeight="1" x14ac:dyDescent="0.25">
      <c r="A89" s="932"/>
      <c r="B89" s="865"/>
      <c r="C89" s="1077"/>
      <c r="D89" s="989"/>
      <c r="E89" s="825"/>
      <c r="F89" s="632" t="s">
        <v>408</v>
      </c>
      <c r="G89" s="29" t="s">
        <v>64</v>
      </c>
      <c r="H89" s="28"/>
      <c r="I89" s="29" t="s">
        <v>57</v>
      </c>
      <c r="J89" s="305"/>
      <c r="K89" s="390">
        <v>10</v>
      </c>
      <c r="L89" s="410">
        <v>233</v>
      </c>
      <c r="M89" s="813"/>
      <c r="O89" s="61"/>
    </row>
    <row r="90" spans="1:15" s="4" customFormat="1" ht="9.75" customHeight="1" x14ac:dyDescent="0.25">
      <c r="A90" s="932"/>
      <c r="B90" s="865"/>
      <c r="C90" s="1077"/>
      <c r="D90" s="989"/>
      <c r="E90" s="576"/>
      <c r="F90" s="378"/>
      <c r="G90" s="34"/>
      <c r="H90" s="411"/>
      <c r="I90" s="411"/>
      <c r="J90" s="412"/>
      <c r="K90" s="411"/>
      <c r="L90" s="411"/>
      <c r="M90" s="604"/>
      <c r="O90" s="61"/>
    </row>
    <row r="91" spans="1:15" s="4" customFormat="1" ht="9.75" customHeight="1" x14ac:dyDescent="0.25">
      <c r="A91" s="932"/>
      <c r="B91" s="865"/>
      <c r="C91" s="1077"/>
      <c r="D91" s="989"/>
      <c r="E91" s="576"/>
      <c r="F91" s="741"/>
      <c r="G91" s="403"/>
      <c r="H91" s="414"/>
      <c r="I91" s="403"/>
      <c r="J91" s="415"/>
      <c r="K91" s="402"/>
      <c r="L91" s="416"/>
      <c r="M91" s="404"/>
      <c r="O91" s="61"/>
    </row>
    <row r="92" spans="1:15" s="4" customFormat="1" ht="9.75" customHeight="1" x14ac:dyDescent="0.25">
      <c r="A92" s="932"/>
      <c r="B92" s="865"/>
      <c r="C92" s="1077"/>
      <c r="D92" s="989"/>
      <c r="E92" s="825">
        <v>30</v>
      </c>
      <c r="F92" s="629" t="s">
        <v>418</v>
      </c>
      <c r="G92" s="403" t="s">
        <v>79</v>
      </c>
      <c r="H92" s="717"/>
      <c r="I92" s="390" t="s">
        <v>57</v>
      </c>
      <c r="J92" s="718"/>
      <c r="K92" s="390">
        <v>25</v>
      </c>
      <c r="L92" s="390">
        <v>100</v>
      </c>
      <c r="M92" s="815" t="s">
        <v>73</v>
      </c>
      <c r="O92" s="61"/>
    </row>
    <row r="93" spans="1:15" s="4" customFormat="1" ht="9.75" customHeight="1" x14ac:dyDescent="0.25">
      <c r="A93" s="932"/>
      <c r="B93" s="865"/>
      <c r="C93" s="1077"/>
      <c r="D93" s="989"/>
      <c r="E93" s="825"/>
      <c r="F93" s="689" t="s">
        <v>287</v>
      </c>
      <c r="G93" s="403" t="s">
        <v>79</v>
      </c>
      <c r="H93" s="414"/>
      <c r="I93" s="390" t="s">
        <v>57</v>
      </c>
      <c r="J93" s="719"/>
      <c r="K93" s="390">
        <v>25</v>
      </c>
      <c r="L93" s="390">
        <v>100</v>
      </c>
      <c r="M93" s="816"/>
      <c r="O93" s="61"/>
    </row>
    <row r="94" spans="1:15" s="4" customFormat="1" ht="9.75" customHeight="1" x14ac:dyDescent="0.25">
      <c r="A94" s="932"/>
      <c r="B94" s="865"/>
      <c r="C94" s="1077"/>
      <c r="D94" s="989"/>
      <c r="E94" s="825"/>
      <c r="F94" s="627" t="s">
        <v>419</v>
      </c>
      <c r="G94" s="403" t="s">
        <v>79</v>
      </c>
      <c r="H94" s="720"/>
      <c r="I94" s="390" t="s">
        <v>57</v>
      </c>
      <c r="J94" s="721"/>
      <c r="K94" s="390">
        <v>25</v>
      </c>
      <c r="L94" s="390">
        <v>100</v>
      </c>
      <c r="M94" s="816"/>
      <c r="O94" s="61"/>
    </row>
    <row r="95" spans="1:15" s="4" customFormat="1" ht="9.75" customHeight="1" x14ac:dyDescent="0.25">
      <c r="A95" s="932"/>
      <c r="B95" s="865"/>
      <c r="C95" s="1077"/>
      <c r="D95" s="989"/>
      <c r="E95" s="825"/>
      <c r="F95" s="629" t="s">
        <v>420</v>
      </c>
      <c r="G95" s="403" t="s">
        <v>79</v>
      </c>
      <c r="H95" s="717"/>
      <c r="I95" s="390" t="s">
        <v>57</v>
      </c>
      <c r="J95" s="722"/>
      <c r="K95" s="390">
        <v>25</v>
      </c>
      <c r="L95" s="390">
        <v>100</v>
      </c>
      <c r="M95" s="816"/>
      <c r="O95" s="61"/>
    </row>
    <row r="96" spans="1:15" s="4" customFormat="1" ht="9.75" customHeight="1" x14ac:dyDescent="0.25">
      <c r="A96" s="932"/>
      <c r="B96" s="865"/>
      <c r="C96" s="1077"/>
      <c r="D96" s="989"/>
      <c r="E96" s="825"/>
      <c r="F96" s="723" t="s">
        <v>421</v>
      </c>
      <c r="G96" s="390" t="s">
        <v>79</v>
      </c>
      <c r="H96" s="717"/>
      <c r="I96" s="390" t="s">
        <v>57</v>
      </c>
      <c r="J96" s="717"/>
      <c r="K96" s="390">
        <v>25</v>
      </c>
      <c r="L96" s="390">
        <v>100</v>
      </c>
      <c r="M96" s="816"/>
      <c r="O96" s="61"/>
    </row>
    <row r="97" spans="1:24" s="4" customFormat="1" ht="9.75" customHeight="1" x14ac:dyDescent="0.25">
      <c r="A97" s="932"/>
      <c r="B97" s="865"/>
      <c r="C97" s="1077"/>
      <c r="D97" s="989"/>
      <c r="E97" s="825"/>
      <c r="F97" s="723" t="s">
        <v>407</v>
      </c>
      <c r="G97" s="390" t="s">
        <v>79</v>
      </c>
      <c r="H97" s="674"/>
      <c r="I97" s="390" t="s">
        <v>57</v>
      </c>
      <c r="J97" s="711"/>
      <c r="K97" s="390">
        <v>25</v>
      </c>
      <c r="L97" s="390">
        <v>100</v>
      </c>
      <c r="M97" s="816"/>
      <c r="O97" s="61"/>
      <c r="P97" s="61"/>
      <c r="Q97" s="61"/>
      <c r="R97" s="61"/>
      <c r="S97" s="61"/>
      <c r="T97" s="61"/>
      <c r="U97" s="61"/>
      <c r="V97" s="61"/>
      <c r="W97" s="61"/>
      <c r="X97" s="7"/>
    </row>
    <row r="98" spans="1:24" s="4" customFormat="1" ht="9.75" customHeight="1" x14ac:dyDescent="0.25">
      <c r="A98" s="932"/>
      <c r="B98" s="865"/>
      <c r="C98" s="1077"/>
      <c r="D98" s="989"/>
      <c r="E98" s="825"/>
      <c r="F98" s="629" t="s">
        <v>338</v>
      </c>
      <c r="G98" s="631" t="s">
        <v>79</v>
      </c>
      <c r="H98" s="724"/>
      <c r="I98" s="390" t="s">
        <v>57</v>
      </c>
      <c r="J98" s="414"/>
      <c r="K98" s="390">
        <v>25</v>
      </c>
      <c r="L98" s="390">
        <v>100</v>
      </c>
      <c r="M98" s="816"/>
      <c r="O98" s="61"/>
      <c r="P98" s="61"/>
      <c r="Q98" s="61"/>
      <c r="R98" s="61"/>
      <c r="S98" s="61"/>
      <c r="T98" s="61"/>
      <c r="U98" s="61"/>
      <c r="V98" s="61"/>
      <c r="W98" s="61"/>
      <c r="X98" s="7"/>
    </row>
    <row r="99" spans="1:24" s="4" customFormat="1" ht="9.75" customHeight="1" x14ac:dyDescent="0.25">
      <c r="A99" s="932"/>
      <c r="B99" s="865"/>
      <c r="C99" s="1077"/>
      <c r="D99" s="989"/>
      <c r="E99" s="825"/>
      <c r="F99" s="725" t="s">
        <v>339</v>
      </c>
      <c r="G99" s="410" t="s">
        <v>79</v>
      </c>
      <c r="H99" s="726"/>
      <c r="I99" s="390" t="s">
        <v>57</v>
      </c>
      <c r="J99" s="717"/>
      <c r="K99" s="390">
        <v>25</v>
      </c>
      <c r="L99" s="390">
        <v>100</v>
      </c>
      <c r="M99" s="816"/>
      <c r="O99" s="61"/>
      <c r="P99" s="61"/>
      <c r="Q99" s="61"/>
      <c r="R99" s="61"/>
      <c r="S99" s="61"/>
      <c r="T99" s="61"/>
      <c r="U99" s="61"/>
      <c r="V99" s="61"/>
      <c r="W99" s="61"/>
      <c r="X99" s="7"/>
    </row>
    <row r="100" spans="1:24" s="4" customFormat="1" ht="9.75" customHeight="1" x14ac:dyDescent="0.25">
      <c r="A100" s="932"/>
      <c r="B100" s="865"/>
      <c r="C100" s="1077"/>
      <c r="D100" s="989"/>
      <c r="E100" s="825"/>
      <c r="F100" s="725" t="s">
        <v>289</v>
      </c>
      <c r="G100" s="410" t="s">
        <v>79</v>
      </c>
      <c r="H100" s="726"/>
      <c r="I100" s="410" t="s">
        <v>57</v>
      </c>
      <c r="J100" s="717"/>
      <c r="K100" s="390">
        <v>25</v>
      </c>
      <c r="L100" s="390">
        <v>100</v>
      </c>
      <c r="M100" s="817"/>
      <c r="N100" s="400"/>
      <c r="O100" s="61"/>
      <c r="P100" s="103"/>
      <c r="Q100" s="103"/>
      <c r="R100" s="103"/>
      <c r="S100" s="103"/>
      <c r="T100" s="103"/>
      <c r="U100" s="103"/>
      <c r="V100" s="103"/>
      <c r="W100" s="103"/>
      <c r="X100" s="7"/>
    </row>
    <row r="101" spans="1:24" s="4" customFormat="1" ht="9.75" customHeight="1" x14ac:dyDescent="0.25">
      <c r="A101" s="1068"/>
      <c r="B101" s="1070"/>
      <c r="C101" s="1078"/>
      <c r="D101" s="1074"/>
      <c r="E101" s="576"/>
      <c r="F101" s="742"/>
      <c r="G101" s="390"/>
      <c r="H101" s="410"/>
      <c r="I101" s="410"/>
      <c r="J101" s="743"/>
      <c r="K101" s="743"/>
      <c r="L101" s="623"/>
      <c r="M101" s="410"/>
      <c r="O101" s="61"/>
      <c r="P101" s="61"/>
      <c r="Q101" s="61"/>
      <c r="R101" s="61"/>
      <c r="S101" s="61"/>
      <c r="T101" s="61"/>
      <c r="U101" s="61"/>
      <c r="V101" s="61"/>
      <c r="W101" s="61"/>
      <c r="X101" s="7"/>
    </row>
    <row r="102" spans="1:24" s="4" customFormat="1" ht="9.75" customHeight="1" x14ac:dyDescent="0.25">
      <c r="A102" s="1068"/>
      <c r="B102" s="1070"/>
      <c r="C102" s="1078"/>
      <c r="D102" s="1074"/>
      <c r="E102" s="576"/>
      <c r="F102" s="31"/>
      <c r="G102" s="29"/>
      <c r="H102" s="29"/>
      <c r="I102" s="29"/>
      <c r="J102" s="385"/>
      <c r="K102" s="385"/>
      <c r="L102" s="384"/>
      <c r="M102" s="29"/>
      <c r="O102" s="61"/>
      <c r="P102" s="61"/>
      <c r="Q102" s="61"/>
      <c r="R102" s="61"/>
      <c r="S102" s="61"/>
      <c r="T102" s="61"/>
      <c r="U102" s="61"/>
      <c r="V102" s="61"/>
      <c r="W102" s="61"/>
      <c r="X102" s="7"/>
    </row>
    <row r="103" spans="1:24" s="4" customFormat="1" ht="9.75" customHeight="1" thickBot="1" x14ac:dyDescent="0.3">
      <c r="A103" s="1069"/>
      <c r="B103" s="1071"/>
      <c r="C103" s="1079"/>
      <c r="D103" s="1075"/>
      <c r="E103" s="577"/>
      <c r="F103" s="417"/>
      <c r="G103" s="35"/>
      <c r="H103" s="35"/>
      <c r="I103" s="35"/>
      <c r="J103" s="61"/>
      <c r="K103" s="67"/>
      <c r="L103" s="67"/>
      <c r="M103" s="35"/>
      <c r="P103" s="61"/>
      <c r="Q103" s="61"/>
      <c r="R103" s="61"/>
      <c r="S103" s="61"/>
      <c r="T103" s="61"/>
      <c r="U103" s="61"/>
      <c r="V103" s="61"/>
      <c r="W103" s="61"/>
      <c r="X103" s="7"/>
    </row>
    <row r="104" spans="1:24" s="4" customFormat="1" ht="12" customHeight="1" thickBot="1" x14ac:dyDescent="0.3">
      <c r="A104" s="1056" t="s">
        <v>80</v>
      </c>
      <c r="B104" s="1057"/>
      <c r="C104" s="65">
        <f>(C7*0.04%)*0.5</f>
        <v>172</v>
      </c>
      <c r="D104" s="51">
        <v>300</v>
      </c>
      <c r="E104" s="419"/>
      <c r="F104" s="413"/>
      <c r="G104" s="111"/>
      <c r="H104" s="1058"/>
      <c r="I104" s="1059"/>
      <c r="J104" s="1059"/>
      <c r="K104" s="1059"/>
      <c r="L104" s="1059"/>
      <c r="M104" s="1060"/>
      <c r="P104" s="61"/>
      <c r="Q104" s="61"/>
      <c r="R104" s="61"/>
      <c r="S104" s="61"/>
      <c r="T104" s="61"/>
      <c r="U104" s="61"/>
      <c r="V104" s="61"/>
      <c r="W104" s="61"/>
      <c r="X104" s="7"/>
    </row>
    <row r="105" spans="1:24" s="4" customFormat="1" ht="9.75" customHeight="1" x14ac:dyDescent="0.25">
      <c r="A105" s="861" t="s">
        <v>81</v>
      </c>
      <c r="B105" s="895" t="s">
        <v>82</v>
      </c>
      <c r="C105" s="1061"/>
      <c r="D105" s="900">
        <v>170</v>
      </c>
      <c r="E105" s="664">
        <v>45</v>
      </c>
      <c r="F105" s="127" t="s">
        <v>347</v>
      </c>
      <c r="G105" s="45" t="s">
        <v>64</v>
      </c>
      <c r="H105" s="591"/>
      <c r="I105" s="714" t="s">
        <v>83</v>
      </c>
      <c r="J105" s="36"/>
      <c r="K105" s="744">
        <v>125</v>
      </c>
      <c r="L105" s="26">
        <v>1500</v>
      </c>
      <c r="M105" s="814" t="s">
        <v>73</v>
      </c>
      <c r="P105" s="103"/>
      <c r="Q105" s="103"/>
      <c r="R105" s="103"/>
      <c r="S105" s="103"/>
      <c r="T105" s="103"/>
      <c r="U105" s="103"/>
      <c r="V105" s="103"/>
      <c r="W105" s="103"/>
      <c r="X105" s="7"/>
    </row>
    <row r="106" spans="1:24" s="4" customFormat="1" ht="9.75" customHeight="1" x14ac:dyDescent="0.25">
      <c r="A106" s="893"/>
      <c r="B106" s="896"/>
      <c r="C106" s="1061"/>
      <c r="D106" s="901"/>
      <c r="E106" s="665">
        <v>25</v>
      </c>
      <c r="F106" s="127" t="s">
        <v>369</v>
      </c>
      <c r="G106" s="45" t="s">
        <v>64</v>
      </c>
      <c r="H106" s="29"/>
      <c r="I106" s="29" t="s">
        <v>83</v>
      </c>
      <c r="J106" s="27"/>
      <c r="K106" s="621">
        <v>100</v>
      </c>
      <c r="L106" s="27">
        <v>400</v>
      </c>
      <c r="M106" s="806"/>
      <c r="P106" s="61"/>
      <c r="Q106" s="61"/>
      <c r="R106" s="61"/>
      <c r="S106" s="61"/>
      <c r="T106" s="61"/>
      <c r="U106" s="61"/>
      <c r="V106" s="61"/>
      <c r="W106" s="61"/>
      <c r="X106" s="7"/>
    </row>
    <row r="107" spans="1:24" s="4" customFormat="1" ht="9.75" customHeight="1" x14ac:dyDescent="0.25">
      <c r="A107" s="893"/>
      <c r="B107" s="896"/>
      <c r="C107" s="1061"/>
      <c r="D107" s="901"/>
      <c r="E107" s="665">
        <v>20</v>
      </c>
      <c r="F107" s="305" t="s">
        <v>370</v>
      </c>
      <c r="G107" s="39" t="s">
        <v>64</v>
      </c>
      <c r="H107" s="69"/>
      <c r="I107" s="29" t="s">
        <v>83</v>
      </c>
      <c r="J107" s="29"/>
      <c r="K107" s="643">
        <v>2.5</v>
      </c>
      <c r="L107" s="29">
        <v>10</v>
      </c>
      <c r="M107" s="806"/>
      <c r="P107" s="61"/>
      <c r="Q107" s="61"/>
      <c r="R107" s="61"/>
      <c r="S107" s="61"/>
      <c r="T107" s="61"/>
      <c r="U107" s="61"/>
      <c r="V107" s="61"/>
      <c r="W107" s="61"/>
      <c r="X107" s="7"/>
    </row>
    <row r="108" spans="1:24" s="4" customFormat="1" ht="9.75" customHeight="1" x14ac:dyDescent="0.25">
      <c r="A108" s="893"/>
      <c r="B108" s="896"/>
      <c r="C108" s="1061"/>
      <c r="D108" s="901"/>
      <c r="E108" s="665">
        <v>35</v>
      </c>
      <c r="F108" s="242" t="s">
        <v>371</v>
      </c>
      <c r="G108" s="39" t="s">
        <v>64</v>
      </c>
      <c r="H108" s="29"/>
      <c r="I108" s="29" t="s">
        <v>83</v>
      </c>
      <c r="J108" s="303"/>
      <c r="K108" s="643">
        <v>12.5</v>
      </c>
      <c r="L108" s="390">
        <v>100</v>
      </c>
      <c r="M108" s="807"/>
      <c r="P108" s="61"/>
      <c r="Q108" s="61"/>
      <c r="R108" s="61"/>
      <c r="S108" s="61"/>
      <c r="T108" s="61"/>
      <c r="U108" s="61"/>
      <c r="V108" s="61"/>
      <c r="W108" s="61"/>
      <c r="X108" s="7"/>
    </row>
    <row r="109" spans="1:24" s="4" customFormat="1" ht="9.75" customHeight="1" x14ac:dyDescent="0.25">
      <c r="A109" s="893"/>
      <c r="B109" s="896"/>
      <c r="C109" s="1061"/>
      <c r="D109" s="901"/>
      <c r="E109" s="665"/>
      <c r="F109" s="306"/>
      <c r="G109" s="29"/>
      <c r="H109" s="27"/>
      <c r="I109" s="27"/>
      <c r="J109" s="27"/>
      <c r="K109" s="621"/>
      <c r="L109" s="27"/>
      <c r="M109" s="27"/>
      <c r="P109" s="61"/>
      <c r="Q109" s="61"/>
      <c r="R109" s="61"/>
      <c r="S109" s="61"/>
      <c r="T109" s="61"/>
      <c r="U109" s="61"/>
      <c r="V109" s="61"/>
      <c r="W109" s="61"/>
      <c r="X109" s="7"/>
    </row>
    <row r="110" spans="1:24" s="4" customFormat="1" ht="9.75" customHeight="1" x14ac:dyDescent="0.25">
      <c r="A110" s="893"/>
      <c r="B110" s="896"/>
      <c r="C110" s="1061"/>
      <c r="D110" s="901"/>
      <c r="E110" s="825">
        <v>30</v>
      </c>
      <c r="F110" s="306" t="s">
        <v>343</v>
      </c>
      <c r="G110" s="29" t="s">
        <v>79</v>
      </c>
      <c r="H110" s="27"/>
      <c r="I110" s="27" t="s">
        <v>84</v>
      </c>
      <c r="J110" s="27"/>
      <c r="K110" s="621">
        <v>8</v>
      </c>
      <c r="L110" s="27">
        <v>108</v>
      </c>
      <c r="M110" s="805" t="s">
        <v>432</v>
      </c>
      <c r="P110" s="61"/>
      <c r="Q110" s="61"/>
      <c r="R110" s="61"/>
      <c r="S110" s="61"/>
      <c r="T110" s="61"/>
      <c r="U110" s="61"/>
      <c r="V110" s="61"/>
      <c r="W110" s="61"/>
      <c r="X110" s="7"/>
    </row>
    <row r="111" spans="1:24" s="4" customFormat="1" ht="9.75" customHeight="1" x14ac:dyDescent="0.25">
      <c r="A111" s="893"/>
      <c r="B111" s="896"/>
      <c r="C111" s="1061"/>
      <c r="D111" s="901"/>
      <c r="E111" s="825"/>
      <c r="F111" s="306" t="s">
        <v>344</v>
      </c>
      <c r="G111" s="29" t="s">
        <v>79</v>
      </c>
      <c r="H111" s="578"/>
      <c r="I111" s="27" t="s">
        <v>84</v>
      </c>
      <c r="J111" s="27"/>
      <c r="K111" s="45">
        <v>6</v>
      </c>
      <c r="L111" s="27">
        <v>108</v>
      </c>
      <c r="M111" s="809"/>
      <c r="P111" s="61"/>
      <c r="Q111" s="61"/>
      <c r="R111" s="61"/>
      <c r="S111" s="61"/>
      <c r="T111" s="61"/>
      <c r="U111" s="61"/>
      <c r="V111" s="61"/>
      <c r="W111" s="61"/>
      <c r="X111" s="7"/>
    </row>
    <row r="112" spans="1:24" s="4" customFormat="1" ht="9.75" customHeight="1" x14ac:dyDescent="0.25">
      <c r="A112" s="893"/>
      <c r="B112" s="896"/>
      <c r="C112" s="1061"/>
      <c r="D112" s="901"/>
      <c r="E112" s="825"/>
      <c r="F112" s="306" t="s">
        <v>345</v>
      </c>
      <c r="G112" s="29" t="s">
        <v>79</v>
      </c>
      <c r="H112" s="578"/>
      <c r="I112" s="27" t="s">
        <v>84</v>
      </c>
      <c r="J112" s="27"/>
      <c r="K112" s="45">
        <v>6</v>
      </c>
      <c r="L112" s="27">
        <v>115</v>
      </c>
      <c r="M112" s="809"/>
      <c r="P112" s="61"/>
      <c r="Q112" s="61"/>
      <c r="R112" s="61"/>
      <c r="S112" s="61"/>
      <c r="T112" s="61"/>
      <c r="U112" s="61"/>
      <c r="V112" s="61"/>
      <c r="W112" s="61"/>
      <c r="X112" s="7"/>
    </row>
    <row r="113" spans="1:24" s="4" customFormat="1" ht="9.75" customHeight="1" x14ac:dyDescent="0.25">
      <c r="A113" s="893"/>
      <c r="B113" s="896"/>
      <c r="C113" s="1061"/>
      <c r="D113" s="901"/>
      <c r="E113" s="825"/>
      <c r="F113" s="306" t="s">
        <v>346</v>
      </c>
      <c r="G113" s="27" t="s">
        <v>79</v>
      </c>
      <c r="H113" s="578"/>
      <c r="I113" s="27" t="s">
        <v>84</v>
      </c>
      <c r="J113" s="27"/>
      <c r="K113" s="45">
        <v>8</v>
      </c>
      <c r="L113" s="27">
        <v>111</v>
      </c>
      <c r="M113" s="813"/>
      <c r="P113" s="61"/>
      <c r="Q113" s="61"/>
      <c r="R113" s="61"/>
      <c r="S113" s="61"/>
      <c r="T113" s="61"/>
      <c r="U113" s="61"/>
      <c r="V113" s="61"/>
      <c r="W113" s="61"/>
      <c r="X113" s="7"/>
    </row>
    <row r="114" spans="1:24" s="4" customFormat="1" ht="9.75" customHeight="1" x14ac:dyDescent="0.25">
      <c r="A114" s="893"/>
      <c r="B114" s="896"/>
      <c r="C114" s="1061"/>
      <c r="D114" s="901"/>
      <c r="E114" s="665"/>
      <c r="F114" s="306" t="s">
        <v>456</v>
      </c>
      <c r="G114" s="303"/>
      <c r="H114" s="578"/>
      <c r="I114" s="303"/>
      <c r="J114" s="242"/>
      <c r="K114" s="123"/>
      <c r="L114" s="242"/>
      <c r="M114" s="303"/>
      <c r="N114" s="681"/>
      <c r="O114" s="681"/>
      <c r="P114" s="626"/>
      <c r="Q114" s="626"/>
      <c r="R114" s="626"/>
      <c r="S114" s="626"/>
      <c r="T114" s="61"/>
      <c r="U114" s="61"/>
      <c r="V114" s="61"/>
      <c r="W114" s="61"/>
      <c r="X114" s="7"/>
    </row>
    <row r="115" spans="1:24" s="4" customFormat="1" ht="9.75" customHeight="1" x14ac:dyDescent="0.15">
      <c r="A115" s="893"/>
      <c r="B115" s="896"/>
      <c r="C115" s="1061"/>
      <c r="D115" s="901"/>
      <c r="E115" s="825">
        <v>15</v>
      </c>
      <c r="F115" s="708"/>
      <c r="G115" s="403"/>
      <c r="H115" s="403"/>
      <c r="I115" s="594"/>
      <c r="J115" s="709"/>
      <c r="K115" s="416"/>
      <c r="L115" s="710"/>
      <c r="M115" s="712"/>
      <c r="N115" s="689"/>
      <c r="O115" s="626"/>
      <c r="P115" s="690"/>
      <c r="Q115" s="626"/>
      <c r="R115" s="690"/>
      <c r="S115" s="658"/>
      <c r="T115" s="61"/>
      <c r="U115" s="61"/>
      <c r="V115" s="61"/>
      <c r="W115" s="61"/>
      <c r="X115" s="7"/>
    </row>
    <row r="116" spans="1:24" s="4" customFormat="1" ht="9.75" customHeight="1" x14ac:dyDescent="0.15">
      <c r="A116" s="893"/>
      <c r="B116" s="896"/>
      <c r="C116" s="1061"/>
      <c r="D116" s="901"/>
      <c r="E116" s="825"/>
      <c r="F116" s="629"/>
      <c r="G116" s="403"/>
      <c r="H116" s="403"/>
      <c r="I116" s="390"/>
      <c r="J116" s="403"/>
      <c r="K116" s="643"/>
      <c r="L116" s="711"/>
      <c r="M116" s="713"/>
      <c r="N116" s="689"/>
      <c r="O116" s="626"/>
      <c r="P116" s="690"/>
      <c r="Q116" s="626"/>
      <c r="R116" s="690"/>
      <c r="S116" s="658"/>
    </row>
    <row r="117" spans="1:24" s="4" customFormat="1" ht="9.75" customHeight="1" x14ac:dyDescent="0.15">
      <c r="A117" s="893"/>
      <c r="B117" s="896"/>
      <c r="C117" s="1061"/>
      <c r="D117" s="901"/>
      <c r="E117" s="825"/>
      <c r="F117" s="638" t="s">
        <v>470</v>
      </c>
      <c r="G117" s="403" t="s">
        <v>79</v>
      </c>
      <c r="H117" s="578"/>
      <c r="I117" s="403" t="s">
        <v>83</v>
      </c>
      <c r="J117" s="27"/>
      <c r="K117" s="402">
        <v>25</v>
      </c>
      <c r="L117" s="762">
        <v>25</v>
      </c>
      <c r="M117" s="816" t="s">
        <v>73</v>
      </c>
      <c r="N117" s="689"/>
      <c r="O117" s="626"/>
      <c r="P117" s="690"/>
      <c r="Q117" s="626"/>
      <c r="R117" s="690"/>
      <c r="S117" s="658"/>
    </row>
    <row r="118" spans="1:24" s="4" customFormat="1" ht="9.75" customHeight="1" x14ac:dyDescent="0.15">
      <c r="A118" s="893"/>
      <c r="B118" s="896"/>
      <c r="C118" s="1061"/>
      <c r="D118" s="901"/>
      <c r="E118" s="825"/>
      <c r="F118" s="629" t="s">
        <v>422</v>
      </c>
      <c r="G118" s="403" t="s">
        <v>79</v>
      </c>
      <c r="H118" s="578"/>
      <c r="I118" s="402" t="s">
        <v>83</v>
      </c>
      <c r="J118" s="29"/>
      <c r="K118" s="765">
        <v>125</v>
      </c>
      <c r="L118" s="766">
        <v>1000</v>
      </c>
      <c r="M118" s="816"/>
      <c r="N118" s="691"/>
      <c r="O118" s="626"/>
      <c r="P118" s="690"/>
      <c r="Q118" s="626"/>
      <c r="R118" s="690"/>
      <c r="S118" s="692"/>
    </row>
    <row r="119" spans="1:24" s="4" customFormat="1" ht="9.75" customHeight="1" x14ac:dyDescent="0.15">
      <c r="A119" s="893"/>
      <c r="B119" s="896"/>
      <c r="C119" s="1061"/>
      <c r="D119" s="901"/>
      <c r="E119" s="825"/>
      <c r="F119" s="629" t="s">
        <v>483</v>
      </c>
      <c r="G119" s="403" t="s">
        <v>79</v>
      </c>
      <c r="H119" s="578"/>
      <c r="I119" s="402" t="s">
        <v>83</v>
      </c>
      <c r="J119" s="29"/>
      <c r="K119" s="684">
        <v>25</v>
      </c>
      <c r="L119" s="390">
        <v>500</v>
      </c>
      <c r="M119" s="816"/>
      <c r="N119" s="689"/>
      <c r="O119" s="626"/>
      <c r="P119" s="690"/>
      <c r="Q119" s="626"/>
      <c r="R119" s="690"/>
      <c r="S119" s="658"/>
    </row>
    <row r="120" spans="1:24" s="4" customFormat="1" ht="9.75" customHeight="1" x14ac:dyDescent="0.15">
      <c r="A120" s="893"/>
      <c r="B120" s="896"/>
      <c r="C120" s="1061"/>
      <c r="D120" s="901"/>
      <c r="E120" s="825"/>
      <c r="F120" s="629" t="s">
        <v>349</v>
      </c>
      <c r="G120" s="403" t="s">
        <v>79</v>
      </c>
      <c r="H120" s="28"/>
      <c r="I120" s="626" t="s">
        <v>83</v>
      </c>
      <c r="J120" s="32"/>
      <c r="K120" s="643">
        <v>12.5</v>
      </c>
      <c r="L120" s="761">
        <v>400</v>
      </c>
      <c r="M120" s="816"/>
      <c r="N120" s="691"/>
      <c r="O120" s="626"/>
      <c r="P120" s="690"/>
      <c r="Q120" s="626"/>
      <c r="R120" s="690"/>
      <c r="S120" s="658"/>
    </row>
    <row r="121" spans="1:24" s="4" customFormat="1" ht="9.75" customHeight="1" x14ac:dyDescent="0.15">
      <c r="A121" s="893"/>
      <c r="B121" s="896"/>
      <c r="C121" s="1061"/>
      <c r="D121" s="901"/>
      <c r="E121" s="825"/>
      <c r="F121" s="629" t="s">
        <v>348</v>
      </c>
      <c r="G121" s="403" t="s">
        <v>79</v>
      </c>
      <c r="H121" s="28"/>
      <c r="I121" s="410" t="s">
        <v>83</v>
      </c>
      <c r="J121" s="29"/>
      <c r="K121" s="416">
        <v>25</v>
      </c>
      <c r="L121" s="390">
        <v>500</v>
      </c>
      <c r="M121" s="816"/>
      <c r="N121" s="689"/>
      <c r="O121" s="626"/>
      <c r="P121" s="690"/>
      <c r="Q121" s="626"/>
      <c r="R121" s="690"/>
      <c r="S121" s="658"/>
    </row>
    <row r="122" spans="1:24" s="4" customFormat="1" ht="9.75" customHeight="1" x14ac:dyDescent="0.15">
      <c r="A122" s="894"/>
      <c r="B122" s="897"/>
      <c r="C122" s="1062"/>
      <c r="D122" s="902"/>
      <c r="E122" s="418"/>
      <c r="F122" s="740" t="s">
        <v>332</v>
      </c>
      <c r="G122" s="403" t="s">
        <v>79</v>
      </c>
      <c r="H122" s="408"/>
      <c r="I122" s="737" t="s">
        <v>83</v>
      </c>
      <c r="J122" s="624"/>
      <c r="K122" s="625">
        <v>62.5</v>
      </c>
      <c r="L122" s="408">
        <v>250</v>
      </c>
      <c r="M122" s="1024"/>
      <c r="N122" s="689"/>
      <c r="O122" s="626"/>
      <c r="P122" s="690"/>
      <c r="Q122" s="626"/>
      <c r="R122" s="690"/>
      <c r="S122" s="658"/>
    </row>
    <row r="123" spans="1:24" s="4" customFormat="1" ht="9.75" customHeight="1" x14ac:dyDescent="0.25">
      <c r="A123" s="861" t="s">
        <v>86</v>
      </c>
      <c r="B123" s="895" t="s">
        <v>87</v>
      </c>
      <c r="C123" s="966"/>
      <c r="D123" s="900">
        <v>30</v>
      </c>
      <c r="E123" s="254"/>
      <c r="F123" s="104"/>
      <c r="G123" s="42"/>
      <c r="H123" s="42"/>
      <c r="I123" s="26"/>
      <c r="J123" s="26"/>
      <c r="K123" s="26"/>
      <c r="L123" s="26"/>
      <c r="M123" s="26"/>
    </row>
    <row r="124" spans="1:24" s="4" customFormat="1" ht="9.75" customHeight="1" x14ac:dyDescent="0.25">
      <c r="A124" s="862"/>
      <c r="B124" s="896"/>
      <c r="C124" s="898"/>
      <c r="D124" s="901"/>
      <c r="E124" s="131"/>
      <c r="F124" s="126"/>
      <c r="G124" s="29"/>
      <c r="H124" s="28"/>
      <c r="I124" s="29"/>
      <c r="J124" s="29"/>
      <c r="K124" s="29"/>
      <c r="L124" s="29"/>
      <c r="M124" s="29"/>
    </row>
    <row r="125" spans="1:24" s="4" customFormat="1" ht="9.75" customHeight="1" x14ac:dyDescent="0.25">
      <c r="A125" s="862"/>
      <c r="B125" s="930"/>
      <c r="C125" s="898"/>
      <c r="D125" s="901"/>
      <c r="E125" s="825">
        <v>30</v>
      </c>
      <c r="F125" s="305" t="s">
        <v>215</v>
      </c>
      <c r="G125" s="69" t="s">
        <v>79</v>
      </c>
      <c r="H125" s="29"/>
      <c r="I125" s="29" t="s">
        <v>148</v>
      </c>
      <c r="J125" s="715"/>
      <c r="K125" s="390">
        <v>1.78</v>
      </c>
      <c r="L125" s="715">
        <v>20</v>
      </c>
      <c r="M125" s="811" t="s">
        <v>89</v>
      </c>
    </row>
    <row r="126" spans="1:24" s="4" customFormat="1" ht="9.75" customHeight="1" x14ac:dyDescent="0.25">
      <c r="A126" s="862"/>
      <c r="B126" s="930"/>
      <c r="C126" s="898"/>
      <c r="D126" s="901"/>
      <c r="E126" s="825"/>
      <c r="F126" s="305" t="s">
        <v>372</v>
      </c>
      <c r="G126" s="28" t="s">
        <v>79</v>
      </c>
      <c r="H126" s="45"/>
      <c r="I126" s="29" t="s">
        <v>148</v>
      </c>
      <c r="J126" s="390"/>
      <c r="K126" s="715">
        <v>1.86</v>
      </c>
      <c r="L126" s="390">
        <v>20</v>
      </c>
      <c r="M126" s="806"/>
      <c r="N126" s="681"/>
      <c r="O126" s="681"/>
      <c r="P126" s="681"/>
      <c r="Q126" s="681"/>
      <c r="R126" s="681"/>
      <c r="S126" s="681"/>
      <c r="T126" s="681"/>
    </row>
    <row r="127" spans="1:24" s="4" customFormat="1" ht="9.75" customHeight="1" x14ac:dyDescent="0.25">
      <c r="A127" s="862"/>
      <c r="B127" s="930"/>
      <c r="C127" s="898"/>
      <c r="D127" s="901"/>
      <c r="E127" s="825"/>
      <c r="F127" s="305" t="s">
        <v>373</v>
      </c>
      <c r="G127" s="28" t="s">
        <v>79</v>
      </c>
      <c r="H127" s="384"/>
      <c r="I127" s="29" t="s">
        <v>148</v>
      </c>
      <c r="J127" s="390"/>
      <c r="K127" s="410">
        <v>2.15</v>
      </c>
      <c r="L127" s="390">
        <v>10</v>
      </c>
      <c r="M127" s="807"/>
      <c r="N127" s="694"/>
      <c r="O127" s="626"/>
      <c r="P127" s="626"/>
      <c r="Q127" s="626"/>
      <c r="R127" s="694"/>
      <c r="S127" s="626"/>
      <c r="T127" s="690"/>
    </row>
    <row r="128" spans="1:24" s="4" customFormat="1" ht="9.75" customHeight="1" x14ac:dyDescent="0.25">
      <c r="A128" s="863"/>
      <c r="B128" s="897"/>
      <c r="C128" s="899"/>
      <c r="D128" s="902"/>
      <c r="E128" s="262"/>
      <c r="F128" s="126"/>
      <c r="G128" s="34"/>
      <c r="H128" s="69"/>
      <c r="I128" s="35"/>
      <c r="J128" s="715"/>
      <c r="K128" s="408"/>
      <c r="L128" s="715"/>
      <c r="M128" s="32"/>
      <c r="N128" s="689"/>
      <c r="O128" s="626"/>
      <c r="P128" s="626"/>
      <c r="Q128" s="626"/>
      <c r="R128" s="626"/>
      <c r="S128" s="626"/>
      <c r="T128" s="690"/>
    </row>
    <row r="129" spans="1:20" s="4" customFormat="1" ht="9.75" customHeight="1" x14ac:dyDescent="0.25">
      <c r="A129" s="861" t="s">
        <v>90</v>
      </c>
      <c r="B129" s="895" t="s">
        <v>91</v>
      </c>
      <c r="C129" s="966"/>
      <c r="D129" s="900">
        <v>30</v>
      </c>
      <c r="E129" s="824">
        <v>30</v>
      </c>
      <c r="F129" s="242" t="s">
        <v>92</v>
      </c>
      <c r="G129" s="36" t="s">
        <v>64</v>
      </c>
      <c r="H129" s="26"/>
      <c r="I129" s="36" t="s">
        <v>84</v>
      </c>
      <c r="J129" s="404"/>
      <c r="K129" s="390">
        <v>1.2</v>
      </c>
      <c r="L129" s="404">
        <v>10</v>
      </c>
      <c r="M129" s="814" t="s">
        <v>89</v>
      </c>
      <c r="N129" s="689"/>
      <c r="O129" s="626"/>
      <c r="P129" s="626"/>
      <c r="Q129" s="626"/>
      <c r="R129" s="626"/>
      <c r="S129" s="626"/>
      <c r="T129" s="626"/>
    </row>
    <row r="130" spans="1:20" s="4" customFormat="1" ht="9.75" customHeight="1" x14ac:dyDescent="0.25">
      <c r="A130" s="893"/>
      <c r="B130" s="896"/>
      <c r="C130" s="898"/>
      <c r="D130" s="901"/>
      <c r="E130" s="825"/>
      <c r="F130" s="355" t="s">
        <v>412</v>
      </c>
      <c r="G130" s="29" t="s">
        <v>64</v>
      </c>
      <c r="H130" s="29"/>
      <c r="I130" s="59" t="s">
        <v>84</v>
      </c>
      <c r="J130" s="390"/>
      <c r="K130" s="390">
        <v>0.8</v>
      </c>
      <c r="L130" s="390">
        <v>10</v>
      </c>
      <c r="M130" s="806"/>
      <c r="N130" s="689"/>
      <c r="O130" s="626"/>
      <c r="P130" s="626"/>
      <c r="Q130" s="626"/>
      <c r="R130" s="626"/>
      <c r="S130" s="695"/>
      <c r="T130" s="696"/>
    </row>
    <row r="131" spans="1:20" s="4" customFormat="1" ht="9.75" customHeight="1" x14ac:dyDescent="0.25">
      <c r="A131" s="893"/>
      <c r="B131" s="896"/>
      <c r="C131" s="898"/>
      <c r="D131" s="901"/>
      <c r="E131" s="825"/>
      <c r="F131" s="242" t="s">
        <v>411</v>
      </c>
      <c r="G131" s="59" t="s">
        <v>64</v>
      </c>
      <c r="H131" s="29"/>
      <c r="I131" s="59" t="s">
        <v>84</v>
      </c>
      <c r="J131" s="390"/>
      <c r="K131" s="390">
        <v>1.1000000000000001</v>
      </c>
      <c r="L131" s="390">
        <v>10</v>
      </c>
      <c r="M131" s="806"/>
      <c r="N131" s="689"/>
      <c r="O131" s="626"/>
      <c r="P131" s="626"/>
      <c r="Q131" s="626"/>
      <c r="R131" s="626"/>
      <c r="S131" s="695"/>
      <c r="T131" s="690"/>
    </row>
    <row r="132" spans="1:20" s="4" customFormat="1" ht="9.75" customHeight="1" x14ac:dyDescent="0.25">
      <c r="A132" s="893"/>
      <c r="B132" s="896"/>
      <c r="C132" s="898"/>
      <c r="D132" s="901"/>
      <c r="E132" s="825"/>
      <c r="F132" s="242" t="s">
        <v>94</v>
      </c>
      <c r="G132" s="59" t="s">
        <v>64</v>
      </c>
      <c r="H132" s="29"/>
      <c r="I132" s="59" t="s">
        <v>84</v>
      </c>
      <c r="J132" s="390"/>
      <c r="K132" s="390">
        <v>1.2</v>
      </c>
      <c r="L132" s="390">
        <v>10</v>
      </c>
      <c r="M132" s="806"/>
      <c r="N132" s="689"/>
      <c r="O132" s="626"/>
      <c r="P132" s="626"/>
      <c r="Q132" s="626"/>
      <c r="R132" s="626"/>
      <c r="S132" s="626"/>
      <c r="T132" s="626"/>
    </row>
    <row r="133" spans="1:20" s="4" customFormat="1" ht="9.75" customHeight="1" x14ac:dyDescent="0.25">
      <c r="A133" s="893"/>
      <c r="B133" s="896"/>
      <c r="C133" s="898"/>
      <c r="D133" s="901"/>
      <c r="E133" s="825"/>
      <c r="F133" s="242" t="s">
        <v>93</v>
      </c>
      <c r="G133" s="59" t="s">
        <v>64</v>
      </c>
      <c r="H133" s="29"/>
      <c r="I133" s="29" t="s">
        <v>84</v>
      </c>
      <c r="J133" s="390"/>
      <c r="K133" s="729">
        <v>1.4</v>
      </c>
      <c r="L133" s="390">
        <v>10</v>
      </c>
      <c r="M133" s="806"/>
      <c r="N133" s="689"/>
      <c r="O133" s="626"/>
      <c r="P133" s="626"/>
      <c r="Q133" s="626"/>
      <c r="R133" s="626"/>
      <c r="S133" s="626"/>
      <c r="T133" s="626"/>
    </row>
    <row r="134" spans="1:20" s="4" customFormat="1" ht="9.75" customHeight="1" x14ac:dyDescent="0.25">
      <c r="A134" s="893"/>
      <c r="B134" s="897"/>
      <c r="C134" s="899"/>
      <c r="D134" s="902"/>
      <c r="E134" s="826"/>
      <c r="F134" s="355" t="s">
        <v>299</v>
      </c>
      <c r="G134" s="34" t="s">
        <v>64</v>
      </c>
      <c r="H134" s="35"/>
      <c r="I134" s="29" t="s">
        <v>84</v>
      </c>
      <c r="J134" s="716"/>
      <c r="K134" s="736">
        <v>1</v>
      </c>
      <c r="L134" s="737">
        <v>50</v>
      </c>
      <c r="M134" s="812"/>
      <c r="N134" s="681"/>
      <c r="O134" s="681"/>
      <c r="P134" s="681"/>
      <c r="Q134" s="681"/>
      <c r="R134" s="681"/>
      <c r="S134" s="681"/>
      <c r="T134" s="681"/>
    </row>
    <row r="135" spans="1:20" s="4" customFormat="1" ht="9.75" customHeight="1" x14ac:dyDescent="0.25">
      <c r="A135" s="862"/>
      <c r="B135" s="895" t="s">
        <v>149</v>
      </c>
      <c r="C135" s="966"/>
      <c r="D135" s="900">
        <v>15</v>
      </c>
      <c r="E135" s="138"/>
      <c r="F135" s="25"/>
      <c r="G135" s="42"/>
      <c r="H135" s="42"/>
      <c r="I135" s="26"/>
      <c r="J135" s="404"/>
      <c r="K135" s="404"/>
      <c r="L135" s="404"/>
      <c r="M135" s="26"/>
    </row>
    <row r="136" spans="1:20" s="4" customFormat="1" ht="9.75" customHeight="1" x14ac:dyDescent="0.25">
      <c r="A136" s="862"/>
      <c r="B136" s="896"/>
      <c r="C136" s="898"/>
      <c r="D136" s="901"/>
      <c r="E136" s="825">
        <v>15</v>
      </c>
      <c r="F136" s="242" t="s">
        <v>150</v>
      </c>
      <c r="G136" s="45" t="s">
        <v>130</v>
      </c>
      <c r="H136" s="45"/>
      <c r="I136" s="27" t="s">
        <v>151</v>
      </c>
      <c r="J136" s="403"/>
      <c r="K136" s="626">
        <v>15</v>
      </c>
      <c r="L136" s="403">
        <v>200</v>
      </c>
      <c r="M136" s="811" t="s">
        <v>33</v>
      </c>
    </row>
    <row r="137" spans="1:20" s="4" customFormat="1" ht="9.75" customHeight="1" x14ac:dyDescent="0.25">
      <c r="A137" s="862"/>
      <c r="B137" s="896"/>
      <c r="C137" s="898"/>
      <c r="D137" s="901"/>
      <c r="E137" s="825"/>
      <c r="F137" s="242" t="s">
        <v>152</v>
      </c>
      <c r="G137" s="384" t="s">
        <v>130</v>
      </c>
      <c r="H137" s="384"/>
      <c r="I137" s="27" t="s">
        <v>151</v>
      </c>
      <c r="J137" s="390"/>
      <c r="K137" s="390">
        <v>10</v>
      </c>
      <c r="L137" s="390">
        <v>100</v>
      </c>
      <c r="M137" s="806"/>
    </row>
    <row r="138" spans="1:20" s="4" customFormat="1" ht="9.75" customHeight="1" x14ac:dyDescent="0.25">
      <c r="A138" s="862"/>
      <c r="B138" s="896"/>
      <c r="C138" s="898"/>
      <c r="D138" s="901"/>
      <c r="E138" s="825"/>
      <c r="F138" s="242" t="s">
        <v>153</v>
      </c>
      <c r="G138" s="384" t="s">
        <v>130</v>
      </c>
      <c r="H138" s="384"/>
      <c r="I138" s="27" t="s">
        <v>151</v>
      </c>
      <c r="J138" s="390"/>
      <c r="K138" s="390">
        <v>20</v>
      </c>
      <c r="L138" s="390">
        <v>50</v>
      </c>
      <c r="M138" s="807"/>
    </row>
    <row r="139" spans="1:20" s="4" customFormat="1" ht="9.75" customHeight="1" x14ac:dyDescent="0.25">
      <c r="A139" s="863"/>
      <c r="B139" s="897"/>
      <c r="C139" s="899"/>
      <c r="D139" s="902"/>
      <c r="E139" s="140"/>
      <c r="F139" s="304"/>
      <c r="G139" s="67"/>
      <c r="H139" s="69"/>
      <c r="I139" s="35"/>
      <c r="J139" s="408"/>
      <c r="K139" s="408"/>
      <c r="L139" s="408"/>
      <c r="M139" s="34"/>
    </row>
    <row r="140" spans="1:20" s="4" customFormat="1" ht="9.75" customHeight="1" x14ac:dyDescent="0.25">
      <c r="A140" s="861" t="s">
        <v>97</v>
      </c>
      <c r="B140" s="895" t="s">
        <v>98</v>
      </c>
      <c r="C140" s="966"/>
      <c r="D140" s="900">
        <v>15</v>
      </c>
      <c r="E140" s="824">
        <v>15</v>
      </c>
      <c r="F140" s="242" t="s">
        <v>154</v>
      </c>
      <c r="G140" s="384" t="s">
        <v>163</v>
      </c>
      <c r="H140" s="26"/>
      <c r="I140" s="27" t="s">
        <v>85</v>
      </c>
      <c r="J140" s="403"/>
      <c r="K140" s="403">
        <v>4.87</v>
      </c>
      <c r="L140" s="715">
        <v>10</v>
      </c>
      <c r="M140" s="814" t="s">
        <v>89</v>
      </c>
    </row>
    <row r="141" spans="1:20" s="4" customFormat="1" ht="9.75" customHeight="1" x14ac:dyDescent="0.25">
      <c r="A141" s="893"/>
      <c r="B141" s="896"/>
      <c r="C141" s="898"/>
      <c r="D141" s="901"/>
      <c r="E141" s="825"/>
      <c r="F141" s="242" t="s">
        <v>155</v>
      </c>
      <c r="G141" s="384" t="s">
        <v>163</v>
      </c>
      <c r="H141" s="27"/>
      <c r="I141" s="27" t="s">
        <v>85</v>
      </c>
      <c r="J141" s="403"/>
      <c r="K141" s="403">
        <v>3.38</v>
      </c>
      <c r="L141" s="410">
        <v>10</v>
      </c>
      <c r="M141" s="806"/>
    </row>
    <row r="142" spans="1:20" s="4" customFormat="1" ht="9.75" customHeight="1" x14ac:dyDescent="0.25">
      <c r="A142" s="893"/>
      <c r="B142" s="896"/>
      <c r="C142" s="898"/>
      <c r="D142" s="901"/>
      <c r="E142" s="825"/>
      <c r="F142" s="242" t="s">
        <v>156</v>
      </c>
      <c r="G142" s="384" t="s">
        <v>163</v>
      </c>
      <c r="H142" s="29"/>
      <c r="I142" s="27" t="s">
        <v>85</v>
      </c>
      <c r="J142" s="402"/>
      <c r="K142" s="738">
        <v>3.8</v>
      </c>
      <c r="L142" s="390">
        <v>10</v>
      </c>
      <c r="M142" s="806"/>
    </row>
    <row r="143" spans="1:20" s="4" customFormat="1" ht="9.75" customHeight="1" x14ac:dyDescent="0.25">
      <c r="A143" s="893"/>
      <c r="B143" s="896"/>
      <c r="C143" s="898"/>
      <c r="D143" s="901"/>
      <c r="E143" s="825"/>
      <c r="F143" s="242" t="s">
        <v>416</v>
      </c>
      <c r="G143" s="384" t="s">
        <v>163</v>
      </c>
      <c r="H143" s="29"/>
      <c r="I143" s="27" t="s">
        <v>85</v>
      </c>
      <c r="J143" s="390"/>
      <c r="K143" s="403">
        <v>6.61</v>
      </c>
      <c r="L143" s="390">
        <v>10</v>
      </c>
      <c r="M143" s="806"/>
    </row>
    <row r="144" spans="1:20" s="4" customFormat="1" ht="9.75" customHeight="1" x14ac:dyDescent="0.25">
      <c r="A144" s="894"/>
      <c r="B144" s="897"/>
      <c r="C144" s="899"/>
      <c r="D144" s="901"/>
      <c r="E144" s="826"/>
      <c r="F144" s="242" t="s">
        <v>157</v>
      </c>
      <c r="G144" s="384" t="s">
        <v>163</v>
      </c>
      <c r="H144" s="35"/>
      <c r="I144" s="27" t="s">
        <v>85</v>
      </c>
      <c r="J144" s="716"/>
      <c r="K144" s="403">
        <v>3.53</v>
      </c>
      <c r="L144" s="403">
        <v>10</v>
      </c>
      <c r="M144" s="812"/>
    </row>
    <row r="145" spans="1:13" s="4" customFormat="1" ht="9.75" customHeight="1" x14ac:dyDescent="0.25">
      <c r="A145" s="990" t="s">
        <v>99</v>
      </c>
      <c r="B145" s="992" t="s">
        <v>100</v>
      </c>
      <c r="C145" s="986"/>
      <c r="D145" s="900">
        <v>30</v>
      </c>
      <c r="E145" s="254"/>
      <c r="F145" s="104"/>
      <c r="G145" s="42"/>
      <c r="H145" s="42"/>
      <c r="I145" s="26"/>
      <c r="J145" s="644"/>
      <c r="K145" s="404"/>
      <c r="L145" s="404"/>
      <c r="M145" s="68"/>
    </row>
    <row r="146" spans="1:13" s="4" customFormat="1" ht="9.75" customHeight="1" x14ac:dyDescent="0.25">
      <c r="A146" s="991"/>
      <c r="B146" s="993"/>
      <c r="C146" s="987"/>
      <c r="D146" s="901"/>
      <c r="E146" s="131"/>
      <c r="F146" s="127"/>
      <c r="G146" s="45"/>
      <c r="H146" s="45"/>
      <c r="I146" s="27"/>
      <c r="J146" s="403"/>
      <c r="K146" s="403"/>
      <c r="L146" s="403"/>
      <c r="M146" s="27"/>
    </row>
    <row r="147" spans="1:13" s="4" customFormat="1" ht="9.75" customHeight="1" x14ac:dyDescent="0.25">
      <c r="A147" s="991"/>
      <c r="B147" s="993"/>
      <c r="C147" s="987"/>
      <c r="D147" s="901"/>
      <c r="E147" s="131">
        <v>10</v>
      </c>
      <c r="F147" s="305" t="s">
        <v>423</v>
      </c>
      <c r="G147" s="39" t="s">
        <v>64</v>
      </c>
      <c r="H147" s="45"/>
      <c r="I147" s="45" t="s">
        <v>83</v>
      </c>
      <c r="J147" s="403"/>
      <c r="K147" s="402" t="s">
        <v>317</v>
      </c>
      <c r="L147" s="403">
        <v>10</v>
      </c>
      <c r="M147" s="811" t="s">
        <v>73</v>
      </c>
    </row>
    <row r="148" spans="1:13" s="4" customFormat="1" ht="9.75" customHeight="1" x14ac:dyDescent="0.25">
      <c r="A148" s="991"/>
      <c r="B148" s="993"/>
      <c r="C148" s="987"/>
      <c r="D148" s="901"/>
      <c r="E148" s="131">
        <v>10</v>
      </c>
      <c r="F148" s="305" t="s">
        <v>424</v>
      </c>
      <c r="G148" s="39" t="s">
        <v>64</v>
      </c>
      <c r="H148" s="45"/>
      <c r="I148" s="27" t="s">
        <v>83</v>
      </c>
      <c r="J148" s="402"/>
      <c r="K148" s="390" t="s">
        <v>317</v>
      </c>
      <c r="L148" s="403">
        <v>10</v>
      </c>
      <c r="M148" s="806"/>
    </row>
    <row r="149" spans="1:13" s="4" customFormat="1" ht="9.75" customHeight="1" x14ac:dyDescent="0.25">
      <c r="A149" s="991"/>
      <c r="B149" s="994"/>
      <c r="C149" s="988"/>
      <c r="D149" s="902"/>
      <c r="E149" s="262">
        <v>10</v>
      </c>
      <c r="F149" s="306" t="s">
        <v>425</v>
      </c>
      <c r="G149" s="72" t="s">
        <v>64</v>
      </c>
      <c r="H149" s="72"/>
      <c r="I149" s="34" t="s">
        <v>83</v>
      </c>
      <c r="J149" s="739"/>
      <c r="K149" s="408">
        <v>0.4</v>
      </c>
      <c r="L149" s="408">
        <v>5</v>
      </c>
      <c r="M149" s="812"/>
    </row>
    <row r="150" spans="1:13" s="4" customFormat="1" ht="14.25" customHeight="1" x14ac:dyDescent="0.25">
      <c r="A150" s="990" t="s">
        <v>101</v>
      </c>
      <c r="B150" s="992" t="s">
        <v>102</v>
      </c>
      <c r="C150" s="92"/>
      <c r="D150" s="93">
        <v>10</v>
      </c>
      <c r="E150" s="141">
        <v>10</v>
      </c>
      <c r="F150" s="86" t="s">
        <v>426</v>
      </c>
      <c r="G150" s="45" t="s">
        <v>79</v>
      </c>
      <c r="H150" s="45"/>
      <c r="I150" s="27" t="s">
        <v>96</v>
      </c>
      <c r="J150" s="403"/>
      <c r="K150" s="403">
        <v>5</v>
      </c>
      <c r="L150" s="403">
        <v>15</v>
      </c>
      <c r="M150" s="63" t="s">
        <v>33</v>
      </c>
    </row>
    <row r="151" spans="1:13" s="4" customFormat="1" ht="12" customHeight="1" x14ac:dyDescent="0.25">
      <c r="A151" s="1063"/>
      <c r="B151" s="994"/>
      <c r="C151" s="94"/>
      <c r="D151" s="95"/>
      <c r="E151" s="252"/>
      <c r="F151" s="378"/>
      <c r="G151" s="34"/>
      <c r="H151" s="384"/>
      <c r="I151" s="27"/>
      <c r="J151" s="602"/>
      <c r="K151" s="390"/>
      <c r="L151" s="390"/>
      <c r="M151" s="63"/>
    </row>
    <row r="152" spans="1:13" s="4" customFormat="1" ht="29.25" customHeight="1" x14ac:dyDescent="0.25">
      <c r="A152" s="937" t="s">
        <v>14</v>
      </c>
      <c r="B152" s="1064"/>
      <c r="C152" s="941" t="s">
        <v>8</v>
      </c>
      <c r="D152" s="942"/>
      <c r="E152" s="302"/>
      <c r="F152" s="1067" t="s">
        <v>15</v>
      </c>
      <c r="G152" s="1067" t="s">
        <v>16</v>
      </c>
      <c r="H152" s="1046" t="s">
        <v>17</v>
      </c>
      <c r="I152" s="1046" t="s">
        <v>18</v>
      </c>
      <c r="J152" s="1046" t="s">
        <v>19</v>
      </c>
      <c r="K152" s="1046" t="s">
        <v>20</v>
      </c>
      <c r="L152" s="1046" t="s">
        <v>21</v>
      </c>
      <c r="M152" s="1046" t="s">
        <v>22</v>
      </c>
    </row>
    <row r="153" spans="1:13" s="4" customFormat="1" ht="21" customHeight="1" thickBot="1" x14ac:dyDescent="0.3">
      <c r="A153" s="1065"/>
      <c r="B153" s="1066"/>
      <c r="C153" s="96" t="s">
        <v>26</v>
      </c>
      <c r="D153" s="85" t="s">
        <v>13</v>
      </c>
      <c r="E153" s="250"/>
      <c r="F153" s="1047"/>
      <c r="G153" s="1067"/>
      <c r="H153" s="1047"/>
      <c r="I153" s="1047"/>
      <c r="J153" s="1047"/>
      <c r="K153" s="1047"/>
      <c r="L153" s="1047"/>
      <c r="M153" s="1047"/>
    </row>
    <row r="154" spans="1:13" s="4" customFormat="1" ht="12" customHeight="1" thickBot="1" x14ac:dyDescent="0.3">
      <c r="A154" s="1056" t="s">
        <v>106</v>
      </c>
      <c r="B154" s="1057"/>
      <c r="C154" s="65">
        <f>(C7*0.04%)*0.1</f>
        <v>34.4</v>
      </c>
      <c r="D154" s="51">
        <v>60</v>
      </c>
      <c r="E154" s="51"/>
      <c r="F154" s="97"/>
      <c r="G154" s="97"/>
      <c r="H154" s="113"/>
      <c r="I154" s="113"/>
      <c r="J154" s="113"/>
      <c r="K154" s="113"/>
      <c r="L154" s="113"/>
      <c r="M154" s="113"/>
    </row>
    <row r="155" spans="1:13" s="4" customFormat="1" ht="9.75" customHeight="1" x14ac:dyDescent="0.25">
      <c r="A155" s="861" t="s">
        <v>107</v>
      </c>
      <c r="B155" s="895" t="s">
        <v>108</v>
      </c>
      <c r="C155" s="898"/>
      <c r="D155" s="900">
        <v>20</v>
      </c>
      <c r="E155" s="138"/>
      <c r="F155" s="75"/>
      <c r="G155" s="36"/>
      <c r="H155" s="27"/>
      <c r="I155" s="39"/>
      <c r="J155" s="27"/>
      <c r="K155" s="39"/>
      <c r="L155" s="27"/>
      <c r="M155" s="26"/>
    </row>
    <row r="156" spans="1:13" s="4" customFormat="1" ht="9.75" customHeight="1" x14ac:dyDescent="0.25">
      <c r="A156" s="893"/>
      <c r="B156" s="896"/>
      <c r="C156" s="898"/>
      <c r="D156" s="901"/>
      <c r="E156" s="139"/>
      <c r="F156" s="31"/>
      <c r="G156" s="59"/>
      <c r="H156" s="29"/>
      <c r="I156" s="59"/>
      <c r="J156" s="29"/>
      <c r="K156" s="602"/>
      <c r="L156" s="390"/>
      <c r="M156" s="29"/>
    </row>
    <row r="157" spans="1:13" s="4" customFormat="1" ht="9.75" customHeight="1" x14ac:dyDescent="0.15">
      <c r="A157" s="893"/>
      <c r="B157" s="896"/>
      <c r="C157" s="898"/>
      <c r="D157" s="901"/>
      <c r="E157" s="139"/>
      <c r="F157" s="98" t="s">
        <v>109</v>
      </c>
      <c r="G157" s="29" t="s">
        <v>130</v>
      </c>
      <c r="H157" s="27"/>
      <c r="I157" s="29" t="s">
        <v>96</v>
      </c>
      <c r="J157" s="29"/>
      <c r="K157" s="390">
        <v>10</v>
      </c>
      <c r="L157" s="390">
        <v>200</v>
      </c>
      <c r="M157" s="811" t="s">
        <v>33</v>
      </c>
    </row>
    <row r="158" spans="1:13" s="4" customFormat="1" ht="9.75" customHeight="1" x14ac:dyDescent="0.15">
      <c r="A158" s="893"/>
      <c r="B158" s="930"/>
      <c r="C158" s="898"/>
      <c r="D158" s="901"/>
      <c r="E158" s="139"/>
      <c r="F158" s="98" t="s">
        <v>473</v>
      </c>
      <c r="G158" s="29" t="s">
        <v>130</v>
      </c>
      <c r="H158" s="29"/>
      <c r="I158" s="29" t="s">
        <v>96</v>
      </c>
      <c r="J158" s="29"/>
      <c r="K158" s="390">
        <v>10</v>
      </c>
      <c r="L158" s="390">
        <v>200</v>
      </c>
      <c r="M158" s="806"/>
    </row>
    <row r="159" spans="1:13" s="4" customFormat="1" ht="9.75" customHeight="1" x14ac:dyDescent="0.15">
      <c r="A159" s="893"/>
      <c r="B159" s="930"/>
      <c r="C159" s="898"/>
      <c r="D159" s="901"/>
      <c r="E159" s="701"/>
      <c r="F159" s="98" t="s">
        <v>474</v>
      </c>
      <c r="G159" s="29" t="s">
        <v>130</v>
      </c>
      <c r="H159" s="702"/>
      <c r="I159" s="29" t="s">
        <v>96</v>
      </c>
      <c r="J159" s="29"/>
      <c r="K159" s="390">
        <v>10</v>
      </c>
      <c r="L159" s="390">
        <v>100</v>
      </c>
      <c r="M159" s="806"/>
    </row>
    <row r="160" spans="1:13" s="4" customFormat="1" ht="9.75" customHeight="1" x14ac:dyDescent="0.15">
      <c r="A160" s="893"/>
      <c r="B160" s="930"/>
      <c r="C160" s="898"/>
      <c r="D160" s="901"/>
      <c r="E160" s="139"/>
      <c r="F160" s="98" t="s">
        <v>110</v>
      </c>
      <c r="G160" s="29" t="s">
        <v>130</v>
      </c>
      <c r="H160" s="29"/>
      <c r="I160" s="29" t="s">
        <v>96</v>
      </c>
      <c r="J160" s="29"/>
      <c r="K160" s="390">
        <v>10</v>
      </c>
      <c r="L160" s="390">
        <v>20</v>
      </c>
      <c r="M160" s="806"/>
    </row>
    <row r="161" spans="1:15" s="4" customFormat="1" ht="9.75" customHeight="1" x14ac:dyDescent="0.15">
      <c r="A161" s="893"/>
      <c r="B161" s="930"/>
      <c r="C161" s="898"/>
      <c r="D161" s="901"/>
      <c r="E161" s="139"/>
      <c r="F161" s="98" t="s">
        <v>111</v>
      </c>
      <c r="G161" s="29" t="s">
        <v>130</v>
      </c>
      <c r="H161" s="29"/>
      <c r="I161" s="29" t="s">
        <v>96</v>
      </c>
      <c r="J161" s="29"/>
      <c r="K161" s="390">
        <v>5</v>
      </c>
      <c r="L161" s="390">
        <v>200</v>
      </c>
      <c r="M161" s="806"/>
    </row>
    <row r="162" spans="1:15" s="4" customFormat="1" ht="9.75" customHeight="1" x14ac:dyDescent="0.15">
      <c r="A162" s="893"/>
      <c r="B162" s="930"/>
      <c r="C162" s="898"/>
      <c r="D162" s="901"/>
      <c r="E162" s="139"/>
      <c r="F162" s="98" t="s">
        <v>112</v>
      </c>
      <c r="G162" s="29" t="s">
        <v>130</v>
      </c>
      <c r="H162" s="29"/>
      <c r="I162" s="29" t="s">
        <v>96</v>
      </c>
      <c r="J162" s="29"/>
      <c r="K162" s="390">
        <v>10</v>
      </c>
      <c r="L162" s="390">
        <v>1000</v>
      </c>
      <c r="M162" s="806"/>
    </row>
    <row r="163" spans="1:15" s="4" customFormat="1" ht="9.75" customHeight="1" x14ac:dyDescent="0.15">
      <c r="A163" s="893"/>
      <c r="B163" s="930"/>
      <c r="C163" s="898"/>
      <c r="D163" s="901"/>
      <c r="E163" s="139"/>
      <c r="F163" s="98" t="s">
        <v>113</v>
      </c>
      <c r="G163" s="29" t="s">
        <v>130</v>
      </c>
      <c r="H163" s="29"/>
      <c r="I163" s="29" t="s">
        <v>96</v>
      </c>
      <c r="J163" s="29"/>
      <c r="K163" s="390">
        <v>10</v>
      </c>
      <c r="L163" s="390">
        <v>200</v>
      </c>
      <c r="M163" s="806"/>
    </row>
    <row r="164" spans="1:15" s="4" customFormat="1" ht="9.75" customHeight="1" x14ac:dyDescent="0.15">
      <c r="A164" s="893"/>
      <c r="B164" s="930"/>
      <c r="C164" s="898"/>
      <c r="D164" s="901"/>
      <c r="E164" s="139"/>
      <c r="F164" s="98" t="s">
        <v>114</v>
      </c>
      <c r="G164" s="29" t="s">
        <v>130</v>
      </c>
      <c r="H164" s="29"/>
      <c r="I164" s="29" t="s">
        <v>96</v>
      </c>
      <c r="J164" s="29"/>
      <c r="K164" s="390">
        <v>10</v>
      </c>
      <c r="L164" s="390">
        <v>50</v>
      </c>
      <c r="M164" s="806"/>
    </row>
    <row r="165" spans="1:15" s="4" customFormat="1" ht="9.75" customHeight="1" x14ac:dyDescent="0.15">
      <c r="A165" s="893"/>
      <c r="B165" s="930"/>
      <c r="C165" s="898"/>
      <c r="D165" s="901"/>
      <c r="E165" s="139"/>
      <c r="F165" s="98" t="s">
        <v>115</v>
      </c>
      <c r="G165" s="29" t="s">
        <v>130</v>
      </c>
      <c r="H165" s="29"/>
      <c r="I165" s="29" t="s">
        <v>96</v>
      </c>
      <c r="J165" s="29"/>
      <c r="K165" s="390">
        <v>10</v>
      </c>
      <c r="L165" s="390">
        <v>200</v>
      </c>
      <c r="M165" s="806"/>
      <c r="O165" s="7"/>
    </row>
    <row r="166" spans="1:15" s="4" customFormat="1" ht="9.75" customHeight="1" x14ac:dyDescent="0.15">
      <c r="A166" s="893"/>
      <c r="B166" s="930"/>
      <c r="C166" s="898"/>
      <c r="D166" s="901"/>
      <c r="E166" s="139"/>
      <c r="F166" s="98" t="s">
        <v>158</v>
      </c>
      <c r="G166" s="29" t="s">
        <v>130</v>
      </c>
      <c r="H166" s="29"/>
      <c r="I166" s="29" t="s">
        <v>96</v>
      </c>
      <c r="J166" s="29"/>
      <c r="K166" s="390">
        <v>10</v>
      </c>
      <c r="L166" s="390">
        <v>200</v>
      </c>
      <c r="M166" s="806"/>
    </row>
    <row r="167" spans="1:15" s="4" customFormat="1" ht="9.75" customHeight="1" x14ac:dyDescent="0.15">
      <c r="A167" s="893"/>
      <c r="B167" s="930"/>
      <c r="C167" s="898"/>
      <c r="D167" s="901"/>
      <c r="E167" s="139"/>
      <c r="F167" s="98" t="s">
        <v>117</v>
      </c>
      <c r="G167" s="29" t="s">
        <v>130</v>
      </c>
      <c r="H167" s="29"/>
      <c r="I167" s="29" t="s">
        <v>96</v>
      </c>
      <c r="J167" s="29"/>
      <c r="K167" s="390">
        <v>10</v>
      </c>
      <c r="L167" s="390">
        <v>50</v>
      </c>
      <c r="M167" s="806"/>
    </row>
    <row r="168" spans="1:15" s="4" customFormat="1" ht="9.75" customHeight="1" x14ac:dyDescent="0.15">
      <c r="A168" s="893"/>
      <c r="B168" s="930"/>
      <c r="C168" s="898"/>
      <c r="D168" s="901"/>
      <c r="E168" s="139"/>
      <c r="F168" s="98" t="s">
        <v>118</v>
      </c>
      <c r="G168" s="29" t="s">
        <v>130</v>
      </c>
      <c r="H168" s="29"/>
      <c r="I168" s="29" t="s">
        <v>96</v>
      </c>
      <c r="J168" s="29"/>
      <c r="K168" s="390">
        <v>10</v>
      </c>
      <c r="L168" s="390">
        <v>50</v>
      </c>
      <c r="M168" s="806"/>
    </row>
    <row r="169" spans="1:15" s="4" customFormat="1" ht="9.75" customHeight="1" x14ac:dyDescent="0.15">
      <c r="A169" s="893"/>
      <c r="B169" s="930"/>
      <c r="C169" s="898"/>
      <c r="D169" s="901"/>
      <c r="E169" s="139"/>
      <c r="F169" s="98" t="s">
        <v>119</v>
      </c>
      <c r="G169" s="29" t="s">
        <v>130</v>
      </c>
      <c r="H169" s="29"/>
      <c r="I169" s="29" t="s">
        <v>96</v>
      </c>
      <c r="J169" s="29"/>
      <c r="K169" s="390">
        <v>10</v>
      </c>
      <c r="L169" s="390">
        <v>50</v>
      </c>
      <c r="M169" s="806"/>
    </row>
    <row r="170" spans="1:15" s="4" customFormat="1" ht="9.75" customHeight="1" x14ac:dyDescent="0.15">
      <c r="A170" s="893"/>
      <c r="B170" s="896"/>
      <c r="C170" s="898"/>
      <c r="D170" s="901"/>
      <c r="E170" s="139"/>
      <c r="F170" s="98" t="s">
        <v>120</v>
      </c>
      <c r="G170" s="29" t="s">
        <v>130</v>
      </c>
      <c r="H170" s="29"/>
      <c r="I170" s="29" t="s">
        <v>96</v>
      </c>
      <c r="J170" s="29"/>
      <c r="K170" s="390">
        <v>50</v>
      </c>
      <c r="L170" s="390">
        <v>200</v>
      </c>
      <c r="M170" s="806"/>
    </row>
    <row r="171" spans="1:15" s="4" customFormat="1" ht="9.75" customHeight="1" x14ac:dyDescent="0.15">
      <c r="A171" s="893"/>
      <c r="B171" s="896"/>
      <c r="C171" s="898"/>
      <c r="D171" s="901"/>
      <c r="E171" s="139"/>
      <c r="F171" s="98" t="s">
        <v>121</v>
      </c>
      <c r="G171" s="29" t="s">
        <v>130</v>
      </c>
      <c r="H171" s="29"/>
      <c r="I171" s="29" t="s">
        <v>96</v>
      </c>
      <c r="J171" s="29"/>
      <c r="K171" s="390">
        <v>50</v>
      </c>
      <c r="L171" s="390">
        <v>200</v>
      </c>
      <c r="M171" s="806"/>
    </row>
    <row r="172" spans="1:15" s="4" customFormat="1" ht="9.75" customHeight="1" x14ac:dyDescent="0.15">
      <c r="A172" s="893"/>
      <c r="B172" s="896"/>
      <c r="C172" s="898"/>
      <c r="D172" s="901"/>
      <c r="E172" s="139"/>
      <c r="F172" s="98" t="s">
        <v>122</v>
      </c>
      <c r="G172" s="29" t="s">
        <v>130</v>
      </c>
      <c r="H172" s="29"/>
      <c r="I172" s="29" t="s">
        <v>96</v>
      </c>
      <c r="J172" s="29"/>
      <c r="K172" s="390">
        <v>50</v>
      </c>
      <c r="L172" s="390">
        <v>200</v>
      </c>
      <c r="M172" s="806"/>
    </row>
    <row r="173" spans="1:15" s="4" customFormat="1" ht="9.75" customHeight="1" x14ac:dyDescent="0.15">
      <c r="A173" s="893"/>
      <c r="B173" s="896"/>
      <c r="C173" s="898"/>
      <c r="D173" s="901"/>
      <c r="E173" s="139"/>
      <c r="F173" s="98" t="s">
        <v>123</v>
      </c>
      <c r="G173" s="29" t="s">
        <v>130</v>
      </c>
      <c r="H173" s="29"/>
      <c r="I173" s="29" t="s">
        <v>96</v>
      </c>
      <c r="J173" s="29"/>
      <c r="K173" s="390">
        <v>50</v>
      </c>
      <c r="L173" s="390">
        <v>200</v>
      </c>
      <c r="M173" s="806"/>
    </row>
    <row r="174" spans="1:15" s="4" customFormat="1" ht="9.75" customHeight="1" x14ac:dyDescent="0.15">
      <c r="A174" s="893"/>
      <c r="B174" s="896"/>
      <c r="C174" s="898"/>
      <c r="D174" s="901"/>
      <c r="E174" s="139"/>
      <c r="F174" s="98" t="s">
        <v>124</v>
      </c>
      <c r="G174" s="29" t="s">
        <v>130</v>
      </c>
      <c r="H174" s="29"/>
      <c r="I174" s="29" t="s">
        <v>96</v>
      </c>
      <c r="J174" s="29"/>
      <c r="K174" s="390">
        <v>50</v>
      </c>
      <c r="L174" s="390">
        <v>200</v>
      </c>
      <c r="M174" s="806"/>
    </row>
    <row r="175" spans="1:15" s="4" customFormat="1" ht="9.75" customHeight="1" x14ac:dyDescent="0.15">
      <c r="A175" s="893"/>
      <c r="B175" s="896"/>
      <c r="C175" s="898"/>
      <c r="D175" s="901"/>
      <c r="E175" s="139"/>
      <c r="F175" s="98" t="s">
        <v>125</v>
      </c>
      <c r="G175" s="29" t="s">
        <v>130</v>
      </c>
      <c r="H175" s="29"/>
      <c r="I175" s="29" t="s">
        <v>96</v>
      </c>
      <c r="J175" s="29"/>
      <c r="K175" s="390">
        <v>50</v>
      </c>
      <c r="L175" s="390">
        <v>200</v>
      </c>
      <c r="M175" s="806"/>
    </row>
    <row r="176" spans="1:15" s="4" customFormat="1" ht="9.75" customHeight="1" x14ac:dyDescent="0.15">
      <c r="A176" s="893"/>
      <c r="B176" s="896"/>
      <c r="C176" s="898"/>
      <c r="D176" s="901"/>
      <c r="E176" s="139"/>
      <c r="F176" s="98" t="s">
        <v>126</v>
      </c>
      <c r="G176" s="29" t="s">
        <v>130</v>
      </c>
      <c r="H176" s="29"/>
      <c r="I176" s="29" t="s">
        <v>96</v>
      </c>
      <c r="J176" s="29"/>
      <c r="K176" s="390">
        <v>50</v>
      </c>
      <c r="L176" s="390">
        <v>200</v>
      </c>
      <c r="M176" s="807"/>
    </row>
    <row r="177" spans="1:14" s="4" customFormat="1" ht="9.75" customHeight="1" x14ac:dyDescent="0.25">
      <c r="A177" s="893"/>
      <c r="B177" s="896"/>
      <c r="C177" s="898"/>
      <c r="D177" s="901"/>
      <c r="E177" s="139"/>
      <c r="F177" s="31"/>
      <c r="G177" s="59"/>
      <c r="H177" s="29"/>
      <c r="I177" s="59"/>
      <c r="J177" s="29"/>
      <c r="K177" s="59"/>
      <c r="L177" s="29"/>
      <c r="M177" s="29"/>
    </row>
    <row r="178" spans="1:14" s="4" customFormat="1" ht="9.75" customHeight="1" x14ac:dyDescent="0.25">
      <c r="A178" s="894"/>
      <c r="B178" s="897"/>
      <c r="C178" s="899"/>
      <c r="D178" s="902"/>
      <c r="E178" s="140"/>
      <c r="F178" s="33"/>
      <c r="G178" s="37"/>
      <c r="H178" s="35"/>
      <c r="I178" s="37"/>
      <c r="J178" s="35"/>
      <c r="K178" s="37"/>
      <c r="L178" s="35"/>
      <c r="M178" s="35"/>
    </row>
    <row r="179" spans="1:14" s="4" customFormat="1" ht="9.75" customHeight="1" x14ac:dyDescent="0.25">
      <c r="A179" s="861" t="s">
        <v>127</v>
      </c>
      <c r="B179" s="895" t="s">
        <v>128</v>
      </c>
      <c r="C179" s="920"/>
      <c r="D179" s="900">
        <v>20</v>
      </c>
      <c r="E179" s="351"/>
      <c r="F179" s="75"/>
      <c r="G179" s="384"/>
      <c r="H179" s="384"/>
      <c r="I179" s="29"/>
      <c r="J179" s="631"/>
      <c r="K179" s="390"/>
      <c r="L179" s="390"/>
      <c r="M179" s="29"/>
    </row>
    <row r="180" spans="1:14" s="4" customFormat="1" ht="9.75" customHeight="1" x14ac:dyDescent="0.25">
      <c r="A180" s="893"/>
      <c r="B180" s="896"/>
      <c r="C180" s="921"/>
      <c r="D180" s="901"/>
      <c r="E180" s="351"/>
      <c r="F180" s="359" t="s">
        <v>385</v>
      </c>
      <c r="G180" s="384" t="s">
        <v>130</v>
      </c>
      <c r="H180" s="384"/>
      <c r="I180" s="29" t="s">
        <v>57</v>
      </c>
      <c r="J180" s="631"/>
      <c r="K180" s="390">
        <v>0.5</v>
      </c>
      <c r="L180" s="390">
        <v>10</v>
      </c>
      <c r="M180" s="811" t="s">
        <v>33</v>
      </c>
      <c r="N180" s="391"/>
    </row>
    <row r="181" spans="1:14" s="4" customFormat="1" ht="9.75" customHeight="1" x14ac:dyDescent="0.25">
      <c r="A181" s="893"/>
      <c r="B181" s="896"/>
      <c r="C181" s="921"/>
      <c r="D181" s="901"/>
      <c r="E181" s="351"/>
      <c r="F181" s="368" t="s">
        <v>129</v>
      </c>
      <c r="G181" s="384" t="s">
        <v>130</v>
      </c>
      <c r="H181" s="384"/>
      <c r="I181" s="29" t="s">
        <v>57</v>
      </c>
      <c r="J181" s="631"/>
      <c r="K181" s="390">
        <v>5</v>
      </c>
      <c r="L181" s="390">
        <v>10</v>
      </c>
      <c r="M181" s="806"/>
    </row>
    <row r="182" spans="1:14" s="4" customFormat="1" ht="9.75" customHeight="1" x14ac:dyDescent="0.25">
      <c r="A182" s="893"/>
      <c r="B182" s="896"/>
      <c r="C182" s="921"/>
      <c r="D182" s="901"/>
      <c r="E182" s="351"/>
      <c r="F182" s="369" t="s">
        <v>386</v>
      </c>
      <c r="G182" s="384" t="s">
        <v>130</v>
      </c>
      <c r="H182" s="384"/>
      <c r="I182" s="29" t="s">
        <v>57</v>
      </c>
      <c r="J182" s="631"/>
      <c r="K182" s="390">
        <v>5</v>
      </c>
      <c r="L182" s="390">
        <v>10</v>
      </c>
      <c r="M182" s="806"/>
    </row>
    <row r="183" spans="1:14" s="4" customFormat="1" ht="9.75" customHeight="1" x14ac:dyDescent="0.25">
      <c r="A183" s="893"/>
      <c r="B183" s="896"/>
      <c r="C183" s="921"/>
      <c r="D183" s="901"/>
      <c r="E183" s="351"/>
      <c r="F183" s="368" t="s">
        <v>387</v>
      </c>
      <c r="G183" s="384" t="s">
        <v>130</v>
      </c>
      <c r="H183" s="384"/>
      <c r="I183" s="29" t="s">
        <v>57</v>
      </c>
      <c r="J183" s="631"/>
      <c r="K183" s="390">
        <v>30</v>
      </c>
      <c r="L183" s="390">
        <v>30</v>
      </c>
      <c r="M183" s="806"/>
    </row>
    <row r="184" spans="1:14" s="4" customFormat="1" ht="9.75" customHeight="1" x14ac:dyDescent="0.25">
      <c r="A184" s="893"/>
      <c r="B184" s="896"/>
      <c r="C184" s="921"/>
      <c r="D184" s="901"/>
      <c r="E184" s="350"/>
      <c r="F184" s="369" t="s">
        <v>388</v>
      </c>
      <c r="G184" s="384" t="s">
        <v>130</v>
      </c>
      <c r="H184" s="384"/>
      <c r="I184" s="29" t="s">
        <v>57</v>
      </c>
      <c r="J184" s="631"/>
      <c r="K184" s="390">
        <v>15</v>
      </c>
      <c r="L184" s="390">
        <v>50</v>
      </c>
      <c r="M184" s="806"/>
    </row>
    <row r="185" spans="1:14" s="4" customFormat="1" ht="9.75" customHeight="1" x14ac:dyDescent="0.25">
      <c r="A185" s="893"/>
      <c r="B185" s="896"/>
      <c r="C185" s="921"/>
      <c r="D185" s="901"/>
      <c r="E185" s="350"/>
      <c r="F185" s="368" t="s">
        <v>389</v>
      </c>
      <c r="G185" s="384" t="s">
        <v>130</v>
      </c>
      <c r="H185" s="339"/>
      <c r="I185" s="29" t="s">
        <v>57</v>
      </c>
      <c r="J185" s="602"/>
      <c r="K185" s="390">
        <v>5</v>
      </c>
      <c r="L185" s="390">
        <v>10</v>
      </c>
      <c r="M185" s="806"/>
    </row>
    <row r="186" spans="1:14" s="4" customFormat="1" ht="9.75" customHeight="1" x14ac:dyDescent="0.25">
      <c r="A186" s="893"/>
      <c r="B186" s="896"/>
      <c r="C186" s="921"/>
      <c r="D186" s="901"/>
      <c r="E186" s="350"/>
      <c r="F186" s="368" t="s">
        <v>390</v>
      </c>
      <c r="G186" s="384" t="s">
        <v>130</v>
      </c>
      <c r="H186" s="339"/>
      <c r="I186" s="29" t="s">
        <v>57</v>
      </c>
      <c r="J186" s="732"/>
      <c r="K186" s="390">
        <v>15</v>
      </c>
      <c r="L186" s="390">
        <v>50</v>
      </c>
      <c r="M186" s="806"/>
    </row>
    <row r="187" spans="1:14" s="4" customFormat="1" ht="9.75" customHeight="1" x14ac:dyDescent="0.25">
      <c r="A187" s="893"/>
      <c r="B187" s="896"/>
      <c r="C187" s="921"/>
      <c r="D187" s="901"/>
      <c r="E187" s="350"/>
      <c r="F187" s="369" t="s">
        <v>391</v>
      </c>
      <c r="G187" s="384" t="s">
        <v>130</v>
      </c>
      <c r="H187" s="339"/>
      <c r="I187" s="29" t="s">
        <v>57</v>
      </c>
      <c r="J187" s="732"/>
      <c r="K187" s="390">
        <v>10</v>
      </c>
      <c r="L187" s="390">
        <v>20</v>
      </c>
      <c r="M187" s="806"/>
    </row>
    <row r="188" spans="1:14" s="4" customFormat="1" ht="9.75" customHeight="1" x14ac:dyDescent="0.25">
      <c r="A188" s="893"/>
      <c r="B188" s="896"/>
      <c r="C188" s="921"/>
      <c r="D188" s="901"/>
      <c r="E188" s="350"/>
      <c r="F188" s="369" t="s">
        <v>392</v>
      </c>
      <c r="G188" s="384" t="s">
        <v>130</v>
      </c>
      <c r="H188" s="339"/>
      <c r="I188" s="29" t="s">
        <v>57</v>
      </c>
      <c r="J188" s="732"/>
      <c r="K188" s="390">
        <v>10</v>
      </c>
      <c r="L188" s="390">
        <v>10</v>
      </c>
      <c r="M188" s="806"/>
    </row>
    <row r="189" spans="1:14" s="4" customFormat="1" ht="9.75" customHeight="1" x14ac:dyDescent="0.25">
      <c r="A189" s="893"/>
      <c r="B189" s="896"/>
      <c r="C189" s="921"/>
      <c r="D189" s="901"/>
      <c r="E189" s="350"/>
      <c r="F189" s="359" t="s">
        <v>393</v>
      </c>
      <c r="G189" s="384" t="s">
        <v>130</v>
      </c>
      <c r="H189" s="346"/>
      <c r="I189" s="29" t="s">
        <v>57</v>
      </c>
      <c r="J189" s="732"/>
      <c r="K189" s="390">
        <v>5</v>
      </c>
      <c r="L189" s="390">
        <v>10</v>
      </c>
      <c r="M189" s="806"/>
    </row>
    <row r="190" spans="1:14" s="4" customFormat="1" ht="9.75" customHeight="1" x14ac:dyDescent="0.25">
      <c r="A190" s="893"/>
      <c r="B190" s="896"/>
      <c r="C190" s="921"/>
      <c r="D190" s="901"/>
      <c r="E190" s="351"/>
      <c r="F190" s="368" t="s">
        <v>394</v>
      </c>
      <c r="G190" s="384" t="s">
        <v>130</v>
      </c>
      <c r="H190" s="334"/>
      <c r="I190" s="29" t="s">
        <v>57</v>
      </c>
      <c r="J190" s="733"/>
      <c r="K190" s="390">
        <v>2</v>
      </c>
      <c r="L190" s="390">
        <v>20</v>
      </c>
      <c r="M190" s="806"/>
    </row>
    <row r="191" spans="1:14" s="4" customFormat="1" ht="9.75" customHeight="1" x14ac:dyDescent="0.25">
      <c r="A191" s="893"/>
      <c r="B191" s="896"/>
      <c r="C191" s="921"/>
      <c r="D191" s="901"/>
      <c r="E191" s="351"/>
      <c r="F191" s="369" t="s">
        <v>395</v>
      </c>
      <c r="G191" s="384" t="s">
        <v>130</v>
      </c>
      <c r="H191" s="339"/>
      <c r="I191" s="29" t="s">
        <v>57</v>
      </c>
      <c r="J191" s="734"/>
      <c r="K191" s="390">
        <v>2</v>
      </c>
      <c r="L191" s="715">
        <v>20</v>
      </c>
      <c r="M191" s="806"/>
    </row>
    <row r="192" spans="1:14" s="4" customFormat="1" ht="9.75" customHeight="1" x14ac:dyDescent="0.25">
      <c r="A192" s="893"/>
      <c r="B192" s="896"/>
      <c r="C192" s="921"/>
      <c r="D192" s="901"/>
      <c r="E192" s="351"/>
      <c r="F192" s="368" t="s">
        <v>396</v>
      </c>
      <c r="G192" s="384" t="s">
        <v>130</v>
      </c>
      <c r="H192" s="339"/>
      <c r="I192" s="29" t="s">
        <v>57</v>
      </c>
      <c r="J192" s="733"/>
      <c r="K192" s="390">
        <v>10</v>
      </c>
      <c r="L192" s="390">
        <v>50</v>
      </c>
      <c r="M192" s="806"/>
    </row>
    <row r="193" spans="1:16" s="4" customFormat="1" ht="9.75" customHeight="1" x14ac:dyDescent="0.25">
      <c r="A193" s="893"/>
      <c r="B193" s="896"/>
      <c r="C193" s="921"/>
      <c r="D193" s="901"/>
      <c r="E193" s="351"/>
      <c r="F193" s="369" t="s">
        <v>397</v>
      </c>
      <c r="G193" s="384" t="s">
        <v>130</v>
      </c>
      <c r="H193" s="339"/>
      <c r="I193" s="29" t="s">
        <v>57</v>
      </c>
      <c r="J193" s="733"/>
      <c r="K193" s="390">
        <v>15</v>
      </c>
      <c r="L193" s="390">
        <v>100</v>
      </c>
      <c r="M193" s="806"/>
    </row>
    <row r="194" spans="1:16" s="4" customFormat="1" ht="9.75" customHeight="1" x14ac:dyDescent="0.25">
      <c r="A194" s="893"/>
      <c r="B194" s="896"/>
      <c r="C194" s="921"/>
      <c r="D194" s="901"/>
      <c r="E194" s="351"/>
      <c r="F194" s="368" t="s">
        <v>398</v>
      </c>
      <c r="G194" s="384" t="s">
        <v>130</v>
      </c>
      <c r="H194" s="339"/>
      <c r="I194" s="29" t="s">
        <v>57</v>
      </c>
      <c r="J194" s="733"/>
      <c r="K194" s="390">
        <v>2</v>
      </c>
      <c r="L194" s="390">
        <v>10</v>
      </c>
      <c r="M194" s="807"/>
    </row>
    <row r="195" spans="1:16" s="4" customFormat="1" ht="9.75" customHeight="1" x14ac:dyDescent="0.25">
      <c r="A195" s="893"/>
      <c r="B195" s="896"/>
      <c r="C195" s="921"/>
      <c r="D195" s="901"/>
      <c r="E195" s="350"/>
      <c r="F195" s="337"/>
      <c r="G195" s="338"/>
      <c r="H195" s="339"/>
      <c r="I195" s="334"/>
      <c r="J195" s="735"/>
      <c r="K195" s="711"/>
      <c r="L195" s="711"/>
      <c r="M195" s="334"/>
    </row>
    <row r="196" spans="1:16" s="4" customFormat="1" ht="9.75" customHeight="1" x14ac:dyDescent="0.25">
      <c r="A196" s="894"/>
      <c r="B196" s="897"/>
      <c r="C196" s="1080"/>
      <c r="D196" s="902"/>
      <c r="E196" s="350"/>
      <c r="F196" s="367"/>
      <c r="G196" s="355"/>
      <c r="H196" s="339"/>
      <c r="I196" s="347"/>
      <c r="J196" s="735"/>
      <c r="K196" s="711"/>
      <c r="L196" s="711"/>
      <c r="M196" s="347"/>
    </row>
    <row r="197" spans="1:16" s="4" customFormat="1" ht="9.75" customHeight="1" x14ac:dyDescent="0.15">
      <c r="A197" s="861" t="s">
        <v>131</v>
      </c>
      <c r="B197" s="895" t="s">
        <v>132</v>
      </c>
      <c r="C197" s="966"/>
      <c r="D197" s="900">
        <v>20</v>
      </c>
      <c r="E197" s="352"/>
      <c r="F197" s="181"/>
      <c r="G197" s="36"/>
      <c r="H197" s="26"/>
      <c r="I197" s="36"/>
      <c r="J197" s="404"/>
      <c r="K197" s="644"/>
      <c r="L197" s="404"/>
      <c r="M197" s="68"/>
    </row>
    <row r="198" spans="1:16" s="4" customFormat="1" ht="9.75" customHeight="1" x14ac:dyDescent="0.15">
      <c r="A198" s="893"/>
      <c r="B198" s="896"/>
      <c r="C198" s="898"/>
      <c r="D198" s="901"/>
      <c r="E198" s="353"/>
      <c r="F198" s="31" t="s">
        <v>159</v>
      </c>
      <c r="G198" s="99" t="s">
        <v>333</v>
      </c>
      <c r="H198" s="100"/>
      <c r="I198" s="99" t="s">
        <v>133</v>
      </c>
      <c r="J198" s="435"/>
      <c r="K198" s="390">
        <v>50</v>
      </c>
      <c r="L198" s="390" t="s">
        <v>134</v>
      </c>
      <c r="M198" s="811" t="s">
        <v>33</v>
      </c>
    </row>
    <row r="199" spans="1:16" s="4" customFormat="1" ht="9.75" customHeight="1" x14ac:dyDescent="0.15">
      <c r="A199" s="893"/>
      <c r="B199" s="896"/>
      <c r="C199" s="898"/>
      <c r="D199" s="901"/>
      <c r="E199" s="353"/>
      <c r="F199" s="31" t="s">
        <v>160</v>
      </c>
      <c r="G199" s="99" t="s">
        <v>333</v>
      </c>
      <c r="H199" s="100"/>
      <c r="I199" s="99" t="s">
        <v>133</v>
      </c>
      <c r="J199" s="435"/>
      <c r="K199" s="390">
        <v>100</v>
      </c>
      <c r="L199" s="390" t="s">
        <v>135</v>
      </c>
      <c r="M199" s="806"/>
    </row>
    <row r="200" spans="1:16" s="4" customFormat="1" ht="9.75" customHeight="1" x14ac:dyDescent="0.15">
      <c r="A200" s="893"/>
      <c r="B200" s="896"/>
      <c r="C200" s="898"/>
      <c r="D200" s="901"/>
      <c r="E200" s="353"/>
      <c r="F200" s="31" t="s">
        <v>161</v>
      </c>
      <c r="G200" s="99" t="s">
        <v>333</v>
      </c>
      <c r="H200" s="100"/>
      <c r="I200" s="99" t="s">
        <v>133</v>
      </c>
      <c r="J200" s="435"/>
      <c r="K200" s="390">
        <v>10</v>
      </c>
      <c r="L200" s="390" t="s">
        <v>136</v>
      </c>
      <c r="M200" s="806"/>
    </row>
    <row r="201" spans="1:16" s="4" customFormat="1" ht="9.75" customHeight="1" x14ac:dyDescent="0.15">
      <c r="A201" s="893"/>
      <c r="B201" s="896"/>
      <c r="C201" s="898"/>
      <c r="D201" s="901"/>
      <c r="E201" s="353"/>
      <c r="F201" s="31" t="s">
        <v>162</v>
      </c>
      <c r="G201" s="99" t="s">
        <v>333</v>
      </c>
      <c r="H201" s="100"/>
      <c r="I201" s="99" t="s">
        <v>133</v>
      </c>
      <c r="J201" s="435"/>
      <c r="K201" s="390">
        <v>160</v>
      </c>
      <c r="L201" s="390" t="s">
        <v>137</v>
      </c>
      <c r="M201" s="807"/>
      <c r="P201" s="7"/>
    </row>
    <row r="202" spans="1:16" s="4" customFormat="1" ht="9.75" customHeight="1" x14ac:dyDescent="0.25">
      <c r="A202" s="894"/>
      <c r="B202" s="897"/>
      <c r="C202" s="899"/>
      <c r="D202" s="902"/>
      <c r="E202" s="354"/>
      <c r="F202" s="33"/>
      <c r="G202" s="37"/>
      <c r="H202" s="35"/>
      <c r="I202" s="37"/>
      <c r="J202" s="35"/>
      <c r="K202" s="37"/>
      <c r="L202" s="35"/>
      <c r="M202" s="70"/>
    </row>
    <row r="203" spans="1:16" s="4" customFormat="1" ht="9.75" customHeight="1" x14ac:dyDescent="0.25">
      <c r="A203" s="861" t="s">
        <v>138</v>
      </c>
      <c r="B203" s="895" t="s">
        <v>139</v>
      </c>
      <c r="C203" s="77"/>
      <c r="D203" s="18"/>
      <c r="E203" s="18"/>
    </row>
    <row r="204" spans="1:16" s="4" customFormat="1" ht="9.75" customHeight="1" x14ac:dyDescent="0.25">
      <c r="A204" s="893"/>
      <c r="B204" s="896"/>
      <c r="C204" s="77"/>
      <c r="D204" s="18"/>
      <c r="E204" s="18"/>
    </row>
    <row r="205" spans="1:16" s="4" customFormat="1" ht="9.75" customHeight="1" thickBot="1" x14ac:dyDescent="0.3">
      <c r="A205" s="893"/>
      <c r="B205" s="896"/>
      <c r="C205" s="77"/>
      <c r="D205" s="18"/>
      <c r="E205" s="18"/>
    </row>
    <row r="206" spans="1:16" s="4" customFormat="1" ht="9.75" customHeight="1" thickBot="1" x14ac:dyDescent="0.3">
      <c r="A206" s="893"/>
      <c r="B206" s="896"/>
      <c r="C206" s="101">
        <f>SUM(C14:C154)</f>
        <v>430</v>
      </c>
      <c r="D206" s="18"/>
      <c r="E206" s="18"/>
    </row>
    <row r="207" spans="1:16" s="4" customFormat="1" ht="9.75" customHeight="1" x14ac:dyDescent="0.25">
      <c r="A207" s="894"/>
      <c r="B207" s="897"/>
      <c r="C207" s="3"/>
      <c r="F207" s="7"/>
    </row>
    <row r="208" spans="1:16" s="4" customFormat="1" ht="11.25" x14ac:dyDescent="0.25">
      <c r="C208" s="3"/>
    </row>
    <row r="209" spans="3:11" s="4" customFormat="1" x14ac:dyDescent="0.25">
      <c r="C209"/>
      <c r="D209"/>
      <c r="E209"/>
      <c r="F209"/>
      <c r="G209"/>
      <c r="H209" s="129"/>
      <c r="I209"/>
    </row>
    <row r="210" spans="3:11" s="4" customFormat="1" ht="11.25" x14ac:dyDescent="0.25">
      <c r="C210" s="3"/>
    </row>
    <row r="211" spans="3:11" s="4" customFormat="1" x14ac:dyDescent="0.25">
      <c r="C211"/>
      <c r="J211"/>
      <c r="K211"/>
    </row>
    <row r="212" spans="3:11" s="4" customFormat="1" x14ac:dyDescent="0.25">
      <c r="C212" s="3"/>
      <c r="D212"/>
      <c r="E212"/>
      <c r="F212"/>
      <c r="G212"/>
      <c r="H212" s="129"/>
      <c r="I212"/>
      <c r="J212"/>
      <c r="K212"/>
    </row>
    <row r="213" spans="3:11" s="4" customFormat="1" ht="11.25" x14ac:dyDescent="0.25">
      <c r="C213" s="3"/>
    </row>
    <row r="214" spans="3:11" s="4" customFormat="1" ht="11.25" x14ac:dyDescent="0.25">
      <c r="C214" s="3"/>
    </row>
    <row r="215" spans="3:11" s="4" customFormat="1" ht="11.25" x14ac:dyDescent="0.25">
      <c r="C215" s="3"/>
    </row>
    <row r="216" spans="3:11" s="4" customFormat="1" ht="11.25" x14ac:dyDescent="0.25">
      <c r="C216" s="3"/>
    </row>
    <row r="217" spans="3:11" s="4" customFormat="1" ht="11.25" x14ac:dyDescent="0.25">
      <c r="C217" s="3"/>
    </row>
    <row r="218" spans="3:11" s="4" customFormat="1" ht="11.25" x14ac:dyDescent="0.25">
      <c r="C218" s="3"/>
    </row>
    <row r="219" spans="3:11" s="4" customFormat="1" ht="11.25" x14ac:dyDescent="0.25">
      <c r="C219" s="3"/>
    </row>
    <row r="220" spans="3:11" s="4" customFormat="1" ht="11.25" x14ac:dyDescent="0.25">
      <c r="C220" s="3"/>
    </row>
    <row r="221" spans="3:11" s="4" customFormat="1" ht="11.25" x14ac:dyDescent="0.25">
      <c r="C221" s="3"/>
    </row>
    <row r="222" spans="3:11" s="4" customFormat="1" ht="11.25" x14ac:dyDescent="0.25">
      <c r="C222" s="3"/>
    </row>
    <row r="223" spans="3:11" s="4" customFormat="1" ht="11.25" x14ac:dyDescent="0.25">
      <c r="C223" s="3"/>
    </row>
    <row r="224" spans="3:11" s="4" customFormat="1" ht="11.25" x14ac:dyDescent="0.25">
      <c r="C224" s="3"/>
    </row>
    <row r="225" spans="3:13" s="4" customFormat="1" ht="11.25" x14ac:dyDescent="0.25">
      <c r="C225" s="3"/>
    </row>
    <row r="226" spans="3:13" s="4" customFormat="1" ht="11.25" x14ac:dyDescent="0.25">
      <c r="C226" s="3"/>
    </row>
    <row r="227" spans="3:13" s="4" customFormat="1" ht="11.25" x14ac:dyDescent="0.25">
      <c r="C227" s="3"/>
    </row>
    <row r="228" spans="3:13" s="4" customFormat="1" ht="11.25" x14ac:dyDescent="0.25">
      <c r="C228" s="3"/>
    </row>
    <row r="229" spans="3:13" s="4" customFormat="1" ht="11.25" x14ac:dyDescent="0.25">
      <c r="C229" s="3"/>
    </row>
    <row r="230" spans="3:13" s="4" customFormat="1" ht="11.25" x14ac:dyDescent="0.25">
      <c r="C230" s="3"/>
    </row>
    <row r="231" spans="3:13" s="4" customFormat="1" ht="11.25" x14ac:dyDescent="0.25">
      <c r="C231" s="3"/>
    </row>
    <row r="232" spans="3:13" s="4" customFormat="1" ht="11.25" x14ac:dyDescent="0.25">
      <c r="C232" s="3"/>
    </row>
    <row r="233" spans="3:13" s="4" customFormat="1" ht="11.25" x14ac:dyDescent="0.25">
      <c r="C233" s="3"/>
    </row>
    <row r="234" spans="3:13" s="4" customFormat="1" ht="11.25" x14ac:dyDescent="0.25">
      <c r="C234" s="3"/>
    </row>
    <row r="235" spans="3:13" s="4" customFormat="1" ht="11.25" x14ac:dyDescent="0.25">
      <c r="C235" s="3"/>
    </row>
    <row r="236" spans="3:13" s="4" customFormat="1" ht="11.25" x14ac:dyDescent="0.25">
      <c r="C236" s="3"/>
    </row>
    <row r="237" spans="3:13" s="4" customFormat="1" ht="11.25" x14ac:dyDescent="0.25">
      <c r="C237" s="3"/>
    </row>
    <row r="238" spans="3:13" s="4" customFormat="1" x14ac:dyDescent="0.25">
      <c r="C238"/>
    </row>
    <row r="239" spans="3:13" s="4" customFormat="1" x14ac:dyDescent="0.25">
      <c r="C239"/>
      <c r="D239"/>
      <c r="E239"/>
      <c r="F239"/>
      <c r="G239"/>
      <c r="H239"/>
      <c r="I239"/>
      <c r="J239"/>
      <c r="K239"/>
      <c r="L239"/>
      <c r="M239"/>
    </row>
    <row r="240" spans="3:13" s="4" customFormat="1" x14ac:dyDescent="0.25">
      <c r="C240"/>
      <c r="D240"/>
      <c r="E240"/>
      <c r="F240"/>
      <c r="G240"/>
      <c r="H240"/>
      <c r="I240"/>
      <c r="J240"/>
      <c r="K240"/>
      <c r="L240"/>
      <c r="M240"/>
    </row>
    <row r="241" spans="3:13" s="4" customFormat="1" x14ac:dyDescent="0.25">
      <c r="C241"/>
      <c r="D241"/>
      <c r="E241"/>
      <c r="F241"/>
      <c r="G241"/>
      <c r="H241"/>
      <c r="I241"/>
      <c r="J241"/>
      <c r="K241"/>
      <c r="L241"/>
      <c r="M241"/>
    </row>
    <row r="242" spans="3:13" s="4" customFormat="1" x14ac:dyDescent="0.25">
      <c r="C242"/>
      <c r="D242"/>
      <c r="E242"/>
      <c r="F242"/>
      <c r="G242"/>
      <c r="H242"/>
      <c r="I242"/>
      <c r="J242"/>
      <c r="K242"/>
      <c r="L242"/>
      <c r="M242"/>
    </row>
    <row r="243" spans="3:13" s="4" customFormat="1" x14ac:dyDescent="0.25">
      <c r="C243"/>
      <c r="D243"/>
      <c r="E243"/>
      <c r="F243"/>
      <c r="G243"/>
      <c r="H243"/>
      <c r="I243"/>
      <c r="J243"/>
      <c r="K243"/>
      <c r="L243"/>
      <c r="M243"/>
    </row>
  </sheetData>
  <protectedRanges>
    <protectedRange sqref="I3" name="Range2_1"/>
    <protectedRange sqref="C3:E4 C10 F9:G10 D154:E154 F128 H122:H146 J122:M124 D105:D121 F150:M151 J129:J136 M129:M130 F103:M103 C6:E7 D179:E196 D197:M197 D202:F202 D198:E201 H202:M202 M198 D14:E52 F17 K14:K17 J128:M128 J125:J127 L125:M127 F135:G146 G123:G134 I123:I146 M167:M178 L198:L201 M200:M201 I14:I27 M56:M59 M14:M19 M21:M28 M30:M41 L135:L136 M132:M136 J137:L146 M143:M146 M138:M141 M61:M62 M47:M53 D65:D103 E73:E85 E65:E71 E96:E103 E87:E94 G198:G202 H198:J201 J14:J50 I29:I50 G14:H50 L14:L50 K23:K50 G52:L53 F23:F50 F52 H56:H57 H54 G54:G57 J54:L54 J56:J57 I54:I57 K55:L57 G58:L62 D122:D151 E105:E120 E122:E125 E127:E131 E133:E136 E143:E151 E138:E141 P133:T133 D155:L178 M155:M165 J121:M121 H121:I121" name="Range1_3"/>
    <protectedRange password="CDC0" sqref="F14:F16" name="Range1_1_1"/>
    <protectedRange password="CDC0" sqref="H6" name="Range1_2_1"/>
    <protectedRange password="CDC0" sqref="O69:O102" name="Range1_6"/>
    <protectedRange password="CDC0" sqref="F85:F86 I85 M85 L91:M91 H91:J91 F90:G91 F101:M102 M70:M83 M65:M68 M87:M89 K86:L86 G86:I89 K87:K89" name="Range1_7"/>
    <protectedRange password="CDC0" sqref="P97:W99 P101:W104 P106:W114 T115:W115" name="Range1_9"/>
    <protectedRange password="CDC0" sqref="F105:M105 G108 K108:M108 K116:L117 L119:L120 H120:K120 K91 P127:P131 F109:M110 M112:M113 F106:G107 J106:M107 I116:J119 F111:G113 I111:L113 H111:H119 H106:I108 S128:T129 T131:T132 P132:S132 Q128:R131 M115:M118" name="Range1_10"/>
    <protectedRange password="CDC0" sqref="F179:M179 F195:F196 H195:M196 G195 G180:H194 M189:M194 M180:M187" name="Range1_12"/>
    <protectedRange password="CDC0" sqref="F147:L149 M147:M148" name="Range1_13"/>
    <protectedRange password="CDC0" sqref="K135:K136" name="Range1_14"/>
    <protectedRange password="CDC0" sqref="F129 F131:F133" name="Range1_15"/>
    <protectedRange password="CDC0" sqref="K129:L133" name="Range1_16"/>
    <protectedRange password="CDC0" sqref="M54 H55 J55" name="Range1_4"/>
    <protectedRange password="CDC0" sqref="F198:F201" name="Range1_5"/>
    <protectedRange password="CDC0" sqref="K198:K201" name="Range1_11"/>
    <protectedRange password="CDC0" sqref="N128:N133 F116:F121" name="Range1_17"/>
    <protectedRange password="CDC0" sqref="F54:F57" name="Range1_8"/>
    <protectedRange password="CDC0" sqref="F58:F61" name="Range1_19"/>
    <protectedRange password="CDC0" sqref="F180:F194" name="Range1_21"/>
    <protectedRange password="CDC0" sqref="J180:J194" name="Range1_23"/>
    <protectedRange sqref="I180:I194" name="Range1_4_2"/>
    <protectedRange password="CDC0" sqref="F87:F89" name="Range1_3_3"/>
    <protectedRange sqref="K180:K194" name="Range1_5_2"/>
    <protectedRange password="CDC0" sqref="K18:K22" name="Range1_1"/>
    <protectedRange password="CDC0" sqref="F18:F22" name="Range1_2"/>
    <protectedRange sqref="K125:K127" name="Range1_3_1"/>
    <protectedRange password="CDC0" sqref="H98:H100 H92:M92 M98:M100 F92:G100 I97:J100 H93:J96 M93:M96 K93:L100" name="Range1_13_1"/>
    <protectedRange password="CDC0" sqref="L87:L89" name="Range1"/>
    <protectedRange password="CDC0" sqref="L180:L194" name="Range1_24"/>
    <protectedRange password="CDC0" sqref="F67 F66:G66 G75:G80 F75:F78 J71:L73 F82:G83 F71:G73 G67:G69 J66:L69 G84 J82:L84 J75:L80" name="Range1_26"/>
    <protectedRange password="CDC0" sqref="H66:I84" name="Range1_7_1_3"/>
    <protectedRange password="CDC0" sqref="N122 N121 P121 P122 O122 R122:S122 N119:P120 R119:S121 Q122 N115:S118 Q119:Q121 O121" name="Range1_28"/>
  </protectedRanges>
  <mergeCells count="150">
    <mergeCell ref="M180:M194"/>
    <mergeCell ref="M157:M176"/>
    <mergeCell ref="M198:M201"/>
    <mergeCell ref="M41:M51"/>
    <mergeCell ref="M92:M100"/>
    <mergeCell ref="A203:A207"/>
    <mergeCell ref="B203:B207"/>
    <mergeCell ref="A65:A103"/>
    <mergeCell ref="B65:B103"/>
    <mergeCell ref="D65:D103"/>
    <mergeCell ref="C65:C103"/>
    <mergeCell ref="A179:A196"/>
    <mergeCell ref="B179:B196"/>
    <mergeCell ref="C179:C196"/>
    <mergeCell ref="D179:D196"/>
    <mergeCell ref="A197:A202"/>
    <mergeCell ref="B197:B202"/>
    <mergeCell ref="C197:C202"/>
    <mergeCell ref="D197:D202"/>
    <mergeCell ref="A154:B154"/>
    <mergeCell ref="A155:A178"/>
    <mergeCell ref="B155:B178"/>
    <mergeCell ref="C155:C178"/>
    <mergeCell ref="D155:D178"/>
    <mergeCell ref="A140:A144"/>
    <mergeCell ref="B140:B144"/>
    <mergeCell ref="C140:C144"/>
    <mergeCell ref="D140:D144"/>
    <mergeCell ref="H152:H153"/>
    <mergeCell ref="I152:I153"/>
    <mergeCell ref="J152:J153"/>
    <mergeCell ref="A145:A149"/>
    <mergeCell ref="B145:B149"/>
    <mergeCell ref="C145:C149"/>
    <mergeCell ref="D145:D149"/>
    <mergeCell ref="K152:K153"/>
    <mergeCell ref="L152:L153"/>
    <mergeCell ref="M152:M153"/>
    <mergeCell ref="A150:A151"/>
    <mergeCell ref="B150:B151"/>
    <mergeCell ref="A152:B153"/>
    <mergeCell ref="C152:D152"/>
    <mergeCell ref="F152:F153"/>
    <mergeCell ref="G152:G153"/>
    <mergeCell ref="A123:A128"/>
    <mergeCell ref="B123:B128"/>
    <mergeCell ref="C123:C128"/>
    <mergeCell ref="D123:D128"/>
    <mergeCell ref="A129:A139"/>
    <mergeCell ref="B129:B134"/>
    <mergeCell ref="C129:C134"/>
    <mergeCell ref="D129:D134"/>
    <mergeCell ref="B135:B139"/>
    <mergeCell ref="C135:C139"/>
    <mergeCell ref="D135:D139"/>
    <mergeCell ref="A104:B104"/>
    <mergeCell ref="H104:M104"/>
    <mergeCell ref="A105:A122"/>
    <mergeCell ref="B105:B122"/>
    <mergeCell ref="C105:C122"/>
    <mergeCell ref="D105:D122"/>
    <mergeCell ref="J63:J64"/>
    <mergeCell ref="K63:K64"/>
    <mergeCell ref="L63:L64"/>
    <mergeCell ref="M63:M64"/>
    <mergeCell ref="E85:E89"/>
    <mergeCell ref="E65:E83"/>
    <mergeCell ref="E92:E100"/>
    <mergeCell ref="E110:E113"/>
    <mergeCell ref="E115:E121"/>
    <mergeCell ref="M66:M84"/>
    <mergeCell ref="A52:A62"/>
    <mergeCell ref="H52:M52"/>
    <mergeCell ref="C58:C62"/>
    <mergeCell ref="D58:D62"/>
    <mergeCell ref="A63:B64"/>
    <mergeCell ref="C63:D63"/>
    <mergeCell ref="F63:F64"/>
    <mergeCell ref="G63:G64"/>
    <mergeCell ref="H63:H64"/>
    <mergeCell ref="I63:I64"/>
    <mergeCell ref="B54:B57"/>
    <mergeCell ref="C54:C57"/>
    <mergeCell ref="D54:D57"/>
    <mergeCell ref="E54:E57"/>
    <mergeCell ref="A36:A39"/>
    <mergeCell ref="B36:B39"/>
    <mergeCell ref="C36:C39"/>
    <mergeCell ref="D36:D39"/>
    <mergeCell ref="A40:A51"/>
    <mergeCell ref="B40:B51"/>
    <mergeCell ref="C40:C51"/>
    <mergeCell ref="D40:D51"/>
    <mergeCell ref="A18:A24"/>
    <mergeCell ref="B18:B24"/>
    <mergeCell ref="C18:C24"/>
    <mergeCell ref="D18:D24"/>
    <mergeCell ref="A25:A35"/>
    <mergeCell ref="B25:B35"/>
    <mergeCell ref="C25:C35"/>
    <mergeCell ref="D25:D35"/>
    <mergeCell ref="L12:L13"/>
    <mergeCell ref="M12:M13"/>
    <mergeCell ref="A14:A17"/>
    <mergeCell ref="B14:B17"/>
    <mergeCell ref="C14:C17"/>
    <mergeCell ref="D14:D17"/>
    <mergeCell ref="F12:F13"/>
    <mergeCell ref="G12:G13"/>
    <mergeCell ref="H12:H13"/>
    <mergeCell ref="I12:I13"/>
    <mergeCell ref="J12:J13"/>
    <mergeCell ref="K12:K13"/>
    <mergeCell ref="M14:M16"/>
    <mergeCell ref="A9:B9"/>
    <mergeCell ref="C9:D9"/>
    <mergeCell ref="A10:B10"/>
    <mergeCell ref="C10:D10"/>
    <mergeCell ref="A12:B13"/>
    <mergeCell ref="C12:D12"/>
    <mergeCell ref="A6:B6"/>
    <mergeCell ref="C6:D6"/>
    <mergeCell ref="A7:B7"/>
    <mergeCell ref="C7:D7"/>
    <mergeCell ref="G7:K7"/>
    <mergeCell ref="A8:B8"/>
    <mergeCell ref="C8:D8"/>
    <mergeCell ref="A3:B3"/>
    <mergeCell ref="C3:F3"/>
    <mergeCell ref="A4:B4"/>
    <mergeCell ref="C4:D4"/>
    <mergeCell ref="A5:B5"/>
    <mergeCell ref="C5:D5"/>
    <mergeCell ref="E125:E127"/>
    <mergeCell ref="E129:E134"/>
    <mergeCell ref="E136:E138"/>
    <mergeCell ref="E140:E144"/>
    <mergeCell ref="M147:M149"/>
    <mergeCell ref="M110:M113"/>
    <mergeCell ref="M58:M62"/>
    <mergeCell ref="M54:M57"/>
    <mergeCell ref="M18:M22"/>
    <mergeCell ref="M28:M30"/>
    <mergeCell ref="M85:M89"/>
    <mergeCell ref="M105:M108"/>
    <mergeCell ref="M125:M127"/>
    <mergeCell ref="M129:M134"/>
    <mergeCell ref="M136:M138"/>
    <mergeCell ref="M140:M144"/>
    <mergeCell ref="M117:M12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zoomScaleNormal="100" workbookViewId="0">
      <selection activeCell="G15" sqref="G15"/>
    </sheetView>
  </sheetViews>
  <sheetFormatPr baseColWidth="10" defaultRowHeight="15" x14ac:dyDescent="0.25"/>
  <cols>
    <col min="2" max="2" width="11.42578125" customWidth="1"/>
    <col min="6" max="6" width="33.5703125" customWidth="1"/>
    <col min="9" max="9" width="15.42578125" customWidth="1"/>
    <col min="13" max="13" width="22.42578125" customWidth="1"/>
  </cols>
  <sheetData>
    <row r="1" spans="1:13" s="146" customFormat="1" ht="13.15" x14ac:dyDescent="0.25">
      <c r="A1" s="143" t="s">
        <v>0</v>
      </c>
      <c r="B1" s="144"/>
      <c r="C1" s="145"/>
    </row>
    <row r="2" spans="1:13" s="146" customFormat="1" ht="9.75" customHeight="1" x14ac:dyDescent="0.2">
      <c r="C2" s="145"/>
    </row>
    <row r="3" spans="1:13" s="146" customFormat="1" ht="12.75" customHeight="1" x14ac:dyDescent="0.2">
      <c r="A3" s="833" t="s">
        <v>1</v>
      </c>
      <c r="B3" s="1093"/>
      <c r="C3" s="1096" t="s">
        <v>2</v>
      </c>
      <c r="D3" s="1097"/>
      <c r="E3" s="1097"/>
      <c r="F3" s="1098"/>
      <c r="H3" s="147" t="s">
        <v>3</v>
      </c>
      <c r="I3" s="148">
        <v>42705</v>
      </c>
    </row>
    <row r="4" spans="1:13" s="146" customFormat="1" ht="12.75" customHeight="1" x14ac:dyDescent="0.2">
      <c r="A4" s="838" t="s">
        <v>4</v>
      </c>
      <c r="B4" s="1099"/>
      <c r="C4" s="1100">
        <v>2017</v>
      </c>
      <c r="D4" s="1101"/>
      <c r="E4" s="265"/>
      <c r="F4" s="149"/>
      <c r="G4" s="150"/>
      <c r="H4" s="150"/>
    </row>
    <row r="5" spans="1:13" s="146" customFormat="1" ht="12.75" customHeight="1" thickBot="1" x14ac:dyDescent="0.25">
      <c r="A5" s="833" t="s">
        <v>5</v>
      </c>
      <c r="B5" s="1093"/>
      <c r="C5" s="1026" t="s">
        <v>165</v>
      </c>
      <c r="D5" s="1027"/>
      <c r="E5" s="266"/>
      <c r="F5" s="9"/>
      <c r="G5" s="150"/>
      <c r="H5" s="150"/>
    </row>
    <row r="6" spans="1:13" s="146" customFormat="1" ht="39" customHeight="1" thickBot="1" x14ac:dyDescent="0.25">
      <c r="A6" s="843" t="s">
        <v>7</v>
      </c>
      <c r="B6" s="1089"/>
      <c r="C6" s="1090">
        <v>40000</v>
      </c>
      <c r="D6" s="1091"/>
      <c r="E6" s="265"/>
      <c r="F6" s="149"/>
      <c r="G6" s="151"/>
      <c r="H6" s="10"/>
      <c r="I6" s="152"/>
      <c r="J6" s="152"/>
      <c r="K6" s="152"/>
    </row>
    <row r="7" spans="1:13" s="146" customFormat="1" ht="43.5" customHeight="1" thickBot="1" x14ac:dyDescent="0.25">
      <c r="A7" s="843" t="s">
        <v>178</v>
      </c>
      <c r="B7" s="1089"/>
      <c r="C7" s="1090">
        <v>40000</v>
      </c>
      <c r="D7" s="1092"/>
      <c r="E7" s="265"/>
      <c r="F7" s="153"/>
      <c r="G7" s="154"/>
      <c r="H7" s="13"/>
      <c r="I7" s="13"/>
      <c r="J7" s="13"/>
      <c r="K7" s="13"/>
    </row>
    <row r="8" spans="1:13" s="146" customFormat="1" ht="20.100000000000001" customHeight="1" thickBot="1" x14ac:dyDescent="0.35">
      <c r="A8" s="843" t="s">
        <v>8</v>
      </c>
      <c r="B8" s="1093"/>
      <c r="C8" s="1094" t="s">
        <v>9</v>
      </c>
      <c r="D8" s="1095"/>
      <c r="E8" s="155"/>
      <c r="F8" s="83" t="s">
        <v>10</v>
      </c>
      <c r="G8" s="156" t="s">
        <v>11</v>
      </c>
    </row>
    <row r="9" spans="1:13" s="146" customFormat="1" ht="14.25" customHeight="1" thickBot="1" x14ac:dyDescent="0.35">
      <c r="A9" s="843" t="s">
        <v>12</v>
      </c>
      <c r="B9" s="1089"/>
      <c r="C9" s="1102" t="s">
        <v>166</v>
      </c>
      <c r="D9" s="1103"/>
      <c r="E9" s="267"/>
      <c r="F9" s="157"/>
      <c r="G9" s="158"/>
    </row>
    <row r="10" spans="1:13" s="146" customFormat="1" ht="14.25" customHeight="1" thickBot="1" x14ac:dyDescent="0.35">
      <c r="A10" s="843" t="s">
        <v>13</v>
      </c>
      <c r="B10" s="1089"/>
      <c r="C10" s="1104">
        <v>500</v>
      </c>
      <c r="D10" s="1105"/>
      <c r="E10" s="268"/>
      <c r="F10" s="159"/>
      <c r="G10" s="160"/>
    </row>
    <row r="11" spans="1:13" s="146" customFormat="1" ht="9.75" customHeight="1" x14ac:dyDescent="0.2">
      <c r="B11" s="16"/>
      <c r="C11" s="161"/>
      <c r="F11" s="162"/>
      <c r="G11" s="162"/>
    </row>
    <row r="12" spans="1:13" s="146" customFormat="1" ht="20.100000000000001" customHeight="1" x14ac:dyDescent="0.2">
      <c r="A12" s="937" t="s">
        <v>14</v>
      </c>
      <c r="B12" s="938"/>
      <c r="C12" s="1106" t="s">
        <v>145</v>
      </c>
      <c r="D12" s="1107"/>
      <c r="E12" s="269"/>
      <c r="F12" s="1033" t="s">
        <v>15</v>
      </c>
      <c r="G12" s="1033" t="s">
        <v>16</v>
      </c>
      <c r="H12" s="1033" t="s">
        <v>17</v>
      </c>
      <c r="I12" s="1033" t="s">
        <v>18</v>
      </c>
      <c r="J12" s="1033" t="s">
        <v>146</v>
      </c>
      <c r="K12" s="1033" t="s">
        <v>20</v>
      </c>
      <c r="L12" s="1033" t="s">
        <v>21</v>
      </c>
      <c r="M12" s="1087" t="s">
        <v>167</v>
      </c>
    </row>
    <row r="13" spans="1:13" s="146" customFormat="1" ht="20.25" customHeight="1" x14ac:dyDescent="0.2">
      <c r="A13" s="939"/>
      <c r="B13" s="940"/>
      <c r="C13" s="163" t="s">
        <v>26</v>
      </c>
      <c r="D13" s="164" t="s">
        <v>13</v>
      </c>
      <c r="E13" s="270"/>
      <c r="F13" s="1034"/>
      <c r="G13" s="1038"/>
      <c r="H13" s="1034"/>
      <c r="I13" s="1034"/>
      <c r="J13" s="1034"/>
      <c r="K13" s="1038"/>
      <c r="L13" s="1034"/>
      <c r="M13" s="1088"/>
    </row>
    <row r="14" spans="1:13" s="146" customFormat="1" ht="9.75" customHeight="1" x14ac:dyDescent="0.2">
      <c r="A14" s="861" t="s">
        <v>27</v>
      </c>
      <c r="B14" s="864" t="s">
        <v>28</v>
      </c>
      <c r="C14" s="1081" t="s">
        <v>166</v>
      </c>
      <c r="D14" s="1084">
        <v>20</v>
      </c>
      <c r="E14" s="275"/>
      <c r="F14" s="75" t="s">
        <v>29</v>
      </c>
      <c r="G14" s="26" t="s">
        <v>493</v>
      </c>
      <c r="H14" s="104"/>
      <c r="I14" s="26" t="s">
        <v>32</v>
      </c>
      <c r="J14" s="105"/>
      <c r="K14" s="26">
        <v>0.56999999999999995</v>
      </c>
      <c r="L14" s="64">
        <v>1</v>
      </c>
      <c r="M14" s="814" t="s">
        <v>33</v>
      </c>
    </row>
    <row r="15" spans="1:13" s="146" customFormat="1" ht="9.75" customHeight="1" x14ac:dyDescent="0.2">
      <c r="A15" s="862"/>
      <c r="B15" s="865"/>
      <c r="C15" s="1082"/>
      <c r="D15" s="1085"/>
      <c r="E15" s="276"/>
      <c r="F15" s="30" t="s">
        <v>31</v>
      </c>
      <c r="G15" s="27" t="s">
        <v>30</v>
      </c>
      <c r="H15" s="29"/>
      <c r="I15" s="29" t="s">
        <v>32</v>
      </c>
      <c r="J15" s="28"/>
      <c r="K15" s="62">
        <v>0.57999999999999996</v>
      </c>
      <c r="L15" s="64">
        <v>1</v>
      </c>
      <c r="M15" s="806"/>
    </row>
    <row r="16" spans="1:13" s="146" customFormat="1" ht="9.75" customHeight="1" x14ac:dyDescent="0.2">
      <c r="A16" s="862"/>
      <c r="B16" s="865"/>
      <c r="C16" s="1082"/>
      <c r="D16" s="1085"/>
      <c r="E16" s="276"/>
      <c r="F16" s="31" t="s">
        <v>34</v>
      </c>
      <c r="G16" s="29" t="s">
        <v>30</v>
      </c>
      <c r="H16" s="29"/>
      <c r="I16" s="29" t="s">
        <v>32</v>
      </c>
      <c r="J16" s="29"/>
      <c r="K16" s="62">
        <v>0.65</v>
      </c>
      <c r="L16" s="62">
        <v>1</v>
      </c>
      <c r="M16" s="807"/>
    </row>
    <row r="17" spans="1:14" s="146" customFormat="1" ht="9.75" customHeight="1" x14ac:dyDescent="0.2">
      <c r="A17" s="862"/>
      <c r="B17" s="865"/>
      <c r="C17" s="1082"/>
      <c r="D17" s="1085"/>
      <c r="E17" s="276"/>
      <c r="F17" s="31"/>
      <c r="G17" s="29"/>
      <c r="H17" s="32"/>
      <c r="I17" s="32"/>
      <c r="J17" s="29"/>
      <c r="K17" s="62"/>
      <c r="L17" s="62"/>
      <c r="M17" s="29"/>
    </row>
    <row r="18" spans="1:14" s="146" customFormat="1" ht="9.75" customHeight="1" x14ac:dyDescent="0.2">
      <c r="A18" s="863"/>
      <c r="B18" s="866"/>
      <c r="C18" s="1083"/>
      <c r="D18" s="1086"/>
      <c r="E18" s="277"/>
      <c r="F18" s="165"/>
      <c r="G18" s="165"/>
      <c r="H18" s="213"/>
      <c r="I18" s="213"/>
      <c r="J18" s="165"/>
      <c r="K18" s="174"/>
      <c r="L18" s="174"/>
      <c r="M18" s="166"/>
    </row>
    <row r="19" spans="1:14" s="146" customFormat="1" ht="9.75" customHeight="1" x14ac:dyDescent="0.2">
      <c r="A19" s="861" t="s">
        <v>35</v>
      </c>
      <c r="B19" s="864" t="s">
        <v>36</v>
      </c>
      <c r="C19" s="1081" t="s">
        <v>166</v>
      </c>
      <c r="D19" s="1084">
        <v>10</v>
      </c>
      <c r="E19" s="278"/>
      <c r="F19" s="31" t="s">
        <v>37</v>
      </c>
      <c r="G19" s="27" t="s">
        <v>38</v>
      </c>
      <c r="H19" s="31"/>
      <c r="I19" s="618" t="s">
        <v>57</v>
      </c>
      <c r="J19" s="28"/>
      <c r="K19" s="403">
        <v>2.2999999999999998</v>
      </c>
      <c r="L19" s="404">
        <v>10</v>
      </c>
      <c r="M19" s="814" t="s">
        <v>89</v>
      </c>
    </row>
    <row r="20" spans="1:14" s="146" customFormat="1" ht="9.75" customHeight="1" x14ac:dyDescent="0.2">
      <c r="A20" s="862"/>
      <c r="B20" s="865"/>
      <c r="C20" s="1082"/>
      <c r="D20" s="1085"/>
      <c r="E20" s="276"/>
      <c r="F20" s="31" t="s">
        <v>39</v>
      </c>
      <c r="G20" s="27" t="s">
        <v>38</v>
      </c>
      <c r="H20" s="27"/>
      <c r="I20" s="28" t="s">
        <v>57</v>
      </c>
      <c r="J20" s="29"/>
      <c r="K20" s="390">
        <v>1.3</v>
      </c>
      <c r="L20" s="410">
        <v>10</v>
      </c>
      <c r="M20" s="806"/>
    </row>
    <row r="21" spans="1:14" s="146" customFormat="1" ht="9.75" customHeight="1" x14ac:dyDescent="0.2">
      <c r="A21" s="862"/>
      <c r="B21" s="865"/>
      <c r="C21" s="1082"/>
      <c r="D21" s="1085"/>
      <c r="E21" s="276"/>
      <c r="F21" s="31" t="s">
        <v>40</v>
      </c>
      <c r="G21" s="27" t="s">
        <v>38</v>
      </c>
      <c r="H21" s="29"/>
      <c r="I21" s="618" t="s">
        <v>57</v>
      </c>
      <c r="J21" s="28"/>
      <c r="K21" s="390">
        <v>2.2999999999999998</v>
      </c>
      <c r="L21" s="410">
        <v>10</v>
      </c>
      <c r="M21" s="806"/>
    </row>
    <row r="22" spans="1:14" s="146" customFormat="1" ht="9.75" customHeight="1" x14ac:dyDescent="0.2">
      <c r="A22" s="862"/>
      <c r="B22" s="865"/>
      <c r="C22" s="1082"/>
      <c r="D22" s="1085"/>
      <c r="E22" s="276"/>
      <c r="F22" s="31" t="s">
        <v>41</v>
      </c>
      <c r="G22" s="27" t="s">
        <v>38</v>
      </c>
      <c r="H22" s="28"/>
      <c r="I22" s="618" t="s">
        <v>57</v>
      </c>
      <c r="J22" s="28"/>
      <c r="K22" s="729">
        <v>2</v>
      </c>
      <c r="L22" s="730">
        <v>10</v>
      </c>
      <c r="M22" s="806"/>
    </row>
    <row r="23" spans="1:14" s="146" customFormat="1" ht="9.75" customHeight="1" x14ac:dyDescent="0.2">
      <c r="A23" s="862"/>
      <c r="B23" s="865"/>
      <c r="C23" s="1082"/>
      <c r="D23" s="1085"/>
      <c r="E23" s="276"/>
      <c r="F23" s="31" t="s">
        <v>42</v>
      </c>
      <c r="G23" s="32" t="s">
        <v>38</v>
      </c>
      <c r="H23" s="29"/>
      <c r="I23" s="29" t="s">
        <v>57</v>
      </c>
      <c r="J23" s="29"/>
      <c r="K23" s="390">
        <v>1</v>
      </c>
      <c r="L23" s="410">
        <v>10</v>
      </c>
      <c r="M23" s="807"/>
    </row>
    <row r="24" spans="1:14" s="146" customFormat="1" ht="9.75" customHeight="1" x14ac:dyDescent="0.2">
      <c r="A24" s="863"/>
      <c r="B24" s="866"/>
      <c r="C24" s="1083"/>
      <c r="D24" s="1086"/>
      <c r="E24" s="389"/>
      <c r="F24" s="394"/>
      <c r="G24" s="358"/>
      <c r="H24" s="309"/>
      <c r="I24" s="311"/>
      <c r="J24" s="309"/>
      <c r="K24" s="395"/>
      <c r="L24" s="395"/>
      <c r="M24" s="34"/>
    </row>
    <row r="25" spans="1:14" s="146" customFormat="1" ht="9.75" customHeight="1" x14ac:dyDescent="0.2">
      <c r="A25" s="861" t="s">
        <v>43</v>
      </c>
      <c r="B25" s="864" t="s">
        <v>44</v>
      </c>
      <c r="C25" s="1081" t="s">
        <v>166</v>
      </c>
      <c r="D25" s="1084">
        <v>20</v>
      </c>
      <c r="E25" s="275"/>
      <c r="F25" s="75" t="s">
        <v>45</v>
      </c>
      <c r="G25" s="26" t="s">
        <v>30</v>
      </c>
      <c r="H25" s="104" t="s">
        <v>168</v>
      </c>
      <c r="I25" s="376" t="s">
        <v>169</v>
      </c>
      <c r="J25" s="27">
        <v>1.9</v>
      </c>
      <c r="K25" s="26">
        <v>0.7</v>
      </c>
      <c r="L25" s="26">
        <v>2</v>
      </c>
      <c r="M25" s="814" t="s">
        <v>33</v>
      </c>
    </row>
    <row r="26" spans="1:14" s="146" customFormat="1" ht="9.75" customHeight="1" x14ac:dyDescent="0.2">
      <c r="A26" s="862"/>
      <c r="B26" s="865"/>
      <c r="C26" s="1082"/>
      <c r="D26" s="1085"/>
      <c r="E26" s="276"/>
      <c r="F26" s="31" t="s">
        <v>48</v>
      </c>
      <c r="G26" s="29" t="s">
        <v>207</v>
      </c>
      <c r="H26" s="29" t="s">
        <v>49</v>
      </c>
      <c r="I26" s="242" t="s">
        <v>169</v>
      </c>
      <c r="J26" s="29">
        <v>2</v>
      </c>
      <c r="K26" s="62">
        <v>0.88</v>
      </c>
      <c r="L26" s="62">
        <v>2</v>
      </c>
      <c r="M26" s="807"/>
    </row>
    <row r="27" spans="1:14" s="146" customFormat="1" ht="9.75" customHeight="1" x14ac:dyDescent="0.2">
      <c r="A27" s="862"/>
      <c r="B27" s="865"/>
      <c r="C27" s="1082"/>
      <c r="D27" s="1085"/>
      <c r="E27" s="276"/>
      <c r="F27" s="167"/>
      <c r="G27" s="29"/>
      <c r="H27" s="29"/>
      <c r="I27" s="32"/>
      <c r="J27" s="28"/>
      <c r="K27" s="62"/>
      <c r="L27" s="64"/>
      <c r="M27" s="28"/>
    </row>
    <row r="28" spans="1:14" s="146" customFormat="1" ht="9.75" customHeight="1" x14ac:dyDescent="0.2">
      <c r="A28" s="862"/>
      <c r="B28" s="865"/>
      <c r="C28" s="1082"/>
      <c r="D28" s="1085"/>
      <c r="E28" s="276"/>
      <c r="F28" s="167"/>
      <c r="G28" s="29"/>
      <c r="H28" s="29"/>
      <c r="I28" s="29"/>
      <c r="J28" s="28"/>
      <c r="K28" s="62"/>
      <c r="L28" s="64"/>
      <c r="M28" s="28"/>
      <c r="N28" s="150"/>
    </row>
    <row r="29" spans="1:14" s="146" customFormat="1" ht="9.75" customHeight="1" x14ac:dyDescent="0.2">
      <c r="A29" s="863"/>
      <c r="B29" s="866"/>
      <c r="C29" s="1083"/>
      <c r="D29" s="1086"/>
      <c r="E29" s="276"/>
      <c r="F29" s="167"/>
      <c r="G29" s="28"/>
      <c r="H29" s="34"/>
      <c r="I29" s="34"/>
      <c r="J29" s="34"/>
      <c r="K29" s="34"/>
      <c r="L29" s="73"/>
      <c r="M29" s="34"/>
    </row>
    <row r="30" spans="1:14" s="146" customFormat="1" ht="9.75" customHeight="1" x14ac:dyDescent="0.2">
      <c r="A30" s="861" t="s">
        <v>50</v>
      </c>
      <c r="B30" s="864" t="s">
        <v>51</v>
      </c>
      <c r="C30" s="1081" t="s">
        <v>166</v>
      </c>
      <c r="D30" s="1084">
        <v>10</v>
      </c>
      <c r="E30" s="275"/>
      <c r="F30" s="136" t="s">
        <v>52</v>
      </c>
      <c r="G30" s="26" t="s">
        <v>30</v>
      </c>
      <c r="H30" s="26" t="s">
        <v>417</v>
      </c>
      <c r="I30" s="26" t="s">
        <v>164</v>
      </c>
      <c r="J30" s="29">
        <v>0.84</v>
      </c>
      <c r="K30" s="27">
        <v>0.84</v>
      </c>
      <c r="L30" s="29">
        <v>1</v>
      </c>
      <c r="M30" s="29" t="s">
        <v>33</v>
      </c>
    </row>
    <row r="31" spans="1:14" s="146" customFormat="1" ht="9.75" customHeight="1" x14ac:dyDescent="0.2">
      <c r="A31" s="893"/>
      <c r="B31" s="865"/>
      <c r="C31" s="1082"/>
      <c r="D31" s="1085"/>
      <c r="E31" s="276"/>
      <c r="F31" s="98"/>
      <c r="G31" s="29"/>
      <c r="H31" s="27"/>
      <c r="I31" s="27"/>
      <c r="J31" s="27"/>
      <c r="K31" s="27"/>
      <c r="L31" s="27"/>
      <c r="M31" s="27"/>
    </row>
    <row r="32" spans="1:14" s="146" customFormat="1" ht="9.75" customHeight="1" x14ac:dyDescent="0.2">
      <c r="A32" s="893"/>
      <c r="B32" s="865"/>
      <c r="C32" s="1083"/>
      <c r="D32" s="1086"/>
      <c r="E32" s="276"/>
      <c r="F32" s="167"/>
      <c r="G32" s="29"/>
      <c r="H32" s="34"/>
      <c r="I32" s="34"/>
      <c r="J32" s="27"/>
      <c r="K32" s="27"/>
      <c r="L32" s="27"/>
      <c r="M32" s="27"/>
    </row>
    <row r="33" spans="1:13" s="146" customFormat="1" ht="9.75" customHeight="1" x14ac:dyDescent="0.2">
      <c r="A33" s="861" t="s">
        <v>53</v>
      </c>
      <c r="B33" s="926" t="s">
        <v>54</v>
      </c>
      <c r="C33" s="1081" t="s">
        <v>166</v>
      </c>
      <c r="D33" s="1084">
        <v>20</v>
      </c>
      <c r="E33" s="275"/>
      <c r="F33" s="40" t="s">
        <v>55</v>
      </c>
      <c r="G33" s="41" t="s">
        <v>30</v>
      </c>
      <c r="H33" s="617"/>
      <c r="I33" s="403" t="s">
        <v>57</v>
      </c>
      <c r="J33" s="642"/>
      <c r="K33" s="642">
        <v>0.5</v>
      </c>
      <c r="L33" s="26">
        <v>1</v>
      </c>
      <c r="M33" s="814" t="s">
        <v>33</v>
      </c>
    </row>
    <row r="34" spans="1:13" s="146" customFormat="1" ht="9.75" customHeight="1" x14ac:dyDescent="0.2">
      <c r="A34" s="893"/>
      <c r="B34" s="928"/>
      <c r="C34" s="1082"/>
      <c r="D34" s="1085"/>
      <c r="E34" s="276"/>
      <c r="F34" s="31" t="s">
        <v>56</v>
      </c>
      <c r="G34" s="29" t="s">
        <v>30</v>
      </c>
      <c r="H34" s="27"/>
      <c r="I34" s="390" t="s">
        <v>57</v>
      </c>
      <c r="J34" s="390"/>
      <c r="K34" s="390">
        <v>0.5</v>
      </c>
      <c r="L34" s="28">
        <v>1</v>
      </c>
      <c r="M34" s="806"/>
    </row>
    <row r="35" spans="1:13" s="146" customFormat="1" ht="9.75" customHeight="1" x14ac:dyDescent="0.2">
      <c r="A35" s="893"/>
      <c r="B35" s="928"/>
      <c r="C35" s="1082"/>
      <c r="D35" s="1085"/>
      <c r="E35" s="276"/>
      <c r="F35" s="43" t="s">
        <v>318</v>
      </c>
      <c r="G35" s="27" t="s">
        <v>30</v>
      </c>
      <c r="H35" s="126"/>
      <c r="I35" s="28" t="s">
        <v>57</v>
      </c>
      <c r="J35" s="28"/>
      <c r="K35" s="28">
        <v>0.5</v>
      </c>
      <c r="L35" s="29">
        <v>1</v>
      </c>
      <c r="M35" s="806"/>
    </row>
    <row r="36" spans="1:13" s="146" customFormat="1" ht="9.75" customHeight="1" x14ac:dyDescent="0.2">
      <c r="A36" s="893"/>
      <c r="B36" s="928"/>
      <c r="C36" s="1082"/>
      <c r="D36" s="1085"/>
      <c r="E36" s="276"/>
      <c r="F36" s="43" t="s">
        <v>59</v>
      </c>
      <c r="G36" s="27" t="s">
        <v>30</v>
      </c>
      <c r="H36" s="242"/>
      <c r="I36" s="28" t="s">
        <v>57</v>
      </c>
      <c r="J36" s="28"/>
      <c r="K36" s="28">
        <v>0.5</v>
      </c>
      <c r="L36" s="27">
        <v>1</v>
      </c>
      <c r="M36" s="806"/>
    </row>
    <row r="37" spans="1:13" s="146" customFormat="1" ht="9.75" customHeight="1" x14ac:dyDescent="0.2">
      <c r="A37" s="893"/>
      <c r="B37" s="928"/>
      <c r="C37" s="1082"/>
      <c r="D37" s="1085"/>
      <c r="E37" s="276"/>
      <c r="F37" s="646" t="s">
        <v>461</v>
      </c>
      <c r="G37" s="617" t="s">
        <v>30</v>
      </c>
      <c r="H37" s="127"/>
      <c r="I37" s="618" t="s">
        <v>57</v>
      </c>
      <c r="J37" s="618"/>
      <c r="K37" s="618">
        <v>0.5</v>
      </c>
      <c r="L37" s="617">
        <v>1</v>
      </c>
      <c r="M37" s="806"/>
    </row>
    <row r="38" spans="1:13" s="146" customFormat="1" ht="9.75" customHeight="1" x14ac:dyDescent="0.2">
      <c r="A38" s="893"/>
      <c r="B38" s="928"/>
      <c r="C38" s="1082"/>
      <c r="D38" s="1085"/>
      <c r="E38" s="276"/>
      <c r="F38" s="315" t="s">
        <v>319</v>
      </c>
      <c r="G38" s="617" t="s">
        <v>30</v>
      </c>
      <c r="H38" s="127"/>
      <c r="I38" s="618" t="s">
        <v>57</v>
      </c>
      <c r="J38" s="618"/>
      <c r="K38" s="618">
        <v>0.5</v>
      </c>
      <c r="L38" s="617">
        <v>1</v>
      </c>
      <c r="M38" s="806"/>
    </row>
    <row r="39" spans="1:13" s="146" customFormat="1" ht="9.75" customHeight="1" x14ac:dyDescent="0.2">
      <c r="A39" s="893"/>
      <c r="B39" s="928"/>
      <c r="C39" s="1082"/>
      <c r="D39" s="1085"/>
      <c r="E39" s="276"/>
      <c r="F39" s="264" t="s">
        <v>58</v>
      </c>
      <c r="G39" s="617" t="s">
        <v>30</v>
      </c>
      <c r="H39" s="127"/>
      <c r="I39" s="618" t="s">
        <v>57</v>
      </c>
      <c r="J39" s="618"/>
      <c r="K39" s="618">
        <v>0.5</v>
      </c>
      <c r="L39" s="617">
        <v>1</v>
      </c>
      <c r="M39" s="806"/>
    </row>
    <row r="40" spans="1:13" s="146" customFormat="1" ht="9.75" customHeight="1" x14ac:dyDescent="0.2">
      <c r="A40" s="893"/>
      <c r="B40" s="928"/>
      <c r="C40" s="1082"/>
      <c r="D40" s="1085"/>
      <c r="E40" s="276"/>
      <c r="F40" s="646" t="s">
        <v>60</v>
      </c>
      <c r="G40" s="617" t="s">
        <v>30</v>
      </c>
      <c r="H40" s="127"/>
      <c r="I40" s="618" t="s">
        <v>57</v>
      </c>
      <c r="J40" s="618"/>
      <c r="K40" s="618">
        <v>0.5</v>
      </c>
      <c r="L40" s="617">
        <v>1</v>
      </c>
      <c r="M40" s="806"/>
    </row>
    <row r="41" spans="1:13" s="146" customFormat="1" ht="9.75" customHeight="1" x14ac:dyDescent="0.2">
      <c r="A41" s="893"/>
      <c r="B41" s="928"/>
      <c r="C41" s="1082"/>
      <c r="D41" s="1085"/>
      <c r="E41" s="276"/>
      <c r="F41" s="645" t="s">
        <v>320</v>
      </c>
      <c r="G41" s="617" t="s">
        <v>30</v>
      </c>
      <c r="H41" s="127"/>
      <c r="I41" s="618" t="s">
        <v>57</v>
      </c>
      <c r="J41" s="618"/>
      <c r="K41" s="618">
        <v>0.5</v>
      </c>
      <c r="L41" s="617">
        <v>1</v>
      </c>
      <c r="M41" s="806"/>
    </row>
    <row r="42" spans="1:13" s="146" customFormat="1" ht="9.75" customHeight="1" x14ac:dyDescent="0.2">
      <c r="A42" s="894"/>
      <c r="B42" s="929"/>
      <c r="C42" s="1083"/>
      <c r="D42" s="1086"/>
      <c r="E42" s="276"/>
      <c r="F42" s="647" t="s">
        <v>321</v>
      </c>
      <c r="G42" s="27" t="s">
        <v>30</v>
      </c>
      <c r="H42" s="127"/>
      <c r="I42" s="34" t="s">
        <v>57</v>
      </c>
      <c r="J42" s="34"/>
      <c r="K42" s="34">
        <v>0.5</v>
      </c>
      <c r="L42" s="27">
        <v>1</v>
      </c>
      <c r="M42" s="812"/>
    </row>
    <row r="43" spans="1:13" s="146" customFormat="1" ht="13.5" customHeight="1" x14ac:dyDescent="0.2">
      <c r="A43" s="861" t="s">
        <v>61</v>
      </c>
      <c r="B43" s="137" t="s">
        <v>170</v>
      </c>
      <c r="C43" s="1081" t="s">
        <v>166</v>
      </c>
      <c r="D43" s="279">
        <v>10</v>
      </c>
      <c r="E43" s="279"/>
      <c r="F43" s="654" t="s">
        <v>208</v>
      </c>
      <c r="G43" s="331" t="s">
        <v>64</v>
      </c>
      <c r="H43" s="331" t="s">
        <v>49</v>
      </c>
      <c r="I43" s="331" t="s">
        <v>65</v>
      </c>
      <c r="J43" s="331">
        <v>0.25</v>
      </c>
      <c r="K43" s="331">
        <v>0.05</v>
      </c>
      <c r="L43" s="331">
        <v>0.3</v>
      </c>
      <c r="M43" s="619" t="s">
        <v>33</v>
      </c>
    </row>
    <row r="44" spans="1:13" s="146" customFormat="1" ht="9.75" customHeight="1" x14ac:dyDescent="0.2">
      <c r="A44" s="893"/>
      <c r="B44" s="918" t="s">
        <v>171</v>
      </c>
      <c r="C44" s="1108"/>
      <c r="D44" s="1084">
        <v>30</v>
      </c>
      <c r="E44" s="282"/>
      <c r="F44" s="655"/>
      <c r="G44" s="656"/>
      <c r="H44" s="657"/>
      <c r="I44" s="403"/>
      <c r="J44" s="658"/>
      <c r="K44" s="650"/>
      <c r="L44" s="658"/>
      <c r="M44" s="659"/>
    </row>
    <row r="45" spans="1:13" s="146" customFormat="1" ht="9.75" customHeight="1" x14ac:dyDescent="0.2">
      <c r="A45" s="893"/>
      <c r="B45" s="918"/>
      <c r="C45" s="1108"/>
      <c r="D45" s="1123"/>
      <c r="E45" s="282"/>
      <c r="F45" s="182" t="s">
        <v>171</v>
      </c>
      <c r="G45" s="171" t="s">
        <v>64</v>
      </c>
      <c r="H45" s="170"/>
      <c r="I45" s="172" t="s">
        <v>65</v>
      </c>
      <c r="J45" s="100"/>
      <c r="K45" s="651">
        <v>0.5</v>
      </c>
      <c r="L45" s="435">
        <v>1</v>
      </c>
      <c r="M45" s="100" t="s">
        <v>73</v>
      </c>
    </row>
    <row r="46" spans="1:13" s="146" customFormat="1" ht="9.75" customHeight="1" x14ac:dyDescent="0.2">
      <c r="A46" s="893"/>
      <c r="B46" s="918"/>
      <c r="C46" s="1108"/>
      <c r="D46" s="1123"/>
      <c r="E46" s="282"/>
      <c r="F46" s="167"/>
      <c r="G46" s="171"/>
      <c r="H46" s="100"/>
      <c r="I46" s="172"/>
      <c r="J46" s="100"/>
      <c r="K46" s="172"/>
      <c r="L46" s="100"/>
      <c r="M46" s="100"/>
    </row>
    <row r="47" spans="1:13" s="146" customFormat="1" ht="9.75" customHeight="1" x14ac:dyDescent="0.2">
      <c r="A47" s="894"/>
      <c r="B47" s="919"/>
      <c r="C47" s="1109"/>
      <c r="D47" s="1124"/>
      <c r="E47" s="284"/>
      <c r="F47" s="213"/>
      <c r="G47" s="173"/>
      <c r="H47" s="174"/>
      <c r="I47" s="174"/>
      <c r="J47" s="175"/>
      <c r="K47" s="174"/>
      <c r="L47" s="174"/>
      <c r="M47" s="166"/>
    </row>
    <row r="48" spans="1:13" s="146" customFormat="1" ht="20.100000000000001" customHeight="1" x14ac:dyDescent="0.2">
      <c r="A48" s="937" t="s">
        <v>14</v>
      </c>
      <c r="B48" s="938"/>
      <c r="C48" s="1142" t="s">
        <v>8</v>
      </c>
      <c r="D48" s="1143"/>
      <c r="E48" s="285"/>
      <c r="F48" s="1110" t="s">
        <v>15</v>
      </c>
      <c r="G48" s="1033" t="s">
        <v>16</v>
      </c>
      <c r="H48" s="1033" t="s">
        <v>17</v>
      </c>
      <c r="I48" s="1033" t="s">
        <v>18</v>
      </c>
      <c r="J48" s="1033" t="s">
        <v>146</v>
      </c>
      <c r="K48" s="1033" t="s">
        <v>20</v>
      </c>
      <c r="L48" s="1033" t="s">
        <v>21</v>
      </c>
      <c r="M48" s="1087" t="s">
        <v>167</v>
      </c>
    </row>
    <row r="49" spans="1:13" s="146" customFormat="1" ht="34.5" customHeight="1" x14ac:dyDescent="0.2">
      <c r="A49" s="939"/>
      <c r="B49" s="940"/>
      <c r="C49" s="286" t="s">
        <v>26</v>
      </c>
      <c r="D49" s="287" t="s">
        <v>13</v>
      </c>
      <c r="E49" s="288"/>
      <c r="F49" s="1111"/>
      <c r="G49" s="1034"/>
      <c r="H49" s="1034"/>
      <c r="I49" s="1034"/>
      <c r="J49" s="1034"/>
      <c r="K49" s="1034"/>
      <c r="L49" s="1034"/>
      <c r="M49" s="1088"/>
    </row>
    <row r="50" spans="1:13" s="146" customFormat="1" ht="12" customHeight="1" x14ac:dyDescent="0.2">
      <c r="A50" s="1128" t="s">
        <v>74</v>
      </c>
      <c r="B50" s="1046" t="s">
        <v>75</v>
      </c>
      <c r="C50" s="1144" t="s">
        <v>166</v>
      </c>
      <c r="D50" s="1147">
        <v>30</v>
      </c>
      <c r="E50" s="588">
        <v>5</v>
      </c>
      <c r="F50" s="243" t="s">
        <v>335</v>
      </c>
      <c r="G50" s="168" t="s">
        <v>79</v>
      </c>
      <c r="H50" s="648"/>
      <c r="I50" s="29" t="s">
        <v>57</v>
      </c>
      <c r="J50" s="648"/>
      <c r="K50" s="685">
        <v>25</v>
      </c>
      <c r="L50" s="410">
        <v>100</v>
      </c>
      <c r="M50" s="814" t="s">
        <v>73</v>
      </c>
    </row>
    <row r="51" spans="1:13" s="146" customFormat="1" ht="9.75" customHeight="1" x14ac:dyDescent="0.2">
      <c r="A51" s="1129"/>
      <c r="B51" s="1067"/>
      <c r="C51" s="1145"/>
      <c r="D51" s="1148"/>
      <c r="E51" s="589"/>
      <c r="F51" s="667" t="s">
        <v>407</v>
      </c>
      <c r="G51" s="100" t="s">
        <v>79</v>
      </c>
      <c r="H51" s="435"/>
      <c r="I51" s="29" t="s">
        <v>57</v>
      </c>
      <c r="J51" s="435"/>
      <c r="K51" s="410">
        <v>25</v>
      </c>
      <c r="L51" s="410">
        <v>100</v>
      </c>
      <c r="M51" s="806"/>
    </row>
    <row r="52" spans="1:13" s="146" customFormat="1" ht="9.75" customHeight="1" x14ac:dyDescent="0.2">
      <c r="A52" s="1129"/>
      <c r="B52" s="1067"/>
      <c r="C52" s="1145"/>
      <c r="D52" s="1148"/>
      <c r="E52" s="589"/>
      <c r="F52" s="668" t="s">
        <v>338</v>
      </c>
      <c r="G52" s="100" t="s">
        <v>79</v>
      </c>
      <c r="H52" s="435"/>
      <c r="I52" s="29" t="s">
        <v>57</v>
      </c>
      <c r="J52" s="435"/>
      <c r="K52" s="410">
        <v>25</v>
      </c>
      <c r="L52" s="410">
        <v>100</v>
      </c>
      <c r="M52" s="806"/>
    </row>
    <row r="53" spans="1:13" s="146" customFormat="1" ht="9.75" customHeight="1" x14ac:dyDescent="0.2">
      <c r="A53" s="1129"/>
      <c r="B53" s="1067"/>
      <c r="C53" s="1145"/>
      <c r="D53" s="1148"/>
      <c r="E53" s="589"/>
      <c r="F53" s="668" t="s">
        <v>287</v>
      </c>
      <c r="G53" s="100" t="s">
        <v>79</v>
      </c>
      <c r="H53" s="649"/>
      <c r="I53" s="29" t="s">
        <v>57</v>
      </c>
      <c r="J53" s="650"/>
      <c r="K53" s="410">
        <v>25</v>
      </c>
      <c r="L53" s="410">
        <v>100</v>
      </c>
      <c r="M53" s="806"/>
    </row>
    <row r="54" spans="1:13" s="146" customFormat="1" ht="9.75" customHeight="1" x14ac:dyDescent="0.2">
      <c r="A54" s="1129"/>
      <c r="B54" s="1067"/>
      <c r="C54" s="1145"/>
      <c r="D54" s="1148"/>
      <c r="E54" s="589"/>
      <c r="F54" s="31" t="s">
        <v>418</v>
      </c>
      <c r="G54" s="100" t="s">
        <v>79</v>
      </c>
      <c r="H54" s="435"/>
      <c r="I54" s="29" t="s">
        <v>57</v>
      </c>
      <c r="J54" s="435"/>
      <c r="K54" s="410">
        <v>25</v>
      </c>
      <c r="L54" s="410">
        <v>100</v>
      </c>
      <c r="M54" s="806"/>
    </row>
    <row r="55" spans="1:13" s="146" customFormat="1" ht="9.75" customHeight="1" x14ac:dyDescent="0.2">
      <c r="A55" s="1129"/>
      <c r="B55" s="1067"/>
      <c r="C55" s="1145"/>
      <c r="D55" s="1148"/>
      <c r="E55" s="589"/>
      <c r="F55" s="667" t="s">
        <v>419</v>
      </c>
      <c r="G55" s="100" t="s">
        <v>79</v>
      </c>
      <c r="H55" s="435"/>
      <c r="I55" s="29" t="s">
        <v>57</v>
      </c>
      <c r="J55" s="390"/>
      <c r="K55" s="390">
        <v>25</v>
      </c>
      <c r="L55" s="410">
        <v>100</v>
      </c>
      <c r="M55" s="806"/>
    </row>
    <row r="56" spans="1:13" s="146" customFormat="1" ht="9.75" customHeight="1" x14ac:dyDescent="0.2">
      <c r="A56" s="1129"/>
      <c r="B56" s="1067"/>
      <c r="C56" s="1145"/>
      <c r="D56" s="1148"/>
      <c r="E56" s="589"/>
      <c r="F56" s="667" t="s">
        <v>420</v>
      </c>
      <c r="G56" s="100" t="s">
        <v>79</v>
      </c>
      <c r="H56" s="650"/>
      <c r="I56" s="29" t="s">
        <v>57</v>
      </c>
      <c r="J56" s="594"/>
      <c r="K56" s="390">
        <v>25</v>
      </c>
      <c r="L56" s="410">
        <v>100</v>
      </c>
      <c r="M56" s="806"/>
    </row>
    <row r="57" spans="1:13" s="146" customFormat="1" ht="9.75" customHeight="1" x14ac:dyDescent="0.2">
      <c r="A57" s="1129"/>
      <c r="B57" s="1067"/>
      <c r="C57" s="1145"/>
      <c r="D57" s="1148"/>
      <c r="E57" s="589"/>
      <c r="F57" s="667" t="s">
        <v>339</v>
      </c>
      <c r="G57" s="100" t="s">
        <v>79</v>
      </c>
      <c r="H57" s="435"/>
      <c r="I57" s="29" t="s">
        <v>57</v>
      </c>
      <c r="J57" s="390"/>
      <c r="K57" s="403">
        <v>25</v>
      </c>
      <c r="L57" s="410">
        <v>100</v>
      </c>
      <c r="M57" s="806"/>
    </row>
    <row r="58" spans="1:13" s="146" customFormat="1" ht="9.75" customHeight="1" x14ac:dyDescent="0.2">
      <c r="A58" s="1129"/>
      <c r="B58" s="1067"/>
      <c r="C58" s="1145"/>
      <c r="D58" s="1148"/>
      <c r="E58" s="590"/>
      <c r="F58" s="46" t="s">
        <v>289</v>
      </c>
      <c r="G58" s="174" t="s">
        <v>79</v>
      </c>
      <c r="H58" s="686"/>
      <c r="I58" s="34" t="s">
        <v>57</v>
      </c>
      <c r="J58" s="624"/>
      <c r="K58" s="687">
        <v>25</v>
      </c>
      <c r="L58" s="408">
        <v>100</v>
      </c>
      <c r="M58" s="812"/>
    </row>
    <row r="59" spans="1:13" s="146" customFormat="1" ht="9.75" customHeight="1" x14ac:dyDescent="0.2">
      <c r="A59" s="1129"/>
      <c r="B59" s="1067"/>
      <c r="C59" s="1145"/>
      <c r="D59" s="1148"/>
      <c r="E59" s="289"/>
      <c r="F59" s="30"/>
      <c r="G59" s="168"/>
      <c r="H59" s="169"/>
      <c r="I59" s="669"/>
      <c r="J59" s="582"/>
      <c r="K59" s="669"/>
      <c r="L59" s="594"/>
      <c r="M59" s="169"/>
    </row>
    <row r="60" spans="1:13" s="146" customFormat="1" ht="16.5" customHeight="1" x14ac:dyDescent="0.2">
      <c r="A60" s="1129"/>
      <c r="B60" s="1067"/>
      <c r="C60" s="1145"/>
      <c r="D60" s="1148"/>
      <c r="E60" s="289"/>
      <c r="F60" s="76" t="s">
        <v>340</v>
      </c>
      <c r="G60" s="652" t="s">
        <v>64</v>
      </c>
      <c r="H60" s="630"/>
      <c r="I60" s="29" t="s">
        <v>57</v>
      </c>
      <c r="J60" s="630"/>
      <c r="K60" s="653">
        <v>10</v>
      </c>
      <c r="L60" s="390">
        <v>115</v>
      </c>
      <c r="M60" s="805" t="s">
        <v>431</v>
      </c>
    </row>
    <row r="61" spans="1:13" s="146" customFormat="1" ht="13.5" customHeight="1" x14ac:dyDescent="0.2">
      <c r="A61" s="1129"/>
      <c r="B61" s="1067"/>
      <c r="C61" s="1145"/>
      <c r="D61" s="1148"/>
      <c r="E61" s="289">
        <v>10</v>
      </c>
      <c r="F61" s="38" t="s">
        <v>406</v>
      </c>
      <c r="G61" s="29" t="s">
        <v>64</v>
      </c>
      <c r="H61" s="631"/>
      <c r="I61" s="29" t="s">
        <v>57</v>
      </c>
      <c r="J61" s="403"/>
      <c r="K61" s="631">
        <v>5</v>
      </c>
      <c r="L61" s="410">
        <v>10</v>
      </c>
      <c r="M61" s="809"/>
    </row>
    <row r="62" spans="1:13" s="146" customFormat="1" ht="9.75" customHeight="1" x14ac:dyDescent="0.2">
      <c r="A62" s="1129"/>
      <c r="B62" s="1067"/>
      <c r="C62" s="1145"/>
      <c r="D62" s="1148"/>
      <c r="E62" s="289"/>
      <c r="F62" s="38" t="s">
        <v>409</v>
      </c>
      <c r="G62" s="29" t="s">
        <v>64</v>
      </c>
      <c r="H62" s="631"/>
      <c r="I62" s="29" t="s">
        <v>57</v>
      </c>
      <c r="J62" s="403"/>
      <c r="K62" s="402">
        <v>10</v>
      </c>
      <c r="L62" s="410">
        <v>224</v>
      </c>
      <c r="M62" s="809"/>
    </row>
    <row r="63" spans="1:13" s="146" customFormat="1" ht="9.75" customHeight="1" x14ac:dyDescent="0.2">
      <c r="A63" s="1129"/>
      <c r="B63" s="1067"/>
      <c r="C63" s="1145"/>
      <c r="D63" s="1148"/>
      <c r="E63" s="289"/>
      <c r="F63" s="38" t="s">
        <v>410</v>
      </c>
      <c r="G63" s="29" t="s">
        <v>64</v>
      </c>
      <c r="H63" s="390"/>
      <c r="I63" s="29" t="s">
        <v>57</v>
      </c>
      <c r="J63" s="594"/>
      <c r="K63" s="390">
        <v>10</v>
      </c>
      <c r="L63" s="390">
        <v>177</v>
      </c>
      <c r="M63" s="809"/>
    </row>
    <row r="64" spans="1:13" s="146" customFormat="1" ht="9.75" customHeight="1" x14ac:dyDescent="0.2">
      <c r="A64" s="1129"/>
      <c r="B64" s="1067"/>
      <c r="C64" s="1145"/>
      <c r="D64" s="1148"/>
      <c r="E64" s="289"/>
      <c r="F64" s="38" t="s">
        <v>408</v>
      </c>
      <c r="G64" s="29" t="s">
        <v>64</v>
      </c>
      <c r="H64" s="390"/>
      <c r="I64" s="29" t="s">
        <v>57</v>
      </c>
      <c r="J64" s="390"/>
      <c r="K64" s="390">
        <v>10</v>
      </c>
      <c r="L64" s="594">
        <v>233</v>
      </c>
      <c r="M64" s="813"/>
    </row>
    <row r="65" spans="1:20" s="146" customFormat="1" ht="9.75" customHeight="1" x14ac:dyDescent="0.2">
      <c r="A65" s="1129"/>
      <c r="B65" s="1067"/>
      <c r="C65" s="1145"/>
      <c r="D65" s="1148"/>
      <c r="E65" s="289"/>
      <c r="F65" s="38"/>
      <c r="G65" s="585"/>
      <c r="H65" s="60"/>
      <c r="I65" s="64"/>
      <c r="J65" s="624"/>
      <c r="K65" s="61"/>
      <c r="L65" s="34"/>
      <c r="M65" s="581"/>
    </row>
    <row r="66" spans="1:20" s="162" customFormat="1" ht="9.75" customHeight="1" x14ac:dyDescent="0.2">
      <c r="A66" s="1129"/>
      <c r="B66" s="1067"/>
      <c r="C66" s="1145"/>
      <c r="D66" s="1148"/>
      <c r="E66" s="1125">
        <v>15</v>
      </c>
      <c r="F66" s="679" t="s">
        <v>328</v>
      </c>
      <c r="G66" s="605" t="s">
        <v>76</v>
      </c>
      <c r="H66" s="605"/>
      <c r="I66" s="605" t="s">
        <v>57</v>
      </c>
      <c r="J66" s="767"/>
      <c r="K66" s="605">
        <v>10</v>
      </c>
      <c r="L66" s="760" t="s">
        <v>471</v>
      </c>
      <c r="M66" s="808" t="s">
        <v>33</v>
      </c>
    </row>
    <row r="67" spans="1:20" s="162" customFormat="1" ht="9.75" customHeight="1" x14ac:dyDescent="0.2">
      <c r="A67" s="1129"/>
      <c r="B67" s="1067"/>
      <c r="C67" s="1145"/>
      <c r="D67" s="1148"/>
      <c r="E67" s="1126"/>
      <c r="F67" s="609" t="s">
        <v>213</v>
      </c>
      <c r="G67" s="606" t="s">
        <v>76</v>
      </c>
      <c r="H67" s="586"/>
      <c r="I67" s="606" t="s">
        <v>57</v>
      </c>
      <c r="J67" s="768"/>
      <c r="K67" s="583">
        <v>10</v>
      </c>
      <c r="L67" s="758" t="s">
        <v>471</v>
      </c>
      <c r="M67" s="809"/>
    </row>
    <row r="68" spans="1:20" s="162" customFormat="1" ht="9.75" customHeight="1" x14ac:dyDescent="0.2">
      <c r="A68" s="1129"/>
      <c r="B68" s="1067"/>
      <c r="C68" s="1145"/>
      <c r="D68" s="1148"/>
      <c r="E68" s="1126"/>
      <c r="F68" s="607" t="s">
        <v>341</v>
      </c>
      <c r="G68" s="606" t="s">
        <v>76</v>
      </c>
      <c r="H68" s="586" t="s">
        <v>172</v>
      </c>
      <c r="I68" s="606" t="s">
        <v>57</v>
      </c>
      <c r="J68" s="608">
        <v>12.5</v>
      </c>
      <c r="K68" s="606">
        <v>10</v>
      </c>
      <c r="L68" s="606" t="s">
        <v>204</v>
      </c>
      <c r="M68" s="809"/>
    </row>
    <row r="69" spans="1:20" s="162" customFormat="1" ht="9.75" customHeight="1" x14ac:dyDescent="0.2">
      <c r="A69" s="1129"/>
      <c r="B69" s="1067"/>
      <c r="C69" s="1145"/>
      <c r="D69" s="1148"/>
      <c r="E69" s="1126"/>
      <c r="F69" s="609" t="s">
        <v>342</v>
      </c>
      <c r="G69" s="606" t="s">
        <v>76</v>
      </c>
      <c r="H69" s="586" t="s">
        <v>172</v>
      </c>
      <c r="I69" s="606" t="s">
        <v>57</v>
      </c>
      <c r="J69" s="608">
        <v>50</v>
      </c>
      <c r="K69" s="606">
        <v>10</v>
      </c>
      <c r="L69" s="606" t="s">
        <v>463</v>
      </c>
      <c r="M69" s="809"/>
    </row>
    <row r="70" spans="1:20" s="162" customFormat="1" ht="12.75" customHeight="1" x14ac:dyDescent="0.2">
      <c r="A70" s="1129"/>
      <c r="B70" s="1067"/>
      <c r="C70" s="1145"/>
      <c r="D70" s="1148"/>
      <c r="E70" s="1126"/>
      <c r="F70" s="609" t="s">
        <v>327</v>
      </c>
      <c r="G70" s="606" t="s">
        <v>76</v>
      </c>
      <c r="H70" s="586" t="s">
        <v>172</v>
      </c>
      <c r="I70" s="606" t="s">
        <v>57</v>
      </c>
      <c r="J70" s="610">
        <v>250</v>
      </c>
      <c r="K70" s="606">
        <v>10</v>
      </c>
      <c r="L70" s="606" t="s">
        <v>464</v>
      </c>
      <c r="M70" s="809"/>
    </row>
    <row r="71" spans="1:20" s="162" customFormat="1" ht="13.5" customHeight="1" thickBot="1" x14ac:dyDescent="0.25">
      <c r="A71" s="1130"/>
      <c r="B71" s="1047"/>
      <c r="C71" s="1146"/>
      <c r="D71" s="1149"/>
      <c r="E71" s="1127"/>
      <c r="F71" s="680" t="s">
        <v>294</v>
      </c>
      <c r="G71" s="611" t="s">
        <v>76</v>
      </c>
      <c r="H71" s="584" t="s">
        <v>172</v>
      </c>
      <c r="I71" s="611" t="s">
        <v>57</v>
      </c>
      <c r="J71" s="612">
        <v>80</v>
      </c>
      <c r="K71" s="611">
        <v>10</v>
      </c>
      <c r="L71" s="611" t="s">
        <v>176</v>
      </c>
      <c r="M71" s="810"/>
    </row>
    <row r="72" spans="1:20" s="146" customFormat="1" ht="20.25" customHeight="1" thickBot="1" x14ac:dyDescent="0.25">
      <c r="A72" s="1056" t="s">
        <v>80</v>
      </c>
      <c r="B72" s="1057"/>
      <c r="C72" s="290" t="s">
        <v>166</v>
      </c>
      <c r="D72" s="291"/>
      <c r="E72" s="291"/>
      <c r="F72" s="308"/>
      <c r="G72" s="307"/>
      <c r="H72" s="1150"/>
      <c r="I72" s="1150"/>
      <c r="J72" s="1150"/>
      <c r="K72" s="1150"/>
      <c r="L72" s="1150"/>
      <c r="M72" s="1151"/>
    </row>
    <row r="73" spans="1:20" s="146" customFormat="1" ht="9.75" customHeight="1" x14ac:dyDescent="0.2">
      <c r="A73" s="861" t="s">
        <v>81</v>
      </c>
      <c r="B73" s="895" t="s">
        <v>82</v>
      </c>
      <c r="C73" s="1136"/>
      <c r="D73" s="1122">
        <v>50</v>
      </c>
      <c r="E73" s="1084">
        <v>10</v>
      </c>
      <c r="F73" s="373" t="s">
        <v>343</v>
      </c>
      <c r="G73" s="374" t="s">
        <v>79</v>
      </c>
      <c r="H73" s="375"/>
      <c r="I73" s="374" t="s">
        <v>84</v>
      </c>
      <c r="J73" s="375"/>
      <c r="K73" s="374">
        <v>8</v>
      </c>
      <c r="L73" s="374">
        <v>108</v>
      </c>
      <c r="M73" s="808" t="s">
        <v>431</v>
      </c>
    </row>
    <row r="74" spans="1:20" s="146" customFormat="1" ht="9.75" customHeight="1" x14ac:dyDescent="0.2">
      <c r="A74" s="893"/>
      <c r="B74" s="896"/>
      <c r="C74" s="1136"/>
      <c r="D74" s="1137"/>
      <c r="E74" s="1123"/>
      <c r="F74" s="745" t="s">
        <v>344</v>
      </c>
      <c r="G74" s="390" t="s">
        <v>79</v>
      </c>
      <c r="H74" s="746"/>
      <c r="I74" s="435" t="s">
        <v>84</v>
      </c>
      <c r="J74" s="746"/>
      <c r="K74" s="390">
        <v>6</v>
      </c>
      <c r="L74" s="29">
        <v>108</v>
      </c>
      <c r="M74" s="809"/>
    </row>
    <row r="75" spans="1:20" s="146" customFormat="1" ht="9.75" customHeight="1" x14ac:dyDescent="0.2">
      <c r="A75" s="893"/>
      <c r="B75" s="896"/>
      <c r="C75" s="1120"/>
      <c r="D75" s="1117"/>
      <c r="E75" s="1123"/>
      <c r="F75" s="745" t="s">
        <v>345</v>
      </c>
      <c r="G75" s="390" t="s">
        <v>79</v>
      </c>
      <c r="H75" s="746"/>
      <c r="I75" s="435" t="s">
        <v>84</v>
      </c>
      <c r="J75" s="746"/>
      <c r="K75" s="390">
        <v>6</v>
      </c>
      <c r="L75" s="29">
        <v>115</v>
      </c>
      <c r="M75" s="809"/>
      <c r="N75" s="697"/>
      <c r="O75" s="697"/>
      <c r="P75" s="697"/>
      <c r="Q75" s="697"/>
      <c r="R75" s="697"/>
      <c r="S75" s="697"/>
      <c r="T75" s="697"/>
    </row>
    <row r="76" spans="1:20" s="146" customFormat="1" ht="9.75" customHeight="1" x14ac:dyDescent="0.2">
      <c r="A76" s="893"/>
      <c r="B76" s="896"/>
      <c r="C76" s="1120"/>
      <c r="D76" s="1117"/>
      <c r="E76" s="1124"/>
      <c r="F76" s="747" t="s">
        <v>346</v>
      </c>
      <c r="G76" s="716" t="s">
        <v>79</v>
      </c>
      <c r="H76" s="748"/>
      <c r="I76" s="749" t="s">
        <v>84</v>
      </c>
      <c r="J76" s="748"/>
      <c r="K76" s="716">
        <v>8</v>
      </c>
      <c r="L76" s="35">
        <v>111</v>
      </c>
      <c r="M76" s="810"/>
      <c r="N76" s="697"/>
      <c r="O76" s="697"/>
      <c r="P76" s="697"/>
      <c r="Q76" s="697"/>
      <c r="R76" s="697"/>
      <c r="S76" s="697"/>
      <c r="T76" s="697"/>
    </row>
    <row r="77" spans="1:20" s="146" customFormat="1" ht="9.75" customHeight="1" x14ac:dyDescent="0.2">
      <c r="A77" s="893"/>
      <c r="B77" s="896"/>
      <c r="C77" s="1120"/>
      <c r="D77" s="1152"/>
      <c r="E77" s="316"/>
      <c r="F77" s="689"/>
      <c r="G77" s="642"/>
      <c r="H77" s="659"/>
      <c r="I77" s="659"/>
      <c r="J77" s="659"/>
      <c r="K77" s="715"/>
      <c r="L77" s="61"/>
      <c r="M77" s="208"/>
      <c r="N77" s="626"/>
      <c r="O77" s="690"/>
      <c r="P77" s="626"/>
      <c r="Q77" s="690"/>
      <c r="R77" s="658"/>
      <c r="S77" s="697"/>
      <c r="T77" s="697"/>
    </row>
    <row r="78" spans="1:20" s="146" customFormat="1" ht="9.75" customHeight="1" x14ac:dyDescent="0.2">
      <c r="A78" s="893"/>
      <c r="B78" s="896"/>
      <c r="C78" s="1120"/>
      <c r="D78" s="1152"/>
      <c r="E78" s="316">
        <v>30</v>
      </c>
      <c r="F78" s="633" t="s">
        <v>347</v>
      </c>
      <c r="G78" s="408" t="s">
        <v>64</v>
      </c>
      <c r="H78" s="750"/>
      <c r="I78" s="408" t="s">
        <v>83</v>
      </c>
      <c r="J78" s="751"/>
      <c r="K78" s="408">
        <v>1.5</v>
      </c>
      <c r="L78" s="34">
        <v>1.5</v>
      </c>
      <c r="M78" s="390" t="s">
        <v>73</v>
      </c>
      <c r="N78" s="626"/>
      <c r="O78" s="690"/>
      <c r="P78" s="626"/>
      <c r="Q78" s="690"/>
      <c r="R78" s="658"/>
      <c r="S78" s="697"/>
      <c r="T78" s="697"/>
    </row>
    <row r="79" spans="1:20" s="146" customFormat="1" ht="9.75" customHeight="1" x14ac:dyDescent="0.2">
      <c r="A79" s="893"/>
      <c r="B79" s="896"/>
      <c r="C79" s="1120"/>
      <c r="D79" s="1152"/>
      <c r="E79" s="281"/>
      <c r="F79" s="629"/>
      <c r="G79" s="390"/>
      <c r="H79" s="711"/>
      <c r="I79" s="390"/>
      <c r="J79" s="603"/>
      <c r="K79" s="435"/>
      <c r="L79" s="402"/>
      <c r="M79" s="712"/>
      <c r="N79" s="626"/>
      <c r="O79" s="690"/>
      <c r="P79" s="626"/>
      <c r="Q79" s="690"/>
      <c r="R79" s="658"/>
      <c r="S79" s="697"/>
      <c r="T79" s="697"/>
    </row>
    <row r="80" spans="1:20" s="146" customFormat="1" ht="9.75" customHeight="1" x14ac:dyDescent="0.2">
      <c r="A80" s="893"/>
      <c r="B80" s="896"/>
      <c r="C80" s="1120"/>
      <c r="D80" s="1152"/>
      <c r="E80" s="592"/>
      <c r="F80" s="629"/>
      <c r="G80" s="390"/>
      <c r="H80" s="711"/>
      <c r="I80" s="390"/>
      <c r="J80" s="603"/>
      <c r="K80" s="435"/>
      <c r="L80" s="390"/>
      <c r="M80" s="753"/>
      <c r="N80" s="626"/>
      <c r="O80" s="690"/>
      <c r="P80" s="626"/>
      <c r="Q80" s="690"/>
      <c r="R80" s="692"/>
      <c r="S80" s="697"/>
      <c r="T80" s="697"/>
    </row>
    <row r="81" spans="1:20" s="146" customFormat="1" ht="9.75" customHeight="1" x14ac:dyDescent="0.2">
      <c r="A81" s="893"/>
      <c r="B81" s="896"/>
      <c r="C81" s="1120"/>
      <c r="D81" s="1152"/>
      <c r="E81" s="1085">
        <v>10</v>
      </c>
      <c r="F81" s="629" t="s">
        <v>470</v>
      </c>
      <c r="G81" s="390" t="s">
        <v>79</v>
      </c>
      <c r="H81" s="711"/>
      <c r="I81" s="390" t="s">
        <v>83</v>
      </c>
      <c r="J81" s="603"/>
      <c r="K81" s="435">
        <v>10</v>
      </c>
      <c r="L81" s="762">
        <v>25</v>
      </c>
      <c r="M81" s="816" t="s">
        <v>73</v>
      </c>
      <c r="N81" s="626"/>
      <c r="O81" s="690"/>
      <c r="P81" s="626"/>
      <c r="Q81" s="690"/>
      <c r="R81" s="658"/>
      <c r="S81" s="697"/>
      <c r="T81" s="697"/>
    </row>
    <row r="82" spans="1:20" s="146" customFormat="1" ht="9.75" customHeight="1" x14ac:dyDescent="0.2">
      <c r="A82" s="893"/>
      <c r="B82" s="896"/>
      <c r="C82" s="1120"/>
      <c r="D82" s="1152"/>
      <c r="E82" s="1085"/>
      <c r="F82" s="629" t="s">
        <v>422</v>
      </c>
      <c r="G82" s="390" t="s">
        <v>79</v>
      </c>
      <c r="H82" s="711"/>
      <c r="I82" s="390" t="s">
        <v>83</v>
      </c>
      <c r="J82" s="603"/>
      <c r="K82" s="435">
        <v>10</v>
      </c>
      <c r="L82" s="390">
        <v>125</v>
      </c>
      <c r="M82" s="816"/>
      <c r="N82" s="626"/>
      <c r="O82" s="690"/>
      <c r="P82" s="626"/>
      <c r="Q82" s="690"/>
      <c r="R82" s="658"/>
      <c r="S82" s="697"/>
      <c r="T82" s="697"/>
    </row>
    <row r="83" spans="1:20" s="146" customFormat="1" ht="9.75" customHeight="1" x14ac:dyDescent="0.2">
      <c r="A83" s="893"/>
      <c r="B83" s="896"/>
      <c r="C83" s="1120"/>
      <c r="D83" s="1152"/>
      <c r="E83" s="1085"/>
      <c r="F83" s="629" t="s">
        <v>483</v>
      </c>
      <c r="G83" s="390" t="s">
        <v>79</v>
      </c>
      <c r="H83" s="711"/>
      <c r="I83" s="390" t="s">
        <v>83</v>
      </c>
      <c r="J83" s="752"/>
      <c r="K83" s="435">
        <v>25</v>
      </c>
      <c r="L83" s="390">
        <v>500</v>
      </c>
      <c r="M83" s="816"/>
      <c r="N83" s="626"/>
      <c r="O83" s="690"/>
      <c r="P83" s="626"/>
      <c r="Q83" s="690"/>
      <c r="R83" s="658"/>
      <c r="S83" s="697"/>
      <c r="T83" s="697"/>
    </row>
    <row r="84" spans="1:20" s="146" customFormat="1" ht="9.75" customHeight="1" x14ac:dyDescent="0.2">
      <c r="A84" s="893"/>
      <c r="B84" s="896"/>
      <c r="C84" s="1120"/>
      <c r="D84" s="1152"/>
      <c r="E84" s="1085"/>
      <c r="F84" s="638" t="s">
        <v>349</v>
      </c>
      <c r="G84" s="390" t="s">
        <v>79</v>
      </c>
      <c r="H84" s="603"/>
      <c r="I84" s="390" t="s">
        <v>83</v>
      </c>
      <c r="J84" s="711"/>
      <c r="K84" s="688">
        <v>12.5</v>
      </c>
      <c r="L84" s="761">
        <v>400</v>
      </c>
      <c r="M84" s="816"/>
      <c r="N84" s="626"/>
      <c r="O84" s="681"/>
      <c r="P84" s="626"/>
      <c r="Q84" s="681"/>
      <c r="R84" s="693"/>
      <c r="S84" s="697"/>
      <c r="T84" s="697"/>
    </row>
    <row r="85" spans="1:20" s="146" customFormat="1" ht="9.75" customHeight="1" x14ac:dyDescent="0.2">
      <c r="A85" s="893"/>
      <c r="B85" s="896"/>
      <c r="C85" s="1120"/>
      <c r="D85" s="1152"/>
      <c r="E85" s="1085"/>
      <c r="F85" s="629" t="s">
        <v>348</v>
      </c>
      <c r="G85" s="390" t="s">
        <v>79</v>
      </c>
      <c r="H85" s="711"/>
      <c r="I85" s="390" t="s">
        <v>83</v>
      </c>
      <c r="J85" s="711"/>
      <c r="K85" s="435">
        <v>25</v>
      </c>
      <c r="L85" s="390">
        <v>500</v>
      </c>
      <c r="M85" s="816"/>
      <c r="N85" s="626"/>
      <c r="O85" s="690"/>
      <c r="P85" s="626"/>
      <c r="Q85" s="690"/>
      <c r="R85" s="658"/>
      <c r="S85" s="697"/>
      <c r="T85" s="697"/>
    </row>
    <row r="86" spans="1:20" s="146" customFormat="1" ht="9.75" customHeight="1" x14ac:dyDescent="0.2">
      <c r="A86" s="894"/>
      <c r="B86" s="897"/>
      <c r="C86" s="1121"/>
      <c r="D86" s="1153"/>
      <c r="E86" s="1086"/>
      <c r="F86" s="629" t="s">
        <v>332</v>
      </c>
      <c r="G86" s="390" t="s">
        <v>79</v>
      </c>
      <c r="H86" s="711"/>
      <c r="I86" s="390" t="s">
        <v>83</v>
      </c>
      <c r="J86" s="711"/>
      <c r="K86" s="435">
        <v>10</v>
      </c>
      <c r="L86" s="408">
        <v>10</v>
      </c>
      <c r="M86" s="817"/>
      <c r="N86" s="697"/>
      <c r="O86" s="697"/>
      <c r="P86" s="697"/>
      <c r="Q86" s="697"/>
      <c r="R86" s="697"/>
      <c r="S86" s="697"/>
      <c r="T86" s="697"/>
    </row>
    <row r="87" spans="1:20" s="146" customFormat="1" ht="9.75" customHeight="1" x14ac:dyDescent="0.2">
      <c r="A87" s="861" t="s">
        <v>86</v>
      </c>
      <c r="B87" s="895" t="s">
        <v>87</v>
      </c>
      <c r="C87" s="1119"/>
      <c r="D87" s="1122"/>
      <c r="E87" s="280"/>
      <c r="F87" s="181"/>
      <c r="G87" s="179"/>
      <c r="H87" s="179"/>
      <c r="I87" s="179"/>
      <c r="J87" s="179"/>
      <c r="K87" s="179"/>
      <c r="L87" s="179"/>
      <c r="M87" s="100"/>
      <c r="N87" s="697"/>
      <c r="O87" s="697"/>
      <c r="P87" s="697"/>
      <c r="Q87" s="697"/>
      <c r="R87" s="697"/>
      <c r="S87" s="697"/>
      <c r="T87" s="697"/>
    </row>
    <row r="88" spans="1:20" s="146" customFormat="1" ht="9.75" customHeight="1" x14ac:dyDescent="0.2">
      <c r="A88" s="862"/>
      <c r="B88" s="896"/>
      <c r="C88" s="1120"/>
      <c r="D88" s="1117"/>
      <c r="E88" s="289"/>
      <c r="F88" s="182"/>
      <c r="G88" s="169"/>
      <c r="H88" s="169"/>
      <c r="I88" s="169"/>
      <c r="J88" s="169"/>
      <c r="K88" s="169"/>
      <c r="L88" s="169"/>
      <c r="M88" s="169"/>
      <c r="N88" s="626"/>
      <c r="O88" s="658"/>
      <c r="R88" s="626"/>
      <c r="S88" s="626"/>
      <c r="T88" s="697"/>
    </row>
    <row r="89" spans="1:20" s="146" customFormat="1" ht="9.75" customHeight="1" x14ac:dyDescent="0.2">
      <c r="A89" s="862"/>
      <c r="B89" s="930"/>
      <c r="C89" s="1120"/>
      <c r="D89" s="1117"/>
      <c r="E89" s="289"/>
      <c r="F89" s="29"/>
      <c r="G89" s="100"/>
      <c r="H89" s="100"/>
      <c r="I89" s="100"/>
      <c r="J89" s="100"/>
      <c r="K89" s="100"/>
      <c r="L89" s="100"/>
      <c r="M89" s="100"/>
      <c r="N89" s="626"/>
      <c r="O89" s="658"/>
      <c r="R89" s="698"/>
      <c r="S89" s="698"/>
      <c r="T89" s="697"/>
    </row>
    <row r="90" spans="1:20" s="146" customFormat="1" ht="9.75" customHeight="1" x14ac:dyDescent="0.2">
      <c r="A90" s="862"/>
      <c r="B90" s="930"/>
      <c r="C90" s="1120"/>
      <c r="D90" s="1117"/>
      <c r="E90" s="289"/>
      <c r="F90" s="29"/>
      <c r="G90" s="100"/>
      <c r="H90" s="100"/>
      <c r="I90" s="100"/>
      <c r="J90" s="100"/>
      <c r="K90" s="100"/>
      <c r="L90" s="100"/>
      <c r="M90" s="100"/>
      <c r="N90" s="626"/>
      <c r="O90" s="658"/>
      <c r="R90" s="626"/>
      <c r="S90" s="626"/>
      <c r="T90" s="697"/>
    </row>
    <row r="91" spans="1:20" s="146" customFormat="1" ht="9.75" customHeight="1" x14ac:dyDescent="0.2">
      <c r="A91" s="862"/>
      <c r="B91" s="930"/>
      <c r="C91" s="1120"/>
      <c r="D91" s="1117"/>
      <c r="E91" s="289"/>
      <c r="F91" s="29"/>
      <c r="G91" s="100"/>
      <c r="H91" s="100"/>
      <c r="I91" s="100"/>
      <c r="J91" s="100"/>
      <c r="K91" s="100"/>
      <c r="L91" s="100"/>
      <c r="M91" s="100"/>
      <c r="N91" s="626"/>
      <c r="O91" s="658"/>
      <c r="R91" s="626"/>
      <c r="S91" s="626"/>
      <c r="T91" s="697"/>
    </row>
    <row r="92" spans="1:20" s="146" customFormat="1" ht="9.75" customHeight="1" x14ac:dyDescent="0.2">
      <c r="A92" s="863"/>
      <c r="B92" s="897"/>
      <c r="C92" s="1121"/>
      <c r="D92" s="1118"/>
      <c r="E92" s="289"/>
      <c r="F92" s="213"/>
      <c r="G92" s="169"/>
      <c r="H92" s="169"/>
      <c r="I92" s="169"/>
      <c r="J92" s="169"/>
      <c r="K92" s="650"/>
      <c r="L92" s="650"/>
      <c r="M92" s="650"/>
      <c r="N92" s="626"/>
      <c r="O92" s="658"/>
      <c r="R92" s="626"/>
      <c r="S92" s="626"/>
      <c r="T92" s="697"/>
    </row>
    <row r="93" spans="1:20" s="146" customFormat="1" ht="9.75" customHeight="1" x14ac:dyDescent="0.2">
      <c r="A93" s="861" t="s">
        <v>90</v>
      </c>
      <c r="B93" s="895" t="s">
        <v>91</v>
      </c>
      <c r="C93" s="1119"/>
      <c r="D93" s="1122">
        <v>30</v>
      </c>
      <c r="E93" s="280"/>
      <c r="F93" s="303" t="s">
        <v>92</v>
      </c>
      <c r="G93" s="36" t="s">
        <v>64</v>
      </c>
      <c r="H93" s="26"/>
      <c r="I93" s="36" t="s">
        <v>84</v>
      </c>
      <c r="J93" s="26"/>
      <c r="K93" s="404">
        <v>1.2</v>
      </c>
      <c r="L93" s="404">
        <v>10</v>
      </c>
      <c r="M93" s="1112" t="s">
        <v>89</v>
      </c>
      <c r="N93" s="626"/>
      <c r="O93" s="658"/>
      <c r="R93" s="626"/>
      <c r="S93" s="626"/>
      <c r="T93" s="697"/>
    </row>
    <row r="94" spans="1:20" s="146" customFormat="1" ht="9.75" customHeight="1" x14ac:dyDescent="0.2">
      <c r="A94" s="893"/>
      <c r="B94" s="896"/>
      <c r="C94" s="1120"/>
      <c r="D94" s="1117"/>
      <c r="E94" s="289"/>
      <c r="F94" s="355" t="s">
        <v>412</v>
      </c>
      <c r="G94" s="29" t="s">
        <v>64</v>
      </c>
      <c r="H94" s="29"/>
      <c r="I94" s="59" t="s">
        <v>84</v>
      </c>
      <c r="J94" s="29"/>
      <c r="K94" s="390">
        <v>0.8</v>
      </c>
      <c r="L94" s="390">
        <v>10</v>
      </c>
      <c r="M94" s="816"/>
      <c r="N94" s="626"/>
      <c r="O94" s="658"/>
      <c r="P94" s="658"/>
      <c r="Q94" s="626"/>
      <c r="R94" s="626"/>
      <c r="S94" s="626"/>
      <c r="T94" s="697"/>
    </row>
    <row r="95" spans="1:20" s="146" customFormat="1" ht="9.75" customHeight="1" x14ac:dyDescent="0.2">
      <c r="A95" s="893"/>
      <c r="B95" s="896"/>
      <c r="C95" s="1120"/>
      <c r="D95" s="1117"/>
      <c r="E95" s="289"/>
      <c r="F95" s="242" t="s">
        <v>411</v>
      </c>
      <c r="G95" s="59" t="s">
        <v>64</v>
      </c>
      <c r="H95" s="29"/>
      <c r="I95" s="59" t="s">
        <v>84</v>
      </c>
      <c r="J95" s="29"/>
      <c r="K95" s="390">
        <v>1.1000000000000001</v>
      </c>
      <c r="L95" s="390">
        <v>10</v>
      </c>
      <c r="M95" s="816"/>
      <c r="N95" s="626"/>
      <c r="O95" s="658"/>
      <c r="P95" s="658"/>
      <c r="Q95" s="626"/>
      <c r="R95" s="626"/>
      <c r="S95" s="626"/>
      <c r="T95" s="697"/>
    </row>
    <row r="96" spans="1:20" s="146" customFormat="1" ht="9.75" customHeight="1" x14ac:dyDescent="0.2">
      <c r="A96" s="893"/>
      <c r="B96" s="896"/>
      <c r="C96" s="1120"/>
      <c r="D96" s="1117"/>
      <c r="E96" s="289"/>
      <c r="F96" s="242" t="s">
        <v>94</v>
      </c>
      <c r="G96" s="59" t="s">
        <v>64</v>
      </c>
      <c r="H96" s="29"/>
      <c r="I96" s="59" t="s">
        <v>84</v>
      </c>
      <c r="J96" s="29"/>
      <c r="K96" s="390">
        <v>1.2</v>
      </c>
      <c r="L96" s="390">
        <v>10</v>
      </c>
      <c r="M96" s="816"/>
      <c r="N96" s="697"/>
      <c r="O96" s="697"/>
      <c r="P96" s="697"/>
      <c r="Q96" s="697"/>
      <c r="R96" s="697"/>
      <c r="S96" s="697"/>
      <c r="T96" s="697"/>
    </row>
    <row r="97" spans="1:20" s="146" customFormat="1" ht="9.75" customHeight="1" x14ac:dyDescent="0.2">
      <c r="A97" s="893"/>
      <c r="B97" s="896"/>
      <c r="C97" s="1120"/>
      <c r="D97" s="1117"/>
      <c r="E97" s="289"/>
      <c r="F97" s="242" t="s">
        <v>93</v>
      </c>
      <c r="G97" s="59" t="s">
        <v>64</v>
      </c>
      <c r="H97" s="29"/>
      <c r="I97" s="29" t="s">
        <v>84</v>
      </c>
      <c r="J97" s="29"/>
      <c r="K97" s="729">
        <v>1.4</v>
      </c>
      <c r="L97" s="390">
        <v>10</v>
      </c>
      <c r="M97" s="816"/>
      <c r="N97" s="697"/>
      <c r="O97" s="697"/>
      <c r="P97" s="697"/>
      <c r="Q97" s="697"/>
      <c r="R97" s="697"/>
      <c r="S97" s="697"/>
      <c r="T97" s="697"/>
    </row>
    <row r="98" spans="1:20" s="146" customFormat="1" ht="9.75" customHeight="1" x14ac:dyDescent="0.2">
      <c r="A98" s="893"/>
      <c r="B98" s="896"/>
      <c r="C98" s="1120"/>
      <c r="D98" s="1117"/>
      <c r="E98" s="289"/>
      <c r="F98" s="703" t="s">
        <v>299</v>
      </c>
      <c r="G98" s="29" t="s">
        <v>64</v>
      </c>
      <c r="H98" s="29"/>
      <c r="I98" s="29" t="s">
        <v>84</v>
      </c>
      <c r="J98" s="29"/>
      <c r="K98" s="754">
        <v>1</v>
      </c>
      <c r="L98" s="684">
        <v>50</v>
      </c>
      <c r="M98" s="817"/>
    </row>
    <row r="99" spans="1:20" s="146" customFormat="1" ht="9.75" customHeight="1" x14ac:dyDescent="0.2">
      <c r="A99" s="893"/>
      <c r="B99" s="897"/>
      <c r="C99" s="1121"/>
      <c r="D99" s="1118"/>
      <c r="E99" s="289"/>
      <c r="F99" s="303"/>
      <c r="G99" s="166"/>
      <c r="H99" s="169"/>
      <c r="I99" s="166"/>
      <c r="J99" s="166"/>
      <c r="K99" s="749"/>
      <c r="L99" s="749"/>
      <c r="M99" s="755"/>
    </row>
    <row r="100" spans="1:20" s="146" customFormat="1" ht="9.75" customHeight="1" x14ac:dyDescent="0.2">
      <c r="A100" s="862"/>
      <c r="B100" s="895" t="s">
        <v>149</v>
      </c>
      <c r="C100" s="1119"/>
      <c r="D100" s="1122">
        <v>20</v>
      </c>
      <c r="E100" s="281"/>
      <c r="F100" s="312"/>
      <c r="G100" s="179"/>
      <c r="H100" s="179"/>
      <c r="I100" s="210"/>
      <c r="J100" s="179"/>
      <c r="K100" s="210"/>
      <c r="L100" s="208"/>
      <c r="M100" s="222"/>
    </row>
    <row r="101" spans="1:20" s="146" customFormat="1" ht="9.75" customHeight="1" x14ac:dyDescent="0.2">
      <c r="A101" s="862"/>
      <c r="B101" s="896"/>
      <c r="C101" s="1120"/>
      <c r="D101" s="1117"/>
      <c r="E101" s="292"/>
      <c r="F101" s="124" t="s">
        <v>173</v>
      </c>
      <c r="G101" s="100" t="s">
        <v>130</v>
      </c>
      <c r="H101" s="100"/>
      <c r="I101" s="99" t="s">
        <v>96</v>
      </c>
      <c r="J101" s="100"/>
      <c r="K101" s="99">
        <v>15</v>
      </c>
      <c r="L101" s="100">
        <v>200</v>
      </c>
      <c r="M101" s="191" t="s">
        <v>33</v>
      </c>
    </row>
    <row r="102" spans="1:20" s="146" customFormat="1" ht="9.75" customHeight="1" x14ac:dyDescent="0.2">
      <c r="A102" s="862"/>
      <c r="B102" s="896"/>
      <c r="C102" s="1120"/>
      <c r="D102" s="1117"/>
      <c r="E102" s="292"/>
      <c r="F102" s="124" t="s">
        <v>152</v>
      </c>
      <c r="G102" s="100" t="s">
        <v>130</v>
      </c>
      <c r="H102" s="100"/>
      <c r="I102" s="99" t="s">
        <v>96</v>
      </c>
      <c r="J102" s="342"/>
      <c r="K102" s="99">
        <v>10</v>
      </c>
      <c r="L102" s="100">
        <v>10</v>
      </c>
      <c r="M102" s="682"/>
    </row>
    <row r="103" spans="1:20" s="146" customFormat="1" ht="9.75" customHeight="1" x14ac:dyDescent="0.2">
      <c r="A103" s="862"/>
      <c r="B103" s="896"/>
      <c r="C103" s="1120"/>
      <c r="D103" s="1117"/>
      <c r="E103" s="292"/>
      <c r="F103" s="124" t="s">
        <v>174</v>
      </c>
      <c r="G103" s="169" t="s">
        <v>130</v>
      </c>
      <c r="H103" s="100"/>
      <c r="I103" s="100" t="s">
        <v>96</v>
      </c>
      <c r="J103" s="100"/>
      <c r="K103" s="100">
        <v>20</v>
      </c>
      <c r="L103" s="100">
        <v>50</v>
      </c>
      <c r="M103" s="241"/>
    </row>
    <row r="104" spans="1:20" s="146" customFormat="1" ht="9.75" customHeight="1" x14ac:dyDescent="0.2">
      <c r="A104" s="863"/>
      <c r="B104" s="897"/>
      <c r="C104" s="1121"/>
      <c r="D104" s="1118"/>
      <c r="E104" s="293"/>
      <c r="F104" s="309"/>
      <c r="G104" s="358"/>
      <c r="H104" s="169"/>
      <c r="I104" s="310"/>
      <c r="J104" s="311"/>
      <c r="K104" s="310"/>
      <c r="L104" s="311"/>
      <c r="M104" s="358"/>
    </row>
    <row r="105" spans="1:20" s="146" customFormat="1" ht="9.75" customHeight="1" x14ac:dyDescent="0.2">
      <c r="A105" s="861" t="s">
        <v>97</v>
      </c>
      <c r="B105" s="895" t="s">
        <v>98</v>
      </c>
      <c r="C105" s="1119"/>
      <c r="D105" s="1122">
        <v>30</v>
      </c>
      <c r="E105" s="282"/>
      <c r="F105" s="242" t="s">
        <v>154</v>
      </c>
      <c r="G105" s="384" t="s">
        <v>163</v>
      </c>
      <c r="H105" s="26"/>
      <c r="I105" s="27" t="s">
        <v>85</v>
      </c>
      <c r="J105" s="27"/>
      <c r="K105" s="403">
        <v>4.87</v>
      </c>
      <c r="L105" s="715">
        <v>10</v>
      </c>
      <c r="M105" s="1112" t="s">
        <v>89</v>
      </c>
    </row>
    <row r="106" spans="1:20" s="146" customFormat="1" ht="9.75" customHeight="1" x14ac:dyDescent="0.2">
      <c r="A106" s="893"/>
      <c r="B106" s="896"/>
      <c r="C106" s="1136"/>
      <c r="D106" s="1137"/>
      <c r="E106" s="282"/>
      <c r="F106" s="242" t="s">
        <v>155</v>
      </c>
      <c r="G106" s="384" t="s">
        <v>163</v>
      </c>
      <c r="H106" s="27"/>
      <c r="I106" s="27" t="s">
        <v>85</v>
      </c>
      <c r="J106" s="27"/>
      <c r="K106" s="403">
        <v>3.38</v>
      </c>
      <c r="L106" s="410">
        <v>10</v>
      </c>
      <c r="M106" s="816"/>
    </row>
    <row r="107" spans="1:20" s="146" customFormat="1" ht="9.75" customHeight="1" x14ac:dyDescent="0.2">
      <c r="A107" s="893"/>
      <c r="B107" s="896"/>
      <c r="C107" s="1120"/>
      <c r="D107" s="1117"/>
      <c r="E107" s="289"/>
      <c r="F107" s="242" t="s">
        <v>156</v>
      </c>
      <c r="G107" s="384" t="s">
        <v>163</v>
      </c>
      <c r="H107" s="29"/>
      <c r="I107" s="27" t="s">
        <v>85</v>
      </c>
      <c r="J107" s="39"/>
      <c r="K107" s="738">
        <v>3.8</v>
      </c>
      <c r="L107" s="390">
        <v>10</v>
      </c>
      <c r="M107" s="816"/>
    </row>
    <row r="108" spans="1:20" s="146" customFormat="1" ht="9.75" customHeight="1" x14ac:dyDescent="0.2">
      <c r="A108" s="893"/>
      <c r="B108" s="896"/>
      <c r="C108" s="1120"/>
      <c r="D108" s="1117"/>
      <c r="E108" s="289"/>
      <c r="F108" s="242" t="s">
        <v>416</v>
      </c>
      <c r="G108" s="384" t="s">
        <v>163</v>
      </c>
      <c r="H108" s="29"/>
      <c r="I108" s="27" t="s">
        <v>85</v>
      </c>
      <c r="J108" s="29"/>
      <c r="K108" s="403">
        <v>6.61</v>
      </c>
      <c r="L108" s="390">
        <v>10</v>
      </c>
      <c r="M108" s="816"/>
    </row>
    <row r="109" spans="1:20" s="146" customFormat="1" ht="9.75" customHeight="1" x14ac:dyDescent="0.2">
      <c r="A109" s="894"/>
      <c r="B109" s="897"/>
      <c r="C109" s="1121"/>
      <c r="D109" s="1117"/>
      <c r="E109" s="289"/>
      <c r="F109" s="242" t="s">
        <v>157</v>
      </c>
      <c r="G109" s="384" t="s">
        <v>163</v>
      </c>
      <c r="H109" s="35"/>
      <c r="I109" s="27" t="s">
        <v>85</v>
      </c>
      <c r="J109" s="35"/>
      <c r="K109" s="403">
        <v>3.53</v>
      </c>
      <c r="L109" s="403">
        <v>10</v>
      </c>
      <c r="M109" s="1024"/>
    </row>
    <row r="110" spans="1:20" s="146" customFormat="1" ht="9.75" customHeight="1" x14ac:dyDescent="0.2">
      <c r="A110" s="990" t="s">
        <v>99</v>
      </c>
      <c r="B110" s="992" t="s">
        <v>100</v>
      </c>
      <c r="C110" s="1138"/>
      <c r="D110" s="1122">
        <v>50</v>
      </c>
      <c r="E110" s="281"/>
      <c r="F110" s="104"/>
      <c r="G110" s="42"/>
      <c r="H110" s="45"/>
      <c r="I110" s="26"/>
      <c r="J110" s="36"/>
      <c r="K110" s="26"/>
      <c r="L110" s="26"/>
      <c r="M110" s="68"/>
    </row>
    <row r="111" spans="1:20" s="146" customFormat="1" ht="9.75" customHeight="1" x14ac:dyDescent="0.2">
      <c r="A111" s="991"/>
      <c r="B111" s="993"/>
      <c r="C111" s="1139"/>
      <c r="D111" s="1137"/>
      <c r="E111" s="283"/>
      <c r="F111" s="127"/>
      <c r="G111" s="45"/>
      <c r="H111" s="45"/>
      <c r="I111" s="27"/>
      <c r="J111" s="39"/>
      <c r="K111" s="27"/>
      <c r="L111" s="27"/>
      <c r="M111" s="63"/>
    </row>
    <row r="112" spans="1:20" s="146" customFormat="1" ht="9.75" customHeight="1" x14ac:dyDescent="0.2">
      <c r="A112" s="991"/>
      <c r="B112" s="993"/>
      <c r="C112" s="1139"/>
      <c r="D112" s="1117"/>
      <c r="E112" s="292">
        <v>25</v>
      </c>
      <c r="F112" s="272" t="s">
        <v>350</v>
      </c>
      <c r="G112" s="184" t="s">
        <v>64</v>
      </c>
      <c r="H112" s="184"/>
      <c r="I112" s="27" t="s">
        <v>83</v>
      </c>
      <c r="J112" s="180"/>
      <c r="K112" s="168" t="s">
        <v>317</v>
      </c>
      <c r="L112" s="185">
        <v>5</v>
      </c>
      <c r="M112" s="169" t="s">
        <v>73</v>
      </c>
    </row>
    <row r="113" spans="1:13" s="146" customFormat="1" ht="9.75" customHeight="1" x14ac:dyDescent="0.2">
      <c r="A113" s="991"/>
      <c r="B113" s="993"/>
      <c r="C113" s="1139"/>
      <c r="D113" s="1117"/>
      <c r="E113" s="292">
        <v>25</v>
      </c>
      <c r="F113" s="273" t="s">
        <v>351</v>
      </c>
      <c r="G113" s="45" t="s">
        <v>64</v>
      </c>
      <c r="H113" s="45"/>
      <c r="I113" s="27" t="s">
        <v>83</v>
      </c>
      <c r="J113" s="39"/>
      <c r="K113" s="27" t="s">
        <v>317</v>
      </c>
      <c r="L113" s="759">
        <v>5</v>
      </c>
      <c r="M113" s="63" t="s">
        <v>73</v>
      </c>
    </row>
    <row r="114" spans="1:13" s="146" customFormat="1" ht="9.75" customHeight="1" x14ac:dyDescent="0.2">
      <c r="A114" s="991"/>
      <c r="B114" s="994"/>
      <c r="C114" s="1140"/>
      <c r="D114" s="1118"/>
      <c r="E114" s="293"/>
      <c r="F114" s="274"/>
      <c r="G114" s="169"/>
      <c r="H114" s="169"/>
      <c r="I114" s="169"/>
      <c r="J114" s="169"/>
      <c r="K114" s="169"/>
      <c r="L114" s="169"/>
      <c r="M114" s="169"/>
    </row>
    <row r="115" spans="1:13" s="146" customFormat="1" ht="11.25" customHeight="1" x14ac:dyDescent="0.2">
      <c r="A115" s="990" t="s">
        <v>101</v>
      </c>
      <c r="B115" s="992" t="s">
        <v>102</v>
      </c>
      <c r="C115" s="1113"/>
      <c r="D115" s="1116">
        <v>50</v>
      </c>
      <c r="E115" s="294"/>
      <c r="F115" s="240"/>
      <c r="G115" s="179"/>
      <c r="H115" s="179"/>
      <c r="I115" s="179"/>
      <c r="J115" s="179"/>
      <c r="K115" s="179"/>
      <c r="L115" s="179"/>
      <c r="M115" s="179"/>
    </row>
    <row r="116" spans="1:13" s="146" customFormat="1" ht="11.25" customHeight="1" x14ac:dyDescent="0.2">
      <c r="A116" s="991"/>
      <c r="B116" s="993"/>
      <c r="C116" s="1114"/>
      <c r="D116" s="1117"/>
      <c r="E116" s="276"/>
      <c r="F116" s="670"/>
      <c r="G116" s="621"/>
      <c r="H116" s="621"/>
      <c r="I116" s="403"/>
      <c r="J116" s="402"/>
      <c r="K116" s="410"/>
      <c r="L116" s="390"/>
      <c r="M116" s="393"/>
    </row>
    <row r="117" spans="1:13" s="146" customFormat="1" ht="11.25" customHeight="1" x14ac:dyDescent="0.2">
      <c r="A117" s="991"/>
      <c r="B117" s="993"/>
      <c r="C117" s="1114"/>
      <c r="D117" s="1117"/>
      <c r="E117" s="276"/>
      <c r="F117" s="397"/>
      <c r="G117" s="29"/>
      <c r="H117" s="45"/>
      <c r="I117" s="27"/>
      <c r="J117" s="39"/>
      <c r="K117" s="29"/>
      <c r="L117" s="29"/>
      <c r="M117" s="28"/>
    </row>
    <row r="118" spans="1:13" s="146" customFormat="1" ht="11.25" customHeight="1" x14ac:dyDescent="0.2">
      <c r="A118" s="991"/>
      <c r="B118" s="993"/>
      <c r="C118" s="1114"/>
      <c r="D118" s="1117"/>
      <c r="E118" s="276">
        <v>25</v>
      </c>
      <c r="F118" s="31" t="s">
        <v>103</v>
      </c>
      <c r="G118" s="127"/>
      <c r="H118" s="45"/>
      <c r="I118" s="27"/>
      <c r="J118" s="29"/>
      <c r="K118" s="393"/>
      <c r="L118" s="100"/>
    </row>
    <row r="119" spans="1:13" s="146" customFormat="1" ht="11.25" customHeight="1" x14ac:dyDescent="0.2">
      <c r="A119" s="991"/>
      <c r="B119" s="993"/>
      <c r="C119" s="1114"/>
      <c r="D119" s="1117"/>
      <c r="E119" s="276"/>
      <c r="F119" s="30" t="s">
        <v>382</v>
      </c>
      <c r="G119" s="39" t="s">
        <v>79</v>
      </c>
      <c r="H119" s="45"/>
      <c r="I119" s="27" t="s">
        <v>104</v>
      </c>
      <c r="J119" s="107"/>
      <c r="K119" s="402">
        <v>0.12</v>
      </c>
      <c r="L119" s="656">
        <v>2</v>
      </c>
      <c r="M119" s="815" t="s">
        <v>89</v>
      </c>
    </row>
    <row r="120" spans="1:13" s="146" customFormat="1" ht="11.25" customHeight="1" x14ac:dyDescent="0.2">
      <c r="A120" s="991"/>
      <c r="B120" s="993"/>
      <c r="C120" s="1114"/>
      <c r="D120" s="1117"/>
      <c r="E120" s="276"/>
      <c r="F120" s="30" t="s">
        <v>383</v>
      </c>
      <c r="G120" s="39" t="s">
        <v>79</v>
      </c>
      <c r="H120" s="45"/>
      <c r="I120" s="27" t="s">
        <v>104</v>
      </c>
      <c r="J120" s="109"/>
      <c r="K120" s="402">
        <v>0.11</v>
      </c>
      <c r="L120" s="651">
        <v>1</v>
      </c>
      <c r="M120" s="816"/>
    </row>
    <row r="121" spans="1:13" s="146" customFormat="1" ht="11.25" customHeight="1" x14ac:dyDescent="0.2">
      <c r="A121" s="991"/>
      <c r="B121" s="993"/>
      <c r="C121" s="1114"/>
      <c r="D121" s="1117"/>
      <c r="E121" s="276"/>
      <c r="F121" s="30" t="s">
        <v>380</v>
      </c>
      <c r="G121" s="39" t="s">
        <v>79</v>
      </c>
      <c r="H121" s="45"/>
      <c r="I121" s="27" t="s">
        <v>104</v>
      </c>
      <c r="J121" s="107"/>
      <c r="K121" s="402">
        <v>0.28000000000000003</v>
      </c>
      <c r="L121" s="435">
        <v>6</v>
      </c>
      <c r="M121" s="816"/>
    </row>
    <row r="122" spans="1:13" s="146" customFormat="1" ht="9" customHeight="1" x14ac:dyDescent="0.2">
      <c r="A122" s="1063"/>
      <c r="B122" s="994"/>
      <c r="C122" s="1115"/>
      <c r="D122" s="1118"/>
      <c r="E122" s="277"/>
      <c r="F122" s="30" t="s">
        <v>381</v>
      </c>
      <c r="G122" s="39" t="s">
        <v>79</v>
      </c>
      <c r="H122" s="27"/>
      <c r="I122" s="27" t="s">
        <v>104</v>
      </c>
      <c r="J122" s="109"/>
      <c r="K122" s="402">
        <v>0.38</v>
      </c>
      <c r="L122" s="769">
        <v>10</v>
      </c>
      <c r="M122" s="1024"/>
    </row>
    <row r="123" spans="1:13" s="146" customFormat="1" ht="20.100000000000001" customHeight="1" x14ac:dyDescent="0.2">
      <c r="A123" s="937" t="s">
        <v>14</v>
      </c>
      <c r="B123" s="1064"/>
      <c r="C123" s="1142" t="s">
        <v>8</v>
      </c>
      <c r="D123" s="1143"/>
      <c r="E123" s="295"/>
      <c r="F123" s="1141" t="s">
        <v>15</v>
      </c>
      <c r="G123" s="1038" t="s">
        <v>16</v>
      </c>
      <c r="H123" s="1038" t="s">
        <v>17</v>
      </c>
      <c r="I123" s="1038" t="s">
        <v>18</v>
      </c>
      <c r="J123" s="1038" t="s">
        <v>146</v>
      </c>
      <c r="K123" s="1038" t="s">
        <v>20</v>
      </c>
      <c r="L123" s="1038" t="s">
        <v>21</v>
      </c>
      <c r="M123" s="1131" t="s">
        <v>167</v>
      </c>
    </row>
    <row r="124" spans="1:13" s="146" customFormat="1" ht="18" customHeight="1" thickBot="1" x14ac:dyDescent="0.25">
      <c r="A124" s="1065"/>
      <c r="B124" s="1066"/>
      <c r="C124" s="296" t="s">
        <v>26</v>
      </c>
      <c r="D124" s="287" t="s">
        <v>13</v>
      </c>
      <c r="E124" s="288"/>
      <c r="F124" s="1111"/>
      <c r="G124" s="1038"/>
      <c r="H124" s="1034"/>
      <c r="I124" s="1034"/>
      <c r="J124" s="1034"/>
      <c r="K124" s="1034"/>
      <c r="L124" s="1034"/>
      <c r="M124" s="1088"/>
    </row>
    <row r="125" spans="1:13" s="146" customFormat="1" ht="21" customHeight="1" thickBot="1" x14ac:dyDescent="0.25">
      <c r="A125" s="1132" t="s">
        <v>106</v>
      </c>
      <c r="B125" s="1133"/>
      <c r="C125" s="297" t="s">
        <v>166</v>
      </c>
      <c r="D125" s="298"/>
      <c r="E125" s="298"/>
      <c r="F125" s="177"/>
      <c r="G125" s="178"/>
      <c r="H125" s="1134"/>
      <c r="I125" s="1134"/>
      <c r="J125" s="1134"/>
      <c r="K125" s="1134"/>
      <c r="L125" s="1134"/>
      <c r="M125" s="1135"/>
    </row>
    <row r="126" spans="1:13" s="146" customFormat="1" ht="9.75" customHeight="1" x14ac:dyDescent="0.2">
      <c r="A126" s="861" t="s">
        <v>107</v>
      </c>
      <c r="B126" s="895" t="s">
        <v>108</v>
      </c>
      <c r="C126" s="1136"/>
      <c r="D126" s="1122">
        <v>20</v>
      </c>
      <c r="E126" s="278"/>
      <c r="F126" s="135" t="s">
        <v>109</v>
      </c>
      <c r="G126" s="100" t="s">
        <v>130</v>
      </c>
      <c r="H126" s="168"/>
      <c r="I126" s="99" t="s">
        <v>96</v>
      </c>
      <c r="J126" s="168"/>
      <c r="K126" s="168">
        <v>10</v>
      </c>
      <c r="L126" s="435">
        <v>200</v>
      </c>
      <c r="M126" s="814" t="s">
        <v>33</v>
      </c>
    </row>
    <row r="127" spans="1:13" s="146" customFormat="1" ht="9.75" customHeight="1" x14ac:dyDescent="0.2">
      <c r="A127" s="893"/>
      <c r="B127" s="896"/>
      <c r="C127" s="1120"/>
      <c r="D127" s="1117"/>
      <c r="E127" s="276"/>
      <c r="F127" s="135" t="s">
        <v>473</v>
      </c>
      <c r="G127" s="100" t="s">
        <v>130</v>
      </c>
      <c r="H127" s="100"/>
      <c r="I127" s="99" t="s">
        <v>96</v>
      </c>
      <c r="J127" s="168"/>
      <c r="K127" s="168">
        <v>10</v>
      </c>
      <c r="L127" s="435">
        <v>200</v>
      </c>
      <c r="M127" s="806"/>
    </row>
    <row r="128" spans="1:13" s="146" customFormat="1" ht="9.75" customHeight="1" x14ac:dyDescent="0.2">
      <c r="A128" s="893"/>
      <c r="B128" s="896"/>
      <c r="C128" s="1120"/>
      <c r="D128" s="1117"/>
      <c r="E128" s="276"/>
      <c r="F128" s="699" t="s">
        <v>474</v>
      </c>
      <c r="G128" s="100" t="s">
        <v>130</v>
      </c>
      <c r="H128" s="169"/>
      <c r="I128" s="99" t="s">
        <v>96</v>
      </c>
      <c r="J128" s="168"/>
      <c r="K128" s="168">
        <v>10</v>
      </c>
      <c r="L128" s="435">
        <v>100</v>
      </c>
      <c r="M128" s="806"/>
    </row>
    <row r="129" spans="1:13" s="146" customFormat="1" ht="9.75" customHeight="1" x14ac:dyDescent="0.2">
      <c r="A129" s="893"/>
      <c r="B129" s="896"/>
      <c r="C129" s="1120"/>
      <c r="D129" s="1117"/>
      <c r="E129" s="276"/>
      <c r="F129" s="135" t="s">
        <v>110</v>
      </c>
      <c r="G129" s="100" t="s">
        <v>130</v>
      </c>
      <c r="H129" s="169"/>
      <c r="I129" s="99" t="s">
        <v>96</v>
      </c>
      <c r="J129" s="168"/>
      <c r="K129" s="168">
        <v>10</v>
      </c>
      <c r="L129" s="435">
        <v>20</v>
      </c>
      <c r="M129" s="806"/>
    </row>
    <row r="130" spans="1:13" s="146" customFormat="1" ht="9.75" customHeight="1" x14ac:dyDescent="0.2">
      <c r="A130" s="893"/>
      <c r="B130" s="930"/>
      <c r="C130" s="1120"/>
      <c r="D130" s="1117"/>
      <c r="E130" s="276"/>
      <c r="F130" s="135" t="s">
        <v>111</v>
      </c>
      <c r="G130" s="100" t="s">
        <v>130</v>
      </c>
      <c r="H130" s="100"/>
      <c r="I130" s="99" t="s">
        <v>96</v>
      </c>
      <c r="J130" s="168"/>
      <c r="K130" s="168">
        <v>5</v>
      </c>
      <c r="L130" s="435">
        <v>200</v>
      </c>
      <c r="M130" s="806"/>
    </row>
    <row r="131" spans="1:13" s="146" customFormat="1" ht="9.75" customHeight="1" x14ac:dyDescent="0.2">
      <c r="A131" s="893"/>
      <c r="B131" s="930"/>
      <c r="C131" s="1120"/>
      <c r="D131" s="1117"/>
      <c r="E131" s="276"/>
      <c r="F131" s="135" t="s">
        <v>112</v>
      </c>
      <c r="G131" s="100" t="s">
        <v>130</v>
      </c>
      <c r="H131" s="100"/>
      <c r="I131" s="99" t="s">
        <v>96</v>
      </c>
      <c r="J131" s="168"/>
      <c r="K131" s="168">
        <v>10</v>
      </c>
      <c r="L131" s="435">
        <v>1000</v>
      </c>
      <c r="M131" s="806"/>
    </row>
    <row r="132" spans="1:13" s="146" customFormat="1" ht="9.75" customHeight="1" x14ac:dyDescent="0.2">
      <c r="A132" s="893"/>
      <c r="B132" s="930"/>
      <c r="C132" s="1120"/>
      <c r="D132" s="1117"/>
      <c r="E132" s="276"/>
      <c r="F132" s="135" t="s">
        <v>113</v>
      </c>
      <c r="G132" s="100" t="s">
        <v>130</v>
      </c>
      <c r="H132" s="100"/>
      <c r="I132" s="99" t="s">
        <v>96</v>
      </c>
      <c r="J132" s="168"/>
      <c r="K132" s="168">
        <v>10</v>
      </c>
      <c r="L132" s="435">
        <v>200</v>
      </c>
      <c r="M132" s="806"/>
    </row>
    <row r="133" spans="1:13" s="146" customFormat="1" ht="9.75" customHeight="1" x14ac:dyDescent="0.2">
      <c r="A133" s="893"/>
      <c r="B133" s="930"/>
      <c r="C133" s="1120"/>
      <c r="D133" s="1117"/>
      <c r="E133" s="276"/>
      <c r="F133" s="135" t="s">
        <v>114</v>
      </c>
      <c r="G133" s="100" t="s">
        <v>130</v>
      </c>
      <c r="H133" s="100"/>
      <c r="I133" s="99" t="s">
        <v>96</v>
      </c>
      <c r="J133" s="168"/>
      <c r="K133" s="168">
        <v>10</v>
      </c>
      <c r="L133" s="435">
        <v>50</v>
      </c>
      <c r="M133" s="806"/>
    </row>
    <row r="134" spans="1:13" s="146" customFormat="1" ht="9.75" customHeight="1" x14ac:dyDescent="0.2">
      <c r="A134" s="893"/>
      <c r="B134" s="930"/>
      <c r="C134" s="1120"/>
      <c r="D134" s="1117"/>
      <c r="E134" s="276"/>
      <c r="F134" s="135" t="s">
        <v>115</v>
      </c>
      <c r="G134" s="100" t="s">
        <v>130</v>
      </c>
      <c r="H134" s="100"/>
      <c r="I134" s="99" t="s">
        <v>96</v>
      </c>
      <c r="J134" s="168"/>
      <c r="K134" s="168">
        <v>10</v>
      </c>
      <c r="L134" s="435">
        <v>200</v>
      </c>
      <c r="M134" s="806"/>
    </row>
    <row r="135" spans="1:13" s="146" customFormat="1" ht="9.75" customHeight="1" x14ac:dyDescent="0.2">
      <c r="A135" s="893"/>
      <c r="B135" s="930"/>
      <c r="C135" s="1120"/>
      <c r="D135" s="1117"/>
      <c r="E135" s="276"/>
      <c r="F135" s="135" t="s">
        <v>116</v>
      </c>
      <c r="G135" s="100" t="s">
        <v>130</v>
      </c>
      <c r="H135" s="100"/>
      <c r="I135" s="99" t="s">
        <v>96</v>
      </c>
      <c r="J135" s="168"/>
      <c r="K135" s="168">
        <v>10</v>
      </c>
      <c r="L135" s="435">
        <v>200</v>
      </c>
      <c r="M135" s="806"/>
    </row>
    <row r="136" spans="1:13" s="146" customFormat="1" ht="9.75" customHeight="1" x14ac:dyDescent="0.2">
      <c r="A136" s="893"/>
      <c r="B136" s="930"/>
      <c r="C136" s="1120"/>
      <c r="D136" s="1117"/>
      <c r="E136" s="276"/>
      <c r="F136" s="135" t="s">
        <v>117</v>
      </c>
      <c r="G136" s="100" t="s">
        <v>130</v>
      </c>
      <c r="H136" s="100"/>
      <c r="I136" s="99" t="s">
        <v>96</v>
      </c>
      <c r="J136" s="168"/>
      <c r="K136" s="168">
        <v>10</v>
      </c>
      <c r="L136" s="435">
        <v>50</v>
      </c>
      <c r="M136" s="806"/>
    </row>
    <row r="137" spans="1:13" s="146" customFormat="1" ht="9.75" customHeight="1" x14ac:dyDescent="0.2">
      <c r="A137" s="893"/>
      <c r="B137" s="930"/>
      <c r="C137" s="1120"/>
      <c r="D137" s="1117"/>
      <c r="E137" s="276"/>
      <c r="F137" s="135" t="s">
        <v>175</v>
      </c>
      <c r="G137" s="100" t="s">
        <v>130</v>
      </c>
      <c r="H137" s="100"/>
      <c r="I137" s="99" t="s">
        <v>96</v>
      </c>
      <c r="J137" s="168"/>
      <c r="K137" s="168">
        <v>10</v>
      </c>
      <c r="L137" s="435">
        <v>50</v>
      </c>
      <c r="M137" s="806"/>
    </row>
    <row r="138" spans="1:13" s="146" customFormat="1" ht="9.75" customHeight="1" x14ac:dyDescent="0.2">
      <c r="A138" s="893"/>
      <c r="B138" s="930"/>
      <c r="C138" s="1120"/>
      <c r="D138" s="1117"/>
      <c r="E138" s="276"/>
      <c r="F138" s="135" t="s">
        <v>119</v>
      </c>
      <c r="G138" s="100" t="s">
        <v>130</v>
      </c>
      <c r="H138" s="100"/>
      <c r="I138" s="99" t="s">
        <v>96</v>
      </c>
      <c r="J138" s="168"/>
      <c r="K138" s="168">
        <v>10</v>
      </c>
      <c r="L138" s="435">
        <v>50</v>
      </c>
      <c r="M138" s="806"/>
    </row>
    <row r="139" spans="1:13" s="146" customFormat="1" ht="9.75" customHeight="1" x14ac:dyDescent="0.2">
      <c r="A139" s="893"/>
      <c r="B139" s="930"/>
      <c r="C139" s="1120"/>
      <c r="D139" s="1117"/>
      <c r="E139" s="276"/>
      <c r="F139" s="135" t="s">
        <v>120</v>
      </c>
      <c r="G139" s="100" t="s">
        <v>130</v>
      </c>
      <c r="H139" s="100"/>
      <c r="I139" s="99" t="s">
        <v>96</v>
      </c>
      <c r="J139" s="168"/>
      <c r="K139" s="168">
        <v>50</v>
      </c>
      <c r="L139" s="435">
        <v>200</v>
      </c>
      <c r="M139" s="806"/>
    </row>
    <row r="140" spans="1:13" s="146" customFormat="1" ht="9.75" customHeight="1" x14ac:dyDescent="0.2">
      <c r="A140" s="893"/>
      <c r="B140" s="930"/>
      <c r="C140" s="1120"/>
      <c r="D140" s="1117"/>
      <c r="E140" s="276"/>
      <c r="F140" s="135" t="s">
        <v>121</v>
      </c>
      <c r="G140" s="100" t="s">
        <v>130</v>
      </c>
      <c r="H140" s="100"/>
      <c r="I140" s="99" t="s">
        <v>96</v>
      </c>
      <c r="J140" s="168"/>
      <c r="K140" s="168">
        <v>50</v>
      </c>
      <c r="L140" s="435">
        <v>200</v>
      </c>
      <c r="M140" s="806"/>
    </row>
    <row r="141" spans="1:13" s="146" customFormat="1" ht="9.75" customHeight="1" x14ac:dyDescent="0.2">
      <c r="A141" s="893"/>
      <c r="B141" s="896"/>
      <c r="C141" s="1120"/>
      <c r="D141" s="1117"/>
      <c r="E141" s="276"/>
      <c r="F141" s="135" t="s">
        <v>122</v>
      </c>
      <c r="G141" s="100" t="s">
        <v>130</v>
      </c>
      <c r="H141" s="100"/>
      <c r="I141" s="99" t="s">
        <v>96</v>
      </c>
      <c r="J141" s="168"/>
      <c r="K141" s="168">
        <v>50</v>
      </c>
      <c r="L141" s="435">
        <v>200</v>
      </c>
      <c r="M141" s="806"/>
    </row>
    <row r="142" spans="1:13" s="146" customFormat="1" ht="9.75" customHeight="1" x14ac:dyDescent="0.2">
      <c r="A142" s="893"/>
      <c r="B142" s="896"/>
      <c r="C142" s="1120"/>
      <c r="D142" s="1117"/>
      <c r="E142" s="276"/>
      <c r="F142" s="135" t="s">
        <v>123</v>
      </c>
      <c r="G142" s="100" t="s">
        <v>130</v>
      </c>
      <c r="H142" s="100"/>
      <c r="I142" s="99" t="s">
        <v>96</v>
      </c>
      <c r="J142" s="168"/>
      <c r="K142" s="168">
        <v>50</v>
      </c>
      <c r="L142" s="435">
        <v>200</v>
      </c>
      <c r="M142" s="806"/>
    </row>
    <row r="143" spans="1:13" s="146" customFormat="1" ht="9.75" customHeight="1" x14ac:dyDescent="0.2">
      <c r="A143" s="893"/>
      <c r="B143" s="896"/>
      <c r="C143" s="1120"/>
      <c r="D143" s="1117"/>
      <c r="E143" s="276"/>
      <c r="F143" s="135" t="s">
        <v>124</v>
      </c>
      <c r="G143" s="100" t="s">
        <v>130</v>
      </c>
      <c r="H143" s="100"/>
      <c r="I143" s="99" t="s">
        <v>96</v>
      </c>
      <c r="J143" s="168"/>
      <c r="K143" s="168">
        <v>50</v>
      </c>
      <c r="L143" s="435">
        <v>200</v>
      </c>
      <c r="M143" s="806"/>
    </row>
    <row r="144" spans="1:13" s="146" customFormat="1" ht="9.75" customHeight="1" x14ac:dyDescent="0.2">
      <c r="A144" s="893"/>
      <c r="B144" s="896"/>
      <c r="C144" s="1120"/>
      <c r="D144" s="1117"/>
      <c r="E144" s="276"/>
      <c r="F144" s="135" t="s">
        <v>125</v>
      </c>
      <c r="G144" s="100" t="s">
        <v>130</v>
      </c>
      <c r="H144" s="100"/>
      <c r="I144" s="99" t="s">
        <v>96</v>
      </c>
      <c r="J144" s="168"/>
      <c r="K144" s="168">
        <v>50</v>
      </c>
      <c r="L144" s="435">
        <v>200</v>
      </c>
      <c r="M144" s="806"/>
    </row>
    <row r="145" spans="1:13" s="146" customFormat="1" ht="9.75" customHeight="1" x14ac:dyDescent="0.2">
      <c r="A145" s="893"/>
      <c r="B145" s="896"/>
      <c r="C145" s="1120"/>
      <c r="D145" s="1117"/>
      <c r="E145" s="276"/>
      <c r="F145" s="135" t="s">
        <v>126</v>
      </c>
      <c r="G145" s="100" t="s">
        <v>130</v>
      </c>
      <c r="H145" s="100"/>
      <c r="I145" s="99" t="s">
        <v>96</v>
      </c>
      <c r="J145" s="168"/>
      <c r="K145" s="168">
        <v>50</v>
      </c>
      <c r="L145" s="435">
        <v>200</v>
      </c>
      <c r="M145" s="807"/>
    </row>
    <row r="146" spans="1:13" s="146" customFormat="1" ht="9.75" customHeight="1" x14ac:dyDescent="0.2">
      <c r="A146" s="893"/>
      <c r="B146" s="896"/>
      <c r="C146" s="1120"/>
      <c r="D146" s="1117"/>
      <c r="E146" s="289"/>
      <c r="F146" s="98"/>
      <c r="G146" s="100"/>
      <c r="H146" s="100"/>
      <c r="I146" s="100"/>
      <c r="J146" s="100"/>
      <c r="K146" s="100"/>
      <c r="L146" s="435"/>
      <c r="M146" s="168"/>
    </row>
    <row r="147" spans="1:13" s="146" customFormat="1" ht="9.75" customHeight="1" x14ac:dyDescent="0.2">
      <c r="A147" s="893"/>
      <c r="B147" s="896"/>
      <c r="C147" s="1120"/>
      <c r="D147" s="1117"/>
      <c r="E147" s="289"/>
      <c r="F147" s="98"/>
      <c r="G147" s="100"/>
      <c r="H147" s="100"/>
      <c r="I147" s="100"/>
      <c r="J147" s="100"/>
      <c r="K147" s="100"/>
      <c r="L147" s="435"/>
      <c r="M147" s="100"/>
    </row>
    <row r="148" spans="1:13" s="146" customFormat="1" ht="9.75" customHeight="1" x14ac:dyDescent="0.2">
      <c r="A148" s="893"/>
      <c r="B148" s="896"/>
      <c r="C148" s="1120"/>
      <c r="D148" s="1117"/>
      <c r="E148" s="289"/>
      <c r="F148" s="183"/>
      <c r="G148" s="168"/>
      <c r="H148" s="168"/>
      <c r="I148" s="168"/>
      <c r="J148" s="168"/>
      <c r="K148" s="168"/>
      <c r="L148" s="168"/>
      <c r="M148" s="168"/>
    </row>
    <row r="149" spans="1:13" s="146" customFormat="1" ht="9.75" customHeight="1" x14ac:dyDescent="0.2">
      <c r="A149" s="894"/>
      <c r="B149" s="897"/>
      <c r="C149" s="1121"/>
      <c r="D149" s="1118"/>
      <c r="E149" s="299"/>
      <c r="F149" s="165"/>
      <c r="G149" s="166"/>
      <c r="H149" s="166"/>
      <c r="I149" s="166"/>
      <c r="J149" s="166"/>
      <c r="K149" s="166"/>
      <c r="L149" s="166"/>
      <c r="M149" s="166"/>
    </row>
    <row r="150" spans="1:13" s="146" customFormat="1" ht="9.75" customHeight="1" x14ac:dyDescent="0.2">
      <c r="A150" s="861" t="s">
        <v>127</v>
      </c>
      <c r="B150" s="895" t="s">
        <v>128</v>
      </c>
      <c r="C150" s="1119"/>
      <c r="D150" s="1122">
        <v>20</v>
      </c>
      <c r="E150" s="281"/>
      <c r="F150" s="271"/>
      <c r="G150" s="179"/>
      <c r="H150" s="179"/>
      <c r="I150" s="179"/>
      <c r="J150" s="179"/>
      <c r="K150" s="179"/>
      <c r="L150" s="179"/>
      <c r="M150" s="179"/>
    </row>
    <row r="151" spans="1:13" s="146" customFormat="1" ht="9.75" customHeight="1" x14ac:dyDescent="0.2">
      <c r="A151" s="893"/>
      <c r="B151" s="896"/>
      <c r="C151" s="1120"/>
      <c r="D151" s="1117"/>
      <c r="E151" s="292"/>
      <c r="F151" s="359" t="s">
        <v>385</v>
      </c>
      <c r="G151" s="59" t="s">
        <v>130</v>
      </c>
      <c r="H151" s="384"/>
      <c r="I151" s="29" t="s">
        <v>57</v>
      </c>
      <c r="J151" s="385"/>
      <c r="K151" s="390">
        <v>0.5</v>
      </c>
      <c r="L151" s="390">
        <v>10</v>
      </c>
      <c r="M151" s="811" t="s">
        <v>33</v>
      </c>
    </row>
    <row r="152" spans="1:13" s="146" customFormat="1" ht="9.75" customHeight="1" x14ac:dyDescent="0.2">
      <c r="A152" s="893"/>
      <c r="B152" s="896"/>
      <c r="C152" s="1120"/>
      <c r="D152" s="1117"/>
      <c r="E152" s="292"/>
      <c r="F152" s="369" t="s">
        <v>129</v>
      </c>
      <c r="G152" s="59" t="s">
        <v>130</v>
      </c>
      <c r="H152" s="384"/>
      <c r="I152" s="29" t="s">
        <v>57</v>
      </c>
      <c r="J152" s="385"/>
      <c r="K152" s="390">
        <v>5</v>
      </c>
      <c r="L152" s="390">
        <v>10</v>
      </c>
      <c r="M152" s="806"/>
    </row>
    <row r="153" spans="1:13" s="146" customFormat="1" ht="9.75" customHeight="1" x14ac:dyDescent="0.2">
      <c r="A153" s="893"/>
      <c r="B153" s="896"/>
      <c r="C153" s="1120"/>
      <c r="D153" s="1117"/>
      <c r="E153" s="292"/>
      <c r="F153" s="359" t="s">
        <v>386</v>
      </c>
      <c r="G153" s="59" t="s">
        <v>130</v>
      </c>
      <c r="H153" s="384"/>
      <c r="I153" s="29" t="s">
        <v>57</v>
      </c>
      <c r="J153" s="385"/>
      <c r="K153" s="390">
        <v>5</v>
      </c>
      <c r="L153" s="390">
        <v>10</v>
      </c>
      <c r="M153" s="806"/>
    </row>
    <row r="154" spans="1:13" s="146" customFormat="1" ht="9.75" customHeight="1" x14ac:dyDescent="0.2">
      <c r="A154" s="893"/>
      <c r="B154" s="896"/>
      <c r="C154" s="1120"/>
      <c r="D154" s="1117"/>
      <c r="E154" s="292"/>
      <c r="F154" s="369" t="s">
        <v>387</v>
      </c>
      <c r="G154" s="59" t="s">
        <v>130</v>
      </c>
      <c r="H154" s="384"/>
      <c r="I154" s="29" t="s">
        <v>57</v>
      </c>
      <c r="J154" s="385"/>
      <c r="K154" s="390">
        <v>30</v>
      </c>
      <c r="L154" s="390">
        <v>30</v>
      </c>
      <c r="M154" s="806"/>
    </row>
    <row r="155" spans="1:13" s="146" customFormat="1" ht="9.75" customHeight="1" x14ac:dyDescent="0.2">
      <c r="A155" s="893"/>
      <c r="B155" s="896"/>
      <c r="C155" s="1120"/>
      <c r="D155" s="1117"/>
      <c r="E155" s="292"/>
      <c r="F155" s="368" t="s">
        <v>388</v>
      </c>
      <c r="G155" s="59" t="s">
        <v>130</v>
      </c>
      <c r="H155" s="384"/>
      <c r="I155" s="29" t="s">
        <v>57</v>
      </c>
      <c r="J155" s="385"/>
      <c r="K155" s="390">
        <v>15</v>
      </c>
      <c r="L155" s="390">
        <v>50</v>
      </c>
      <c r="M155" s="806"/>
    </row>
    <row r="156" spans="1:13" s="146" customFormat="1" ht="9.75" customHeight="1" x14ac:dyDescent="0.2">
      <c r="A156" s="893"/>
      <c r="B156" s="896"/>
      <c r="C156" s="1120"/>
      <c r="D156" s="1117"/>
      <c r="E156" s="292"/>
      <c r="F156" s="368" t="s">
        <v>389</v>
      </c>
      <c r="G156" s="59" t="s">
        <v>130</v>
      </c>
      <c r="H156" s="384"/>
      <c r="I156" s="29" t="s">
        <v>57</v>
      </c>
      <c r="J156" s="59"/>
      <c r="K156" s="390">
        <v>5</v>
      </c>
      <c r="L156" s="390">
        <v>10</v>
      </c>
      <c r="M156" s="806"/>
    </row>
    <row r="157" spans="1:13" s="146" customFormat="1" ht="9.75" customHeight="1" x14ac:dyDescent="0.2">
      <c r="A157" s="893"/>
      <c r="B157" s="896"/>
      <c r="C157" s="1120"/>
      <c r="D157" s="1117"/>
      <c r="E157" s="292"/>
      <c r="F157" s="369" t="s">
        <v>390</v>
      </c>
      <c r="G157" s="59" t="s">
        <v>130</v>
      </c>
      <c r="H157" s="317"/>
      <c r="I157" s="29" t="s">
        <v>57</v>
      </c>
      <c r="J157" s="318"/>
      <c r="K157" s="390">
        <v>15</v>
      </c>
      <c r="L157" s="390">
        <v>50</v>
      </c>
      <c r="M157" s="806"/>
    </row>
    <row r="158" spans="1:13" s="146" customFormat="1" ht="9.75" customHeight="1" x14ac:dyDescent="0.2">
      <c r="A158" s="893"/>
      <c r="B158" s="896"/>
      <c r="C158" s="1120"/>
      <c r="D158" s="1117"/>
      <c r="E158" s="292"/>
      <c r="F158" s="359" t="s">
        <v>391</v>
      </c>
      <c r="G158" s="59" t="s">
        <v>130</v>
      </c>
      <c r="H158" s="317"/>
      <c r="I158" s="29" t="s">
        <v>57</v>
      </c>
      <c r="J158" s="318"/>
      <c r="K158" s="390">
        <v>10</v>
      </c>
      <c r="L158" s="390">
        <v>20</v>
      </c>
      <c r="M158" s="806"/>
    </row>
    <row r="159" spans="1:13" s="146" customFormat="1" ht="9.75" customHeight="1" x14ac:dyDescent="0.2">
      <c r="A159" s="893"/>
      <c r="B159" s="896"/>
      <c r="C159" s="1120"/>
      <c r="D159" s="1117"/>
      <c r="E159" s="292"/>
      <c r="F159" s="368" t="s">
        <v>392</v>
      </c>
      <c r="G159" s="59" t="s">
        <v>130</v>
      </c>
      <c r="H159" s="317"/>
      <c r="I159" s="29" t="s">
        <v>57</v>
      </c>
      <c r="J159" s="318"/>
      <c r="K159" s="390">
        <v>10</v>
      </c>
      <c r="L159" s="390">
        <v>10</v>
      </c>
      <c r="M159" s="806"/>
    </row>
    <row r="160" spans="1:13" s="146" customFormat="1" ht="9.75" customHeight="1" x14ac:dyDescent="0.2">
      <c r="A160" s="893"/>
      <c r="B160" s="896"/>
      <c r="C160" s="1120"/>
      <c r="D160" s="1117"/>
      <c r="E160" s="388"/>
      <c r="F160" s="369" t="s">
        <v>393</v>
      </c>
      <c r="G160" s="59" t="s">
        <v>130</v>
      </c>
      <c r="H160" s="317"/>
      <c r="I160" s="29" t="s">
        <v>57</v>
      </c>
      <c r="J160" s="318"/>
      <c r="K160" s="390">
        <v>5</v>
      </c>
      <c r="L160" s="390">
        <v>10</v>
      </c>
      <c r="M160" s="806"/>
    </row>
    <row r="161" spans="1:13" s="146" customFormat="1" ht="9.75" customHeight="1" x14ac:dyDescent="0.2">
      <c r="A161" s="893"/>
      <c r="B161" s="896"/>
      <c r="C161" s="1120"/>
      <c r="D161" s="1117"/>
      <c r="E161" s="292"/>
      <c r="F161" s="359" t="s">
        <v>394</v>
      </c>
      <c r="G161" s="59" t="s">
        <v>130</v>
      </c>
      <c r="H161" s="372"/>
      <c r="I161" s="29" t="s">
        <v>57</v>
      </c>
      <c r="J161" s="320"/>
      <c r="K161" s="390">
        <v>2</v>
      </c>
      <c r="L161" s="390">
        <v>20</v>
      </c>
      <c r="M161" s="806"/>
    </row>
    <row r="162" spans="1:13" s="146" customFormat="1" ht="9.75" customHeight="1" x14ac:dyDescent="0.2">
      <c r="A162" s="893"/>
      <c r="B162" s="896"/>
      <c r="C162" s="1120"/>
      <c r="D162" s="1117"/>
      <c r="E162" s="388"/>
      <c r="F162" s="368" t="s">
        <v>395</v>
      </c>
      <c r="G162" s="59" t="s">
        <v>130</v>
      </c>
      <c r="H162" s="319"/>
      <c r="I162" s="29" t="s">
        <v>57</v>
      </c>
      <c r="J162" s="321"/>
      <c r="K162" s="390">
        <v>2</v>
      </c>
      <c r="L162" s="715">
        <v>20</v>
      </c>
      <c r="M162" s="806"/>
    </row>
    <row r="163" spans="1:13" s="146" customFormat="1" ht="9.75" customHeight="1" x14ac:dyDescent="0.2">
      <c r="A163" s="893"/>
      <c r="B163" s="896"/>
      <c r="C163" s="1120"/>
      <c r="D163" s="1117"/>
      <c r="E163" s="388"/>
      <c r="F163" s="369" t="s">
        <v>396</v>
      </c>
      <c r="G163" s="59" t="s">
        <v>130</v>
      </c>
      <c r="H163" s="317"/>
      <c r="I163" s="29" t="s">
        <v>57</v>
      </c>
      <c r="J163" s="320"/>
      <c r="K163" s="390">
        <v>10</v>
      </c>
      <c r="L163" s="390">
        <v>50</v>
      </c>
      <c r="M163" s="806"/>
    </row>
    <row r="164" spans="1:13" s="146" customFormat="1" ht="9.75" customHeight="1" x14ac:dyDescent="0.2">
      <c r="A164" s="893"/>
      <c r="B164" s="896"/>
      <c r="C164" s="1120"/>
      <c r="D164" s="1117"/>
      <c r="E164" s="388"/>
      <c r="F164" s="368" t="s">
        <v>397</v>
      </c>
      <c r="G164" s="59" t="s">
        <v>130</v>
      </c>
      <c r="H164" s="317"/>
      <c r="I164" s="29" t="s">
        <v>57</v>
      </c>
      <c r="J164" s="320"/>
      <c r="K164" s="390">
        <v>15</v>
      </c>
      <c r="L164" s="390">
        <v>100</v>
      </c>
      <c r="M164" s="806"/>
    </row>
    <row r="165" spans="1:13" s="146" customFormat="1" ht="9.75" customHeight="1" x14ac:dyDescent="0.2">
      <c r="A165" s="893"/>
      <c r="B165" s="896"/>
      <c r="C165" s="1120"/>
      <c r="D165" s="1117"/>
      <c r="E165" s="388"/>
      <c r="F165" s="369" t="s">
        <v>398</v>
      </c>
      <c r="G165" s="59" t="s">
        <v>130</v>
      </c>
      <c r="H165" s="317"/>
      <c r="I165" s="29" t="s">
        <v>57</v>
      </c>
      <c r="J165" s="320"/>
      <c r="K165" s="390">
        <v>2</v>
      </c>
      <c r="L165" s="390">
        <v>10</v>
      </c>
      <c r="M165" s="806"/>
    </row>
    <row r="166" spans="1:13" s="146" customFormat="1" ht="9.75" customHeight="1" x14ac:dyDescent="0.2">
      <c r="A166" s="893"/>
      <c r="B166" s="896"/>
      <c r="C166" s="1120"/>
      <c r="D166" s="1117"/>
      <c r="E166" s="388"/>
      <c r="F166" s="344"/>
      <c r="G166" s="345"/>
      <c r="H166" s="343"/>
      <c r="I166" s="345"/>
      <c r="J166" s="342"/>
      <c r="K166" s="756"/>
      <c r="L166" s="757"/>
      <c r="M166" s="343"/>
    </row>
    <row r="167" spans="1:13" s="146" customFormat="1" ht="9.75" customHeight="1" x14ac:dyDescent="0.2">
      <c r="A167" s="894"/>
      <c r="B167" s="897"/>
      <c r="C167" s="1121"/>
      <c r="D167" s="1118"/>
      <c r="E167" s="293"/>
      <c r="F167" s="213"/>
      <c r="G167" s="174"/>
      <c r="H167" s="187"/>
      <c r="I167" s="174"/>
      <c r="J167" s="166"/>
      <c r="K167" s="166"/>
      <c r="L167" s="174"/>
      <c r="M167" s="174"/>
    </row>
    <row r="168" spans="1:13" s="146" customFormat="1" ht="9.75" customHeight="1" x14ac:dyDescent="0.2">
      <c r="A168" s="861" t="s">
        <v>131</v>
      </c>
      <c r="B168" s="895" t="s">
        <v>132</v>
      </c>
      <c r="C168" s="1119"/>
      <c r="D168" s="1122">
        <v>20</v>
      </c>
      <c r="E168" s="280"/>
      <c r="F168" s="181"/>
      <c r="G168" s="179"/>
      <c r="H168" s="179"/>
      <c r="I168" s="179"/>
      <c r="J168" s="179"/>
      <c r="K168" s="179"/>
      <c r="L168" s="179"/>
      <c r="M168" s="179"/>
    </row>
    <row r="169" spans="1:13" s="146" customFormat="1" ht="9.75" customHeight="1" x14ac:dyDescent="0.2">
      <c r="A169" s="893"/>
      <c r="B169" s="896"/>
      <c r="C169" s="1120"/>
      <c r="D169" s="1117"/>
      <c r="E169" s="289"/>
      <c r="F169" s="98" t="s">
        <v>159</v>
      </c>
      <c r="G169" s="99" t="s">
        <v>76</v>
      </c>
      <c r="H169" s="100"/>
      <c r="I169" s="99" t="s">
        <v>133</v>
      </c>
      <c r="J169" s="100"/>
      <c r="K169" s="100">
        <v>50</v>
      </c>
      <c r="L169" s="59" t="s">
        <v>176</v>
      </c>
      <c r="M169" s="811" t="s">
        <v>33</v>
      </c>
    </row>
    <row r="170" spans="1:13" s="146" customFormat="1" ht="9.75" customHeight="1" x14ac:dyDescent="0.2">
      <c r="A170" s="893"/>
      <c r="B170" s="896"/>
      <c r="C170" s="1120"/>
      <c r="D170" s="1117"/>
      <c r="E170" s="289"/>
      <c r="F170" s="98" t="s">
        <v>160</v>
      </c>
      <c r="G170" s="99" t="s">
        <v>76</v>
      </c>
      <c r="H170" s="100"/>
      <c r="I170" s="99" t="s">
        <v>133</v>
      </c>
      <c r="J170" s="100"/>
      <c r="K170" s="100">
        <v>10</v>
      </c>
      <c r="L170" s="59" t="s">
        <v>177</v>
      </c>
      <c r="M170" s="806"/>
    </row>
    <row r="171" spans="1:13" s="146" customFormat="1" ht="9.75" customHeight="1" x14ac:dyDescent="0.2">
      <c r="A171" s="893"/>
      <c r="B171" s="896"/>
      <c r="C171" s="1120"/>
      <c r="D171" s="1117"/>
      <c r="E171" s="289"/>
      <c r="F171" s="98" t="s">
        <v>161</v>
      </c>
      <c r="G171" s="99" t="s">
        <v>76</v>
      </c>
      <c r="H171" s="100"/>
      <c r="I171" s="99" t="s">
        <v>133</v>
      </c>
      <c r="J171" s="100"/>
      <c r="K171" s="100">
        <v>10</v>
      </c>
      <c r="L171" s="59" t="s">
        <v>136</v>
      </c>
      <c r="M171" s="806"/>
    </row>
    <row r="172" spans="1:13" s="146" customFormat="1" ht="9.75" customHeight="1" x14ac:dyDescent="0.2">
      <c r="A172" s="893"/>
      <c r="B172" s="896"/>
      <c r="C172" s="1120"/>
      <c r="D172" s="1117"/>
      <c r="E172" s="289"/>
      <c r="F172" s="98" t="s">
        <v>162</v>
      </c>
      <c r="G172" s="99" t="s">
        <v>76</v>
      </c>
      <c r="H172" s="100"/>
      <c r="I172" s="99" t="s">
        <v>133</v>
      </c>
      <c r="J172" s="100"/>
      <c r="K172" s="100">
        <v>160</v>
      </c>
      <c r="L172" s="59" t="s">
        <v>137</v>
      </c>
      <c r="M172" s="807"/>
    </row>
    <row r="173" spans="1:13" s="146" customFormat="1" ht="9.75" customHeight="1" x14ac:dyDescent="0.2">
      <c r="A173" s="894"/>
      <c r="B173" s="897"/>
      <c r="C173" s="1121"/>
      <c r="D173" s="1118"/>
      <c r="E173" s="299"/>
      <c r="F173" s="165"/>
      <c r="G173" s="174"/>
      <c r="H173" s="174"/>
      <c r="I173" s="174"/>
      <c r="J173" s="174"/>
      <c r="K173" s="174"/>
      <c r="L173" s="174"/>
      <c r="M173" s="174"/>
    </row>
  </sheetData>
  <protectedRanges>
    <protectedRange sqref="I3" name="Range2"/>
    <protectedRange sqref="C3:E4 C6:E7 C10 D125:E125 D43:E47 D66:M71 D60:E65 M73 F74:L77 M75:M77 F100:G103 I100:M103 H100:H104 F110:M117 D19:E24 F87:M92 F99:M99 L118:L122 M119:M122 M108:M109 M105:M106 D151:E165 D126:L150 M138:M152 M126:M136 M172:M173 D73:E122 M154:M170 M53:M59 D14:L18 M17:M19 M14:M15 M21:M33 M35:M42 F78:M78 D25:L42 D52:G59 H59:I59 H54:H58 H52 I52:I58 J52:L59 D50:M51 N88:O95 P94:P95 R88:S95 M79 L79:L86 M82:M86 D166:L173" name="Range1"/>
    <protectedRange password="CDC0" sqref="H6" name="Range1_2"/>
    <protectedRange password="CDC0" sqref="M60 F60:F65 G61:L61 G62:M65 I60" name="Range1_7_1"/>
    <protectedRange sqref="Q94:Q95" name="Range1_4"/>
    <protectedRange password="CDC0" sqref="F19:L23" name="Range1_5"/>
    <protectedRange sqref="G93:J98 M96:M98 M93:M94" name="Range1_3_1"/>
    <protectedRange password="CDC0" sqref="F93 F95:F97" name="Range1_15"/>
    <protectedRange password="CDC0" sqref="K93:L97" name="Range1_16"/>
    <protectedRange sqref="F105:L109" name="Range1_3_3"/>
    <protectedRange password="CDC0" sqref="K119:K122 J118:K118 F122 F118:F120 G118:I122" name="Range1_10"/>
    <protectedRange password="CDC0" sqref="F151:H165 L151:L165 J151:J165" name="Range1_11"/>
    <protectedRange sqref="I151:I165" name="Range1_4_1"/>
    <protectedRange sqref="K151:K165" name="Range1_5_1"/>
    <protectedRange password="CDC0" sqref="O85 F79:K86 O83 N83:N85 Q85:R85 P81:P85 N81:O82 Q81:R83 N77:R80" name="Range1_3"/>
  </protectedRanges>
  <mergeCells count="135">
    <mergeCell ref="A168:A173"/>
    <mergeCell ref="B168:B173"/>
    <mergeCell ref="C168:C173"/>
    <mergeCell ref="D168:D173"/>
    <mergeCell ref="M151:M165"/>
    <mergeCell ref="M126:M145"/>
    <mergeCell ref="M169:M172"/>
    <mergeCell ref="A150:A167"/>
    <mergeCell ref="B150:B167"/>
    <mergeCell ref="C150:C167"/>
    <mergeCell ref="D150:D167"/>
    <mergeCell ref="B50:B71"/>
    <mergeCell ref="C50:C71"/>
    <mergeCell ref="D50:D71"/>
    <mergeCell ref="D44:D47"/>
    <mergeCell ref="C93:C99"/>
    <mergeCell ref="D93:D99"/>
    <mergeCell ref="A72:B72"/>
    <mergeCell ref="H72:M72"/>
    <mergeCell ref="A73:A86"/>
    <mergeCell ref="B73:B86"/>
    <mergeCell ref="C73:C86"/>
    <mergeCell ref="D73:D86"/>
    <mergeCell ref="M81:M86"/>
    <mergeCell ref="A48:B49"/>
    <mergeCell ref="C48:D48"/>
    <mergeCell ref="L48:L49"/>
    <mergeCell ref="L123:L124"/>
    <mergeCell ref="M123:M124"/>
    <mergeCell ref="A125:B125"/>
    <mergeCell ref="H125:M125"/>
    <mergeCell ref="A126:A149"/>
    <mergeCell ref="B126:B149"/>
    <mergeCell ref="B105:B109"/>
    <mergeCell ref="C105:C109"/>
    <mergeCell ref="D105:D109"/>
    <mergeCell ref="A110:A114"/>
    <mergeCell ref="B110:B114"/>
    <mergeCell ref="C110:C114"/>
    <mergeCell ref="D110:D114"/>
    <mergeCell ref="C126:C149"/>
    <mergeCell ref="D126:D149"/>
    <mergeCell ref="H123:H124"/>
    <mergeCell ref="I123:I124"/>
    <mergeCell ref="J123:J124"/>
    <mergeCell ref="K123:K124"/>
    <mergeCell ref="F123:F124"/>
    <mergeCell ref="G123:G124"/>
    <mergeCell ref="A123:B124"/>
    <mergeCell ref="C123:D123"/>
    <mergeCell ref="M105:M109"/>
    <mergeCell ref="M119:M122"/>
    <mergeCell ref="M93:M98"/>
    <mergeCell ref="A115:A122"/>
    <mergeCell ref="B115:B122"/>
    <mergeCell ref="C115:C122"/>
    <mergeCell ref="D115:D122"/>
    <mergeCell ref="A105:A109"/>
    <mergeCell ref="M50:M58"/>
    <mergeCell ref="A87:A92"/>
    <mergeCell ref="B87:B92"/>
    <mergeCell ref="C87:C92"/>
    <mergeCell ref="D87:D92"/>
    <mergeCell ref="M66:M71"/>
    <mergeCell ref="M60:M64"/>
    <mergeCell ref="E81:E86"/>
    <mergeCell ref="E73:E76"/>
    <mergeCell ref="E66:E71"/>
    <mergeCell ref="B100:B104"/>
    <mergeCell ref="C100:C104"/>
    <mergeCell ref="D100:D104"/>
    <mergeCell ref="A93:A104"/>
    <mergeCell ref="B93:B99"/>
    <mergeCell ref="M73:M76"/>
    <mergeCell ref="A50:A71"/>
    <mergeCell ref="C30:C32"/>
    <mergeCell ref="D30:D32"/>
    <mergeCell ref="M48:M49"/>
    <mergeCell ref="F48:F49"/>
    <mergeCell ref="G48:G49"/>
    <mergeCell ref="H48:H49"/>
    <mergeCell ref="I48:I49"/>
    <mergeCell ref="J48:J49"/>
    <mergeCell ref="K48:K49"/>
    <mergeCell ref="M33:M42"/>
    <mergeCell ref="A19:A24"/>
    <mergeCell ref="A9:B9"/>
    <mergeCell ref="C9:D9"/>
    <mergeCell ref="A10:B10"/>
    <mergeCell ref="C10:D10"/>
    <mergeCell ref="A12:B13"/>
    <mergeCell ref="C12:D12"/>
    <mergeCell ref="L12:L13"/>
    <mergeCell ref="A43:A47"/>
    <mergeCell ref="C43:C47"/>
    <mergeCell ref="B44:B47"/>
    <mergeCell ref="A14:A18"/>
    <mergeCell ref="B14:B18"/>
    <mergeCell ref="C14:C18"/>
    <mergeCell ref="D14:D18"/>
    <mergeCell ref="A30:A32"/>
    <mergeCell ref="B19:B24"/>
    <mergeCell ref="A33:A42"/>
    <mergeCell ref="B33:B42"/>
    <mergeCell ref="C33:C42"/>
    <mergeCell ref="D33:D42"/>
    <mergeCell ref="C19:C24"/>
    <mergeCell ref="A25:A29"/>
    <mergeCell ref="B30:B32"/>
    <mergeCell ref="A6:B6"/>
    <mergeCell ref="C6:D6"/>
    <mergeCell ref="A7:B7"/>
    <mergeCell ref="C7:D7"/>
    <mergeCell ref="A8:B8"/>
    <mergeCell ref="C8:D8"/>
    <mergeCell ref="A3:B3"/>
    <mergeCell ref="C3:F3"/>
    <mergeCell ref="A4:B4"/>
    <mergeCell ref="C4:D4"/>
    <mergeCell ref="A5:B5"/>
    <mergeCell ref="C5:D5"/>
    <mergeCell ref="M14:M16"/>
    <mergeCell ref="M25:M26"/>
    <mergeCell ref="B25:B29"/>
    <mergeCell ref="C25:C29"/>
    <mergeCell ref="D25:D29"/>
    <mergeCell ref="M19:M23"/>
    <mergeCell ref="D19:D24"/>
    <mergeCell ref="M12:M13"/>
    <mergeCell ref="F12:F13"/>
    <mergeCell ref="G12:G13"/>
    <mergeCell ref="H12:H13"/>
    <mergeCell ref="I12:I13"/>
    <mergeCell ref="J12:J13"/>
    <mergeCell ref="K12:K1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zoomScale="90" zoomScaleNormal="90" workbookViewId="0">
      <selection activeCell="G6" sqref="G6"/>
    </sheetView>
  </sheetViews>
  <sheetFormatPr baseColWidth="10" defaultRowHeight="15" x14ac:dyDescent="0.25"/>
  <cols>
    <col min="2" max="2" width="23.140625" customWidth="1"/>
    <col min="7" max="7" width="36.42578125" customWidth="1"/>
    <col min="9" max="9" width="8.85546875" customWidth="1"/>
    <col min="10" max="10" width="17.5703125" customWidth="1"/>
    <col min="13" max="13" width="18.42578125" style="778" customWidth="1"/>
    <col min="14" max="14" width="13.7109375" customWidth="1"/>
  </cols>
  <sheetData>
    <row r="1" spans="1:14" s="146" customFormat="1" ht="13.15" x14ac:dyDescent="0.25">
      <c r="A1" s="143" t="s">
        <v>0</v>
      </c>
      <c r="B1" s="144"/>
      <c r="C1" s="145"/>
      <c r="D1" s="145"/>
      <c r="L1" s="195" t="s">
        <v>179</v>
      </c>
      <c r="M1" s="770"/>
      <c r="N1" s="196"/>
    </row>
    <row r="2" spans="1:14" s="146" customFormat="1" ht="9.75" customHeight="1" x14ac:dyDescent="0.2">
      <c r="C2" s="145"/>
      <c r="D2" s="145"/>
      <c r="L2" s="197" t="s">
        <v>61</v>
      </c>
      <c r="M2" s="771">
        <f>((C9*0.7)*0.35)+(C9*0.03)</f>
        <v>82.5</v>
      </c>
      <c r="N2" s="198"/>
    </row>
    <row r="3" spans="1:14" s="146" customFormat="1" ht="12.75" customHeight="1" x14ac:dyDescent="0.25">
      <c r="A3" s="833" t="s">
        <v>1</v>
      </c>
      <c r="B3" s="1093"/>
      <c r="C3" s="1203" t="s">
        <v>180</v>
      </c>
      <c r="D3" s="1204"/>
      <c r="E3" s="1204"/>
      <c r="F3" s="1204"/>
      <c r="G3" s="1205"/>
      <c r="I3" s="81" t="s">
        <v>3</v>
      </c>
      <c r="J3" s="199">
        <v>42705</v>
      </c>
      <c r="L3" s="197" t="s">
        <v>74</v>
      </c>
      <c r="M3" s="771">
        <f>((C9*0.7)*0.4)+(C9*0.03)</f>
        <v>93</v>
      </c>
      <c r="N3" s="198"/>
    </row>
    <row r="4" spans="1:14" s="146" customFormat="1" ht="12.75" customHeight="1" x14ac:dyDescent="0.2">
      <c r="A4" s="838" t="s">
        <v>4</v>
      </c>
      <c r="B4" s="1099"/>
      <c r="C4" s="1206">
        <v>2017</v>
      </c>
      <c r="D4" s="1207"/>
      <c r="E4" s="1208"/>
      <c r="F4" s="245"/>
      <c r="G4" s="149"/>
      <c r="H4" s="150"/>
      <c r="I4" s="150"/>
      <c r="L4" s="197" t="s">
        <v>81</v>
      </c>
      <c r="M4" s="771">
        <f>((C9*0.7)*0.2)+(C9*0.03)</f>
        <v>51</v>
      </c>
      <c r="N4" s="198"/>
    </row>
    <row r="5" spans="1:14" s="146" customFormat="1" ht="12.75" customHeight="1" thickBot="1" x14ac:dyDescent="0.25">
      <c r="A5" s="833" t="s">
        <v>5</v>
      </c>
      <c r="B5" s="1093"/>
      <c r="C5" s="1209" t="s">
        <v>181</v>
      </c>
      <c r="D5" s="1210"/>
      <c r="E5" s="1211"/>
      <c r="F5" s="437"/>
      <c r="G5" s="9"/>
      <c r="L5" s="197" t="s">
        <v>99</v>
      </c>
      <c r="M5" s="772">
        <f>((C9*0.7)*0.05)+(C9*0.03)</f>
        <v>19.5</v>
      </c>
      <c r="N5" s="200">
        <f>SUM(M2:M5)</f>
        <v>246</v>
      </c>
    </row>
    <row r="6" spans="1:14" s="146" customFormat="1" ht="62.25" customHeight="1" thickBot="1" x14ac:dyDescent="0.25">
      <c r="A6" s="843" t="s">
        <v>182</v>
      </c>
      <c r="B6" s="1089"/>
      <c r="C6" s="1212">
        <v>1773293</v>
      </c>
      <c r="D6" s="1213"/>
      <c r="E6" s="860"/>
      <c r="F6" s="245"/>
      <c r="G6" s="149"/>
      <c r="H6" s="791"/>
      <c r="I6" s="799"/>
      <c r="J6" s="697"/>
      <c r="K6" s="697"/>
      <c r="L6" s="697"/>
      <c r="M6" s="649"/>
    </row>
    <row r="7" spans="1:14" s="146" customFormat="1" ht="52.5" customHeight="1" thickBot="1" x14ac:dyDescent="0.3">
      <c r="A7" s="843" t="s">
        <v>183</v>
      </c>
      <c r="B7" s="1214"/>
      <c r="C7" s="1215">
        <v>200000</v>
      </c>
      <c r="D7" s="1213"/>
      <c r="E7" s="860"/>
      <c r="F7" s="245"/>
      <c r="G7" s="153"/>
      <c r="H7" s="847"/>
      <c r="I7" s="847"/>
      <c r="J7" s="847"/>
      <c r="K7" s="847"/>
      <c r="L7" s="847"/>
      <c r="M7" s="649"/>
    </row>
    <row r="8" spans="1:14" s="146" customFormat="1" ht="20.100000000000001" customHeight="1" thickBot="1" x14ac:dyDescent="0.25">
      <c r="A8" s="843" t="s">
        <v>8</v>
      </c>
      <c r="B8" s="1093"/>
      <c r="C8" s="1200" t="s">
        <v>9</v>
      </c>
      <c r="D8" s="1201"/>
      <c r="E8" s="1202"/>
      <c r="F8" s="246"/>
      <c r="G8" s="83" t="s">
        <v>10</v>
      </c>
      <c r="H8" s="798" t="s">
        <v>11</v>
      </c>
      <c r="M8" s="649"/>
    </row>
    <row r="9" spans="1:14" s="146" customFormat="1" ht="14.25" customHeight="1" thickBot="1" x14ac:dyDescent="0.35">
      <c r="A9" s="843" t="s">
        <v>184</v>
      </c>
      <c r="B9" s="1089"/>
      <c r="C9" s="845">
        <f>IF(C7&lt;4500000, (300), 300+(C7-4500000)/15000)</f>
        <v>300</v>
      </c>
      <c r="D9" s="846"/>
      <c r="E9" s="1196"/>
      <c r="F9" s="247"/>
      <c r="G9" s="157"/>
      <c r="H9" s="158"/>
      <c r="K9" s="201"/>
      <c r="M9" s="649"/>
    </row>
    <row r="10" spans="1:14" s="146" customFormat="1" ht="14.25" customHeight="1" thickBot="1" x14ac:dyDescent="0.35">
      <c r="A10" s="843" t="s">
        <v>13</v>
      </c>
      <c r="B10" s="1089"/>
      <c r="C10" s="1197"/>
      <c r="D10" s="1198"/>
      <c r="E10" s="1199"/>
      <c r="F10" s="248"/>
      <c r="G10" s="159"/>
      <c r="H10" s="160"/>
      <c r="M10" s="649"/>
    </row>
    <row r="11" spans="1:14" s="146" customFormat="1" ht="9.75" customHeight="1" x14ac:dyDescent="0.2">
      <c r="B11" s="16"/>
      <c r="C11" s="202"/>
      <c r="D11" s="202"/>
      <c r="E11" s="201"/>
      <c r="F11" s="201"/>
      <c r="G11" s="162"/>
      <c r="H11" s="162"/>
      <c r="M11" s="649"/>
    </row>
    <row r="12" spans="1:14" s="146" customFormat="1" ht="27.75" customHeight="1" x14ac:dyDescent="0.2">
      <c r="A12" s="937" t="s">
        <v>14</v>
      </c>
      <c r="B12" s="938"/>
      <c r="C12" s="427" t="s">
        <v>185</v>
      </c>
      <c r="D12" s="942" t="s">
        <v>186</v>
      </c>
      <c r="E12" s="1216"/>
      <c r="F12" s="249"/>
      <c r="G12" s="1033" t="s">
        <v>15</v>
      </c>
      <c r="H12" s="1033" t="s">
        <v>16</v>
      </c>
      <c r="I12" s="1033" t="s">
        <v>17</v>
      </c>
      <c r="J12" s="1033" t="s">
        <v>18</v>
      </c>
      <c r="K12" s="1033" t="s">
        <v>146</v>
      </c>
      <c r="L12" s="1033" t="s">
        <v>20</v>
      </c>
      <c r="M12" s="1195" t="s">
        <v>21</v>
      </c>
      <c r="N12" s="1087" t="s">
        <v>167</v>
      </c>
    </row>
    <row r="13" spans="1:14" s="146" customFormat="1" ht="11.25" x14ac:dyDescent="0.2">
      <c r="A13" s="939"/>
      <c r="B13" s="940"/>
      <c r="C13" s="84" t="s">
        <v>26</v>
      </c>
      <c r="D13" s="203" t="s">
        <v>26</v>
      </c>
      <c r="E13" s="253" t="s">
        <v>13</v>
      </c>
      <c r="F13" s="250"/>
      <c r="G13" s="1034"/>
      <c r="H13" s="1038"/>
      <c r="I13" s="1034"/>
      <c r="J13" s="1034"/>
      <c r="K13" s="1034"/>
      <c r="L13" s="1034"/>
      <c r="M13" s="1176"/>
      <c r="N13" s="1088"/>
    </row>
    <row r="14" spans="1:14" s="146" customFormat="1" ht="19.5" customHeight="1" x14ac:dyDescent="0.2">
      <c r="A14" s="1154" t="s">
        <v>61</v>
      </c>
      <c r="B14" s="204" t="s">
        <v>187</v>
      </c>
      <c r="C14" s="821">
        <f>N5</f>
        <v>246</v>
      </c>
      <c r="D14" s="821">
        <f>N5</f>
        <v>246</v>
      </c>
      <c r="E14" s="824">
        <v>250</v>
      </c>
      <c r="F14" s="424"/>
      <c r="G14" s="206"/>
      <c r="H14" s="206"/>
      <c r="I14" s="1167"/>
      <c r="J14" s="1167"/>
      <c r="K14" s="1167"/>
      <c r="L14" s="1167"/>
      <c r="M14" s="1167"/>
      <c r="N14" s="1168"/>
    </row>
    <row r="15" spans="1:14" s="146" customFormat="1" ht="9.75" customHeight="1" x14ac:dyDescent="0.2">
      <c r="A15" s="1183"/>
      <c r="B15" s="207" t="s">
        <v>170</v>
      </c>
      <c r="C15" s="822"/>
      <c r="D15" s="822"/>
      <c r="E15" s="825"/>
      <c r="F15" s="425">
        <v>125</v>
      </c>
      <c r="G15" s="255" t="s">
        <v>459</v>
      </c>
      <c r="H15" s="168" t="s">
        <v>188</v>
      </c>
      <c r="I15" s="168"/>
      <c r="J15" s="169" t="s">
        <v>189</v>
      </c>
      <c r="K15" s="169"/>
      <c r="L15" s="168">
        <v>0.05</v>
      </c>
      <c r="M15" s="657">
        <v>0.3</v>
      </c>
      <c r="N15" s="208" t="s">
        <v>33</v>
      </c>
    </row>
    <row r="16" spans="1:14" s="146" customFormat="1" ht="9.75" customHeight="1" x14ac:dyDescent="0.2">
      <c r="A16" s="1183"/>
      <c r="B16" s="209" t="s">
        <v>66</v>
      </c>
      <c r="C16" s="822"/>
      <c r="D16" s="822"/>
      <c r="E16" s="825"/>
      <c r="F16" s="425"/>
      <c r="G16" s="256"/>
      <c r="H16" s="179"/>
      <c r="I16" s="179"/>
      <c r="J16" s="179"/>
      <c r="K16" s="210"/>
      <c r="L16" s="179"/>
      <c r="M16" s="773"/>
      <c r="N16" s="208"/>
    </row>
    <row r="17" spans="1:14" s="146" customFormat="1" ht="9.75" customHeight="1" x14ac:dyDescent="0.2">
      <c r="A17" s="1183"/>
      <c r="B17" s="211"/>
      <c r="C17" s="822"/>
      <c r="D17" s="822"/>
      <c r="E17" s="825"/>
      <c r="F17" s="425"/>
      <c r="G17" s="257"/>
      <c r="H17" s="172"/>
      <c r="I17" s="168"/>
      <c r="J17" s="169"/>
      <c r="K17" s="170"/>
      <c r="L17" s="169"/>
      <c r="M17" s="658"/>
      <c r="N17" s="172"/>
    </row>
    <row r="18" spans="1:14" s="146" customFormat="1" ht="9.75" customHeight="1" x14ac:dyDescent="0.2">
      <c r="A18" s="1183"/>
      <c r="B18" s="211"/>
      <c r="C18" s="822"/>
      <c r="D18" s="822"/>
      <c r="E18" s="825"/>
      <c r="F18" s="425">
        <v>125</v>
      </c>
      <c r="G18" s="258" t="s">
        <v>190</v>
      </c>
      <c r="H18" s="100" t="s">
        <v>188</v>
      </c>
      <c r="I18" s="170"/>
      <c r="J18" s="172" t="s">
        <v>218</v>
      </c>
      <c r="K18" s="100"/>
      <c r="L18" s="172">
        <v>1</v>
      </c>
      <c r="M18" s="435">
        <v>1</v>
      </c>
      <c r="N18" s="172" t="s">
        <v>33</v>
      </c>
    </row>
    <row r="19" spans="1:14" s="146" customFormat="1" ht="9.75" customHeight="1" x14ac:dyDescent="0.2">
      <c r="A19" s="1183"/>
      <c r="B19" s="211"/>
      <c r="C19" s="822"/>
      <c r="D19" s="822"/>
      <c r="E19" s="825"/>
      <c r="F19" s="425"/>
      <c r="G19" s="259"/>
      <c r="H19" s="172"/>
      <c r="I19" s="172"/>
      <c r="J19" s="172"/>
      <c r="K19" s="172"/>
      <c r="L19" s="172"/>
      <c r="M19" s="651"/>
      <c r="N19" s="172"/>
    </row>
    <row r="20" spans="1:14" s="146" customFormat="1" ht="9.75" customHeight="1" x14ac:dyDescent="0.2">
      <c r="A20" s="1183"/>
      <c r="B20" s="211"/>
      <c r="C20" s="822"/>
      <c r="D20" s="822"/>
      <c r="E20" s="825"/>
      <c r="F20" s="425"/>
      <c r="G20" s="260"/>
      <c r="H20" s="100"/>
      <c r="I20" s="100"/>
      <c r="J20" s="100"/>
      <c r="K20" s="100"/>
      <c r="L20" s="100"/>
      <c r="M20" s="435"/>
      <c r="N20" s="172"/>
    </row>
    <row r="21" spans="1:14" s="146" customFormat="1" ht="9.75" customHeight="1" x14ac:dyDescent="0.2">
      <c r="A21" s="1183"/>
      <c r="B21" s="211"/>
      <c r="C21" s="822"/>
      <c r="D21" s="822"/>
      <c r="E21" s="825"/>
      <c r="F21" s="425"/>
      <c r="G21" s="259"/>
      <c r="H21" s="172"/>
      <c r="I21" s="172"/>
      <c r="J21" s="172"/>
      <c r="K21" s="172"/>
      <c r="L21" s="172"/>
      <c r="M21" s="651"/>
      <c r="N21" s="172"/>
    </row>
    <row r="22" spans="1:14" s="146" customFormat="1" ht="9.75" customHeight="1" x14ac:dyDescent="0.2">
      <c r="A22" s="1183"/>
      <c r="B22" s="211"/>
      <c r="C22" s="822"/>
      <c r="D22" s="822"/>
      <c r="E22" s="825"/>
      <c r="F22" s="425"/>
      <c r="G22" s="259"/>
      <c r="H22" s="172"/>
      <c r="I22" s="172"/>
      <c r="J22" s="172"/>
      <c r="K22" s="172"/>
      <c r="L22" s="172"/>
      <c r="M22" s="651"/>
      <c r="N22" s="172"/>
    </row>
    <row r="23" spans="1:14" s="146" customFormat="1" ht="9.75" customHeight="1" x14ac:dyDescent="0.2">
      <c r="A23" s="1183"/>
      <c r="B23" s="227"/>
      <c r="C23" s="822"/>
      <c r="D23" s="822"/>
      <c r="E23" s="825"/>
      <c r="F23" s="425"/>
      <c r="G23" s="259"/>
      <c r="H23" s="172"/>
      <c r="I23" s="172"/>
      <c r="J23" s="172"/>
      <c r="K23" s="172"/>
      <c r="L23" s="172"/>
      <c r="M23" s="651"/>
      <c r="N23" s="172"/>
    </row>
    <row r="24" spans="1:14" s="146" customFormat="1" ht="9.75" customHeight="1" x14ac:dyDescent="0.2">
      <c r="A24" s="1184"/>
      <c r="B24" s="212"/>
      <c r="C24" s="822"/>
      <c r="D24" s="823"/>
      <c r="E24" s="826"/>
      <c r="F24" s="426"/>
      <c r="G24" s="261"/>
      <c r="H24" s="174"/>
      <c r="I24" s="174"/>
      <c r="J24" s="174"/>
      <c r="K24" s="174"/>
      <c r="L24" s="174"/>
      <c r="M24" s="686"/>
      <c r="N24" s="174"/>
    </row>
    <row r="25" spans="1:14" s="146" customFormat="1" ht="12.75" customHeight="1" x14ac:dyDescent="0.2">
      <c r="A25" s="1185" t="s">
        <v>74</v>
      </c>
      <c r="B25" s="1188" t="s">
        <v>75</v>
      </c>
      <c r="C25" s="822"/>
      <c r="D25" s="1191">
        <f>N5</f>
        <v>246</v>
      </c>
      <c r="E25" s="1194">
        <v>360</v>
      </c>
      <c r="F25" s="949">
        <v>60</v>
      </c>
      <c r="G25" s="79" t="s">
        <v>335</v>
      </c>
      <c r="H25" s="168" t="s">
        <v>188</v>
      </c>
      <c r="I25" s="176"/>
      <c r="J25" s="168" t="s">
        <v>83</v>
      </c>
      <c r="K25" s="176"/>
      <c r="L25" s="26">
        <v>10</v>
      </c>
      <c r="M25" s="774">
        <v>100</v>
      </c>
      <c r="N25" s="814" t="s">
        <v>33</v>
      </c>
    </row>
    <row r="26" spans="1:14" s="146" customFormat="1" ht="9.75" customHeight="1" x14ac:dyDescent="0.2">
      <c r="A26" s="1186"/>
      <c r="B26" s="1189"/>
      <c r="C26" s="822"/>
      <c r="D26" s="1192"/>
      <c r="E26" s="871"/>
      <c r="F26" s="950"/>
      <c r="G26" s="428" t="s">
        <v>336</v>
      </c>
      <c r="H26" s="168" t="s">
        <v>188</v>
      </c>
      <c r="I26" s="100"/>
      <c r="J26" s="168" t="s">
        <v>83</v>
      </c>
      <c r="K26" s="100"/>
      <c r="L26" s="432">
        <v>10</v>
      </c>
      <c r="M26" s="774">
        <v>100</v>
      </c>
      <c r="N26" s="806"/>
    </row>
    <row r="27" spans="1:14" s="146" customFormat="1" ht="9.75" customHeight="1" x14ac:dyDescent="0.2">
      <c r="A27" s="1186"/>
      <c r="B27" s="1189"/>
      <c r="C27" s="822"/>
      <c r="D27" s="1192"/>
      <c r="E27" s="871"/>
      <c r="F27" s="950"/>
      <c r="G27" s="430" t="s">
        <v>337</v>
      </c>
      <c r="H27" s="168" t="s">
        <v>188</v>
      </c>
      <c r="I27" s="100"/>
      <c r="J27" s="168" t="s">
        <v>83</v>
      </c>
      <c r="K27" s="100"/>
      <c r="L27" s="29">
        <v>10</v>
      </c>
      <c r="M27" s="774">
        <v>100</v>
      </c>
      <c r="N27" s="806"/>
    </row>
    <row r="28" spans="1:14" s="146" customFormat="1" ht="9.75" customHeight="1" x14ac:dyDescent="0.2">
      <c r="A28" s="1186"/>
      <c r="B28" s="1189"/>
      <c r="C28" s="822"/>
      <c r="D28" s="1192"/>
      <c r="E28" s="871"/>
      <c r="F28" s="950"/>
      <c r="G28" s="430" t="s">
        <v>338</v>
      </c>
      <c r="H28" s="168" t="s">
        <v>188</v>
      </c>
      <c r="I28" s="100"/>
      <c r="J28" s="168" t="s">
        <v>83</v>
      </c>
      <c r="K28" s="100"/>
      <c r="L28" s="438">
        <v>10</v>
      </c>
      <c r="M28" s="774">
        <v>100</v>
      </c>
      <c r="N28" s="806"/>
    </row>
    <row r="29" spans="1:14" s="146" customFormat="1" ht="9.75" customHeight="1" x14ac:dyDescent="0.2">
      <c r="A29" s="1186"/>
      <c r="B29" s="1189"/>
      <c r="C29" s="822"/>
      <c r="D29" s="1192"/>
      <c r="E29" s="871"/>
      <c r="F29" s="950"/>
      <c r="G29" s="430" t="s">
        <v>453</v>
      </c>
      <c r="H29" s="168" t="s">
        <v>188</v>
      </c>
      <c r="I29" s="100"/>
      <c r="J29" s="168" t="s">
        <v>83</v>
      </c>
      <c r="K29" s="100"/>
      <c r="L29" s="438">
        <v>10</v>
      </c>
      <c r="M29" s="774">
        <v>100</v>
      </c>
      <c r="N29" s="806"/>
    </row>
    <row r="30" spans="1:14" s="146" customFormat="1" ht="9.75" customHeight="1" x14ac:dyDescent="0.2">
      <c r="A30" s="1186"/>
      <c r="B30" s="1189"/>
      <c r="C30" s="822"/>
      <c r="D30" s="1192"/>
      <c r="E30" s="871"/>
      <c r="F30" s="950"/>
      <c r="G30" s="428" t="s">
        <v>454</v>
      </c>
      <c r="H30" s="168" t="s">
        <v>188</v>
      </c>
      <c r="I30" s="168"/>
      <c r="J30" s="168" t="s">
        <v>83</v>
      </c>
      <c r="K30" s="180"/>
      <c r="L30" s="432">
        <v>10</v>
      </c>
      <c r="M30" s="774">
        <v>100</v>
      </c>
      <c r="N30" s="806"/>
    </row>
    <row r="31" spans="1:14" s="146" customFormat="1" ht="9.75" customHeight="1" x14ac:dyDescent="0.2">
      <c r="A31" s="1186"/>
      <c r="B31" s="1189"/>
      <c r="C31" s="822"/>
      <c r="D31" s="1192"/>
      <c r="E31" s="871"/>
      <c r="F31" s="950"/>
      <c r="G31" s="428" t="s">
        <v>290</v>
      </c>
      <c r="H31" s="168" t="s">
        <v>188</v>
      </c>
      <c r="I31" s="100"/>
      <c r="J31" s="168" t="s">
        <v>83</v>
      </c>
      <c r="K31" s="99"/>
      <c r="L31" s="29">
        <v>10</v>
      </c>
      <c r="M31" s="774">
        <v>100</v>
      </c>
      <c r="N31" s="806"/>
    </row>
    <row r="32" spans="1:14" s="146" customFormat="1" ht="9.75" customHeight="1" x14ac:dyDescent="0.2">
      <c r="A32" s="1186"/>
      <c r="B32" s="1189"/>
      <c r="C32" s="822"/>
      <c r="D32" s="1192"/>
      <c r="E32" s="871"/>
      <c r="F32" s="950"/>
      <c r="G32" s="428" t="s">
        <v>286</v>
      </c>
      <c r="H32" s="168" t="s">
        <v>188</v>
      </c>
      <c r="I32" s="100"/>
      <c r="J32" s="168" t="s">
        <v>83</v>
      </c>
      <c r="K32" s="99"/>
      <c r="L32" s="29">
        <v>10</v>
      </c>
      <c r="M32" s="774">
        <v>100</v>
      </c>
      <c r="N32" s="806"/>
    </row>
    <row r="33" spans="1:15" s="146" customFormat="1" ht="9.75" customHeight="1" x14ac:dyDescent="0.2">
      <c r="A33" s="1186"/>
      <c r="B33" s="1189"/>
      <c r="C33" s="822"/>
      <c r="D33" s="1192"/>
      <c r="E33" s="871"/>
      <c r="F33" s="950"/>
      <c r="G33" s="428" t="s">
        <v>339</v>
      </c>
      <c r="H33" s="168" t="s">
        <v>188</v>
      </c>
      <c r="I33" s="192"/>
      <c r="J33" s="168" t="s">
        <v>83</v>
      </c>
      <c r="K33" s="192"/>
      <c r="L33" s="29">
        <v>10</v>
      </c>
      <c r="M33" s="774">
        <v>100</v>
      </c>
      <c r="N33" s="806"/>
      <c r="O33" s="396"/>
    </row>
    <row r="34" spans="1:15" s="146" customFormat="1" ht="9.75" customHeight="1" x14ac:dyDescent="0.2">
      <c r="A34" s="1186"/>
      <c r="B34" s="1189"/>
      <c r="C34" s="822"/>
      <c r="D34" s="1192"/>
      <c r="E34" s="871"/>
      <c r="F34" s="950"/>
      <c r="G34" s="428" t="s">
        <v>289</v>
      </c>
      <c r="H34" s="168" t="s">
        <v>188</v>
      </c>
      <c r="I34" s="100"/>
      <c r="J34" s="168" t="s">
        <v>83</v>
      </c>
      <c r="K34" s="99"/>
      <c r="L34" s="29">
        <v>10</v>
      </c>
      <c r="M34" s="774">
        <v>100</v>
      </c>
      <c r="N34" s="807"/>
    </row>
    <row r="35" spans="1:15" s="146" customFormat="1" ht="9.75" customHeight="1" x14ac:dyDescent="0.2">
      <c r="A35" s="1186"/>
      <c r="B35" s="1189"/>
      <c r="C35" s="822"/>
      <c r="D35" s="1192"/>
      <c r="E35" s="871"/>
      <c r="F35" s="425"/>
      <c r="G35" s="263"/>
      <c r="H35" s="184"/>
      <c r="I35" s="168"/>
      <c r="J35" s="168"/>
      <c r="K35" s="180"/>
      <c r="L35" s="168"/>
      <c r="M35" s="688"/>
      <c r="N35" s="100"/>
    </row>
    <row r="36" spans="1:15" s="146" customFormat="1" ht="9.75" customHeight="1" x14ac:dyDescent="0.2">
      <c r="A36" s="1186"/>
      <c r="B36" s="1189"/>
      <c r="C36" s="822"/>
      <c r="D36" s="1192"/>
      <c r="E36" s="871"/>
      <c r="F36" s="825">
        <v>200</v>
      </c>
      <c r="G36" s="260" t="s">
        <v>209</v>
      </c>
      <c r="H36" s="100" t="s">
        <v>188</v>
      </c>
      <c r="I36" s="168" t="s">
        <v>77</v>
      </c>
      <c r="J36" s="100" t="s">
        <v>191</v>
      </c>
      <c r="K36" s="180">
        <v>3</v>
      </c>
      <c r="L36" s="169">
        <v>10</v>
      </c>
      <c r="M36" s="688">
        <v>4</v>
      </c>
      <c r="N36" s="811" t="s">
        <v>33</v>
      </c>
    </row>
    <row r="37" spans="1:15" s="146" customFormat="1" ht="9.75" customHeight="1" x14ac:dyDescent="0.2">
      <c r="A37" s="1186"/>
      <c r="B37" s="1189"/>
      <c r="C37" s="822"/>
      <c r="D37" s="1192"/>
      <c r="E37" s="871"/>
      <c r="F37" s="825"/>
      <c r="G37" s="260" t="s">
        <v>210</v>
      </c>
      <c r="H37" s="100" t="s">
        <v>188</v>
      </c>
      <c r="I37" s="168" t="s">
        <v>77</v>
      </c>
      <c r="J37" s="100" t="s">
        <v>191</v>
      </c>
      <c r="K37" s="100">
        <v>40</v>
      </c>
      <c r="L37" s="100">
        <v>10</v>
      </c>
      <c r="M37" s="435">
        <v>40</v>
      </c>
      <c r="N37" s="806"/>
    </row>
    <row r="38" spans="1:15" s="146" customFormat="1" ht="9.75" customHeight="1" x14ac:dyDescent="0.2">
      <c r="A38" s="1186"/>
      <c r="B38" s="1189"/>
      <c r="C38" s="822"/>
      <c r="D38" s="1192"/>
      <c r="E38" s="871"/>
      <c r="F38" s="825"/>
      <c r="G38" s="260" t="s">
        <v>211</v>
      </c>
      <c r="H38" s="100" t="s">
        <v>188</v>
      </c>
      <c r="I38" s="168" t="s">
        <v>77</v>
      </c>
      <c r="J38" s="100" t="s">
        <v>191</v>
      </c>
      <c r="K38" s="172">
        <v>10</v>
      </c>
      <c r="L38" s="172">
        <v>10</v>
      </c>
      <c r="M38" s="651">
        <v>1500</v>
      </c>
      <c r="N38" s="806"/>
    </row>
    <row r="39" spans="1:15" s="146" customFormat="1" ht="9.75" customHeight="1" x14ac:dyDescent="0.2">
      <c r="A39" s="1186"/>
      <c r="B39" s="1189"/>
      <c r="C39" s="822"/>
      <c r="D39" s="1192"/>
      <c r="E39" s="871"/>
      <c r="F39" s="825"/>
      <c r="G39" s="260" t="s">
        <v>212</v>
      </c>
      <c r="H39" s="100" t="s">
        <v>188</v>
      </c>
      <c r="I39" s="168" t="s">
        <v>77</v>
      </c>
      <c r="J39" s="100" t="s">
        <v>191</v>
      </c>
      <c r="K39" s="100">
        <v>20</v>
      </c>
      <c r="L39" s="100"/>
      <c r="M39" s="435">
        <v>100</v>
      </c>
      <c r="N39" s="806"/>
    </row>
    <row r="40" spans="1:15" s="146" customFormat="1" ht="9.75" customHeight="1" x14ac:dyDescent="0.2">
      <c r="A40" s="1186"/>
      <c r="B40" s="1189"/>
      <c r="C40" s="822"/>
      <c r="D40" s="1192"/>
      <c r="E40" s="871"/>
      <c r="F40" s="825"/>
      <c r="G40" s="31" t="s">
        <v>213</v>
      </c>
      <c r="H40" s="100" t="s">
        <v>188</v>
      </c>
      <c r="I40" s="433" t="s">
        <v>172</v>
      </c>
      <c r="J40" s="29" t="s">
        <v>57</v>
      </c>
      <c r="K40" s="39">
        <v>100</v>
      </c>
      <c r="L40" s="29">
        <v>10</v>
      </c>
      <c r="M40" s="779">
        <v>200</v>
      </c>
      <c r="N40" s="807"/>
    </row>
    <row r="41" spans="1:15" s="146" customFormat="1" ht="9.75" customHeight="1" x14ac:dyDescent="0.2">
      <c r="A41" s="1186"/>
      <c r="B41" s="1189"/>
      <c r="C41" s="822"/>
      <c r="D41" s="1192"/>
      <c r="E41" s="871"/>
      <c r="F41" s="425"/>
      <c r="G41" s="511"/>
      <c r="H41" s="512"/>
      <c r="I41" s="512"/>
      <c r="K41" s="513"/>
      <c r="L41" s="511"/>
      <c r="M41" s="780"/>
      <c r="N41" s="29"/>
    </row>
    <row r="42" spans="1:15" s="146" customFormat="1" ht="9.75" customHeight="1" x14ac:dyDescent="0.2">
      <c r="A42" s="1186"/>
      <c r="B42" s="1189"/>
      <c r="C42" s="822"/>
      <c r="D42" s="1192"/>
      <c r="E42" s="871"/>
      <c r="F42" s="425"/>
      <c r="G42" s="38"/>
      <c r="H42" s="100"/>
      <c r="I42" s="29"/>
      <c r="J42" s="29"/>
      <c r="K42" s="61"/>
      <c r="L42" s="439"/>
      <c r="M42" s="390"/>
      <c r="N42" s="29"/>
    </row>
    <row r="43" spans="1:15" s="146" customFormat="1" ht="9.75" customHeight="1" x14ac:dyDescent="0.2">
      <c r="A43" s="1186"/>
      <c r="B43" s="1189"/>
      <c r="C43" s="822"/>
      <c r="D43" s="1192"/>
      <c r="E43" s="871"/>
      <c r="F43" s="425">
        <v>70</v>
      </c>
      <c r="G43" s="98" t="s">
        <v>214</v>
      </c>
      <c r="H43" s="168" t="s">
        <v>188</v>
      </c>
      <c r="I43" s="669" t="s">
        <v>172</v>
      </c>
      <c r="J43" s="168" t="s">
        <v>83</v>
      </c>
      <c r="K43" s="100"/>
      <c r="L43" s="100">
        <v>5</v>
      </c>
      <c r="M43" s="658">
        <v>100</v>
      </c>
      <c r="N43" s="811" t="s">
        <v>33</v>
      </c>
    </row>
    <row r="44" spans="1:15" s="146" customFormat="1" ht="9.75" customHeight="1" x14ac:dyDescent="0.2">
      <c r="A44" s="1186"/>
      <c r="B44" s="1189"/>
      <c r="C44" s="822"/>
      <c r="D44" s="1192"/>
      <c r="E44" s="871"/>
      <c r="F44" s="425"/>
      <c r="G44" s="260"/>
      <c r="H44" s="100"/>
      <c r="I44" s="100"/>
      <c r="J44" s="100"/>
      <c r="K44" s="100"/>
      <c r="L44" s="100"/>
      <c r="M44" s="435"/>
      <c r="N44" s="806"/>
    </row>
    <row r="45" spans="1:15" s="146" customFormat="1" ht="9.75" customHeight="1" x14ac:dyDescent="0.2">
      <c r="A45" s="1186"/>
      <c r="B45" s="1189"/>
      <c r="C45" s="822"/>
      <c r="D45" s="1192"/>
      <c r="E45" s="871"/>
      <c r="F45" s="425">
        <v>30</v>
      </c>
      <c r="G45" s="79" t="s">
        <v>455</v>
      </c>
      <c r="H45" s="168" t="s">
        <v>188</v>
      </c>
      <c r="I45" s="29"/>
      <c r="J45" s="29" t="s">
        <v>57</v>
      </c>
      <c r="K45" s="39"/>
      <c r="L45" s="432">
        <v>2</v>
      </c>
      <c r="M45" s="390" t="s">
        <v>434</v>
      </c>
      <c r="N45" s="807"/>
    </row>
    <row r="46" spans="1:15" s="146" customFormat="1" ht="9.75" customHeight="1" x14ac:dyDescent="0.2">
      <c r="A46" s="1187"/>
      <c r="B46" s="1190"/>
      <c r="C46" s="822"/>
      <c r="D46" s="1193"/>
      <c r="E46" s="872"/>
      <c r="F46" s="426"/>
      <c r="G46" s="261"/>
      <c r="H46" s="174"/>
      <c r="I46" s="174"/>
      <c r="J46" s="174"/>
      <c r="K46" s="174"/>
      <c r="L46" s="174"/>
      <c r="M46" s="686"/>
      <c r="N46" s="174"/>
    </row>
    <row r="47" spans="1:15" s="146" customFormat="1" ht="9.75" customHeight="1" x14ac:dyDescent="0.2">
      <c r="A47" s="1154" t="s">
        <v>81</v>
      </c>
      <c r="B47" s="1157" t="s">
        <v>82</v>
      </c>
      <c r="C47" s="822"/>
      <c r="D47" s="1177">
        <f>N5</f>
        <v>246</v>
      </c>
      <c r="E47" s="870">
        <v>250</v>
      </c>
      <c r="F47" s="824">
        <v>125</v>
      </c>
      <c r="G47" s="183" t="s">
        <v>343</v>
      </c>
      <c r="H47" s="168" t="s">
        <v>188</v>
      </c>
      <c r="I47" s="168"/>
      <c r="J47" s="168" t="s">
        <v>84</v>
      </c>
      <c r="K47" s="168"/>
      <c r="L47" s="168">
        <v>5</v>
      </c>
      <c r="M47" s="657">
        <v>5</v>
      </c>
      <c r="N47" s="814" t="s">
        <v>33</v>
      </c>
    </row>
    <row r="48" spans="1:15" s="146" customFormat="1" ht="9.75" customHeight="1" x14ac:dyDescent="0.2">
      <c r="A48" s="1155"/>
      <c r="B48" s="1158"/>
      <c r="C48" s="822"/>
      <c r="D48" s="1178"/>
      <c r="E48" s="871"/>
      <c r="F48" s="825"/>
      <c r="G48" s="183" t="s">
        <v>344</v>
      </c>
      <c r="H48" s="168" t="s">
        <v>188</v>
      </c>
      <c r="I48" s="168"/>
      <c r="J48" s="168" t="s">
        <v>84</v>
      </c>
      <c r="K48" s="168"/>
      <c r="L48" s="168">
        <v>5</v>
      </c>
      <c r="M48" s="657">
        <v>5</v>
      </c>
      <c r="N48" s="806"/>
    </row>
    <row r="49" spans="1:15" s="146" customFormat="1" ht="9.75" customHeight="1" x14ac:dyDescent="0.2">
      <c r="A49" s="1155"/>
      <c r="B49" s="1158"/>
      <c r="C49" s="822"/>
      <c r="D49" s="1178"/>
      <c r="E49" s="871"/>
      <c r="F49" s="825"/>
      <c r="G49" s="183" t="s">
        <v>345</v>
      </c>
      <c r="H49" s="168" t="s">
        <v>188</v>
      </c>
      <c r="I49" s="168"/>
      <c r="J49" s="168" t="s">
        <v>84</v>
      </c>
      <c r="K49" s="168"/>
      <c r="L49" s="168">
        <v>5</v>
      </c>
      <c r="M49" s="657">
        <v>40</v>
      </c>
      <c r="N49" s="806"/>
    </row>
    <row r="50" spans="1:15" s="146" customFormat="1" ht="9.75" customHeight="1" x14ac:dyDescent="0.2">
      <c r="A50" s="1155"/>
      <c r="B50" s="1158"/>
      <c r="C50" s="822"/>
      <c r="D50" s="1178"/>
      <c r="E50" s="871"/>
      <c r="F50" s="825"/>
      <c r="G50" s="183" t="s">
        <v>346</v>
      </c>
      <c r="H50" s="168" t="s">
        <v>188</v>
      </c>
      <c r="I50" s="168"/>
      <c r="J50" s="168" t="s">
        <v>84</v>
      </c>
      <c r="K50" s="168"/>
      <c r="L50" s="180">
        <v>5</v>
      </c>
      <c r="M50" s="657">
        <v>50</v>
      </c>
      <c r="N50" s="807"/>
    </row>
    <row r="51" spans="1:15" s="146" customFormat="1" ht="9.75" customHeight="1" x14ac:dyDescent="0.2">
      <c r="A51" s="1155"/>
      <c r="B51" s="1158"/>
      <c r="C51" s="822"/>
      <c r="D51" s="1178"/>
      <c r="E51" s="871"/>
      <c r="F51" s="421"/>
      <c r="G51" s="183" t="s">
        <v>456</v>
      </c>
      <c r="H51" s="168"/>
      <c r="I51" s="168"/>
      <c r="J51" s="168"/>
      <c r="K51" s="168"/>
      <c r="L51" s="180"/>
      <c r="M51" s="657"/>
      <c r="N51" s="100"/>
    </row>
    <row r="52" spans="1:15" s="146" customFormat="1" ht="9.75" customHeight="1" x14ac:dyDescent="0.2">
      <c r="A52" s="1155"/>
      <c r="B52" s="1158"/>
      <c r="C52" s="822"/>
      <c r="D52" s="1178"/>
      <c r="E52" s="871"/>
      <c r="F52" s="701"/>
      <c r="G52" s="183"/>
      <c r="H52" s="168"/>
      <c r="I52" s="168"/>
      <c r="J52" s="168"/>
      <c r="K52" s="168"/>
      <c r="L52" s="180"/>
      <c r="M52" s="657"/>
      <c r="N52" s="100"/>
    </row>
    <row r="53" spans="1:15" s="146" customFormat="1" ht="9.75" customHeight="1" x14ac:dyDescent="0.2">
      <c r="A53" s="1155"/>
      <c r="B53" s="1158"/>
      <c r="C53" s="822"/>
      <c r="D53" s="1178"/>
      <c r="E53" s="871"/>
      <c r="F53" s="701"/>
      <c r="G53" s="183" t="s">
        <v>476</v>
      </c>
      <c r="H53" s="657" t="s">
        <v>188</v>
      </c>
      <c r="I53" s="657"/>
      <c r="J53" s="657" t="s">
        <v>57</v>
      </c>
      <c r="K53" s="657"/>
      <c r="L53" s="688">
        <v>5</v>
      </c>
      <c r="M53" s="657">
        <v>100</v>
      </c>
      <c r="N53" s="811" t="s">
        <v>33</v>
      </c>
    </row>
    <row r="54" spans="1:15" s="146" customFormat="1" ht="9.75" customHeight="1" x14ac:dyDescent="0.2">
      <c r="A54" s="1155"/>
      <c r="B54" s="1158"/>
      <c r="C54" s="822"/>
      <c r="D54" s="1178"/>
      <c r="E54" s="871"/>
      <c r="F54" s="825">
        <v>125</v>
      </c>
      <c r="G54" s="31" t="s">
        <v>475</v>
      </c>
      <c r="H54" s="168" t="s">
        <v>188</v>
      </c>
      <c r="I54" s="168"/>
      <c r="J54" s="168" t="s">
        <v>57</v>
      </c>
      <c r="K54" s="168"/>
      <c r="L54" s="436">
        <v>5</v>
      </c>
      <c r="M54" s="657">
        <v>100</v>
      </c>
      <c r="N54" s="806"/>
    </row>
    <row r="55" spans="1:15" s="146" customFormat="1" ht="9.75" customHeight="1" x14ac:dyDescent="0.2">
      <c r="A55" s="1155"/>
      <c r="B55" s="1158"/>
      <c r="C55" s="822"/>
      <c r="D55" s="1178"/>
      <c r="E55" s="871"/>
      <c r="F55" s="825"/>
      <c r="G55" s="183" t="s">
        <v>477</v>
      </c>
      <c r="H55" s="168" t="s">
        <v>188</v>
      </c>
      <c r="I55" s="341"/>
      <c r="J55" s="168" t="s">
        <v>57</v>
      </c>
      <c r="K55" s="341"/>
      <c r="L55" s="313">
        <v>5</v>
      </c>
      <c r="M55" s="746">
        <v>10</v>
      </c>
      <c r="N55" s="806"/>
      <c r="O55" s="705"/>
    </row>
    <row r="56" spans="1:15" s="146" customFormat="1" ht="9.75" customHeight="1" x14ac:dyDescent="0.2">
      <c r="A56" s="1155"/>
      <c r="B56" s="1158"/>
      <c r="C56" s="822"/>
      <c r="D56" s="1178"/>
      <c r="E56" s="871"/>
      <c r="F56" s="825"/>
      <c r="G56" s="98" t="s">
        <v>478</v>
      </c>
      <c r="H56" s="168" t="s">
        <v>188</v>
      </c>
      <c r="I56" s="342"/>
      <c r="J56" s="168" t="s">
        <v>57</v>
      </c>
      <c r="K56" s="342"/>
      <c r="L56" s="313">
        <v>5</v>
      </c>
      <c r="M56" s="746">
        <v>10</v>
      </c>
      <c r="N56" s="806"/>
    </row>
    <row r="57" spans="1:15" s="146" customFormat="1" ht="9.75" customHeight="1" x14ac:dyDescent="0.2">
      <c r="A57" s="1155"/>
      <c r="B57" s="1158"/>
      <c r="C57" s="822"/>
      <c r="D57" s="1178"/>
      <c r="E57" s="871"/>
      <c r="F57" s="825"/>
      <c r="G57" s="183" t="s">
        <v>479</v>
      </c>
      <c r="H57" s="168" t="s">
        <v>188</v>
      </c>
      <c r="I57" s="341"/>
      <c r="J57" s="168" t="s">
        <v>57</v>
      </c>
      <c r="K57" s="341"/>
      <c r="L57" s="313">
        <v>5</v>
      </c>
      <c r="M57" s="746">
        <v>10</v>
      </c>
      <c r="N57" s="807"/>
    </row>
    <row r="58" spans="1:15" s="146" customFormat="1" ht="9.75" customHeight="1" x14ac:dyDescent="0.2">
      <c r="A58" s="1155"/>
      <c r="B58" s="1158"/>
      <c r="C58" s="822"/>
      <c r="D58" s="1178"/>
      <c r="E58" s="871"/>
      <c r="F58" s="421"/>
      <c r="G58" s="98"/>
      <c r="H58" s="435"/>
      <c r="I58" s="435"/>
      <c r="J58" s="657"/>
      <c r="K58" s="435"/>
      <c r="L58" s="435"/>
      <c r="M58" s="704"/>
      <c r="N58" s="100"/>
    </row>
    <row r="59" spans="1:15" s="146" customFormat="1" ht="9.75" customHeight="1" x14ac:dyDescent="0.2">
      <c r="A59" s="1156"/>
      <c r="B59" s="1160"/>
      <c r="C59" s="822"/>
      <c r="D59" s="1179"/>
      <c r="E59" s="872"/>
      <c r="F59" s="422"/>
      <c r="G59" s="165" t="s">
        <v>456</v>
      </c>
      <c r="H59" s="166"/>
      <c r="I59" s="166"/>
      <c r="J59" s="166"/>
      <c r="K59" s="166"/>
      <c r="L59" s="166"/>
      <c r="M59" s="749"/>
      <c r="N59" s="166"/>
    </row>
    <row r="60" spans="1:15" s="146" customFormat="1" ht="9.75" customHeight="1" x14ac:dyDescent="0.2">
      <c r="A60" s="1154" t="s">
        <v>99</v>
      </c>
      <c r="B60" s="1157" t="s">
        <v>100</v>
      </c>
      <c r="C60" s="822"/>
      <c r="D60" s="1177">
        <f>M5</f>
        <v>19.5</v>
      </c>
      <c r="E60" s="870">
        <v>20</v>
      </c>
      <c r="F60" s="420"/>
      <c r="G60" s="181" t="s">
        <v>456</v>
      </c>
      <c r="H60" s="179"/>
      <c r="I60" s="179"/>
      <c r="J60" s="179"/>
      <c r="K60" s="179"/>
      <c r="L60" s="179"/>
      <c r="M60" s="659"/>
      <c r="N60" s="179"/>
    </row>
    <row r="61" spans="1:15" s="146" customFormat="1" ht="9.75" customHeight="1" x14ac:dyDescent="0.2">
      <c r="A61" s="1155"/>
      <c r="B61" s="1158"/>
      <c r="C61" s="822"/>
      <c r="D61" s="1178"/>
      <c r="E61" s="871"/>
      <c r="F61" s="421"/>
      <c r="G61" s="183" t="s">
        <v>456</v>
      </c>
      <c r="H61" s="168"/>
      <c r="I61" s="168"/>
      <c r="J61" s="168"/>
      <c r="K61" s="168"/>
      <c r="L61" s="168"/>
      <c r="M61" s="657"/>
      <c r="N61" s="168"/>
    </row>
    <row r="62" spans="1:15" s="146" customFormat="1" ht="9.75" customHeight="1" x14ac:dyDescent="0.2">
      <c r="A62" s="1155"/>
      <c r="B62" s="1158"/>
      <c r="C62" s="822"/>
      <c r="D62" s="1178"/>
      <c r="E62" s="871"/>
      <c r="F62" s="421"/>
      <c r="G62" s="31" t="s">
        <v>350</v>
      </c>
      <c r="H62" s="39" t="s">
        <v>188</v>
      </c>
      <c r="I62" s="45"/>
      <c r="J62" s="45" t="s">
        <v>83</v>
      </c>
      <c r="K62" s="433"/>
      <c r="L62" s="39" t="s">
        <v>317</v>
      </c>
      <c r="M62" s="763">
        <v>10</v>
      </c>
      <c r="N62" s="29" t="s">
        <v>73</v>
      </c>
    </row>
    <row r="63" spans="1:15" s="146" customFormat="1" ht="9.75" customHeight="1" x14ac:dyDescent="0.2">
      <c r="A63" s="1155"/>
      <c r="B63" s="1158"/>
      <c r="C63" s="822"/>
      <c r="D63" s="1178"/>
      <c r="E63" s="871"/>
      <c r="F63" s="421"/>
      <c r="G63" s="98"/>
      <c r="H63" s="168"/>
      <c r="I63" s="168"/>
      <c r="J63" s="168"/>
      <c r="K63" s="168"/>
      <c r="L63" s="168"/>
      <c r="M63" s="657"/>
      <c r="N63" s="168"/>
    </row>
    <row r="64" spans="1:15" s="146" customFormat="1" ht="9.75" customHeight="1" x14ac:dyDescent="0.2">
      <c r="A64" s="1155"/>
      <c r="B64" s="1158"/>
      <c r="C64" s="822"/>
      <c r="D64" s="1178"/>
      <c r="E64" s="871"/>
      <c r="F64" s="421"/>
      <c r="G64" s="183"/>
      <c r="H64" s="168"/>
      <c r="I64" s="168"/>
      <c r="J64" s="168"/>
      <c r="K64" s="168"/>
      <c r="L64" s="168"/>
      <c r="M64" s="657"/>
      <c r="N64" s="168"/>
    </row>
    <row r="65" spans="1:14" s="146" customFormat="1" ht="9.75" customHeight="1" x14ac:dyDescent="0.2">
      <c r="A65" s="1155"/>
      <c r="B65" s="1158"/>
      <c r="C65" s="822"/>
      <c r="D65" s="1178"/>
      <c r="E65" s="871"/>
      <c r="F65" s="421"/>
      <c r="G65" s="183"/>
      <c r="H65" s="168"/>
      <c r="I65" s="168"/>
      <c r="J65" s="168"/>
      <c r="K65" s="168"/>
      <c r="L65" s="168"/>
      <c r="M65" s="657"/>
      <c r="N65" s="168"/>
    </row>
    <row r="66" spans="1:14" s="146" customFormat="1" ht="9.75" customHeight="1" x14ac:dyDescent="0.2">
      <c r="A66" s="1155"/>
      <c r="B66" s="1158"/>
      <c r="C66" s="822"/>
      <c r="D66" s="1178"/>
      <c r="E66" s="871"/>
      <c r="F66" s="421"/>
      <c r="G66" s="183"/>
      <c r="H66" s="168"/>
      <c r="I66" s="168"/>
      <c r="J66" s="168"/>
      <c r="K66" s="168"/>
      <c r="L66" s="168"/>
      <c r="M66" s="657"/>
      <c r="N66" s="168"/>
    </row>
    <row r="67" spans="1:14" s="146" customFormat="1" ht="9.75" customHeight="1" x14ac:dyDescent="0.2">
      <c r="A67" s="1155"/>
      <c r="B67" s="1158"/>
      <c r="C67" s="822"/>
      <c r="D67" s="1178"/>
      <c r="E67" s="871"/>
      <c r="F67" s="421"/>
      <c r="G67" s="183"/>
      <c r="H67" s="168"/>
      <c r="I67" s="168"/>
      <c r="J67" s="168"/>
      <c r="K67" s="168"/>
      <c r="L67" s="168"/>
      <c r="M67" s="657"/>
      <c r="N67" s="168"/>
    </row>
    <row r="68" spans="1:14" s="146" customFormat="1" ht="9.75" customHeight="1" x14ac:dyDescent="0.2">
      <c r="A68" s="1155"/>
      <c r="B68" s="1158"/>
      <c r="C68" s="822"/>
      <c r="D68" s="1178"/>
      <c r="E68" s="871"/>
      <c r="F68" s="421"/>
      <c r="G68" s="98"/>
      <c r="H68" s="100"/>
      <c r="I68" s="100"/>
      <c r="J68" s="100"/>
      <c r="K68" s="100"/>
      <c r="L68" s="100"/>
      <c r="M68" s="435"/>
      <c r="N68" s="100"/>
    </row>
    <row r="69" spans="1:14" s="146" customFormat="1" ht="9.75" customHeight="1" x14ac:dyDescent="0.2">
      <c r="A69" s="1155"/>
      <c r="B69" s="1160"/>
      <c r="C69" s="822"/>
      <c r="D69" s="1179"/>
      <c r="E69" s="872"/>
      <c r="F69" s="421"/>
      <c r="G69" s="182"/>
      <c r="H69" s="169"/>
      <c r="I69" s="169"/>
      <c r="J69" s="169"/>
      <c r="K69" s="169"/>
      <c r="L69" s="169"/>
      <c r="M69" s="650"/>
      <c r="N69" s="169"/>
    </row>
    <row r="70" spans="1:14" s="146" customFormat="1" ht="11.25" customHeight="1" x14ac:dyDescent="0.2">
      <c r="A70" s="1154" t="s">
        <v>101</v>
      </c>
      <c r="B70" s="1157" t="s">
        <v>102</v>
      </c>
      <c r="C70" s="822"/>
      <c r="D70" s="1180"/>
      <c r="E70" s="870">
        <v>30</v>
      </c>
      <c r="F70" s="420"/>
      <c r="G70" s="75"/>
      <c r="H70" s="26"/>
      <c r="I70" s="26"/>
      <c r="J70" s="26"/>
      <c r="K70" s="26"/>
      <c r="L70" s="26"/>
      <c r="M70" s="404"/>
      <c r="N70" s="26"/>
    </row>
    <row r="71" spans="1:14" s="146" customFormat="1" ht="11.25" customHeight="1" x14ac:dyDescent="0.2">
      <c r="A71" s="1155"/>
      <c r="B71" s="1158"/>
      <c r="C71" s="822"/>
      <c r="D71" s="1181"/>
      <c r="E71" s="871"/>
      <c r="F71" s="421"/>
      <c r="G71" s="30"/>
      <c r="H71" s="433"/>
      <c r="I71" s="433"/>
      <c r="J71" s="433"/>
      <c r="K71" s="433"/>
      <c r="L71" s="433"/>
      <c r="M71" s="763"/>
      <c r="N71" s="433"/>
    </row>
    <row r="72" spans="1:14" s="146" customFormat="1" ht="11.25" customHeight="1" x14ac:dyDescent="0.2">
      <c r="A72" s="1155"/>
      <c r="B72" s="1158"/>
      <c r="C72" s="822"/>
      <c r="D72" s="1181"/>
      <c r="E72" s="871"/>
      <c r="F72" s="421"/>
      <c r="G72" s="30" t="s">
        <v>215</v>
      </c>
      <c r="H72" s="168" t="s">
        <v>188</v>
      </c>
      <c r="I72" s="663"/>
      <c r="J72" s="168" t="s">
        <v>85</v>
      </c>
      <c r="K72" s="663"/>
      <c r="L72" s="663">
        <v>1</v>
      </c>
      <c r="M72" s="763">
        <v>2</v>
      </c>
      <c r="N72" s="663" t="s">
        <v>73</v>
      </c>
    </row>
    <row r="73" spans="1:14" s="146" customFormat="1" ht="11.25" customHeight="1" x14ac:dyDescent="0.2">
      <c r="A73" s="1155"/>
      <c r="B73" s="1158"/>
      <c r="C73" s="822"/>
      <c r="D73" s="1181"/>
      <c r="E73" s="871"/>
      <c r="F73" s="421"/>
      <c r="G73" s="31"/>
      <c r="H73" s="168"/>
      <c r="I73" s="29"/>
      <c r="J73" s="168"/>
      <c r="K73" s="29"/>
      <c r="L73" s="29"/>
      <c r="M73" s="390"/>
      <c r="N73" s="29"/>
    </row>
    <row r="74" spans="1:14" s="146" customFormat="1" ht="11.25" customHeight="1" x14ac:dyDescent="0.2">
      <c r="A74" s="1155"/>
      <c r="B74" s="1158"/>
      <c r="C74" s="822"/>
      <c r="D74" s="1181"/>
      <c r="E74" s="871"/>
      <c r="F74" s="421"/>
      <c r="G74" s="31"/>
      <c r="H74" s="29"/>
      <c r="I74" s="29"/>
      <c r="J74" s="29"/>
      <c r="K74" s="29"/>
      <c r="L74" s="29"/>
      <c r="M74" s="390"/>
      <c r="N74" s="29"/>
    </row>
    <row r="75" spans="1:14" s="146" customFormat="1" ht="11.25" customHeight="1" x14ac:dyDescent="0.2">
      <c r="A75" s="1156"/>
      <c r="B75" s="1160"/>
      <c r="C75" s="823"/>
      <c r="D75" s="1182"/>
      <c r="E75" s="872"/>
      <c r="F75" s="422"/>
      <c r="G75" s="33"/>
      <c r="H75" s="434"/>
      <c r="I75" s="434"/>
      <c r="J75" s="434"/>
      <c r="K75" s="434"/>
      <c r="L75" s="434"/>
      <c r="M75" s="764"/>
      <c r="N75" s="434"/>
    </row>
    <row r="76" spans="1:14" s="146" customFormat="1" ht="27" customHeight="1" x14ac:dyDescent="0.2">
      <c r="A76" s="1169" t="s">
        <v>14</v>
      </c>
      <c r="B76" s="1170"/>
      <c r="C76" s="214" t="s">
        <v>192</v>
      </c>
      <c r="D76" s="1173" t="s">
        <v>186</v>
      </c>
      <c r="E76" s="1174"/>
      <c r="F76" s="251"/>
      <c r="G76" s="1038" t="s">
        <v>15</v>
      </c>
      <c r="H76" s="1038" t="s">
        <v>16</v>
      </c>
      <c r="I76" s="1038" t="s">
        <v>17</v>
      </c>
      <c r="J76" s="1038" t="s">
        <v>18</v>
      </c>
      <c r="K76" s="1038" t="s">
        <v>146</v>
      </c>
      <c r="L76" s="1038" t="s">
        <v>20</v>
      </c>
      <c r="M76" s="1175" t="s">
        <v>21</v>
      </c>
      <c r="N76" s="1131" t="s">
        <v>167</v>
      </c>
    </row>
    <row r="77" spans="1:14" s="146" customFormat="1" ht="11.25" customHeight="1" thickBot="1" x14ac:dyDescent="0.25">
      <c r="A77" s="1171"/>
      <c r="B77" s="1172"/>
      <c r="C77" s="423" t="s">
        <v>26</v>
      </c>
      <c r="D77" s="203" t="s">
        <v>26</v>
      </c>
      <c r="E77" s="85" t="s">
        <v>13</v>
      </c>
      <c r="F77" s="250"/>
      <c r="G77" s="1034"/>
      <c r="H77" s="1038"/>
      <c r="I77" s="1034"/>
      <c r="J77" s="1034"/>
      <c r="K77" s="1034"/>
      <c r="L77" s="1034"/>
      <c r="M77" s="1176"/>
      <c r="N77" s="1088"/>
    </row>
    <row r="78" spans="1:14" s="146" customFormat="1" ht="12" customHeight="1" thickBot="1" x14ac:dyDescent="0.25">
      <c r="A78" s="1165" t="s">
        <v>106</v>
      </c>
      <c r="B78" s="1166"/>
      <c r="C78" s="215">
        <f>((C9*0.15))+(C9*0.03)</f>
        <v>54</v>
      </c>
      <c r="D78" s="216">
        <f>C78</f>
        <v>54</v>
      </c>
      <c r="E78" s="217">
        <v>360</v>
      </c>
      <c r="F78" s="217"/>
      <c r="G78" s="205"/>
      <c r="H78" s="206"/>
      <c r="I78" s="1167"/>
      <c r="J78" s="1167"/>
      <c r="K78" s="1167"/>
      <c r="L78" s="1167"/>
      <c r="M78" s="1167"/>
      <c r="N78" s="1168"/>
    </row>
    <row r="79" spans="1:14" s="146" customFormat="1" ht="9.75" customHeight="1" x14ac:dyDescent="0.2">
      <c r="A79" s="1154" t="s">
        <v>107</v>
      </c>
      <c r="B79" s="1157" t="s">
        <v>108</v>
      </c>
      <c r="C79" s="1161"/>
      <c r="D79" s="218"/>
      <c r="E79" s="870">
        <v>40</v>
      </c>
      <c r="F79" s="781"/>
      <c r="G79" s="181"/>
      <c r="H79" s="179"/>
      <c r="I79" s="179"/>
      <c r="J79" s="179"/>
      <c r="K79" s="179"/>
      <c r="L79" s="179"/>
      <c r="M79" s="179"/>
      <c r="N79" s="179"/>
    </row>
    <row r="80" spans="1:14" s="146" customFormat="1" ht="9.75" customHeight="1" x14ac:dyDescent="0.2">
      <c r="A80" s="1155"/>
      <c r="B80" s="1158"/>
      <c r="C80" s="1162"/>
      <c r="D80" s="219"/>
      <c r="E80" s="871"/>
      <c r="F80" s="782"/>
      <c r="G80" s="98"/>
      <c r="H80" s="100"/>
      <c r="I80" s="100"/>
      <c r="J80" s="100"/>
      <c r="K80" s="100"/>
      <c r="L80" s="100"/>
      <c r="M80" s="100"/>
      <c r="N80" s="100"/>
    </row>
    <row r="81" spans="1:14" s="146" customFormat="1" ht="9.75" customHeight="1" x14ac:dyDescent="0.2">
      <c r="A81" s="1155"/>
      <c r="B81" s="1158"/>
      <c r="C81" s="1162"/>
      <c r="D81" s="219"/>
      <c r="E81" s="871"/>
      <c r="F81" s="782"/>
      <c r="G81" s="98" t="s">
        <v>109</v>
      </c>
      <c r="H81" s="29" t="s">
        <v>490</v>
      </c>
      <c r="I81" s="29"/>
      <c r="J81" s="29" t="s">
        <v>96</v>
      </c>
      <c r="K81" s="29"/>
      <c r="L81" s="29">
        <v>10</v>
      </c>
      <c r="M81" s="39">
        <v>50</v>
      </c>
      <c r="N81" s="100"/>
    </row>
    <row r="82" spans="1:14" s="146" customFormat="1" ht="9.75" customHeight="1" x14ac:dyDescent="0.2">
      <c r="A82" s="1155"/>
      <c r="B82" s="1159"/>
      <c r="C82" s="1162"/>
      <c r="D82" s="219"/>
      <c r="E82" s="871"/>
      <c r="F82" s="782"/>
      <c r="G82" s="98" t="s">
        <v>491</v>
      </c>
      <c r="H82" s="29" t="s">
        <v>490</v>
      </c>
      <c r="I82" s="29"/>
      <c r="J82" s="29" t="s">
        <v>96</v>
      </c>
      <c r="K82" s="29"/>
      <c r="L82" s="29">
        <v>10</v>
      </c>
      <c r="M82" s="59">
        <v>50</v>
      </c>
      <c r="N82" s="100"/>
    </row>
    <row r="83" spans="1:14" s="146" customFormat="1" ht="9.75" customHeight="1" x14ac:dyDescent="0.2">
      <c r="A83" s="1155"/>
      <c r="B83" s="1159"/>
      <c r="C83" s="1162"/>
      <c r="D83" s="219"/>
      <c r="E83" s="871"/>
      <c r="F83" s="782"/>
      <c r="G83" s="98" t="s">
        <v>110</v>
      </c>
      <c r="H83" s="29" t="s">
        <v>490</v>
      </c>
      <c r="I83" s="29"/>
      <c r="J83" s="29" t="s">
        <v>96</v>
      </c>
      <c r="K83" s="29"/>
      <c r="L83" s="29">
        <v>10</v>
      </c>
      <c r="M83" s="61">
        <v>50</v>
      </c>
      <c r="N83" s="100"/>
    </row>
    <row r="84" spans="1:14" s="146" customFormat="1" ht="9.75" customHeight="1" x14ac:dyDescent="0.2">
      <c r="A84" s="1155"/>
      <c r="B84" s="1159"/>
      <c r="C84" s="1162"/>
      <c r="D84" s="219"/>
      <c r="E84" s="871"/>
      <c r="F84" s="782"/>
      <c r="G84" s="98" t="s">
        <v>111</v>
      </c>
      <c r="H84" s="29" t="s">
        <v>490</v>
      </c>
      <c r="I84" s="29"/>
      <c r="J84" s="29" t="s">
        <v>96</v>
      </c>
      <c r="K84" s="29"/>
      <c r="L84" s="29">
        <v>10</v>
      </c>
      <c r="M84" s="39">
        <v>50</v>
      </c>
      <c r="N84" s="100"/>
    </row>
    <row r="85" spans="1:14" s="146" customFormat="1" ht="9.75" customHeight="1" x14ac:dyDescent="0.2">
      <c r="A85" s="1155"/>
      <c r="B85" s="1159"/>
      <c r="C85" s="1162"/>
      <c r="D85" s="219"/>
      <c r="E85" s="871"/>
      <c r="F85" s="782"/>
      <c r="G85" s="98" t="s">
        <v>112</v>
      </c>
      <c r="H85" s="29" t="s">
        <v>490</v>
      </c>
      <c r="I85" s="29"/>
      <c r="J85" s="29" t="s">
        <v>96</v>
      </c>
      <c r="K85" s="29"/>
      <c r="L85" s="29">
        <v>10</v>
      </c>
      <c r="M85" s="59">
        <v>50</v>
      </c>
      <c r="N85" s="100"/>
    </row>
    <row r="86" spans="1:14" s="146" customFormat="1" ht="9.75" customHeight="1" x14ac:dyDescent="0.2">
      <c r="A86" s="1155"/>
      <c r="B86" s="1159"/>
      <c r="C86" s="1162"/>
      <c r="D86" s="219"/>
      <c r="E86" s="871"/>
      <c r="F86" s="782"/>
      <c r="G86" s="98" t="s">
        <v>113</v>
      </c>
      <c r="H86" s="29" t="s">
        <v>490</v>
      </c>
      <c r="I86" s="29"/>
      <c r="J86" s="29" t="s">
        <v>96</v>
      </c>
      <c r="K86" s="29"/>
      <c r="L86" s="29">
        <v>10</v>
      </c>
      <c r="M86" s="39">
        <v>50</v>
      </c>
      <c r="N86" s="100"/>
    </row>
    <row r="87" spans="1:14" s="146" customFormat="1" ht="9.75" customHeight="1" x14ac:dyDescent="0.2">
      <c r="A87" s="1155"/>
      <c r="B87" s="1159"/>
      <c r="C87" s="1162"/>
      <c r="D87" s="219"/>
      <c r="E87" s="871"/>
      <c r="F87" s="782"/>
      <c r="G87" s="98" t="s">
        <v>114</v>
      </c>
      <c r="H87" s="29" t="s">
        <v>490</v>
      </c>
      <c r="I87" s="29"/>
      <c r="J87" s="29" t="s">
        <v>96</v>
      </c>
      <c r="K87" s="29"/>
      <c r="L87" s="29">
        <v>10</v>
      </c>
      <c r="M87" s="59">
        <v>50</v>
      </c>
      <c r="N87" s="100"/>
    </row>
    <row r="88" spans="1:14" s="146" customFormat="1" ht="9.75" customHeight="1" x14ac:dyDescent="0.2">
      <c r="A88" s="1155"/>
      <c r="B88" s="1159"/>
      <c r="C88" s="1162"/>
      <c r="D88" s="219"/>
      <c r="E88" s="871"/>
      <c r="F88" s="782"/>
      <c r="G88" s="98" t="s">
        <v>115</v>
      </c>
      <c r="H88" s="29" t="s">
        <v>490</v>
      </c>
      <c r="I88" s="29"/>
      <c r="J88" s="29" t="s">
        <v>96</v>
      </c>
      <c r="K88" s="29"/>
      <c r="L88" s="29">
        <v>10</v>
      </c>
      <c r="M88" s="59">
        <v>50</v>
      </c>
      <c r="N88" s="100"/>
    </row>
    <row r="89" spans="1:14" s="146" customFormat="1" ht="9.75" customHeight="1" x14ac:dyDescent="0.2">
      <c r="A89" s="1155"/>
      <c r="B89" s="1159"/>
      <c r="C89" s="1162"/>
      <c r="D89" s="219"/>
      <c r="E89" s="871"/>
      <c r="F89" s="782"/>
      <c r="G89" s="98" t="s">
        <v>492</v>
      </c>
      <c r="H89" s="29" t="s">
        <v>490</v>
      </c>
      <c r="I89" s="29"/>
      <c r="J89" s="29" t="s">
        <v>96</v>
      </c>
      <c r="K89" s="29"/>
      <c r="L89" s="29">
        <v>10</v>
      </c>
      <c r="M89" s="59">
        <v>50</v>
      </c>
      <c r="N89" s="100"/>
    </row>
    <row r="90" spans="1:14" s="146" customFormat="1" ht="9.75" customHeight="1" x14ac:dyDescent="0.2">
      <c r="A90" s="1155"/>
      <c r="B90" s="1159"/>
      <c r="C90" s="1162"/>
      <c r="D90" s="219"/>
      <c r="E90" s="871"/>
      <c r="F90" s="782"/>
      <c r="G90" s="98" t="s">
        <v>117</v>
      </c>
      <c r="H90" s="29" t="s">
        <v>490</v>
      </c>
      <c r="I90" s="29"/>
      <c r="J90" s="29" t="s">
        <v>96</v>
      </c>
      <c r="K90" s="29"/>
      <c r="L90" s="29">
        <v>10</v>
      </c>
      <c r="M90" s="59">
        <v>50</v>
      </c>
      <c r="N90" s="787" t="s">
        <v>33</v>
      </c>
    </row>
    <row r="91" spans="1:14" s="146" customFormat="1" ht="9.75" customHeight="1" x14ac:dyDescent="0.2">
      <c r="A91" s="1155"/>
      <c r="B91" s="1159"/>
      <c r="C91" s="1162"/>
      <c r="D91" s="219"/>
      <c r="E91" s="871"/>
      <c r="F91" s="782"/>
      <c r="G91" s="98" t="s">
        <v>118</v>
      </c>
      <c r="H91" s="29" t="s">
        <v>490</v>
      </c>
      <c r="I91" s="29"/>
      <c r="J91" s="29" t="s">
        <v>96</v>
      </c>
      <c r="K91" s="29"/>
      <c r="L91" s="29">
        <v>10</v>
      </c>
      <c r="M91" s="59">
        <v>50</v>
      </c>
      <c r="N91" s="100"/>
    </row>
    <row r="92" spans="1:14" s="146" customFormat="1" ht="9.75" customHeight="1" x14ac:dyDescent="0.2">
      <c r="A92" s="1155"/>
      <c r="B92" s="1159"/>
      <c r="C92" s="1162"/>
      <c r="D92" s="219"/>
      <c r="E92" s="871"/>
      <c r="F92" s="782"/>
      <c r="G92" s="98" t="s">
        <v>119</v>
      </c>
      <c r="H92" s="29" t="s">
        <v>490</v>
      </c>
      <c r="I92" s="29"/>
      <c r="J92" s="29" t="s">
        <v>96</v>
      </c>
      <c r="K92" s="29"/>
      <c r="L92" s="29">
        <v>10</v>
      </c>
      <c r="M92" s="59">
        <v>50</v>
      </c>
      <c r="N92" s="100"/>
    </row>
    <row r="93" spans="1:14" s="146" customFormat="1" ht="9.75" customHeight="1" x14ac:dyDescent="0.2">
      <c r="A93" s="1155"/>
      <c r="B93" s="1159"/>
      <c r="C93" s="1162"/>
      <c r="D93" s="219"/>
      <c r="E93" s="871"/>
      <c r="F93" s="782"/>
      <c r="G93" s="98" t="s">
        <v>120</v>
      </c>
      <c r="H93" s="29" t="s">
        <v>490</v>
      </c>
      <c r="I93" s="29"/>
      <c r="J93" s="29" t="s">
        <v>96</v>
      </c>
      <c r="K93" s="29"/>
      <c r="L93" s="29">
        <v>50</v>
      </c>
      <c r="M93" s="59">
        <v>200</v>
      </c>
      <c r="N93" s="100"/>
    </row>
    <row r="94" spans="1:14" s="146" customFormat="1" ht="9.75" customHeight="1" x14ac:dyDescent="0.2">
      <c r="A94" s="1155"/>
      <c r="B94" s="1159"/>
      <c r="C94" s="1162"/>
      <c r="D94" s="219"/>
      <c r="E94" s="871"/>
      <c r="F94" s="782"/>
      <c r="G94" s="98" t="s">
        <v>121</v>
      </c>
      <c r="H94" s="29" t="s">
        <v>490</v>
      </c>
      <c r="I94" s="29"/>
      <c r="J94" s="29" t="s">
        <v>96</v>
      </c>
      <c r="K94" s="29"/>
      <c r="L94" s="29">
        <v>50</v>
      </c>
      <c r="M94" s="59">
        <v>200</v>
      </c>
      <c r="N94" s="100"/>
    </row>
    <row r="95" spans="1:14" s="146" customFormat="1" ht="9.75" customHeight="1" x14ac:dyDescent="0.2">
      <c r="A95" s="1155"/>
      <c r="B95" s="1159"/>
      <c r="C95" s="1162"/>
      <c r="D95" s="219"/>
      <c r="E95" s="871"/>
      <c r="F95" s="782"/>
      <c r="G95" s="98" t="s">
        <v>122</v>
      </c>
      <c r="H95" s="29" t="s">
        <v>490</v>
      </c>
      <c r="I95" s="29"/>
      <c r="J95" s="29" t="s">
        <v>96</v>
      </c>
      <c r="K95" s="29"/>
      <c r="L95" s="29">
        <v>50</v>
      </c>
      <c r="M95" s="59">
        <v>200</v>
      </c>
      <c r="N95" s="100"/>
    </row>
    <row r="96" spans="1:14" s="146" customFormat="1" ht="9.75" customHeight="1" x14ac:dyDescent="0.2">
      <c r="A96" s="1155"/>
      <c r="B96" s="1159"/>
      <c r="C96" s="1162"/>
      <c r="D96" s="219"/>
      <c r="E96" s="871"/>
      <c r="F96" s="782"/>
      <c r="G96" s="98" t="s">
        <v>123</v>
      </c>
      <c r="H96" s="29" t="s">
        <v>490</v>
      </c>
      <c r="I96" s="29"/>
      <c r="J96" s="29" t="s">
        <v>96</v>
      </c>
      <c r="K96" s="29"/>
      <c r="L96" s="29">
        <v>50</v>
      </c>
      <c r="M96" s="59">
        <v>200</v>
      </c>
      <c r="N96" s="100"/>
    </row>
    <row r="97" spans="1:16" s="146" customFormat="1" ht="9.75" customHeight="1" x14ac:dyDescent="0.2">
      <c r="A97" s="1155"/>
      <c r="B97" s="1158"/>
      <c r="C97" s="1162"/>
      <c r="D97" s="219"/>
      <c r="E97" s="871"/>
      <c r="F97" s="782"/>
      <c r="G97" s="98" t="s">
        <v>124</v>
      </c>
      <c r="H97" s="29" t="s">
        <v>490</v>
      </c>
      <c r="I97" s="29"/>
      <c r="J97" s="29" t="s">
        <v>96</v>
      </c>
      <c r="K97" s="29"/>
      <c r="L97" s="29">
        <v>50</v>
      </c>
      <c r="M97" s="59">
        <v>200</v>
      </c>
      <c r="N97" s="100"/>
    </row>
    <row r="98" spans="1:16" s="146" customFormat="1" ht="9.75" customHeight="1" x14ac:dyDescent="0.2">
      <c r="A98" s="1155"/>
      <c r="B98" s="1158"/>
      <c r="C98" s="1162"/>
      <c r="D98" s="219"/>
      <c r="E98" s="871"/>
      <c r="F98" s="782"/>
      <c r="G98" s="98" t="s">
        <v>125</v>
      </c>
      <c r="H98" s="29" t="s">
        <v>490</v>
      </c>
      <c r="I98" s="29"/>
      <c r="J98" s="29" t="s">
        <v>96</v>
      </c>
      <c r="K98" s="29"/>
      <c r="L98" s="29">
        <v>50</v>
      </c>
      <c r="M98" s="59">
        <v>200</v>
      </c>
      <c r="N98" s="100"/>
    </row>
    <row r="99" spans="1:16" s="146" customFormat="1" ht="9.75" customHeight="1" x14ac:dyDescent="0.2">
      <c r="A99" s="1155"/>
      <c r="B99" s="1158"/>
      <c r="C99" s="1162"/>
      <c r="D99" s="219"/>
      <c r="E99" s="871"/>
      <c r="F99" s="782"/>
      <c r="G99" s="98" t="s">
        <v>126</v>
      </c>
      <c r="H99" s="29" t="s">
        <v>490</v>
      </c>
      <c r="I99" s="29"/>
      <c r="J99" s="29" t="s">
        <v>96</v>
      </c>
      <c r="K99" s="29"/>
      <c r="L99" s="29">
        <v>50</v>
      </c>
      <c r="M99" s="59">
        <v>200</v>
      </c>
      <c r="N99" s="100"/>
    </row>
    <row r="100" spans="1:16" s="146" customFormat="1" ht="9.75" customHeight="1" x14ac:dyDescent="0.2">
      <c r="A100" s="1155"/>
      <c r="B100" s="1158"/>
      <c r="C100" s="1162"/>
      <c r="D100" s="219"/>
      <c r="E100" s="871"/>
      <c r="F100" s="782"/>
      <c r="G100" s="98"/>
      <c r="H100" s="100"/>
      <c r="I100" s="100"/>
      <c r="J100" s="100"/>
      <c r="K100" s="100"/>
      <c r="L100" s="100"/>
      <c r="M100" s="100"/>
      <c r="N100" s="100"/>
    </row>
    <row r="101" spans="1:16" s="146" customFormat="1" ht="9.75" customHeight="1" x14ac:dyDescent="0.2">
      <c r="A101" s="1155"/>
      <c r="B101" s="1158"/>
      <c r="C101" s="1162"/>
      <c r="D101" s="219"/>
      <c r="E101" s="871"/>
      <c r="F101" s="782"/>
      <c r="G101" s="98"/>
      <c r="H101" s="100"/>
      <c r="I101" s="100"/>
      <c r="J101" s="100"/>
      <c r="K101" s="100"/>
      <c r="L101" s="100"/>
      <c r="M101" s="100"/>
      <c r="N101" s="100"/>
    </row>
    <row r="102" spans="1:16" s="146" customFormat="1" ht="9.75" customHeight="1" x14ac:dyDescent="0.2">
      <c r="A102" s="1155"/>
      <c r="B102" s="1158"/>
      <c r="C102" s="1162"/>
      <c r="D102" s="219"/>
      <c r="E102" s="871"/>
      <c r="F102" s="782"/>
      <c r="G102" s="98"/>
      <c r="H102" s="100"/>
      <c r="I102" s="100"/>
      <c r="J102" s="100"/>
      <c r="K102" s="100"/>
      <c r="L102" s="100"/>
      <c r="M102" s="100"/>
      <c r="N102" s="100"/>
    </row>
    <row r="103" spans="1:16" s="146" customFormat="1" ht="9.75" customHeight="1" x14ac:dyDescent="0.2">
      <c r="A103" s="1155"/>
      <c r="B103" s="1158"/>
      <c r="C103" s="1162"/>
      <c r="D103" s="219"/>
      <c r="E103" s="871"/>
      <c r="F103" s="782"/>
      <c r="G103" s="98"/>
      <c r="H103" s="100"/>
      <c r="I103" s="100"/>
      <c r="J103" s="100"/>
      <c r="K103" s="100"/>
      <c r="L103" s="100"/>
      <c r="M103" s="100"/>
      <c r="N103" s="100"/>
    </row>
    <row r="104" spans="1:16" s="146" customFormat="1" ht="9.75" customHeight="1" x14ac:dyDescent="0.2">
      <c r="A104" s="1155"/>
      <c r="B104" s="1158"/>
      <c r="C104" s="1162"/>
      <c r="D104" s="219"/>
      <c r="E104" s="871"/>
      <c r="F104" s="782"/>
      <c r="G104" s="183"/>
      <c r="H104" s="168"/>
      <c r="I104" s="168"/>
      <c r="J104" s="168"/>
      <c r="K104" s="168"/>
      <c r="L104" s="168"/>
      <c r="M104" s="168"/>
      <c r="N104" s="168"/>
    </row>
    <row r="105" spans="1:16" s="146" customFormat="1" ht="9.75" customHeight="1" x14ac:dyDescent="0.2">
      <c r="A105" s="1156"/>
      <c r="B105" s="1160"/>
      <c r="C105" s="1163"/>
      <c r="D105" s="220"/>
      <c r="E105" s="872"/>
      <c r="F105" s="783"/>
      <c r="G105" s="165"/>
      <c r="H105" s="166"/>
      <c r="I105" s="166"/>
      <c r="J105" s="166"/>
      <c r="K105" s="166"/>
      <c r="L105" s="166"/>
      <c r="M105" s="166"/>
      <c r="N105" s="166"/>
    </row>
    <row r="106" spans="1:16" s="146" customFormat="1" ht="9.75" customHeight="1" x14ac:dyDescent="0.2">
      <c r="A106" s="1154" t="s">
        <v>127</v>
      </c>
      <c r="B106" s="1157" t="s">
        <v>128</v>
      </c>
      <c r="C106" s="1164"/>
      <c r="D106" s="218"/>
      <c r="E106" s="870">
        <v>40</v>
      </c>
      <c r="F106" s="431"/>
      <c r="G106" s="189"/>
      <c r="H106" s="190"/>
      <c r="I106" s="221"/>
      <c r="J106" s="221"/>
      <c r="K106" s="221"/>
      <c r="L106" s="221"/>
      <c r="M106" s="775"/>
      <c r="N106" s="179"/>
    </row>
    <row r="107" spans="1:16" s="146" customFormat="1" ht="9.75" customHeight="1" x14ac:dyDescent="0.2">
      <c r="A107" s="1155"/>
      <c r="B107" s="1158"/>
      <c r="C107" s="1162"/>
      <c r="D107" s="219"/>
      <c r="E107" s="871"/>
      <c r="F107" s="429"/>
      <c r="G107" s="98" t="s">
        <v>385</v>
      </c>
      <c r="H107" s="100" t="s">
        <v>484</v>
      </c>
      <c r="I107" s="190"/>
      <c r="J107" s="29" t="s">
        <v>57</v>
      </c>
      <c r="K107" s="190"/>
      <c r="L107" s="29">
        <v>0.5</v>
      </c>
      <c r="M107" s="390">
        <v>10</v>
      </c>
      <c r="N107" s="811" t="s">
        <v>33</v>
      </c>
    </row>
    <row r="108" spans="1:16" s="146" customFormat="1" ht="9.75" customHeight="1" x14ac:dyDescent="0.2">
      <c r="A108" s="1155"/>
      <c r="B108" s="1158"/>
      <c r="C108" s="1162"/>
      <c r="D108" s="219"/>
      <c r="E108" s="871"/>
      <c r="F108" s="421"/>
      <c r="G108" s="98" t="s">
        <v>129</v>
      </c>
      <c r="H108" s="100" t="s">
        <v>484</v>
      </c>
      <c r="I108" s="190"/>
      <c r="J108" s="29" t="s">
        <v>57</v>
      </c>
      <c r="K108" s="190"/>
      <c r="L108" s="29">
        <v>5</v>
      </c>
      <c r="M108" s="390">
        <v>20</v>
      </c>
      <c r="N108" s="806"/>
    </row>
    <row r="109" spans="1:16" s="146" customFormat="1" ht="9.75" customHeight="1" x14ac:dyDescent="0.2">
      <c r="A109" s="1155"/>
      <c r="B109" s="1158"/>
      <c r="C109" s="1162"/>
      <c r="D109" s="219"/>
      <c r="E109" s="871"/>
      <c r="F109" s="421"/>
      <c r="G109" s="98" t="s">
        <v>448</v>
      </c>
      <c r="H109" s="100" t="s">
        <v>484</v>
      </c>
      <c r="I109" s="339"/>
      <c r="J109" s="29" t="s">
        <v>57</v>
      </c>
      <c r="K109" s="334"/>
      <c r="L109" s="29">
        <v>5</v>
      </c>
      <c r="M109" s="390">
        <v>10</v>
      </c>
      <c r="N109" s="806"/>
      <c r="P109" s="332"/>
    </row>
    <row r="110" spans="1:16" s="146" customFormat="1" ht="9.75" customHeight="1" x14ac:dyDescent="0.2">
      <c r="A110" s="1155"/>
      <c r="B110" s="1158"/>
      <c r="C110" s="1162"/>
      <c r="D110" s="219"/>
      <c r="E110" s="871"/>
      <c r="F110" s="421"/>
      <c r="G110" s="98" t="s">
        <v>387</v>
      </c>
      <c r="H110" s="100" t="s">
        <v>484</v>
      </c>
      <c r="I110" s="357"/>
      <c r="J110" s="29" t="s">
        <v>57</v>
      </c>
      <c r="K110" s="334"/>
      <c r="L110" s="29">
        <v>30</v>
      </c>
      <c r="M110" s="390">
        <v>30</v>
      </c>
      <c r="N110" s="806"/>
    </row>
    <row r="111" spans="1:16" s="146" customFormat="1" ht="9.75" customHeight="1" x14ac:dyDescent="0.2">
      <c r="A111" s="1155"/>
      <c r="B111" s="1158"/>
      <c r="C111" s="1162"/>
      <c r="D111" s="219"/>
      <c r="E111" s="871"/>
      <c r="F111" s="421"/>
      <c r="G111" s="98" t="s">
        <v>449</v>
      </c>
      <c r="H111" s="100" t="s">
        <v>484</v>
      </c>
      <c r="I111" s="339"/>
      <c r="J111" s="29" t="s">
        <v>57</v>
      </c>
      <c r="K111" s="334"/>
      <c r="L111" s="29">
        <v>15</v>
      </c>
      <c r="M111" s="390">
        <v>50</v>
      </c>
      <c r="N111" s="806"/>
    </row>
    <row r="112" spans="1:16" s="146" customFormat="1" ht="9.75" customHeight="1" x14ac:dyDescent="0.2">
      <c r="A112" s="1155"/>
      <c r="B112" s="1158"/>
      <c r="C112" s="1162"/>
      <c r="D112" s="219"/>
      <c r="E112" s="871"/>
      <c r="F112" s="421"/>
      <c r="G112" s="98" t="s">
        <v>450</v>
      </c>
      <c r="H112" s="100" t="s">
        <v>484</v>
      </c>
      <c r="I112" s="339"/>
      <c r="J112" s="29" t="s">
        <v>57</v>
      </c>
      <c r="K112" s="334"/>
      <c r="L112" s="29">
        <v>5</v>
      </c>
      <c r="M112" s="390">
        <v>10</v>
      </c>
      <c r="N112" s="806"/>
    </row>
    <row r="113" spans="1:14" s="146" customFormat="1" ht="9.75" customHeight="1" x14ac:dyDescent="0.2">
      <c r="A113" s="1155"/>
      <c r="B113" s="1158"/>
      <c r="C113" s="1162"/>
      <c r="D113" s="219"/>
      <c r="E113" s="871"/>
      <c r="F113" s="421"/>
      <c r="G113" s="98" t="s">
        <v>451</v>
      </c>
      <c r="H113" s="100" t="s">
        <v>484</v>
      </c>
      <c r="I113" s="339"/>
      <c r="J113" s="29" t="s">
        <v>57</v>
      </c>
      <c r="K113" s="334"/>
      <c r="L113" s="29">
        <v>15</v>
      </c>
      <c r="M113" s="390">
        <v>15</v>
      </c>
      <c r="N113" s="806"/>
    </row>
    <row r="114" spans="1:14" s="146" customFormat="1" ht="9.75" customHeight="1" x14ac:dyDescent="0.2">
      <c r="A114" s="1155"/>
      <c r="B114" s="1158"/>
      <c r="C114" s="1162"/>
      <c r="D114" s="219"/>
      <c r="E114" s="871"/>
      <c r="F114" s="421"/>
      <c r="G114" s="98" t="s">
        <v>391</v>
      </c>
      <c r="H114" s="100" t="s">
        <v>484</v>
      </c>
      <c r="I114" s="190"/>
      <c r="J114" s="29" t="s">
        <v>57</v>
      </c>
      <c r="K114" s="190"/>
      <c r="L114" s="29">
        <v>10</v>
      </c>
      <c r="M114" s="390">
        <v>20</v>
      </c>
      <c r="N114" s="806"/>
    </row>
    <row r="115" spans="1:14" s="146" customFormat="1" ht="9.75" customHeight="1" x14ac:dyDescent="0.2">
      <c r="A115" s="1155"/>
      <c r="B115" s="1158"/>
      <c r="C115" s="1162"/>
      <c r="D115" s="219"/>
      <c r="E115" s="871"/>
      <c r="F115" s="421"/>
      <c r="G115" s="98" t="s">
        <v>452</v>
      </c>
      <c r="H115" s="100" t="s">
        <v>484</v>
      </c>
      <c r="I115" s="190"/>
      <c r="J115" s="29" t="s">
        <v>57</v>
      </c>
      <c r="K115" s="190"/>
      <c r="L115" s="29">
        <v>10</v>
      </c>
      <c r="M115" s="390">
        <v>10</v>
      </c>
      <c r="N115" s="806"/>
    </row>
    <row r="116" spans="1:14" s="146" customFormat="1" ht="9.75" customHeight="1" x14ac:dyDescent="0.2">
      <c r="A116" s="1155"/>
      <c r="B116" s="1158"/>
      <c r="C116" s="1162"/>
      <c r="D116" s="219"/>
      <c r="E116" s="871"/>
      <c r="F116" s="421"/>
      <c r="G116" s="98" t="s">
        <v>393</v>
      </c>
      <c r="H116" s="100" t="s">
        <v>484</v>
      </c>
      <c r="I116" s="190"/>
      <c r="J116" s="29" t="s">
        <v>57</v>
      </c>
      <c r="K116" s="190"/>
      <c r="L116" s="29">
        <v>5</v>
      </c>
      <c r="M116" s="390">
        <v>10</v>
      </c>
      <c r="N116" s="806"/>
    </row>
    <row r="117" spans="1:14" s="146" customFormat="1" ht="9.75" customHeight="1" x14ac:dyDescent="0.2">
      <c r="A117" s="1155"/>
      <c r="B117" s="1158"/>
      <c r="C117" s="1162"/>
      <c r="D117" s="219"/>
      <c r="E117" s="871"/>
      <c r="F117" s="421"/>
      <c r="G117" s="98" t="s">
        <v>394</v>
      </c>
      <c r="H117" s="100" t="s">
        <v>484</v>
      </c>
      <c r="I117" s="190"/>
      <c r="J117" s="29" t="s">
        <v>57</v>
      </c>
      <c r="K117" s="190"/>
      <c r="L117" s="29">
        <v>2</v>
      </c>
      <c r="M117" s="390">
        <v>20</v>
      </c>
      <c r="N117" s="806"/>
    </row>
    <row r="118" spans="1:14" s="146" customFormat="1" ht="9.75" customHeight="1" x14ac:dyDescent="0.2">
      <c r="A118" s="1155"/>
      <c r="B118" s="1158"/>
      <c r="C118" s="1162"/>
      <c r="D118" s="219"/>
      <c r="E118" s="871"/>
      <c r="F118" s="429"/>
      <c r="G118" s="98" t="s">
        <v>395</v>
      </c>
      <c r="H118" s="100" t="s">
        <v>484</v>
      </c>
      <c r="I118" s="190"/>
      <c r="J118" s="29" t="s">
        <v>57</v>
      </c>
      <c r="K118" s="190"/>
      <c r="L118" s="29">
        <v>2</v>
      </c>
      <c r="M118" s="390">
        <v>20</v>
      </c>
      <c r="N118" s="806"/>
    </row>
    <row r="119" spans="1:14" s="146" customFormat="1" ht="9.75" customHeight="1" x14ac:dyDescent="0.2">
      <c r="A119" s="1155"/>
      <c r="B119" s="1158"/>
      <c r="C119" s="1162"/>
      <c r="D119" s="219"/>
      <c r="E119" s="871"/>
      <c r="F119" s="429"/>
      <c r="G119" s="98" t="s">
        <v>396</v>
      </c>
      <c r="H119" s="100" t="s">
        <v>484</v>
      </c>
      <c r="I119" s="190"/>
      <c r="J119" s="29" t="s">
        <v>57</v>
      </c>
      <c r="K119" s="190"/>
      <c r="L119" s="29">
        <v>10</v>
      </c>
      <c r="M119" s="390">
        <v>10</v>
      </c>
      <c r="N119" s="806"/>
    </row>
    <row r="120" spans="1:14" s="146" customFormat="1" ht="9.75" customHeight="1" x14ac:dyDescent="0.2">
      <c r="A120" s="1155"/>
      <c r="B120" s="1158"/>
      <c r="C120" s="1162"/>
      <c r="D120" s="219"/>
      <c r="E120" s="871"/>
      <c r="F120" s="429"/>
      <c r="G120" s="98" t="s">
        <v>397</v>
      </c>
      <c r="H120" s="100" t="s">
        <v>484</v>
      </c>
      <c r="I120" s="190"/>
      <c r="J120" s="29" t="s">
        <v>57</v>
      </c>
      <c r="K120" s="190"/>
      <c r="L120" s="29">
        <v>15</v>
      </c>
      <c r="M120" s="390">
        <v>50</v>
      </c>
      <c r="N120" s="806"/>
    </row>
    <row r="121" spans="1:14" s="146" customFormat="1" ht="9.75" customHeight="1" x14ac:dyDescent="0.2">
      <c r="A121" s="1155"/>
      <c r="B121" s="1158"/>
      <c r="C121" s="1162"/>
      <c r="D121" s="219"/>
      <c r="E121" s="871"/>
      <c r="F121" s="421"/>
      <c r="G121" s="98" t="s">
        <v>398</v>
      </c>
      <c r="H121" s="100" t="s">
        <v>484</v>
      </c>
      <c r="I121" s="99"/>
      <c r="J121" s="29" t="s">
        <v>57</v>
      </c>
      <c r="K121" s="190"/>
      <c r="L121" s="29">
        <v>2</v>
      </c>
      <c r="M121" s="390">
        <v>10</v>
      </c>
      <c r="N121" s="807"/>
    </row>
    <row r="122" spans="1:14" s="146" customFormat="1" ht="9.75" customHeight="1" x14ac:dyDescent="0.2">
      <c r="A122" s="1156"/>
      <c r="B122" s="1160"/>
      <c r="C122" s="1163"/>
      <c r="D122" s="220"/>
      <c r="E122" s="872"/>
      <c r="F122" s="421"/>
      <c r="G122" s="182"/>
      <c r="H122" s="169"/>
      <c r="I122" s="174"/>
      <c r="J122" s="170"/>
      <c r="K122" s="174"/>
      <c r="L122" s="174"/>
      <c r="M122" s="769"/>
      <c r="N122" s="174"/>
    </row>
    <row r="123" spans="1:14" s="146" customFormat="1" ht="9.75" customHeight="1" x14ac:dyDescent="0.2">
      <c r="A123" s="1154" t="s">
        <v>131</v>
      </c>
      <c r="B123" s="1157" t="s">
        <v>132</v>
      </c>
      <c r="C123" s="1164"/>
      <c r="D123" s="218"/>
      <c r="E123" s="870">
        <v>30</v>
      </c>
      <c r="F123" s="420"/>
      <c r="G123" s="181"/>
      <c r="H123" s="179"/>
      <c r="I123" s="222"/>
      <c r="J123" s="210"/>
      <c r="K123" s="179"/>
      <c r="L123" s="210"/>
      <c r="M123" s="659"/>
      <c r="N123" s="179"/>
    </row>
    <row r="124" spans="1:14" s="146" customFormat="1" ht="9.75" customHeight="1" x14ac:dyDescent="0.2">
      <c r="A124" s="1155"/>
      <c r="B124" s="1158"/>
      <c r="C124" s="1162"/>
      <c r="D124" s="219"/>
      <c r="E124" s="871"/>
      <c r="F124" s="421"/>
      <c r="G124" s="98"/>
      <c r="H124" s="99"/>
      <c r="I124" s="100"/>
      <c r="J124" s="99"/>
      <c r="K124" s="100"/>
      <c r="L124" s="99"/>
      <c r="M124" s="435"/>
      <c r="N124" s="100"/>
    </row>
    <row r="125" spans="1:14" s="146" customFormat="1" ht="9.75" customHeight="1" x14ac:dyDescent="0.2">
      <c r="A125" s="1155"/>
      <c r="B125" s="1158"/>
      <c r="C125" s="1162"/>
      <c r="D125" s="219"/>
      <c r="E125" s="871"/>
      <c r="F125" s="421"/>
      <c r="G125" s="98" t="s">
        <v>216</v>
      </c>
      <c r="H125" s="100" t="s">
        <v>484</v>
      </c>
      <c r="I125" s="190"/>
      <c r="J125" s="100" t="s">
        <v>133</v>
      </c>
      <c r="K125" s="100"/>
      <c r="L125" s="99">
        <v>2</v>
      </c>
      <c r="M125" s="435">
        <v>20</v>
      </c>
      <c r="N125" s="811" t="s">
        <v>33</v>
      </c>
    </row>
    <row r="126" spans="1:14" s="146" customFormat="1" ht="9.75" customHeight="1" x14ac:dyDescent="0.2">
      <c r="A126" s="1155"/>
      <c r="B126" s="1158"/>
      <c r="C126" s="1162"/>
      <c r="D126" s="219"/>
      <c r="E126" s="871"/>
      <c r="F126" s="421"/>
      <c r="G126" s="98" t="s">
        <v>217</v>
      </c>
      <c r="H126" s="100" t="s">
        <v>484</v>
      </c>
      <c r="I126" s="190"/>
      <c r="J126" s="100" t="s">
        <v>133</v>
      </c>
      <c r="K126" s="100"/>
      <c r="L126" s="99">
        <v>1</v>
      </c>
      <c r="M126" s="435">
        <v>20</v>
      </c>
      <c r="N126" s="807"/>
    </row>
    <row r="127" spans="1:14" s="146" customFormat="1" ht="9.75" customHeight="1" x14ac:dyDescent="0.2">
      <c r="A127" s="1155"/>
      <c r="B127" s="1158"/>
      <c r="C127" s="1162"/>
      <c r="D127" s="219"/>
      <c r="E127" s="871"/>
      <c r="F127" s="421"/>
      <c r="G127" s="98"/>
      <c r="H127" s="99"/>
      <c r="I127" s="100"/>
      <c r="J127" s="99"/>
      <c r="K127" s="100"/>
      <c r="L127" s="99"/>
      <c r="M127" s="435"/>
      <c r="N127" s="100"/>
    </row>
    <row r="128" spans="1:14" s="146" customFormat="1" ht="9.75" customHeight="1" x14ac:dyDescent="0.2">
      <c r="A128" s="1154" t="s">
        <v>138</v>
      </c>
      <c r="B128" s="1157" t="s">
        <v>139</v>
      </c>
      <c r="C128" s="1164"/>
      <c r="D128" s="218"/>
      <c r="E128" s="870">
        <v>150</v>
      </c>
      <c r="F128" s="431"/>
      <c r="G128" s="189"/>
      <c r="H128" s="221"/>
      <c r="I128" s="221"/>
      <c r="J128" s="221"/>
      <c r="K128" s="221"/>
      <c r="L128" s="221"/>
      <c r="M128" s="775"/>
      <c r="N128" s="179"/>
    </row>
    <row r="129" spans="1:15" s="146" customFormat="1" ht="9.75" customHeight="1" x14ac:dyDescent="0.2">
      <c r="A129" s="1155"/>
      <c r="B129" s="1158"/>
      <c r="C129" s="1162"/>
      <c r="D129" s="219"/>
      <c r="E129" s="871"/>
      <c r="F129" s="421"/>
      <c r="G129" s="98" t="s">
        <v>193</v>
      </c>
      <c r="H129" s="100" t="s">
        <v>188</v>
      </c>
      <c r="I129" s="100" t="s">
        <v>49</v>
      </c>
      <c r="J129" s="100" t="s">
        <v>194</v>
      </c>
      <c r="K129" s="100">
        <v>0.03</v>
      </c>
      <c r="L129" s="100">
        <v>0.03</v>
      </c>
      <c r="M129" s="435">
        <v>0.05</v>
      </c>
      <c r="N129" s="100" t="s">
        <v>195</v>
      </c>
      <c r="O129" s="332"/>
    </row>
    <row r="130" spans="1:15" s="146" customFormat="1" ht="9.75" customHeight="1" x14ac:dyDescent="0.2">
      <c r="A130" s="1155"/>
      <c r="B130" s="1158"/>
      <c r="C130" s="1162"/>
      <c r="D130" s="219"/>
      <c r="E130" s="871"/>
      <c r="F130" s="429"/>
      <c r="G130" s="98"/>
      <c r="H130" s="190"/>
      <c r="I130" s="190"/>
      <c r="J130" s="190"/>
      <c r="K130" s="190"/>
      <c r="L130" s="190"/>
      <c r="M130" s="776"/>
      <c r="N130" s="100"/>
    </row>
    <row r="131" spans="1:15" s="146" customFormat="1" ht="9.75" customHeight="1" x14ac:dyDescent="0.2">
      <c r="A131" s="1155"/>
      <c r="B131" s="1158"/>
      <c r="C131" s="1162"/>
      <c r="D131" s="219"/>
      <c r="E131" s="871"/>
      <c r="F131" s="429"/>
      <c r="G131" s="186"/>
      <c r="H131" s="190"/>
      <c r="I131" s="190"/>
      <c r="J131" s="190"/>
      <c r="K131" s="190"/>
      <c r="L131" s="190"/>
      <c r="M131" s="776"/>
      <c r="N131" s="100"/>
    </row>
    <row r="132" spans="1:15" s="146" customFormat="1" ht="9.75" customHeight="1" x14ac:dyDescent="0.2">
      <c r="A132" s="1156"/>
      <c r="B132" s="1160"/>
      <c r="C132" s="1163"/>
      <c r="D132" s="220"/>
      <c r="E132" s="872"/>
      <c r="F132" s="252"/>
      <c r="G132" s="193"/>
      <c r="H132" s="194"/>
      <c r="I132" s="194"/>
      <c r="J132" s="194"/>
      <c r="K132" s="194"/>
      <c r="L132" s="194"/>
      <c r="M132" s="777"/>
      <c r="N132" s="166"/>
    </row>
    <row r="133" spans="1:15" s="146" customFormat="1" ht="11.25" x14ac:dyDescent="0.2">
      <c r="A133" s="223"/>
      <c r="B133" s="223"/>
      <c r="C133" s="224"/>
      <c r="D133" s="224"/>
      <c r="E133" s="201"/>
      <c r="F133" s="201"/>
      <c r="M133" s="649"/>
    </row>
    <row r="134" spans="1:15" s="146" customFormat="1" ht="11.25" x14ac:dyDescent="0.2">
      <c r="A134" s="223"/>
      <c r="B134" s="223"/>
      <c r="C134" s="224"/>
      <c r="D134" s="224"/>
      <c r="E134" s="201"/>
      <c r="F134" s="201"/>
      <c r="M134" s="649"/>
    </row>
    <row r="135" spans="1:15" s="146" customFormat="1" ht="12" thickBot="1" x14ac:dyDescent="0.25">
      <c r="A135" s="223"/>
      <c r="B135" s="223" t="s">
        <v>140</v>
      </c>
      <c r="C135" s="224"/>
      <c r="D135" s="224"/>
      <c r="E135" s="201"/>
      <c r="F135" s="201"/>
      <c r="M135" s="649"/>
    </row>
    <row r="136" spans="1:15" s="146" customFormat="1" ht="12" thickBot="1" x14ac:dyDescent="0.25">
      <c r="A136" s="223"/>
      <c r="B136" s="223" t="s">
        <v>196</v>
      </c>
      <c r="C136" s="225">
        <f>SUM(C14:C78)</f>
        <v>300</v>
      </c>
      <c r="D136" s="226"/>
      <c r="E136" s="201"/>
      <c r="F136" s="201"/>
      <c r="M136" s="649"/>
    </row>
    <row r="137" spans="1:15" s="146" customFormat="1" ht="12" thickBot="1" x14ac:dyDescent="0.25">
      <c r="A137" s="223"/>
      <c r="B137" s="223" t="s">
        <v>197</v>
      </c>
      <c r="C137" s="225">
        <f>SUM(D14:D78)</f>
        <v>811.5</v>
      </c>
      <c r="D137" s="224"/>
      <c r="E137" s="201"/>
      <c r="F137" s="201"/>
      <c r="M137" s="649"/>
    </row>
    <row r="138" spans="1:15" s="146" customFormat="1" ht="11.25" x14ac:dyDescent="0.2">
      <c r="M138" s="649"/>
    </row>
    <row r="139" spans="1:15" s="146" customFormat="1" ht="11.25" x14ac:dyDescent="0.2">
      <c r="M139" s="649"/>
    </row>
    <row r="140" spans="1:15" s="146" customFormat="1" ht="11.25" x14ac:dyDescent="0.2">
      <c r="C140" s="145"/>
      <c r="D140" s="145"/>
      <c r="M140" s="649"/>
    </row>
    <row r="141" spans="1:15" s="146" customFormat="1" ht="11.25" x14ac:dyDescent="0.2">
      <c r="C141" s="145"/>
      <c r="D141" s="145"/>
      <c r="M141" s="649"/>
    </row>
    <row r="142" spans="1:15" s="146" customFormat="1" ht="11.25" x14ac:dyDescent="0.2">
      <c r="C142" s="145"/>
      <c r="D142" s="145"/>
      <c r="M142" s="649"/>
    </row>
    <row r="143" spans="1:15" s="146" customFormat="1" ht="11.25" x14ac:dyDescent="0.2">
      <c r="C143" s="145"/>
      <c r="D143" s="145"/>
      <c r="M143" s="649"/>
    </row>
    <row r="144" spans="1:15" s="146" customFormat="1" ht="11.25" x14ac:dyDescent="0.2">
      <c r="C144" s="145"/>
      <c r="D144" s="145"/>
      <c r="M144" s="649"/>
    </row>
    <row r="145" spans="3:13" s="146" customFormat="1" ht="11.25" x14ac:dyDescent="0.2">
      <c r="C145" s="145"/>
      <c r="D145" s="145"/>
      <c r="M145" s="649"/>
    </row>
    <row r="146" spans="3:13" s="146" customFormat="1" ht="11.25" x14ac:dyDescent="0.2">
      <c r="C146" s="145"/>
      <c r="D146" s="145"/>
      <c r="M146" s="649"/>
    </row>
    <row r="147" spans="3:13" s="146" customFormat="1" ht="11.25" x14ac:dyDescent="0.2">
      <c r="C147" s="145"/>
      <c r="D147" s="145"/>
      <c r="M147" s="649"/>
    </row>
    <row r="148" spans="3:13" s="146" customFormat="1" ht="11.25" x14ac:dyDescent="0.2">
      <c r="C148" s="145"/>
      <c r="D148" s="145"/>
      <c r="M148" s="649"/>
    </row>
    <row r="149" spans="3:13" s="146" customFormat="1" ht="11.25" x14ac:dyDescent="0.2">
      <c r="C149" s="145"/>
      <c r="D149" s="145"/>
      <c r="M149" s="649"/>
    </row>
    <row r="150" spans="3:13" s="146" customFormat="1" ht="11.25" x14ac:dyDescent="0.2">
      <c r="C150" s="145"/>
      <c r="D150" s="145"/>
      <c r="M150" s="649"/>
    </row>
    <row r="151" spans="3:13" s="146" customFormat="1" ht="11.25" x14ac:dyDescent="0.2">
      <c r="C151" s="145"/>
      <c r="D151" s="145"/>
      <c r="M151" s="649"/>
    </row>
    <row r="152" spans="3:13" s="146" customFormat="1" ht="11.25" x14ac:dyDescent="0.2">
      <c r="C152" s="145"/>
      <c r="D152" s="145"/>
      <c r="M152" s="649"/>
    </row>
    <row r="153" spans="3:13" s="146" customFormat="1" ht="11.25" x14ac:dyDescent="0.2">
      <c r="C153" s="145"/>
      <c r="D153" s="145"/>
      <c r="M153" s="649"/>
    </row>
    <row r="154" spans="3:13" s="146" customFormat="1" ht="11.25" x14ac:dyDescent="0.2">
      <c r="C154" s="145"/>
      <c r="D154" s="145"/>
      <c r="M154" s="649"/>
    </row>
    <row r="155" spans="3:13" s="146" customFormat="1" ht="11.25" x14ac:dyDescent="0.2">
      <c r="C155" s="145"/>
      <c r="D155" s="145"/>
      <c r="M155" s="649"/>
    </row>
    <row r="156" spans="3:13" s="146" customFormat="1" ht="11.25" x14ac:dyDescent="0.2">
      <c r="C156" s="145"/>
      <c r="D156" s="145"/>
      <c r="M156" s="649"/>
    </row>
    <row r="157" spans="3:13" s="146" customFormat="1" ht="11.25" x14ac:dyDescent="0.2">
      <c r="C157" s="145"/>
      <c r="D157" s="145"/>
      <c r="M157" s="649"/>
    </row>
    <row r="158" spans="3:13" s="146" customFormat="1" ht="11.25" x14ac:dyDescent="0.2">
      <c r="C158" s="145"/>
      <c r="D158" s="145"/>
      <c r="M158" s="649"/>
    </row>
  </sheetData>
  <protectedRanges>
    <protectedRange sqref="C3:F4 J3 E14:F47 C10:D10 G9:H10 G129:N132 E128:F128 E60:F65 E70:F72 E78:F78 G66:N75 N57:N59 G25:M40 G42:M53 N25:N27 N29:N36 N38:N47 H54:M54 G55:M59 N55 E106:M127 N112:N127 N106:N110 N49:N53" name="Range1"/>
    <protectedRange sqref="C6:F7" name="Range1_1"/>
    <protectedRange password="CDC0" sqref="I6" name="Range1_2_1"/>
    <protectedRange password="CDC0" sqref="G62:N62" name="Range1_3"/>
    <protectedRange password="CDC0" sqref="G54" name="Range1_5"/>
    <protectedRange sqref="E79:N105" name="Range1_2"/>
  </protectedRanges>
  <mergeCells count="87">
    <mergeCell ref="A6:B6"/>
    <mergeCell ref="C6:E6"/>
    <mergeCell ref="A7:B7"/>
    <mergeCell ref="C7:E7"/>
    <mergeCell ref="F54:F57"/>
    <mergeCell ref="F47:F50"/>
    <mergeCell ref="F36:F40"/>
    <mergeCell ref="F25:F34"/>
    <mergeCell ref="D14:D24"/>
    <mergeCell ref="A12:B13"/>
    <mergeCell ref="D12:E12"/>
    <mergeCell ref="A47:A59"/>
    <mergeCell ref="B47:B59"/>
    <mergeCell ref="D47:D59"/>
    <mergeCell ref="E47:E59"/>
    <mergeCell ref="A3:B3"/>
    <mergeCell ref="C3:G3"/>
    <mergeCell ref="A4:B4"/>
    <mergeCell ref="C4:E4"/>
    <mergeCell ref="A5:B5"/>
    <mergeCell ref="C5:E5"/>
    <mergeCell ref="H7:L7"/>
    <mergeCell ref="A9:B9"/>
    <mergeCell ref="C9:E9"/>
    <mergeCell ref="A10:B10"/>
    <mergeCell ref="C10:E10"/>
    <mergeCell ref="A8:B8"/>
    <mergeCell ref="C8:E8"/>
    <mergeCell ref="N12:N13"/>
    <mergeCell ref="A14:A24"/>
    <mergeCell ref="C14:C75"/>
    <mergeCell ref="I14:N14"/>
    <mergeCell ref="A25:A46"/>
    <mergeCell ref="B25:B46"/>
    <mergeCell ref="D25:D46"/>
    <mergeCell ref="E25:E46"/>
    <mergeCell ref="G12:G13"/>
    <mergeCell ref="H12:H13"/>
    <mergeCell ref="M12:M13"/>
    <mergeCell ref="I12:I13"/>
    <mergeCell ref="J12:J13"/>
    <mergeCell ref="K12:K13"/>
    <mergeCell ref="L12:L13"/>
    <mergeCell ref="E14:E24"/>
    <mergeCell ref="A60:A69"/>
    <mergeCell ref="B60:B69"/>
    <mergeCell ref="D60:D69"/>
    <mergeCell ref="E60:E69"/>
    <mergeCell ref="A70:A75"/>
    <mergeCell ref="B70:B75"/>
    <mergeCell ref="D70:D75"/>
    <mergeCell ref="E70:E75"/>
    <mergeCell ref="A78:B78"/>
    <mergeCell ref="I78:N78"/>
    <mergeCell ref="H76:H77"/>
    <mergeCell ref="I76:I77"/>
    <mergeCell ref="J76:J77"/>
    <mergeCell ref="K76:K77"/>
    <mergeCell ref="L76:L77"/>
    <mergeCell ref="G76:G77"/>
    <mergeCell ref="A76:B77"/>
    <mergeCell ref="D76:E76"/>
    <mergeCell ref="M76:M77"/>
    <mergeCell ref="N76:N77"/>
    <mergeCell ref="A128:A132"/>
    <mergeCell ref="B128:B132"/>
    <mergeCell ref="C128:C132"/>
    <mergeCell ref="E128:E132"/>
    <mergeCell ref="A106:A122"/>
    <mergeCell ref="B106:B122"/>
    <mergeCell ref="C106:C122"/>
    <mergeCell ref="E106:E122"/>
    <mergeCell ref="A123:A127"/>
    <mergeCell ref="B123:B127"/>
    <mergeCell ref="C123:C127"/>
    <mergeCell ref="E123:E127"/>
    <mergeCell ref="N125:N126"/>
    <mergeCell ref="N53:N57"/>
    <mergeCell ref="N25:N34"/>
    <mergeCell ref="N36:N40"/>
    <mergeCell ref="N43:N45"/>
    <mergeCell ref="N47:N50"/>
    <mergeCell ref="A79:A105"/>
    <mergeCell ref="B79:B105"/>
    <mergeCell ref="C79:C105"/>
    <mergeCell ref="E79:E105"/>
    <mergeCell ref="N107:N121"/>
  </mergeCells>
  <pageMargins left="0.7" right="0.7" top="0.75" bottom="0.75" header="0.3" footer="0.3"/>
  <pageSetup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H25" sqref="H25"/>
    </sheetView>
  </sheetViews>
  <sheetFormatPr baseColWidth="10" defaultRowHeight="15" x14ac:dyDescent="0.25"/>
  <sheetData>
    <row r="1" spans="1:12" s="146" customFormat="1" ht="13.15" x14ac:dyDescent="0.25">
      <c r="A1" s="143" t="s">
        <v>0</v>
      </c>
      <c r="B1" s="144"/>
      <c r="C1" s="145"/>
    </row>
    <row r="2" spans="1:12" s="146" customFormat="1" ht="10.15" x14ac:dyDescent="0.2">
      <c r="A2" s="144"/>
      <c r="B2" s="144"/>
      <c r="C2" s="145"/>
    </row>
    <row r="3" spans="1:12" s="146" customFormat="1" ht="12.75" customHeight="1" x14ac:dyDescent="0.2">
      <c r="A3" s="833" t="s">
        <v>1</v>
      </c>
      <c r="B3" s="1093"/>
      <c r="C3" s="1203" t="s">
        <v>2</v>
      </c>
      <c r="D3" s="1204"/>
      <c r="E3" s="1205"/>
      <c r="G3" s="6" t="s">
        <v>3</v>
      </c>
      <c r="H3" s="82">
        <v>42705</v>
      </c>
    </row>
    <row r="4" spans="1:12" s="146" customFormat="1" ht="12.75" customHeight="1" x14ac:dyDescent="0.2">
      <c r="A4" s="838" t="s">
        <v>4</v>
      </c>
      <c r="B4" s="1099"/>
      <c r="C4" s="1206">
        <v>2017</v>
      </c>
      <c r="D4" s="1208"/>
      <c r="E4" s="149"/>
      <c r="F4" s="228"/>
      <c r="G4" s="228"/>
      <c r="H4" s="192"/>
      <c r="I4" s="192"/>
      <c r="J4" s="192"/>
      <c r="K4" s="192"/>
    </row>
    <row r="5" spans="1:12" s="146" customFormat="1" ht="12.75" customHeight="1" x14ac:dyDescent="0.2">
      <c r="A5" s="833" t="s">
        <v>198</v>
      </c>
      <c r="B5" s="1093"/>
      <c r="C5" s="1217"/>
      <c r="D5" s="1218"/>
      <c r="E5" s="229"/>
      <c r="F5" s="228"/>
      <c r="G5" s="228"/>
      <c r="H5" s="192"/>
      <c r="I5" s="192"/>
      <c r="J5" s="192"/>
      <c r="K5" s="192"/>
    </row>
    <row r="6" spans="1:12" s="146" customFormat="1" ht="12.75" customHeight="1" thickBot="1" x14ac:dyDescent="0.3">
      <c r="A6" s="833" t="s">
        <v>199</v>
      </c>
      <c r="B6" s="1093"/>
      <c r="C6" s="1209" t="s">
        <v>200</v>
      </c>
      <c r="D6" s="1211"/>
      <c r="E6" s="230"/>
      <c r="F6" s="228"/>
      <c r="G6" s="228"/>
      <c r="H6" s="192"/>
      <c r="I6" s="192"/>
      <c r="J6" s="192"/>
      <c r="K6" s="192"/>
    </row>
    <row r="7" spans="1:12" s="146" customFormat="1" ht="39.75" customHeight="1" thickBot="1" x14ac:dyDescent="0.25">
      <c r="A7" s="843" t="s">
        <v>201</v>
      </c>
      <c r="B7" s="1219"/>
      <c r="C7" s="1215">
        <v>175</v>
      </c>
      <c r="D7" s="860"/>
      <c r="E7" s="149"/>
      <c r="F7" s="228"/>
      <c r="G7" s="192"/>
      <c r="H7" s="192"/>
      <c r="I7" s="192"/>
      <c r="J7" s="192"/>
      <c r="K7" s="192"/>
    </row>
    <row r="8" spans="1:12" s="146" customFormat="1" ht="41.25" customHeight="1" thickBot="1" x14ac:dyDescent="0.25">
      <c r="A8" s="843" t="s">
        <v>202</v>
      </c>
      <c r="B8" s="1219"/>
      <c r="C8" s="1215">
        <v>175</v>
      </c>
      <c r="D8" s="860"/>
      <c r="E8" s="231"/>
      <c r="F8" s="231"/>
      <c r="G8" s="192"/>
      <c r="H8" s="192"/>
      <c r="I8" s="192"/>
      <c r="J8" s="192"/>
      <c r="K8" s="192"/>
    </row>
    <row r="9" spans="1:12" s="146" customFormat="1" ht="20.100000000000001" customHeight="1" thickBot="1" x14ac:dyDescent="0.35">
      <c r="A9" s="843" t="s">
        <v>8</v>
      </c>
      <c r="B9" s="1093"/>
      <c r="C9" s="1094" t="s">
        <v>9</v>
      </c>
      <c r="D9" s="1095"/>
      <c r="E9" s="232" t="s">
        <v>10</v>
      </c>
      <c r="F9" s="156" t="s">
        <v>11</v>
      </c>
    </row>
    <row r="10" spans="1:12" s="146" customFormat="1" ht="14.25" customHeight="1" thickBot="1" x14ac:dyDescent="0.35">
      <c r="A10" s="843" t="s">
        <v>12</v>
      </c>
      <c r="B10" s="1089"/>
      <c r="C10" s="1220">
        <v>100</v>
      </c>
      <c r="D10" s="1221"/>
      <c r="E10" s="157"/>
      <c r="F10" s="158"/>
    </row>
    <row r="11" spans="1:12" s="146" customFormat="1" ht="14.25" customHeight="1" thickBot="1" x14ac:dyDescent="0.35">
      <c r="A11" s="843" t="s">
        <v>13</v>
      </c>
      <c r="B11" s="1089"/>
      <c r="C11" s="1222"/>
      <c r="D11" s="1223"/>
      <c r="E11" s="159"/>
      <c r="F11" s="160"/>
    </row>
    <row r="12" spans="1:12" s="146" customFormat="1" ht="9.75" customHeight="1" x14ac:dyDescent="0.2">
      <c r="B12" s="16"/>
      <c r="C12" s="161"/>
      <c r="E12" s="162"/>
      <c r="F12" s="162"/>
    </row>
    <row r="13" spans="1:12" s="146" customFormat="1" ht="26.25" customHeight="1" x14ac:dyDescent="0.2">
      <c r="A13" s="937" t="s">
        <v>14</v>
      </c>
      <c r="B13" s="1064"/>
      <c r="C13" s="1106" t="s">
        <v>8</v>
      </c>
      <c r="D13" s="1226"/>
      <c r="E13" s="1033" t="s">
        <v>15</v>
      </c>
      <c r="F13" s="1033" t="s">
        <v>16</v>
      </c>
      <c r="G13" s="1033" t="s">
        <v>17</v>
      </c>
      <c r="H13" s="1033" t="s">
        <v>18</v>
      </c>
      <c r="I13" s="1033" t="s">
        <v>146</v>
      </c>
      <c r="J13" s="1033" t="s">
        <v>20</v>
      </c>
      <c r="K13" s="1033" t="s">
        <v>21</v>
      </c>
      <c r="L13" s="1087" t="s">
        <v>167</v>
      </c>
    </row>
    <row r="14" spans="1:12" s="146" customFormat="1" ht="35.25" customHeight="1" thickBot="1" x14ac:dyDescent="0.25">
      <c r="A14" s="1065"/>
      <c r="B14" s="1066"/>
      <c r="C14" s="188" t="s">
        <v>26</v>
      </c>
      <c r="D14" s="164" t="s">
        <v>13</v>
      </c>
      <c r="E14" s="1034"/>
      <c r="F14" s="1038"/>
      <c r="G14" s="1034"/>
      <c r="H14" s="1034"/>
      <c r="I14" s="1034"/>
      <c r="J14" s="1034"/>
      <c r="K14" s="1034"/>
      <c r="L14" s="1088"/>
    </row>
    <row r="15" spans="1:12" s="146" customFormat="1" ht="12" customHeight="1" thickBot="1" x14ac:dyDescent="0.3">
      <c r="A15" s="1132" t="s">
        <v>131</v>
      </c>
      <c r="B15" s="1133"/>
      <c r="C15" s="233">
        <f>C10</f>
        <v>100</v>
      </c>
      <c r="D15" s="234"/>
      <c r="E15" s="235"/>
      <c r="F15" s="236"/>
      <c r="G15" s="1224"/>
      <c r="H15" s="1224"/>
      <c r="I15" s="1224"/>
      <c r="J15" s="1224"/>
      <c r="K15" s="1224"/>
      <c r="L15" s="1225"/>
    </row>
    <row r="16" spans="1:12" s="146" customFormat="1" ht="9.75" customHeight="1" x14ac:dyDescent="0.2">
      <c r="A16" s="861" t="s">
        <v>131</v>
      </c>
      <c r="B16" s="895" t="s">
        <v>132</v>
      </c>
      <c r="C16" s="1227"/>
      <c r="D16" s="1230">
        <v>100</v>
      </c>
      <c r="E16" s="181"/>
      <c r="F16" s="192"/>
      <c r="G16" s="181"/>
      <c r="H16" s="181"/>
      <c r="I16" s="181"/>
      <c r="J16" s="181"/>
      <c r="K16" s="181"/>
      <c r="L16" s="181"/>
    </row>
    <row r="17" spans="1:17" s="146" customFormat="1" ht="9.75" customHeight="1" x14ac:dyDescent="0.2">
      <c r="A17" s="893"/>
      <c r="B17" s="896"/>
      <c r="C17" s="1228"/>
      <c r="D17" s="1231"/>
      <c r="E17" s="98" t="s">
        <v>352</v>
      </c>
      <c r="F17" s="29" t="s">
        <v>64</v>
      </c>
      <c r="G17" s="98"/>
      <c r="H17" s="98" t="s">
        <v>203</v>
      </c>
      <c r="I17" s="98"/>
      <c r="J17" s="98">
        <v>50</v>
      </c>
      <c r="K17" s="98" t="s">
        <v>204</v>
      </c>
      <c r="L17" s="98" t="s">
        <v>33</v>
      </c>
    </row>
    <row r="18" spans="1:17" s="146" customFormat="1" ht="9.75" customHeight="1" x14ac:dyDescent="0.2">
      <c r="A18" s="893"/>
      <c r="B18" s="896"/>
      <c r="C18" s="1228"/>
      <c r="D18" s="1231"/>
      <c r="E18" s="98" t="s">
        <v>159</v>
      </c>
      <c r="F18" s="29" t="s">
        <v>64</v>
      </c>
      <c r="G18" s="98"/>
      <c r="H18" s="98" t="s">
        <v>203</v>
      </c>
      <c r="I18" s="98"/>
      <c r="J18" s="98">
        <v>10</v>
      </c>
      <c r="K18" s="98" t="s">
        <v>176</v>
      </c>
      <c r="L18" s="98" t="s">
        <v>33</v>
      </c>
    </row>
    <row r="19" spans="1:17" s="146" customFormat="1" ht="9.75" customHeight="1" x14ac:dyDescent="0.2">
      <c r="A19" s="893"/>
      <c r="B19" s="896"/>
      <c r="C19" s="1228"/>
      <c r="D19" s="1231"/>
      <c r="E19" s="98" t="s">
        <v>353</v>
      </c>
      <c r="F19" s="29" t="s">
        <v>64</v>
      </c>
      <c r="G19" s="98"/>
      <c r="H19" s="98" t="s">
        <v>203</v>
      </c>
      <c r="I19" s="98"/>
      <c r="J19" s="98">
        <v>10</v>
      </c>
      <c r="K19" s="98" t="s">
        <v>205</v>
      </c>
      <c r="L19" s="98" t="s">
        <v>33</v>
      </c>
    </row>
    <row r="20" spans="1:17" s="146" customFormat="1" ht="9.75" customHeight="1" x14ac:dyDescent="0.2">
      <c r="A20" s="893"/>
      <c r="B20" s="896"/>
      <c r="C20" s="1228"/>
      <c r="D20" s="1231"/>
      <c r="E20" s="98" t="s">
        <v>162</v>
      </c>
      <c r="F20" s="29" t="s">
        <v>64</v>
      </c>
      <c r="G20" s="98"/>
      <c r="H20" s="98" t="s">
        <v>203</v>
      </c>
      <c r="I20" s="98"/>
      <c r="J20" s="98">
        <v>160</v>
      </c>
      <c r="K20" s="98" t="s">
        <v>205</v>
      </c>
      <c r="L20" s="98" t="s">
        <v>33</v>
      </c>
    </row>
    <row r="21" spans="1:17" s="146" customFormat="1" ht="9.75" customHeight="1" x14ac:dyDescent="0.2">
      <c r="A21" s="894"/>
      <c r="B21" s="897"/>
      <c r="C21" s="1229"/>
      <c r="D21" s="1232"/>
      <c r="E21" s="165"/>
      <c r="F21" s="165"/>
      <c r="G21" s="165"/>
      <c r="H21" s="165"/>
      <c r="I21" s="165"/>
      <c r="J21" s="165"/>
      <c r="K21" s="165"/>
      <c r="L21" s="165"/>
    </row>
    <row r="22" spans="1:17" s="146" customFormat="1" ht="9.75" customHeight="1" x14ac:dyDescent="0.2">
      <c r="A22" s="861"/>
      <c r="B22" s="895" t="s">
        <v>206</v>
      </c>
      <c r="C22" s="1227"/>
      <c r="D22" s="1230"/>
      <c r="E22" s="183"/>
      <c r="F22" s="183"/>
      <c r="G22" s="183"/>
      <c r="H22" s="183"/>
      <c r="I22" s="183"/>
      <c r="J22" s="183"/>
      <c r="K22" s="183"/>
      <c r="L22" s="183"/>
    </row>
    <row r="23" spans="1:17" s="146" customFormat="1" ht="9.75" customHeight="1" x14ac:dyDescent="0.2">
      <c r="A23" s="862"/>
      <c r="B23" s="896"/>
      <c r="C23" s="1228"/>
      <c r="D23" s="1231"/>
      <c r="E23" s="98"/>
      <c r="F23" s="98"/>
      <c r="G23" s="98"/>
      <c r="H23" s="98"/>
      <c r="I23" s="98"/>
      <c r="J23" s="98"/>
      <c r="K23" s="98"/>
      <c r="L23" s="98"/>
    </row>
    <row r="24" spans="1:17" s="146" customFormat="1" ht="9.75" customHeight="1" x14ac:dyDescent="0.2">
      <c r="A24" s="862"/>
      <c r="B24" s="896"/>
      <c r="C24" s="1228"/>
      <c r="D24" s="1231"/>
      <c r="E24" s="98"/>
      <c r="F24" s="98"/>
      <c r="G24" s="98"/>
      <c r="H24" s="98"/>
      <c r="I24" s="98"/>
      <c r="J24" s="98"/>
      <c r="K24" s="98"/>
      <c r="L24" s="98"/>
    </row>
    <row r="25" spans="1:17" s="146" customFormat="1" ht="9.75" customHeight="1" x14ac:dyDescent="0.2">
      <c r="A25" s="862"/>
      <c r="B25" s="930"/>
      <c r="C25" s="1228"/>
      <c r="D25" s="1231"/>
      <c r="E25" s="98"/>
      <c r="F25" s="98"/>
      <c r="G25" s="98"/>
      <c r="H25" s="98"/>
      <c r="I25" s="98"/>
      <c r="J25" s="98"/>
      <c r="K25" s="98"/>
      <c r="L25" s="98"/>
    </row>
    <row r="26" spans="1:17" s="146" customFormat="1" ht="9.75" customHeight="1" x14ac:dyDescent="0.2">
      <c r="A26" s="863"/>
      <c r="B26" s="897"/>
      <c r="C26" s="1229"/>
      <c r="D26" s="1232"/>
      <c r="E26" s="165"/>
      <c r="F26" s="165"/>
      <c r="G26" s="165"/>
      <c r="H26" s="165"/>
      <c r="I26" s="165"/>
      <c r="J26" s="165"/>
      <c r="K26" s="165"/>
      <c r="L26" s="165"/>
      <c r="M26" s="150"/>
      <c r="N26" s="150"/>
      <c r="O26" s="150"/>
      <c r="P26" s="150"/>
      <c r="Q26" s="150"/>
    </row>
    <row r="27" spans="1:17" s="146" customFormat="1" ht="10.15" x14ac:dyDescent="0.2">
      <c r="C27" s="145"/>
    </row>
    <row r="28" spans="1:17" s="146" customFormat="1" ht="11.25" x14ac:dyDescent="0.2">
      <c r="C28" s="145"/>
    </row>
    <row r="29" spans="1:17" s="146" customFormat="1" ht="12" thickBot="1" x14ac:dyDescent="0.25">
      <c r="B29" s="146" t="s">
        <v>140</v>
      </c>
      <c r="C29" s="145"/>
    </row>
    <row r="30" spans="1:17" s="146" customFormat="1" ht="12" thickBot="1" x14ac:dyDescent="0.25">
      <c r="C30" s="237">
        <f>SUM(C13:C15)</f>
        <v>100</v>
      </c>
    </row>
    <row r="31" spans="1:17" s="146" customFormat="1" ht="11.25" x14ac:dyDescent="0.2">
      <c r="C31" s="145"/>
    </row>
    <row r="32" spans="1:17" s="146" customFormat="1" ht="11.25" customHeight="1" x14ac:dyDescent="0.2">
      <c r="B32" s="238"/>
      <c r="C32" s="238"/>
      <c r="D32" s="238"/>
      <c r="E32" s="238"/>
      <c r="F32" s="238"/>
      <c r="G32" s="238"/>
      <c r="H32" s="238"/>
      <c r="I32" s="238"/>
      <c r="J32" s="238"/>
      <c r="K32" s="238"/>
      <c r="L32" s="239"/>
    </row>
    <row r="33" spans="2:12" s="146" customFormat="1" ht="11.25" customHeight="1" x14ac:dyDescent="0.2">
      <c r="B33" s="238"/>
      <c r="C33" s="238"/>
      <c r="D33" s="238"/>
      <c r="E33" s="238"/>
      <c r="F33" s="238"/>
      <c r="G33" s="238"/>
      <c r="H33" s="238"/>
      <c r="I33" s="238"/>
      <c r="J33" s="238"/>
      <c r="K33" s="238"/>
      <c r="L33" s="239"/>
    </row>
    <row r="34" spans="2:12" s="146" customFormat="1" ht="11.25" customHeight="1" x14ac:dyDescent="0.2">
      <c r="B34" s="238"/>
      <c r="C34" s="238"/>
      <c r="D34" s="238"/>
      <c r="E34" s="238"/>
      <c r="F34" s="238"/>
      <c r="G34" s="238"/>
      <c r="H34" s="238"/>
      <c r="I34" s="238"/>
      <c r="J34" s="238"/>
      <c r="K34" s="238"/>
      <c r="L34" s="239"/>
    </row>
    <row r="35" spans="2:12" s="146" customFormat="1" ht="11.25" customHeight="1" x14ac:dyDescent="0.2">
      <c r="B35" s="238"/>
      <c r="C35" s="238"/>
      <c r="D35" s="238"/>
      <c r="E35" s="238"/>
      <c r="F35" s="238"/>
      <c r="G35" s="238"/>
      <c r="H35" s="238"/>
      <c r="I35" s="238"/>
      <c r="J35" s="238"/>
      <c r="K35" s="238"/>
      <c r="L35" s="239"/>
    </row>
  </sheetData>
  <protectedRanges>
    <protectedRange sqref="C3:D5 H3 C7:D8 C11 E10:F11 D15:D26 E16:L16 E21:L26 E17:E20 G17:L20" name="Range1"/>
    <protectedRange password="CDC0" sqref="F17:F20" name="Range1_1"/>
  </protectedRanges>
  <mergeCells count="38">
    <mergeCell ref="A16:A21"/>
    <mergeCell ref="B16:B21"/>
    <mergeCell ref="C16:C21"/>
    <mergeCell ref="D16:D21"/>
    <mergeCell ref="A22:A26"/>
    <mergeCell ref="B22:B26"/>
    <mergeCell ref="C22:C26"/>
    <mergeCell ref="D22:D26"/>
    <mergeCell ref="I13:I14"/>
    <mergeCell ref="J13:J14"/>
    <mergeCell ref="K13:K14"/>
    <mergeCell ref="L13:L14"/>
    <mergeCell ref="A15:B15"/>
    <mergeCell ref="G15:L15"/>
    <mergeCell ref="A13:B14"/>
    <mergeCell ref="C13:D13"/>
    <mergeCell ref="E13:E14"/>
    <mergeCell ref="F13:F14"/>
    <mergeCell ref="G13:G14"/>
    <mergeCell ref="H13:H14"/>
    <mergeCell ref="A9:B9"/>
    <mergeCell ref="C9:D9"/>
    <mergeCell ref="A10:B10"/>
    <mergeCell ref="C10:D10"/>
    <mergeCell ref="A11:B11"/>
    <mergeCell ref="C11:D11"/>
    <mergeCell ref="A6:B6"/>
    <mergeCell ref="C6:D6"/>
    <mergeCell ref="A7:B7"/>
    <mergeCell ref="C7:D7"/>
    <mergeCell ref="A8:B8"/>
    <mergeCell ref="C8:D8"/>
    <mergeCell ref="A3:B3"/>
    <mergeCell ref="C3:E3"/>
    <mergeCell ref="A4:B4"/>
    <mergeCell ref="C4:D4"/>
    <mergeCell ref="A5:B5"/>
    <mergeCell ref="C5:D5"/>
  </mergeCells>
  <pageMargins left="0.7" right="0.7" top="0.75" bottom="0.75" header="0.3" footer="0.3"/>
  <pageSetup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opLeftCell="A82" workbookViewId="0">
      <selection activeCell="O16" sqref="O16"/>
    </sheetView>
  </sheetViews>
  <sheetFormatPr baseColWidth="10" defaultRowHeight="15" x14ac:dyDescent="0.25"/>
  <cols>
    <col min="8" max="8" width="20.42578125" customWidth="1"/>
    <col min="12" max="12" width="19.7109375" customWidth="1"/>
  </cols>
  <sheetData>
    <row r="1" spans="1:12" x14ac:dyDescent="0.25">
      <c r="A1" s="510" t="s">
        <v>0</v>
      </c>
      <c r="B1" s="509"/>
      <c r="C1" s="441"/>
      <c r="D1" s="440"/>
      <c r="E1" s="440"/>
      <c r="F1" s="440"/>
      <c r="G1" s="440"/>
      <c r="H1" s="440"/>
      <c r="I1" s="440"/>
      <c r="J1" s="440"/>
      <c r="K1" s="440"/>
      <c r="L1" s="440"/>
    </row>
    <row r="2" spans="1:12" x14ac:dyDescent="0.25">
      <c r="A2" s="509"/>
      <c r="B2" s="509"/>
      <c r="C2" s="441"/>
      <c r="D2" s="440"/>
      <c r="E2" s="440"/>
      <c r="F2" s="440"/>
      <c r="G2" s="440"/>
      <c r="H2" s="440"/>
      <c r="I2" s="506" t="s">
        <v>179</v>
      </c>
      <c r="J2" s="440"/>
      <c r="K2" s="440"/>
      <c r="L2" s="440"/>
    </row>
    <row r="3" spans="1:12" x14ac:dyDescent="0.25">
      <c r="A3" s="1237" t="s">
        <v>1</v>
      </c>
      <c r="B3" s="1234"/>
      <c r="C3" s="1238" t="s">
        <v>2</v>
      </c>
      <c r="D3" s="1239"/>
      <c r="E3" s="504"/>
      <c r="F3" s="508" t="s">
        <v>3</v>
      </c>
      <c r="G3" s="507">
        <v>42705</v>
      </c>
      <c r="H3" s="440"/>
      <c r="I3" s="506">
        <f>C7*1%</f>
        <v>0.5</v>
      </c>
      <c r="J3" s="440"/>
      <c r="K3" s="440"/>
      <c r="L3" s="440"/>
    </row>
    <row r="4" spans="1:12" x14ac:dyDescent="0.25">
      <c r="A4" s="1240" t="s">
        <v>4</v>
      </c>
      <c r="B4" s="1241"/>
      <c r="C4" s="1238">
        <v>2017</v>
      </c>
      <c r="D4" s="1239"/>
      <c r="E4" s="504"/>
      <c r="F4" s="444"/>
      <c r="G4" s="444"/>
      <c r="H4" s="440"/>
      <c r="I4" s="440"/>
      <c r="J4" s="440"/>
      <c r="K4" s="440"/>
      <c r="L4" s="440"/>
    </row>
    <row r="5" spans="1:12" ht="15.75" thickBot="1" x14ac:dyDescent="0.3">
      <c r="A5" s="1237" t="s">
        <v>5</v>
      </c>
      <c r="B5" s="1234"/>
      <c r="C5" s="1242" t="s">
        <v>219</v>
      </c>
      <c r="D5" s="1243"/>
      <c r="E5" s="505"/>
      <c r="F5" s="444"/>
      <c r="G5" s="444"/>
      <c r="H5" s="440"/>
      <c r="I5" s="440"/>
      <c r="J5" s="440"/>
      <c r="K5" s="440"/>
      <c r="L5" s="440"/>
    </row>
    <row r="6" spans="1:12" ht="15.75" thickBot="1" x14ac:dyDescent="0.3">
      <c r="A6" s="1233" t="s">
        <v>182</v>
      </c>
      <c r="B6" s="1244"/>
      <c r="C6" s="1245">
        <v>44.653019999999998</v>
      </c>
      <c r="D6" s="1246"/>
      <c r="E6" s="504"/>
      <c r="F6" s="801"/>
      <c r="G6" s="802"/>
      <c r="H6" s="803"/>
      <c r="I6" s="803"/>
      <c r="J6" s="803"/>
      <c r="K6" s="440"/>
      <c r="L6" s="440"/>
    </row>
    <row r="7" spans="1:12" ht="15.75" thickBot="1" x14ac:dyDescent="0.3">
      <c r="A7" s="1233" t="s">
        <v>183</v>
      </c>
      <c r="B7" s="1247"/>
      <c r="C7" s="1248">
        <v>50</v>
      </c>
      <c r="D7" s="1249"/>
      <c r="E7" s="503"/>
      <c r="F7" s="1250"/>
      <c r="G7" s="1250"/>
      <c r="H7" s="1250"/>
      <c r="I7" s="1250"/>
      <c r="J7" s="1250"/>
      <c r="K7" s="440"/>
      <c r="L7" s="440"/>
    </row>
    <row r="8" spans="1:12" ht="25.5" thickBot="1" x14ac:dyDescent="0.3">
      <c r="A8" s="1233" t="s">
        <v>220</v>
      </c>
      <c r="B8" s="1234"/>
      <c r="C8" s="1235" t="s">
        <v>9</v>
      </c>
      <c r="D8" s="1236"/>
      <c r="E8" s="502" t="s">
        <v>10</v>
      </c>
      <c r="F8" s="800" t="s">
        <v>11</v>
      </c>
      <c r="G8" s="440"/>
      <c r="H8" s="440"/>
      <c r="I8" s="440"/>
      <c r="J8" s="440"/>
      <c r="K8" s="440"/>
      <c r="L8" s="440"/>
    </row>
    <row r="9" spans="1:12" ht="15.75" thickBot="1" x14ac:dyDescent="0.3">
      <c r="A9" s="1233" t="s">
        <v>221</v>
      </c>
      <c r="B9" s="1244"/>
      <c r="C9" s="1251">
        <f>SUM(C14:C86)</f>
        <v>6</v>
      </c>
      <c r="D9" s="1252"/>
      <c r="E9" s="501"/>
      <c r="F9" s="500"/>
      <c r="G9" s="440"/>
      <c r="H9" s="440"/>
      <c r="I9" s="440"/>
      <c r="J9" s="440"/>
      <c r="K9" s="440"/>
      <c r="L9" s="440"/>
    </row>
    <row r="10" spans="1:12" ht="15.75" thickBot="1" x14ac:dyDescent="0.3">
      <c r="A10" s="1233" t="s">
        <v>13</v>
      </c>
      <c r="B10" s="1244"/>
      <c r="C10" s="1253">
        <v>9</v>
      </c>
      <c r="D10" s="1254"/>
      <c r="E10" s="499"/>
      <c r="F10" s="498"/>
      <c r="G10" s="440"/>
      <c r="H10" s="440"/>
      <c r="I10" s="440"/>
      <c r="J10" s="440"/>
      <c r="K10" s="440"/>
      <c r="L10" s="440"/>
    </row>
    <row r="11" spans="1:12" x14ac:dyDescent="0.25">
      <c r="A11" s="440"/>
      <c r="B11" s="497"/>
      <c r="C11" s="496"/>
      <c r="D11" s="442"/>
      <c r="E11" s="495"/>
      <c r="F11" s="495"/>
      <c r="G11" s="440"/>
      <c r="H11" s="440"/>
      <c r="I11" s="440"/>
      <c r="J11" s="440"/>
      <c r="K11" s="440"/>
      <c r="L11" s="440"/>
    </row>
    <row r="12" spans="1:12" x14ac:dyDescent="0.25">
      <c r="A12" s="1255" t="s">
        <v>14</v>
      </c>
      <c r="B12" s="1256"/>
      <c r="C12" s="1259" t="s">
        <v>145</v>
      </c>
      <c r="D12" s="1260"/>
      <c r="E12" s="1261" t="s">
        <v>15</v>
      </c>
      <c r="F12" s="1261" t="s">
        <v>16</v>
      </c>
      <c r="G12" s="1261" t="s">
        <v>17</v>
      </c>
      <c r="H12" s="1261" t="s">
        <v>18</v>
      </c>
      <c r="I12" s="1261" t="s">
        <v>146</v>
      </c>
      <c r="J12" s="1261" t="s">
        <v>20</v>
      </c>
      <c r="K12" s="1261" t="s">
        <v>21</v>
      </c>
      <c r="L12" s="1263" t="s">
        <v>167</v>
      </c>
    </row>
    <row r="13" spans="1:12" x14ac:dyDescent="0.25">
      <c r="A13" s="1257"/>
      <c r="B13" s="1258"/>
      <c r="C13" s="494" t="s">
        <v>26</v>
      </c>
      <c r="D13" s="464" t="s">
        <v>13</v>
      </c>
      <c r="E13" s="1262"/>
      <c r="F13" s="1277"/>
      <c r="G13" s="1262"/>
      <c r="H13" s="1262"/>
      <c r="I13" s="1262"/>
      <c r="J13" s="1262"/>
      <c r="K13" s="1262"/>
      <c r="L13" s="1264"/>
    </row>
    <row r="14" spans="1:12" x14ac:dyDescent="0.25">
      <c r="A14" s="1265" t="s">
        <v>27</v>
      </c>
      <c r="B14" s="1268" t="s">
        <v>28</v>
      </c>
      <c r="C14" s="1271">
        <f>IF(I3*0.33/3&lt;1, 1, I3*0.33/3)</f>
        <v>1</v>
      </c>
      <c r="D14" s="1274">
        <v>2</v>
      </c>
      <c r="E14" s="493" t="s">
        <v>437</v>
      </c>
      <c r="F14" s="469" t="s">
        <v>227</v>
      </c>
      <c r="G14" s="469"/>
      <c r="H14" s="492" t="s">
        <v>466</v>
      </c>
      <c r="I14" s="469"/>
      <c r="J14" s="469">
        <v>0.5</v>
      </c>
      <c r="K14" s="469">
        <v>0.5</v>
      </c>
      <c r="L14" s="469" t="s">
        <v>435</v>
      </c>
    </row>
    <row r="15" spans="1:12" x14ac:dyDescent="0.25">
      <c r="A15" s="1266"/>
      <c r="B15" s="1269"/>
      <c r="C15" s="1272"/>
      <c r="D15" s="1275"/>
      <c r="E15" s="468" t="s">
        <v>438</v>
      </c>
      <c r="F15" s="469" t="s">
        <v>227</v>
      </c>
      <c r="G15" s="492"/>
      <c r="H15" s="492" t="s">
        <v>466</v>
      </c>
      <c r="I15" s="492"/>
      <c r="J15" s="492">
        <v>0.2</v>
      </c>
      <c r="K15" s="492">
        <v>0.2</v>
      </c>
      <c r="L15" s="492"/>
    </row>
    <row r="16" spans="1:12" x14ac:dyDescent="0.25">
      <c r="A16" s="1266"/>
      <c r="B16" s="1269"/>
      <c r="C16" s="1272"/>
      <c r="D16" s="1275"/>
      <c r="E16" s="446" t="s">
        <v>439</v>
      </c>
      <c r="F16" s="469" t="s">
        <v>227</v>
      </c>
      <c r="G16" s="467"/>
      <c r="H16" s="492" t="s">
        <v>466</v>
      </c>
      <c r="I16" s="467"/>
      <c r="J16" s="467">
        <v>0.2</v>
      </c>
      <c r="K16" s="467">
        <v>0.2</v>
      </c>
      <c r="L16" s="467"/>
    </row>
    <row r="17" spans="1:12" x14ac:dyDescent="0.25">
      <c r="A17" s="1267"/>
      <c r="B17" s="1270"/>
      <c r="C17" s="1273"/>
      <c r="D17" s="1276"/>
      <c r="E17" s="446"/>
      <c r="F17" s="445"/>
      <c r="G17" s="445"/>
      <c r="H17" s="445"/>
      <c r="I17" s="445"/>
      <c r="J17" s="445"/>
      <c r="K17" s="445"/>
      <c r="L17" s="445"/>
    </row>
    <row r="18" spans="1:12" x14ac:dyDescent="0.25">
      <c r="A18" s="1265" t="s">
        <v>43</v>
      </c>
      <c r="B18" s="1268" t="s">
        <v>44</v>
      </c>
      <c r="C18" s="1271">
        <f>IF(I3*0.33/3&lt;1, 1, I3*0.33/3)</f>
        <v>1</v>
      </c>
      <c r="D18" s="1288"/>
      <c r="E18" s="475"/>
      <c r="F18" s="456"/>
      <c r="G18" s="456"/>
      <c r="H18" s="456"/>
      <c r="I18" s="456"/>
      <c r="J18" s="456"/>
      <c r="K18" s="456"/>
      <c r="L18" s="456"/>
    </row>
    <row r="19" spans="1:12" x14ac:dyDescent="0.25">
      <c r="A19" s="1266"/>
      <c r="B19" s="1269"/>
      <c r="C19" s="1272"/>
      <c r="D19" s="1275"/>
      <c r="E19" s="475"/>
      <c r="F19" s="447"/>
      <c r="G19" s="447"/>
      <c r="H19" s="447"/>
      <c r="I19" s="447"/>
      <c r="J19" s="447"/>
      <c r="K19" s="447"/>
      <c r="L19" s="447"/>
    </row>
    <row r="20" spans="1:12" x14ac:dyDescent="0.25">
      <c r="A20" s="1266"/>
      <c r="B20" s="1269"/>
      <c r="C20" s="1272"/>
      <c r="D20" s="1275"/>
      <c r="E20" s="475"/>
      <c r="F20" s="474"/>
      <c r="G20" s="474"/>
      <c r="H20" s="474"/>
      <c r="I20" s="474"/>
      <c r="J20" s="474"/>
      <c r="K20" s="474"/>
      <c r="L20" s="474"/>
    </row>
    <row r="21" spans="1:12" x14ac:dyDescent="0.25">
      <c r="A21" s="1266"/>
      <c r="B21" s="1269"/>
      <c r="C21" s="1272"/>
      <c r="D21" s="1275"/>
      <c r="E21" s="475"/>
      <c r="F21" s="474"/>
      <c r="G21" s="474"/>
      <c r="H21" s="474"/>
      <c r="I21" s="474"/>
      <c r="J21" s="474"/>
      <c r="K21" s="474"/>
      <c r="L21" s="474"/>
    </row>
    <row r="22" spans="1:12" x14ac:dyDescent="0.25">
      <c r="A22" s="1266"/>
      <c r="B22" s="1269"/>
      <c r="C22" s="1272"/>
      <c r="D22" s="1275"/>
      <c r="E22" s="475"/>
      <c r="F22" s="474"/>
      <c r="G22" s="474"/>
      <c r="H22" s="474"/>
      <c r="I22" s="474"/>
      <c r="J22" s="474"/>
      <c r="K22" s="474"/>
      <c r="L22" s="474"/>
    </row>
    <row r="23" spans="1:12" x14ac:dyDescent="0.25">
      <c r="A23" s="1266"/>
      <c r="B23" s="1269"/>
      <c r="C23" s="1272"/>
      <c r="D23" s="1275"/>
      <c r="E23" s="475"/>
      <c r="F23" s="474"/>
      <c r="G23" s="474"/>
      <c r="H23" s="474"/>
      <c r="I23" s="474"/>
      <c r="J23" s="474"/>
      <c r="K23" s="474"/>
      <c r="L23" s="474"/>
    </row>
    <row r="24" spans="1:12" x14ac:dyDescent="0.25">
      <c r="A24" s="1266"/>
      <c r="B24" s="1269"/>
      <c r="C24" s="1272"/>
      <c r="D24" s="1275"/>
      <c r="E24" s="475"/>
      <c r="F24" s="474"/>
      <c r="G24" s="474"/>
      <c r="H24" s="474"/>
      <c r="I24" s="474"/>
      <c r="J24" s="474"/>
      <c r="K24" s="474"/>
      <c r="L24" s="474"/>
    </row>
    <row r="25" spans="1:12" x14ac:dyDescent="0.25">
      <c r="A25" s="1266"/>
      <c r="B25" s="1269"/>
      <c r="C25" s="1272"/>
      <c r="D25" s="1275"/>
      <c r="E25" s="475"/>
      <c r="F25" s="474"/>
      <c r="G25" s="474"/>
      <c r="H25" s="474"/>
      <c r="I25" s="474"/>
      <c r="J25" s="474"/>
      <c r="K25" s="474"/>
      <c r="L25" s="474"/>
    </row>
    <row r="26" spans="1:12" x14ac:dyDescent="0.25">
      <c r="A26" s="1266"/>
      <c r="B26" s="1269"/>
      <c r="C26" s="1272"/>
      <c r="D26" s="1275"/>
      <c r="E26" s="475"/>
      <c r="F26" s="474"/>
      <c r="G26" s="474"/>
      <c r="H26" s="474"/>
      <c r="I26" s="474"/>
      <c r="J26" s="474"/>
      <c r="K26" s="474"/>
      <c r="L26" s="474"/>
    </row>
    <row r="27" spans="1:12" x14ac:dyDescent="0.25">
      <c r="A27" s="1266"/>
      <c r="B27" s="1269"/>
      <c r="C27" s="1272"/>
      <c r="D27" s="1275"/>
      <c r="E27" s="475"/>
      <c r="F27" s="474"/>
      <c r="G27" s="474"/>
      <c r="H27" s="474"/>
      <c r="I27" s="474"/>
      <c r="J27" s="474"/>
      <c r="K27" s="474"/>
      <c r="L27" s="474"/>
    </row>
    <row r="28" spans="1:12" x14ac:dyDescent="0.25">
      <c r="A28" s="1266"/>
      <c r="B28" s="1269"/>
      <c r="C28" s="1272"/>
      <c r="D28" s="1275"/>
      <c r="E28" s="475"/>
      <c r="F28" s="474"/>
      <c r="G28" s="474"/>
      <c r="H28" s="474"/>
      <c r="I28" s="474"/>
      <c r="J28" s="474"/>
      <c r="K28" s="474"/>
      <c r="L28" s="474"/>
    </row>
    <row r="29" spans="1:12" x14ac:dyDescent="0.25">
      <c r="A29" s="1266"/>
      <c r="B29" s="1269"/>
      <c r="C29" s="1272"/>
      <c r="D29" s="1275"/>
      <c r="E29" s="475"/>
      <c r="F29" s="474"/>
      <c r="G29" s="474"/>
      <c r="H29" s="474"/>
      <c r="I29" s="474"/>
      <c r="J29" s="474"/>
      <c r="K29" s="474"/>
      <c r="L29" s="474"/>
    </row>
    <row r="30" spans="1:12" x14ac:dyDescent="0.25">
      <c r="A30" s="1266"/>
      <c r="B30" s="1269"/>
      <c r="C30" s="1272"/>
      <c r="D30" s="1275"/>
      <c r="E30" s="475"/>
      <c r="F30" s="474"/>
      <c r="G30" s="474"/>
      <c r="H30" s="474"/>
      <c r="I30" s="474"/>
      <c r="J30" s="474"/>
      <c r="K30" s="474"/>
      <c r="L30" s="474"/>
    </row>
    <row r="31" spans="1:12" x14ac:dyDescent="0.25">
      <c r="A31" s="1266"/>
      <c r="B31" s="1269"/>
      <c r="C31" s="1272"/>
      <c r="D31" s="1275"/>
      <c r="E31" s="475"/>
      <c r="F31" s="474"/>
      <c r="G31" s="474"/>
      <c r="H31" s="474"/>
      <c r="I31" s="474"/>
      <c r="J31" s="474"/>
      <c r="K31" s="474"/>
      <c r="L31" s="474"/>
    </row>
    <row r="32" spans="1:12" x14ac:dyDescent="0.25">
      <c r="A32" s="1267"/>
      <c r="B32" s="1270"/>
      <c r="C32" s="1273"/>
      <c r="D32" s="1276"/>
      <c r="E32" s="473"/>
      <c r="F32" s="472"/>
      <c r="G32" s="472"/>
      <c r="H32" s="472"/>
      <c r="I32" s="472"/>
      <c r="J32" s="472"/>
      <c r="K32" s="472"/>
      <c r="L32" s="472"/>
    </row>
    <row r="33" spans="1:12" ht="45" x14ac:dyDescent="0.25">
      <c r="A33" s="1265" t="s">
        <v>61</v>
      </c>
      <c r="B33" s="784" t="s">
        <v>187</v>
      </c>
      <c r="C33" s="491">
        <f>IF(I3*0.33/3&lt;1, 1, I3*0.33/3)</f>
        <v>1</v>
      </c>
      <c r="D33" s="490"/>
      <c r="E33" s="489"/>
      <c r="F33" s="460"/>
      <c r="G33" s="1278"/>
      <c r="H33" s="1278"/>
      <c r="I33" s="1278"/>
      <c r="J33" s="1278"/>
      <c r="K33" s="1278"/>
      <c r="L33" s="1279"/>
    </row>
    <row r="34" spans="1:12" x14ac:dyDescent="0.25">
      <c r="A34" s="1266"/>
      <c r="B34" s="488" t="s">
        <v>170</v>
      </c>
      <c r="C34" s="785"/>
      <c r="D34" s="487">
        <v>2</v>
      </c>
      <c r="E34" s="475" t="s">
        <v>222</v>
      </c>
      <c r="F34" s="486" t="s">
        <v>223</v>
      </c>
      <c r="G34" s="486"/>
      <c r="H34" s="486" t="s">
        <v>224</v>
      </c>
      <c r="I34" s="486"/>
      <c r="J34" s="486">
        <v>0.3</v>
      </c>
      <c r="K34" s="486">
        <v>0.3</v>
      </c>
      <c r="L34" s="486" t="s">
        <v>225</v>
      </c>
    </row>
    <row r="35" spans="1:12" x14ac:dyDescent="0.25">
      <c r="A35" s="1266"/>
      <c r="B35" s="485" t="s">
        <v>226</v>
      </c>
      <c r="C35" s="1280"/>
      <c r="D35" s="1283">
        <v>2</v>
      </c>
      <c r="E35" s="457" t="s">
        <v>70</v>
      </c>
      <c r="F35" s="456" t="s">
        <v>227</v>
      </c>
      <c r="G35" s="456"/>
      <c r="H35" s="456" t="s">
        <v>228</v>
      </c>
      <c r="I35" s="456"/>
      <c r="J35" s="456" t="s">
        <v>229</v>
      </c>
      <c r="K35" s="456">
        <v>1</v>
      </c>
      <c r="L35" s="456" t="s">
        <v>33</v>
      </c>
    </row>
    <row r="36" spans="1:12" x14ac:dyDescent="0.25">
      <c r="A36" s="1266"/>
      <c r="B36" s="484" t="s">
        <v>230</v>
      </c>
      <c r="C36" s="1281"/>
      <c r="D36" s="1284"/>
      <c r="E36" s="458" t="s">
        <v>231</v>
      </c>
      <c r="F36" s="451"/>
      <c r="G36" s="451"/>
      <c r="H36" s="451"/>
      <c r="I36" s="451"/>
      <c r="J36" s="451"/>
      <c r="K36" s="451"/>
      <c r="L36" s="451"/>
    </row>
    <row r="37" spans="1:12" x14ac:dyDescent="0.25">
      <c r="A37" s="1266"/>
      <c r="B37" s="484" t="s">
        <v>232</v>
      </c>
      <c r="C37" s="1281"/>
      <c r="D37" s="1284"/>
      <c r="E37" s="455" t="s">
        <v>233</v>
      </c>
      <c r="F37" s="454"/>
      <c r="G37" s="454"/>
      <c r="H37" s="454"/>
      <c r="I37" s="454"/>
      <c r="J37" s="454"/>
      <c r="K37" s="454"/>
      <c r="L37" s="454"/>
    </row>
    <row r="38" spans="1:12" x14ac:dyDescent="0.25">
      <c r="A38" s="1266"/>
      <c r="B38" s="484" t="s">
        <v>234</v>
      </c>
      <c r="C38" s="1281"/>
      <c r="D38" s="1284"/>
      <c r="E38" s="475" t="s">
        <v>235</v>
      </c>
      <c r="F38" s="474"/>
      <c r="G38" s="474"/>
      <c r="H38" s="474"/>
      <c r="I38" s="474"/>
      <c r="J38" s="474"/>
      <c r="K38" s="474"/>
      <c r="L38" s="474"/>
    </row>
    <row r="39" spans="1:12" x14ac:dyDescent="0.25">
      <c r="A39" s="1266"/>
      <c r="B39" s="483" t="s">
        <v>236</v>
      </c>
      <c r="C39" s="1282"/>
      <c r="D39" s="1285"/>
      <c r="E39" s="473"/>
      <c r="F39" s="472"/>
      <c r="G39" s="472"/>
      <c r="H39" s="472"/>
      <c r="I39" s="472"/>
      <c r="J39" s="472"/>
      <c r="K39" s="472"/>
      <c r="L39" s="472"/>
    </row>
    <row r="40" spans="1:12" x14ac:dyDescent="0.25">
      <c r="A40" s="1266"/>
      <c r="B40" s="482" t="s">
        <v>171</v>
      </c>
      <c r="C40" s="1286"/>
      <c r="D40" s="1284">
        <v>2</v>
      </c>
      <c r="E40" s="457" t="s">
        <v>440</v>
      </c>
      <c r="F40" s="456" t="s">
        <v>227</v>
      </c>
      <c r="G40" s="456"/>
      <c r="H40" s="456" t="s">
        <v>228</v>
      </c>
      <c r="I40" s="456"/>
      <c r="J40" s="456">
        <v>0.5</v>
      </c>
      <c r="K40" s="456">
        <v>0.5</v>
      </c>
      <c r="L40" s="456" t="s">
        <v>237</v>
      </c>
    </row>
    <row r="41" spans="1:12" x14ac:dyDescent="0.25">
      <c r="A41" s="1266"/>
      <c r="B41" s="482"/>
      <c r="C41" s="1286"/>
      <c r="D41" s="1284"/>
      <c r="E41" s="453" t="s">
        <v>441</v>
      </c>
      <c r="F41" s="447"/>
      <c r="G41" s="447"/>
      <c r="H41" s="447"/>
      <c r="I41" s="447"/>
      <c r="J41" s="456">
        <v>0.5</v>
      </c>
      <c r="K41" s="456">
        <v>0.5</v>
      </c>
      <c r="L41" s="447" t="s">
        <v>436</v>
      </c>
    </row>
    <row r="42" spans="1:12" x14ac:dyDescent="0.25">
      <c r="A42" s="1266"/>
      <c r="B42" s="482"/>
      <c r="C42" s="1286"/>
      <c r="D42" s="1284"/>
      <c r="E42" s="455" t="s">
        <v>442</v>
      </c>
      <c r="F42" s="454"/>
      <c r="G42" s="454"/>
      <c r="H42" s="454"/>
      <c r="I42" s="454"/>
      <c r="J42" s="456">
        <v>0.5</v>
      </c>
      <c r="K42" s="456">
        <v>0.5</v>
      </c>
      <c r="L42" s="454"/>
    </row>
    <row r="43" spans="1:12" x14ac:dyDescent="0.25">
      <c r="A43" s="1266"/>
      <c r="B43" s="482"/>
      <c r="C43" s="1286"/>
      <c r="D43" s="1284"/>
      <c r="E43" s="475" t="s">
        <v>238</v>
      </c>
      <c r="F43" s="474"/>
      <c r="G43" s="474"/>
      <c r="H43" s="474"/>
      <c r="I43" s="474"/>
      <c r="J43" s="456">
        <v>0.5</v>
      </c>
      <c r="K43" s="456">
        <v>0.5</v>
      </c>
      <c r="L43" s="474"/>
    </row>
    <row r="44" spans="1:12" x14ac:dyDescent="0.25">
      <c r="A44" s="1267"/>
      <c r="B44" s="481"/>
      <c r="C44" s="1287"/>
      <c r="D44" s="1285"/>
      <c r="E44" s="473" t="s">
        <v>443</v>
      </c>
      <c r="F44" s="472"/>
      <c r="G44" s="472"/>
      <c r="H44" s="472"/>
      <c r="I44" s="472"/>
      <c r="J44" s="456">
        <v>0.5</v>
      </c>
      <c r="K44" s="456">
        <v>0.5</v>
      </c>
      <c r="L44" s="472"/>
    </row>
    <row r="45" spans="1:12" x14ac:dyDescent="0.25">
      <c r="A45" s="1255" t="s">
        <v>14</v>
      </c>
      <c r="B45" s="1256"/>
      <c r="C45" s="1259" t="s">
        <v>8</v>
      </c>
      <c r="D45" s="1296"/>
      <c r="E45" s="1261" t="s">
        <v>15</v>
      </c>
      <c r="F45" s="1261" t="s">
        <v>16</v>
      </c>
      <c r="G45" s="1261" t="s">
        <v>17</v>
      </c>
      <c r="H45" s="1261" t="s">
        <v>18</v>
      </c>
      <c r="I45" s="1261" t="s">
        <v>146</v>
      </c>
      <c r="J45" s="1261" t="s">
        <v>20</v>
      </c>
      <c r="K45" s="1261" t="s">
        <v>21</v>
      </c>
      <c r="L45" s="1263" t="s">
        <v>167</v>
      </c>
    </row>
    <row r="46" spans="1:12" x14ac:dyDescent="0.25">
      <c r="A46" s="1257"/>
      <c r="B46" s="1258"/>
      <c r="C46" s="480" t="s">
        <v>26</v>
      </c>
      <c r="D46" s="464" t="s">
        <v>13</v>
      </c>
      <c r="E46" s="1262"/>
      <c r="F46" s="1277"/>
      <c r="G46" s="1262"/>
      <c r="H46" s="1262"/>
      <c r="I46" s="1262"/>
      <c r="J46" s="1262"/>
      <c r="K46" s="1262"/>
      <c r="L46" s="1264"/>
    </row>
    <row r="47" spans="1:12" x14ac:dyDescent="0.25">
      <c r="A47" s="1289" t="s">
        <v>74</v>
      </c>
      <c r="B47" s="1268" t="s">
        <v>75</v>
      </c>
      <c r="C47" s="1292">
        <f>IF(I3*0.67*0.5&lt;1, 1, I3*0.67*0.5)</f>
        <v>1</v>
      </c>
      <c r="D47" s="1295">
        <v>2</v>
      </c>
      <c r="E47" s="479" t="s">
        <v>239</v>
      </c>
      <c r="F47" s="477" t="s">
        <v>227</v>
      </c>
      <c r="G47" s="477"/>
      <c r="H47" s="477" t="s">
        <v>228</v>
      </c>
      <c r="I47" s="477"/>
      <c r="J47" s="477">
        <v>5</v>
      </c>
      <c r="K47" s="477">
        <v>100</v>
      </c>
      <c r="L47" s="477" t="s">
        <v>33</v>
      </c>
    </row>
    <row r="48" spans="1:12" x14ac:dyDescent="0.25">
      <c r="A48" s="1290"/>
      <c r="B48" s="1269"/>
      <c r="C48" s="1293"/>
      <c r="D48" s="1284"/>
      <c r="E48" s="453" t="s">
        <v>240</v>
      </c>
      <c r="F48" s="447" t="s">
        <v>227</v>
      </c>
      <c r="G48" s="447"/>
      <c r="H48" s="477" t="s">
        <v>228</v>
      </c>
      <c r="I48" s="447"/>
      <c r="J48" s="478" t="s">
        <v>241</v>
      </c>
      <c r="K48" s="447">
        <v>100</v>
      </c>
      <c r="L48" s="477" t="s">
        <v>33</v>
      </c>
    </row>
    <row r="49" spans="1:12" x14ac:dyDescent="0.25">
      <c r="A49" s="1290"/>
      <c r="B49" s="1269"/>
      <c r="C49" s="1293"/>
      <c r="D49" s="1284"/>
      <c r="E49" s="453" t="s">
        <v>242</v>
      </c>
      <c r="F49" s="447" t="s">
        <v>227</v>
      </c>
      <c r="G49" s="447"/>
      <c r="H49" s="477" t="s">
        <v>228</v>
      </c>
      <c r="I49" s="447"/>
      <c r="J49" s="447">
        <v>5</v>
      </c>
      <c r="K49" s="447">
        <v>100</v>
      </c>
      <c r="L49" s="447" t="s">
        <v>33</v>
      </c>
    </row>
    <row r="50" spans="1:12" x14ac:dyDescent="0.25">
      <c r="A50" s="1290"/>
      <c r="B50" s="1269"/>
      <c r="C50" s="1293"/>
      <c r="D50" s="1284"/>
      <c r="E50" s="453" t="s">
        <v>243</v>
      </c>
      <c r="F50" s="447" t="s">
        <v>227</v>
      </c>
      <c r="G50" s="447"/>
      <c r="H50" s="477" t="s">
        <v>228</v>
      </c>
      <c r="I50" s="447"/>
      <c r="J50" s="476" t="s">
        <v>244</v>
      </c>
      <c r="K50" s="447">
        <v>100</v>
      </c>
      <c r="L50" s="447" t="s">
        <v>33</v>
      </c>
    </row>
    <row r="51" spans="1:12" x14ac:dyDescent="0.25">
      <c r="A51" s="1290"/>
      <c r="B51" s="1269"/>
      <c r="C51" s="1293"/>
      <c r="D51" s="1284"/>
      <c r="E51" s="455" t="s">
        <v>245</v>
      </c>
      <c r="F51" s="454" t="s">
        <v>227</v>
      </c>
      <c r="G51" s="454"/>
      <c r="H51" s="477" t="s">
        <v>228</v>
      </c>
      <c r="I51" s="454"/>
      <c r="J51" s="476" t="s">
        <v>244</v>
      </c>
      <c r="K51" s="454">
        <v>100</v>
      </c>
      <c r="L51" s="454" t="s">
        <v>33</v>
      </c>
    </row>
    <row r="52" spans="1:12" x14ac:dyDescent="0.25">
      <c r="A52" s="1290"/>
      <c r="B52" s="1269"/>
      <c r="C52" s="1293"/>
      <c r="D52" s="1284"/>
      <c r="E52" s="453" t="s">
        <v>246</v>
      </c>
      <c r="F52" s="447" t="s">
        <v>227</v>
      </c>
      <c r="G52" s="447"/>
      <c r="H52" s="477" t="s">
        <v>228</v>
      </c>
      <c r="I52" s="447"/>
      <c r="J52" s="476" t="s">
        <v>244</v>
      </c>
      <c r="K52" s="447">
        <v>300</v>
      </c>
      <c r="L52" s="447" t="s">
        <v>33</v>
      </c>
    </row>
    <row r="53" spans="1:12" x14ac:dyDescent="0.25">
      <c r="A53" s="1290"/>
      <c r="B53" s="1269"/>
      <c r="C53" s="1293"/>
      <c r="D53" s="1284"/>
      <c r="E53" s="458" t="s">
        <v>247</v>
      </c>
      <c r="F53" s="451" t="s">
        <v>227</v>
      </c>
      <c r="G53" s="451"/>
      <c r="H53" s="477" t="s">
        <v>228</v>
      </c>
      <c r="I53" s="451"/>
      <c r="J53" s="476" t="s">
        <v>244</v>
      </c>
      <c r="K53" s="451">
        <v>50</v>
      </c>
      <c r="L53" s="451" t="s">
        <v>33</v>
      </c>
    </row>
    <row r="54" spans="1:12" x14ac:dyDescent="0.25">
      <c r="A54" s="1290"/>
      <c r="B54" s="1269"/>
      <c r="C54" s="1293"/>
      <c r="D54" s="1284"/>
      <c r="E54" s="455" t="s">
        <v>248</v>
      </c>
      <c r="F54" s="454" t="s">
        <v>227</v>
      </c>
      <c r="G54" s="454"/>
      <c r="H54" s="477" t="s">
        <v>228</v>
      </c>
      <c r="I54" s="454"/>
      <c r="J54" s="476" t="s">
        <v>244</v>
      </c>
      <c r="K54" s="454">
        <v>50</v>
      </c>
      <c r="L54" s="454" t="s">
        <v>33</v>
      </c>
    </row>
    <row r="55" spans="1:12" x14ac:dyDescent="0.25">
      <c r="A55" s="1290"/>
      <c r="B55" s="1269"/>
      <c r="C55" s="1293"/>
      <c r="D55" s="1284"/>
      <c r="E55" s="453" t="s">
        <v>249</v>
      </c>
      <c r="F55" s="447" t="s">
        <v>227</v>
      </c>
      <c r="G55" s="447"/>
      <c r="H55" s="477" t="s">
        <v>228</v>
      </c>
      <c r="I55" s="447"/>
      <c r="J55" s="476" t="s">
        <v>244</v>
      </c>
      <c r="K55" s="447">
        <v>100</v>
      </c>
      <c r="L55" s="447" t="s">
        <v>33</v>
      </c>
    </row>
    <row r="56" spans="1:12" x14ac:dyDescent="0.25">
      <c r="A56" s="1290"/>
      <c r="B56" s="1269"/>
      <c r="C56" s="1293"/>
      <c r="D56" s="1284"/>
      <c r="E56" s="475" t="s">
        <v>250</v>
      </c>
      <c r="F56" s="474" t="s">
        <v>227</v>
      </c>
      <c r="G56" s="474"/>
      <c r="H56" s="477" t="s">
        <v>228</v>
      </c>
      <c r="I56" s="474"/>
      <c r="J56" s="476" t="s">
        <v>244</v>
      </c>
      <c r="K56" s="474">
        <v>600</v>
      </c>
      <c r="L56" s="447" t="s">
        <v>33</v>
      </c>
    </row>
    <row r="57" spans="1:12" x14ac:dyDescent="0.25">
      <c r="A57" s="1290"/>
      <c r="B57" s="1269"/>
      <c r="C57" s="1293"/>
      <c r="D57" s="1284"/>
      <c r="E57" s="475" t="s">
        <v>251</v>
      </c>
      <c r="F57" s="474" t="s">
        <v>227</v>
      </c>
      <c r="G57" s="474"/>
      <c r="H57" s="477" t="s">
        <v>228</v>
      </c>
      <c r="I57" s="474"/>
      <c r="J57" s="476" t="s">
        <v>244</v>
      </c>
      <c r="K57" s="474">
        <v>150</v>
      </c>
      <c r="L57" s="447" t="s">
        <v>33</v>
      </c>
    </row>
    <row r="58" spans="1:12" x14ac:dyDescent="0.25">
      <c r="A58" s="1290"/>
      <c r="B58" s="1269"/>
      <c r="C58" s="1293"/>
      <c r="D58" s="1284"/>
      <c r="E58" s="453" t="s">
        <v>252</v>
      </c>
      <c r="F58" s="447" t="s">
        <v>227</v>
      </c>
      <c r="G58" s="447"/>
      <c r="H58" s="477" t="s">
        <v>228</v>
      </c>
      <c r="I58" s="447"/>
      <c r="J58" s="476" t="s">
        <v>244</v>
      </c>
      <c r="K58" s="447">
        <v>1000</v>
      </c>
      <c r="L58" s="447" t="s">
        <v>33</v>
      </c>
    </row>
    <row r="59" spans="1:12" x14ac:dyDescent="0.25">
      <c r="A59" s="1290"/>
      <c r="B59" s="1269"/>
      <c r="C59" s="1293"/>
      <c r="D59" s="1284"/>
      <c r="E59" s="455" t="s">
        <v>253</v>
      </c>
      <c r="F59" s="454" t="s">
        <v>227</v>
      </c>
      <c r="G59" s="454"/>
      <c r="H59" s="477" t="s">
        <v>228</v>
      </c>
      <c r="I59" s="454"/>
      <c r="J59" s="476" t="s">
        <v>244</v>
      </c>
      <c r="K59" s="454">
        <v>100</v>
      </c>
      <c r="L59" s="447" t="s">
        <v>33</v>
      </c>
    </row>
    <row r="60" spans="1:12" x14ac:dyDescent="0.25">
      <c r="A60" s="1290"/>
      <c r="B60" s="1269"/>
      <c r="C60" s="1293"/>
      <c r="D60" s="1284"/>
      <c r="E60" s="453" t="s">
        <v>254</v>
      </c>
      <c r="F60" s="454" t="s">
        <v>227</v>
      </c>
      <c r="G60" s="447"/>
      <c r="H60" s="477" t="s">
        <v>228</v>
      </c>
      <c r="I60" s="447"/>
      <c r="J60" s="447">
        <v>10</v>
      </c>
      <c r="K60" s="447">
        <v>200</v>
      </c>
      <c r="L60" s="447" t="s">
        <v>33</v>
      </c>
    </row>
    <row r="61" spans="1:12" x14ac:dyDescent="0.25">
      <c r="A61" s="1290"/>
      <c r="B61" s="1269"/>
      <c r="C61" s="1293"/>
      <c r="D61" s="1284"/>
      <c r="E61" s="453"/>
      <c r="F61" s="447"/>
      <c r="G61" s="447"/>
      <c r="H61" s="447"/>
      <c r="I61" s="447"/>
      <c r="J61" s="447"/>
      <c r="K61" s="447"/>
      <c r="L61" s="447"/>
    </row>
    <row r="62" spans="1:12" x14ac:dyDescent="0.25">
      <c r="A62" s="1290"/>
      <c r="B62" s="1269"/>
      <c r="C62" s="1293"/>
      <c r="D62" s="1284"/>
      <c r="E62" s="453"/>
      <c r="F62" s="447"/>
      <c r="G62" s="447"/>
      <c r="H62" s="447"/>
      <c r="I62" s="447"/>
      <c r="J62" s="447"/>
      <c r="K62" s="447"/>
      <c r="L62" s="447"/>
    </row>
    <row r="63" spans="1:12" x14ac:dyDescent="0.25">
      <c r="A63" s="1290"/>
      <c r="B63" s="1269"/>
      <c r="C63" s="1293"/>
      <c r="D63" s="1284"/>
      <c r="E63" s="453"/>
      <c r="F63" s="474"/>
      <c r="G63" s="474"/>
      <c r="H63" s="474"/>
      <c r="I63" s="474"/>
      <c r="J63" s="474"/>
      <c r="K63" s="474"/>
      <c r="L63" s="474"/>
    </row>
    <row r="64" spans="1:12" x14ac:dyDescent="0.25">
      <c r="A64" s="1290"/>
      <c r="B64" s="1269"/>
      <c r="C64" s="1293"/>
      <c r="D64" s="1284"/>
      <c r="E64" s="453"/>
      <c r="F64" s="474"/>
      <c r="G64" s="474"/>
      <c r="H64" s="474"/>
      <c r="I64" s="474"/>
      <c r="J64" s="474"/>
      <c r="K64" s="474"/>
      <c r="L64" s="474"/>
    </row>
    <row r="65" spans="1:12" x14ac:dyDescent="0.25">
      <c r="A65" s="1290"/>
      <c r="B65" s="1269"/>
      <c r="C65" s="1293"/>
      <c r="D65" s="1284"/>
      <c r="E65" s="453"/>
      <c r="F65" s="474"/>
      <c r="G65" s="474"/>
      <c r="H65" s="474"/>
      <c r="I65" s="474"/>
      <c r="J65" s="474"/>
      <c r="K65" s="474"/>
      <c r="L65" s="474"/>
    </row>
    <row r="66" spans="1:12" x14ac:dyDescent="0.25">
      <c r="A66" s="1290"/>
      <c r="B66" s="1269"/>
      <c r="C66" s="1293"/>
      <c r="D66" s="1284"/>
      <c r="E66" s="453"/>
      <c r="F66" s="474"/>
      <c r="G66" s="474"/>
      <c r="H66" s="474"/>
      <c r="I66" s="474"/>
      <c r="J66" s="474"/>
      <c r="K66" s="474"/>
      <c r="L66" s="474"/>
    </row>
    <row r="67" spans="1:12" x14ac:dyDescent="0.25">
      <c r="A67" s="1290"/>
      <c r="B67" s="1269"/>
      <c r="C67" s="1293"/>
      <c r="D67" s="1284"/>
      <c r="E67" s="475"/>
      <c r="F67" s="474"/>
      <c r="G67" s="474"/>
      <c r="H67" s="474"/>
      <c r="I67" s="474"/>
      <c r="J67" s="474"/>
      <c r="K67" s="474"/>
      <c r="L67" s="474"/>
    </row>
    <row r="68" spans="1:12" x14ac:dyDescent="0.25">
      <c r="A68" s="1290"/>
      <c r="B68" s="1269"/>
      <c r="C68" s="1293"/>
      <c r="D68" s="1284"/>
      <c r="E68" s="475"/>
      <c r="F68" s="474"/>
      <c r="G68" s="474"/>
      <c r="H68" s="474"/>
      <c r="I68" s="474"/>
      <c r="J68" s="474"/>
      <c r="K68" s="474"/>
      <c r="L68" s="474"/>
    </row>
    <row r="69" spans="1:12" x14ac:dyDescent="0.25">
      <c r="A69" s="1290"/>
      <c r="B69" s="1269"/>
      <c r="C69" s="1293"/>
      <c r="D69" s="1284"/>
      <c r="E69" s="475"/>
      <c r="F69" s="474"/>
      <c r="G69" s="474"/>
      <c r="H69" s="474"/>
      <c r="I69" s="474"/>
      <c r="J69" s="474"/>
      <c r="K69" s="474"/>
      <c r="L69" s="474"/>
    </row>
    <row r="70" spans="1:12" x14ac:dyDescent="0.25">
      <c r="A70" s="1291"/>
      <c r="B70" s="1270"/>
      <c r="C70" s="1294"/>
      <c r="D70" s="1285"/>
      <c r="E70" s="473"/>
      <c r="F70" s="472"/>
      <c r="G70" s="472"/>
      <c r="H70" s="472"/>
      <c r="I70" s="472"/>
      <c r="J70" s="472"/>
      <c r="K70" s="472"/>
      <c r="L70" s="472"/>
    </row>
    <row r="71" spans="1:12" x14ac:dyDescent="0.25">
      <c r="A71" s="1265" t="s">
        <v>81</v>
      </c>
      <c r="B71" s="1299" t="s">
        <v>82</v>
      </c>
      <c r="C71" s="1302">
        <f>IF(I3*0.67*0.2&lt;1, 1, I3*0.67*0.2)</f>
        <v>1</v>
      </c>
      <c r="D71" s="1283">
        <v>2</v>
      </c>
      <c r="E71" s="471" t="s">
        <v>255</v>
      </c>
      <c r="F71" s="451" t="s">
        <v>227</v>
      </c>
      <c r="G71" s="451"/>
      <c r="H71" s="451" t="s">
        <v>256</v>
      </c>
      <c r="I71" s="451"/>
      <c r="J71" s="451"/>
      <c r="K71" s="451"/>
      <c r="L71" s="451" t="s">
        <v>33</v>
      </c>
    </row>
    <row r="72" spans="1:12" x14ac:dyDescent="0.25">
      <c r="A72" s="1297"/>
      <c r="B72" s="1300"/>
      <c r="C72" s="1302"/>
      <c r="D72" s="1284"/>
      <c r="E72" s="458"/>
      <c r="F72" s="451"/>
      <c r="G72" s="451"/>
      <c r="H72" s="451"/>
      <c r="I72" s="451"/>
      <c r="J72" s="451"/>
      <c r="K72" s="451"/>
      <c r="L72" s="451"/>
    </row>
    <row r="73" spans="1:12" x14ac:dyDescent="0.25">
      <c r="A73" s="1297"/>
      <c r="B73" s="1300"/>
      <c r="C73" s="1302"/>
      <c r="D73" s="1284"/>
      <c r="E73" s="458"/>
      <c r="F73" s="451"/>
      <c r="G73" s="451"/>
      <c r="H73" s="451"/>
      <c r="I73" s="451"/>
      <c r="J73" s="451"/>
      <c r="K73" s="451"/>
      <c r="L73" s="451"/>
    </row>
    <row r="74" spans="1:12" x14ac:dyDescent="0.25">
      <c r="A74" s="1297"/>
      <c r="B74" s="1300"/>
      <c r="C74" s="1302"/>
      <c r="D74" s="1284"/>
      <c r="E74" s="458"/>
      <c r="F74" s="451"/>
      <c r="G74" s="451"/>
      <c r="H74" s="451"/>
      <c r="I74" s="451"/>
      <c r="J74" s="451"/>
      <c r="K74" s="451"/>
      <c r="L74" s="451"/>
    </row>
    <row r="75" spans="1:12" x14ac:dyDescent="0.25">
      <c r="A75" s="1297"/>
      <c r="B75" s="1300"/>
      <c r="C75" s="1302"/>
      <c r="D75" s="1284"/>
      <c r="E75" s="458"/>
      <c r="F75" s="451"/>
      <c r="G75" s="451"/>
      <c r="H75" s="451"/>
      <c r="I75" s="451"/>
      <c r="J75" s="451"/>
      <c r="K75" s="451"/>
      <c r="L75" s="451"/>
    </row>
    <row r="76" spans="1:12" x14ac:dyDescent="0.25">
      <c r="A76" s="1297"/>
      <c r="B76" s="1300"/>
      <c r="C76" s="1302"/>
      <c r="D76" s="1284"/>
      <c r="E76" s="458"/>
      <c r="F76" s="451"/>
      <c r="G76" s="451"/>
      <c r="H76" s="451"/>
      <c r="I76" s="451"/>
      <c r="J76" s="451"/>
      <c r="K76" s="451"/>
      <c r="L76" s="451"/>
    </row>
    <row r="77" spans="1:12" x14ac:dyDescent="0.25">
      <c r="A77" s="1297"/>
      <c r="B77" s="1300"/>
      <c r="C77" s="1302"/>
      <c r="D77" s="1284"/>
      <c r="E77" s="453"/>
      <c r="F77" s="447"/>
      <c r="G77" s="447"/>
      <c r="H77" s="447"/>
      <c r="I77" s="447"/>
      <c r="J77" s="447"/>
      <c r="K77" s="447"/>
      <c r="L77" s="447"/>
    </row>
    <row r="78" spans="1:12" x14ac:dyDescent="0.25">
      <c r="A78" s="1297"/>
      <c r="B78" s="1300"/>
      <c r="C78" s="1302"/>
      <c r="D78" s="1284"/>
      <c r="E78" s="453"/>
      <c r="F78" s="447"/>
      <c r="G78" s="447"/>
      <c r="H78" s="447"/>
      <c r="I78" s="447"/>
      <c r="J78" s="447"/>
      <c r="K78" s="447"/>
      <c r="L78" s="447"/>
    </row>
    <row r="79" spans="1:12" x14ac:dyDescent="0.25">
      <c r="A79" s="1298"/>
      <c r="B79" s="1301"/>
      <c r="C79" s="1303"/>
      <c r="D79" s="1285"/>
      <c r="E79" s="446"/>
      <c r="F79" s="445"/>
      <c r="G79" s="445"/>
      <c r="H79" s="445"/>
      <c r="I79" s="445"/>
      <c r="J79" s="445"/>
      <c r="K79" s="445"/>
      <c r="L79" s="445"/>
    </row>
    <row r="80" spans="1:12" x14ac:dyDescent="0.25">
      <c r="A80" s="1304" t="s">
        <v>101</v>
      </c>
      <c r="B80" s="1307" t="s">
        <v>102</v>
      </c>
      <c r="C80" s="1310"/>
      <c r="D80" s="1283"/>
      <c r="E80" s="470"/>
      <c r="F80" s="469"/>
      <c r="G80" s="469"/>
      <c r="H80" s="469"/>
      <c r="I80" s="469"/>
      <c r="J80" s="469"/>
      <c r="K80" s="469"/>
      <c r="L80" s="469"/>
    </row>
    <row r="81" spans="1:12" x14ac:dyDescent="0.25">
      <c r="A81" s="1305"/>
      <c r="B81" s="1308"/>
      <c r="C81" s="1311"/>
      <c r="D81" s="1284"/>
      <c r="E81" s="468"/>
      <c r="F81" s="467"/>
      <c r="G81" s="467"/>
      <c r="H81" s="467"/>
      <c r="I81" s="467"/>
      <c r="J81" s="467"/>
      <c r="K81" s="467"/>
      <c r="L81" s="467"/>
    </row>
    <row r="82" spans="1:12" x14ac:dyDescent="0.25">
      <c r="A82" s="1305"/>
      <c r="B82" s="1308"/>
      <c r="C82" s="1311"/>
      <c r="D82" s="1284"/>
      <c r="E82" s="468"/>
      <c r="F82" s="467"/>
      <c r="G82" s="467"/>
      <c r="H82" s="467"/>
      <c r="I82" s="467"/>
      <c r="J82" s="467"/>
      <c r="K82" s="467"/>
      <c r="L82" s="467"/>
    </row>
    <row r="83" spans="1:12" x14ac:dyDescent="0.25">
      <c r="A83" s="1306"/>
      <c r="B83" s="1309"/>
      <c r="C83" s="1312"/>
      <c r="D83" s="1285"/>
      <c r="E83" s="466"/>
      <c r="F83" s="465"/>
      <c r="G83" s="465"/>
      <c r="H83" s="465"/>
      <c r="I83" s="465"/>
      <c r="J83" s="465"/>
      <c r="K83" s="465"/>
      <c r="L83" s="465"/>
    </row>
    <row r="84" spans="1:12" x14ac:dyDescent="0.25">
      <c r="A84" s="1255" t="s">
        <v>14</v>
      </c>
      <c r="B84" s="1315"/>
      <c r="C84" s="1259" t="s">
        <v>8</v>
      </c>
      <c r="D84" s="1296"/>
      <c r="E84" s="1261" t="s">
        <v>15</v>
      </c>
      <c r="F84" s="1261" t="s">
        <v>16</v>
      </c>
      <c r="G84" s="1261" t="s">
        <v>17</v>
      </c>
      <c r="H84" s="1261" t="s">
        <v>18</v>
      </c>
      <c r="I84" s="1261" t="s">
        <v>146</v>
      </c>
      <c r="J84" s="1261" t="s">
        <v>20</v>
      </c>
      <c r="K84" s="1261" t="s">
        <v>21</v>
      </c>
      <c r="L84" s="1263" t="s">
        <v>167</v>
      </c>
    </row>
    <row r="85" spans="1:12" ht="15.75" thickBot="1" x14ac:dyDescent="0.3">
      <c r="A85" s="1316"/>
      <c r="B85" s="1317"/>
      <c r="C85" s="786" t="s">
        <v>26</v>
      </c>
      <c r="D85" s="464" t="s">
        <v>13</v>
      </c>
      <c r="E85" s="1262"/>
      <c r="F85" s="1277"/>
      <c r="G85" s="1262"/>
      <c r="H85" s="1262"/>
      <c r="I85" s="1262"/>
      <c r="J85" s="1262"/>
      <c r="K85" s="1262"/>
      <c r="L85" s="1264"/>
    </row>
    <row r="86" spans="1:12" ht="15.75" thickBot="1" x14ac:dyDescent="0.3">
      <c r="A86" s="1313" t="s">
        <v>257</v>
      </c>
      <c r="B86" s="1314"/>
      <c r="C86" s="463">
        <f>IF(I3*0.67*0.3&lt;1, 1, I3*0.67*0.3)</f>
        <v>1</v>
      </c>
      <c r="D86" s="462"/>
      <c r="E86" s="461"/>
      <c r="F86" s="460"/>
      <c r="G86" s="1278"/>
      <c r="H86" s="1278"/>
      <c r="I86" s="1278"/>
      <c r="J86" s="1278"/>
      <c r="K86" s="1278"/>
      <c r="L86" s="1279"/>
    </row>
    <row r="87" spans="1:12" x14ac:dyDescent="0.25">
      <c r="A87" s="1265" t="s">
        <v>107</v>
      </c>
      <c r="B87" s="1299" t="s">
        <v>108</v>
      </c>
      <c r="C87" s="1319"/>
      <c r="D87" s="1283">
        <v>2</v>
      </c>
      <c r="E87" s="457" t="s">
        <v>258</v>
      </c>
      <c r="F87" s="456" t="s">
        <v>227</v>
      </c>
      <c r="G87" s="456"/>
      <c r="H87" s="456" t="s">
        <v>259</v>
      </c>
      <c r="I87" s="456"/>
      <c r="J87" s="459" t="s">
        <v>260</v>
      </c>
      <c r="K87" s="456">
        <v>2000</v>
      </c>
      <c r="L87" s="456" t="s">
        <v>33</v>
      </c>
    </row>
    <row r="88" spans="1:12" x14ac:dyDescent="0.25">
      <c r="A88" s="1297"/>
      <c r="B88" s="1300"/>
      <c r="C88" s="1319"/>
      <c r="D88" s="1284"/>
      <c r="E88" s="453" t="s">
        <v>261</v>
      </c>
      <c r="F88" s="447" t="s">
        <v>227</v>
      </c>
      <c r="G88" s="447"/>
      <c r="H88" s="447" t="s">
        <v>262</v>
      </c>
      <c r="I88" s="447"/>
      <c r="J88" s="447">
        <v>10</v>
      </c>
      <c r="K88" s="447"/>
      <c r="L88" s="447" t="s">
        <v>33</v>
      </c>
    </row>
    <row r="89" spans="1:12" x14ac:dyDescent="0.25">
      <c r="A89" s="1297"/>
      <c r="B89" s="1300"/>
      <c r="C89" s="1319"/>
      <c r="D89" s="1284"/>
      <c r="E89" s="455"/>
      <c r="F89" s="454"/>
      <c r="G89" s="454"/>
      <c r="H89" s="454"/>
      <c r="I89" s="454"/>
      <c r="J89" s="454"/>
      <c r="K89" s="454"/>
      <c r="L89" s="454"/>
    </row>
    <row r="90" spans="1:12" x14ac:dyDescent="0.25">
      <c r="A90" s="1297"/>
      <c r="B90" s="1318"/>
      <c r="C90" s="1319"/>
      <c r="D90" s="1284"/>
      <c r="E90" s="453"/>
      <c r="F90" s="447"/>
      <c r="G90" s="447"/>
      <c r="H90" s="447"/>
      <c r="I90" s="447"/>
      <c r="J90" s="447"/>
      <c r="K90" s="447"/>
      <c r="L90" s="447"/>
    </row>
    <row r="91" spans="1:12" x14ac:dyDescent="0.25">
      <c r="A91" s="1297"/>
      <c r="B91" s="1318"/>
      <c r="C91" s="1319"/>
      <c r="D91" s="1284"/>
      <c r="E91" s="453"/>
      <c r="F91" s="447"/>
      <c r="G91" s="447"/>
      <c r="H91" s="447"/>
      <c r="I91" s="447"/>
      <c r="J91" s="447"/>
      <c r="K91" s="447"/>
      <c r="L91" s="447"/>
    </row>
    <row r="92" spans="1:12" x14ac:dyDescent="0.25">
      <c r="A92" s="1297"/>
      <c r="B92" s="1318"/>
      <c r="C92" s="1319"/>
      <c r="D92" s="1284"/>
      <c r="E92" s="453"/>
      <c r="F92" s="447"/>
      <c r="G92" s="447"/>
      <c r="H92" s="447"/>
      <c r="I92" s="447"/>
      <c r="J92" s="447"/>
      <c r="K92" s="447"/>
      <c r="L92" s="447"/>
    </row>
    <row r="93" spans="1:12" x14ac:dyDescent="0.25">
      <c r="A93" s="1297"/>
      <c r="B93" s="1318"/>
      <c r="C93" s="1319"/>
      <c r="D93" s="1284"/>
      <c r="E93" s="453"/>
      <c r="F93" s="447"/>
      <c r="G93" s="447"/>
      <c r="H93" s="447"/>
      <c r="I93" s="447"/>
      <c r="J93" s="447"/>
      <c r="K93" s="447"/>
      <c r="L93" s="447"/>
    </row>
    <row r="94" spans="1:12" x14ac:dyDescent="0.25">
      <c r="A94" s="1297"/>
      <c r="B94" s="1318"/>
      <c r="C94" s="1319"/>
      <c r="D94" s="1284"/>
      <c r="E94" s="453"/>
      <c r="F94" s="447"/>
      <c r="G94" s="447"/>
      <c r="H94" s="447"/>
      <c r="I94" s="447"/>
      <c r="J94" s="447"/>
      <c r="K94" s="447"/>
      <c r="L94" s="447"/>
    </row>
    <row r="95" spans="1:12" x14ac:dyDescent="0.25">
      <c r="A95" s="1297"/>
      <c r="B95" s="1318"/>
      <c r="C95" s="1319"/>
      <c r="D95" s="1284"/>
      <c r="E95" s="453"/>
      <c r="F95" s="447"/>
      <c r="G95" s="447"/>
      <c r="H95" s="447"/>
      <c r="I95" s="447"/>
      <c r="J95" s="447"/>
      <c r="K95" s="447"/>
      <c r="L95" s="447"/>
    </row>
    <row r="96" spans="1:12" x14ac:dyDescent="0.25">
      <c r="A96" s="1297"/>
      <c r="B96" s="1318"/>
      <c r="C96" s="1319"/>
      <c r="D96" s="1284"/>
      <c r="E96" s="453"/>
      <c r="F96" s="447"/>
      <c r="G96" s="447"/>
      <c r="H96" s="447"/>
      <c r="I96" s="447"/>
      <c r="J96" s="447"/>
      <c r="K96" s="447"/>
      <c r="L96" s="447"/>
    </row>
    <row r="97" spans="1:12" x14ac:dyDescent="0.25">
      <c r="A97" s="1297"/>
      <c r="B97" s="1318"/>
      <c r="C97" s="1319"/>
      <c r="D97" s="1284"/>
      <c r="E97" s="453"/>
      <c r="F97" s="447"/>
      <c r="G97" s="447"/>
      <c r="H97" s="447"/>
      <c r="I97" s="447"/>
      <c r="J97" s="447"/>
      <c r="K97" s="447"/>
      <c r="L97" s="447"/>
    </row>
    <row r="98" spans="1:12" x14ac:dyDescent="0.25">
      <c r="A98" s="1297"/>
      <c r="B98" s="1318"/>
      <c r="C98" s="1319"/>
      <c r="D98" s="1284"/>
      <c r="E98" s="453"/>
      <c r="F98" s="447"/>
      <c r="G98" s="447"/>
      <c r="H98" s="447"/>
      <c r="I98" s="447"/>
      <c r="J98" s="447"/>
      <c r="K98" s="447"/>
      <c r="L98" s="447"/>
    </row>
    <row r="99" spans="1:12" x14ac:dyDescent="0.25">
      <c r="A99" s="1297"/>
      <c r="B99" s="1318"/>
      <c r="C99" s="1319"/>
      <c r="D99" s="1284"/>
      <c r="E99" s="453"/>
      <c r="F99" s="447"/>
      <c r="G99" s="447"/>
      <c r="H99" s="447"/>
      <c r="I99" s="447"/>
      <c r="J99" s="447"/>
      <c r="K99" s="447"/>
      <c r="L99" s="447"/>
    </row>
    <row r="100" spans="1:12" x14ac:dyDescent="0.25">
      <c r="A100" s="1297"/>
      <c r="B100" s="1318"/>
      <c r="C100" s="1319"/>
      <c r="D100" s="1284"/>
      <c r="E100" s="453"/>
      <c r="F100" s="447"/>
      <c r="G100" s="447"/>
      <c r="H100" s="447"/>
      <c r="I100" s="447"/>
      <c r="J100" s="447"/>
      <c r="K100" s="447"/>
      <c r="L100" s="447"/>
    </row>
    <row r="101" spans="1:12" x14ac:dyDescent="0.25">
      <c r="A101" s="1297"/>
      <c r="B101" s="1300"/>
      <c r="C101" s="1319"/>
      <c r="D101" s="1284"/>
      <c r="E101" s="453"/>
      <c r="F101" s="447"/>
      <c r="G101" s="447"/>
      <c r="H101" s="447"/>
      <c r="I101" s="447"/>
      <c r="J101" s="447"/>
      <c r="K101" s="447"/>
      <c r="L101" s="447"/>
    </row>
    <row r="102" spans="1:12" x14ac:dyDescent="0.25">
      <c r="A102" s="1297"/>
      <c r="B102" s="1300"/>
      <c r="C102" s="1319"/>
      <c r="D102" s="1284"/>
      <c r="E102" s="453"/>
      <c r="F102" s="447"/>
      <c r="G102" s="447"/>
      <c r="H102" s="447"/>
      <c r="I102" s="447"/>
      <c r="J102" s="447"/>
      <c r="K102" s="447"/>
      <c r="L102" s="447"/>
    </row>
    <row r="103" spans="1:12" x14ac:dyDescent="0.25">
      <c r="A103" s="1297"/>
      <c r="B103" s="1300"/>
      <c r="C103" s="1319"/>
      <c r="D103" s="1284"/>
      <c r="E103" s="453"/>
      <c r="F103" s="447"/>
      <c r="G103" s="447"/>
      <c r="H103" s="447"/>
      <c r="I103" s="447"/>
      <c r="J103" s="447"/>
      <c r="K103" s="447"/>
      <c r="L103" s="447"/>
    </row>
    <row r="104" spans="1:12" x14ac:dyDescent="0.25">
      <c r="A104" s="1297"/>
      <c r="B104" s="1300"/>
      <c r="C104" s="1319"/>
      <c r="D104" s="1284"/>
      <c r="E104" s="453"/>
      <c r="F104" s="447"/>
      <c r="G104" s="447"/>
      <c r="H104" s="447"/>
      <c r="I104" s="447"/>
      <c r="J104" s="447"/>
      <c r="K104" s="447"/>
      <c r="L104" s="447"/>
    </row>
    <row r="105" spans="1:12" x14ac:dyDescent="0.25">
      <c r="A105" s="1297"/>
      <c r="B105" s="1300"/>
      <c r="C105" s="1319"/>
      <c r="D105" s="1284"/>
      <c r="E105" s="453"/>
      <c r="F105" s="447"/>
      <c r="G105" s="447"/>
      <c r="H105" s="447"/>
      <c r="I105" s="447"/>
      <c r="J105" s="447"/>
      <c r="K105" s="447"/>
      <c r="L105" s="447"/>
    </row>
    <row r="106" spans="1:12" x14ac:dyDescent="0.25">
      <c r="A106" s="1297"/>
      <c r="B106" s="1300"/>
      <c r="C106" s="1319"/>
      <c r="D106" s="1284"/>
      <c r="E106" s="453"/>
      <c r="F106" s="447"/>
      <c r="G106" s="447"/>
      <c r="H106" s="447"/>
      <c r="I106" s="447"/>
      <c r="J106" s="447"/>
      <c r="K106" s="447"/>
      <c r="L106" s="447"/>
    </row>
    <row r="107" spans="1:12" x14ac:dyDescent="0.25">
      <c r="A107" s="1297"/>
      <c r="B107" s="1300"/>
      <c r="C107" s="1319"/>
      <c r="D107" s="1284"/>
      <c r="E107" s="453"/>
      <c r="F107" s="447"/>
      <c r="G107" s="447"/>
      <c r="H107" s="447"/>
      <c r="I107" s="447"/>
      <c r="J107" s="447"/>
      <c r="K107" s="447"/>
      <c r="L107" s="447"/>
    </row>
    <row r="108" spans="1:12" x14ac:dyDescent="0.25">
      <c r="A108" s="1297"/>
      <c r="B108" s="1300"/>
      <c r="C108" s="1319"/>
      <c r="D108" s="1284"/>
      <c r="E108" s="458"/>
      <c r="F108" s="451"/>
      <c r="G108" s="451"/>
      <c r="H108" s="451"/>
      <c r="I108" s="451"/>
      <c r="J108" s="451"/>
      <c r="K108" s="451"/>
      <c r="L108" s="451"/>
    </row>
    <row r="109" spans="1:12" x14ac:dyDescent="0.25">
      <c r="A109" s="1298"/>
      <c r="B109" s="1301"/>
      <c r="C109" s="1320"/>
      <c r="D109" s="1285"/>
      <c r="E109" s="446"/>
      <c r="F109" s="445"/>
      <c r="G109" s="445"/>
      <c r="H109" s="445"/>
      <c r="I109" s="445"/>
      <c r="J109" s="445"/>
      <c r="K109" s="445"/>
      <c r="L109" s="445"/>
    </row>
    <row r="110" spans="1:12" x14ac:dyDescent="0.25">
      <c r="A110" s="1265" t="s">
        <v>131</v>
      </c>
      <c r="B110" s="1299" t="s">
        <v>132</v>
      </c>
      <c r="C110" s="1321"/>
      <c r="D110" s="1283">
        <v>2</v>
      </c>
      <c r="E110" s="457" t="s">
        <v>263</v>
      </c>
      <c r="F110" s="456" t="s">
        <v>227</v>
      </c>
      <c r="G110" s="456"/>
      <c r="H110" s="456" t="s">
        <v>133</v>
      </c>
      <c r="I110" s="456"/>
      <c r="J110" s="456">
        <v>49</v>
      </c>
      <c r="K110" s="456">
        <v>1000</v>
      </c>
      <c r="L110" s="456" t="s">
        <v>264</v>
      </c>
    </row>
    <row r="111" spans="1:12" x14ac:dyDescent="0.25">
      <c r="A111" s="1297"/>
      <c r="B111" s="1300"/>
      <c r="C111" s="1319"/>
      <c r="D111" s="1284"/>
      <c r="E111" s="455" t="s">
        <v>265</v>
      </c>
      <c r="F111" s="454" t="s">
        <v>227</v>
      </c>
      <c r="G111" s="454"/>
      <c r="H111" s="454" t="s">
        <v>133</v>
      </c>
      <c r="I111" s="454"/>
      <c r="J111" s="454">
        <v>90</v>
      </c>
      <c r="K111" s="454">
        <v>300</v>
      </c>
      <c r="L111" s="454" t="s">
        <v>264</v>
      </c>
    </row>
    <row r="112" spans="1:12" x14ac:dyDescent="0.25">
      <c r="A112" s="1297"/>
      <c r="B112" s="1300"/>
      <c r="C112" s="1319"/>
      <c r="D112" s="1284"/>
      <c r="E112" s="453" t="s">
        <v>266</v>
      </c>
      <c r="F112" s="447" t="s">
        <v>227</v>
      </c>
      <c r="G112" s="447"/>
      <c r="H112" s="447" t="s">
        <v>133</v>
      </c>
      <c r="I112" s="447"/>
      <c r="J112" s="447">
        <v>9</v>
      </c>
      <c r="K112" s="447">
        <v>50</v>
      </c>
      <c r="L112" s="447" t="s">
        <v>264</v>
      </c>
    </row>
    <row r="113" spans="1:12" x14ac:dyDescent="0.25">
      <c r="A113" s="1297"/>
      <c r="B113" s="1300"/>
      <c r="C113" s="1319"/>
      <c r="D113" s="1284"/>
      <c r="E113" s="453"/>
      <c r="F113" s="447"/>
      <c r="G113" s="447"/>
      <c r="H113" s="447"/>
      <c r="I113" s="447"/>
      <c r="J113" s="447"/>
      <c r="K113" s="447"/>
      <c r="L113" s="447"/>
    </row>
    <row r="114" spans="1:12" x14ac:dyDescent="0.25">
      <c r="A114" s="1297"/>
      <c r="B114" s="1300"/>
      <c r="C114" s="1319"/>
      <c r="D114" s="1284"/>
      <c r="E114" s="453"/>
      <c r="F114" s="447"/>
      <c r="G114" s="447"/>
      <c r="H114" s="447"/>
      <c r="I114" s="447"/>
      <c r="J114" s="447"/>
      <c r="K114" s="447"/>
      <c r="L114" s="447"/>
    </row>
    <row r="115" spans="1:12" x14ac:dyDescent="0.25">
      <c r="A115" s="1298"/>
      <c r="B115" s="1301"/>
      <c r="C115" s="1320"/>
      <c r="D115" s="1285"/>
      <c r="E115" s="446"/>
      <c r="F115" s="445"/>
      <c r="G115" s="445"/>
      <c r="H115" s="445"/>
      <c r="I115" s="445"/>
      <c r="J115" s="445"/>
      <c r="K115" s="445"/>
      <c r="L115" s="445"/>
    </row>
    <row r="116" spans="1:12" x14ac:dyDescent="0.25">
      <c r="A116" s="1265" t="s">
        <v>138</v>
      </c>
      <c r="B116" s="1299" t="s">
        <v>139</v>
      </c>
      <c r="C116" s="1321"/>
      <c r="D116" s="1283"/>
      <c r="E116" s="457"/>
      <c r="F116" s="456"/>
      <c r="G116" s="456"/>
      <c r="H116" s="456"/>
      <c r="I116" s="456"/>
      <c r="J116" s="456"/>
      <c r="K116" s="456"/>
      <c r="L116" s="456"/>
    </row>
    <row r="117" spans="1:12" x14ac:dyDescent="0.25">
      <c r="A117" s="1297"/>
      <c r="B117" s="1300"/>
      <c r="C117" s="1319"/>
      <c r="D117" s="1284"/>
      <c r="E117" s="455"/>
      <c r="F117" s="454"/>
      <c r="G117" s="454"/>
      <c r="H117" s="454"/>
      <c r="I117" s="454"/>
      <c r="J117" s="454"/>
      <c r="K117" s="454"/>
      <c r="L117" s="454"/>
    </row>
    <row r="118" spans="1:12" x14ac:dyDescent="0.25">
      <c r="A118" s="1297"/>
      <c r="B118" s="1300"/>
      <c r="C118" s="1319"/>
      <c r="D118" s="1284"/>
      <c r="E118" s="453"/>
      <c r="F118" s="447"/>
      <c r="G118" s="447"/>
      <c r="H118" s="447"/>
      <c r="I118" s="447"/>
      <c r="J118" s="447"/>
      <c r="K118" s="447"/>
      <c r="L118" s="447"/>
    </row>
    <row r="119" spans="1:12" x14ac:dyDescent="0.25">
      <c r="A119" s="1297"/>
      <c r="B119" s="1300"/>
      <c r="C119" s="1319"/>
      <c r="D119" s="1284"/>
      <c r="E119" s="453"/>
      <c r="F119" s="447"/>
      <c r="G119" s="447"/>
      <c r="H119" s="447"/>
      <c r="I119" s="447"/>
      <c r="J119" s="447"/>
      <c r="K119" s="447"/>
      <c r="L119" s="447"/>
    </row>
    <row r="120" spans="1:12" x14ac:dyDescent="0.25">
      <c r="A120" s="1298"/>
      <c r="B120" s="1301"/>
      <c r="C120" s="1320"/>
      <c r="D120" s="1285"/>
      <c r="E120" s="446"/>
      <c r="F120" s="445"/>
      <c r="G120" s="445"/>
      <c r="H120" s="445"/>
      <c r="I120" s="445"/>
      <c r="J120" s="445"/>
      <c r="K120" s="445"/>
      <c r="L120" s="445"/>
    </row>
    <row r="121" spans="1:12" x14ac:dyDescent="0.25">
      <c r="A121" s="1265" t="s">
        <v>267</v>
      </c>
      <c r="B121" s="1299" t="s">
        <v>268</v>
      </c>
      <c r="C121" s="1321"/>
      <c r="D121" s="1283">
        <v>2</v>
      </c>
      <c r="E121" s="452" t="s">
        <v>444</v>
      </c>
      <c r="F121" s="451" t="s">
        <v>227</v>
      </c>
      <c r="G121" s="451"/>
      <c r="H121" s="451" t="s">
        <v>269</v>
      </c>
      <c r="I121" s="451"/>
      <c r="J121" s="451">
        <v>0.5</v>
      </c>
      <c r="K121" s="451">
        <v>0.5</v>
      </c>
      <c r="L121" s="451" t="s">
        <v>435</v>
      </c>
    </row>
    <row r="122" spans="1:12" x14ac:dyDescent="0.25">
      <c r="A122" s="1297"/>
      <c r="B122" s="1300"/>
      <c r="C122" s="1319"/>
      <c r="D122" s="1284"/>
      <c r="E122" s="450" t="s">
        <v>445</v>
      </c>
      <c r="F122" s="447"/>
      <c r="G122" s="451"/>
      <c r="H122" s="447"/>
      <c r="I122" s="447"/>
      <c r="J122" s="447"/>
      <c r="K122" s="447"/>
      <c r="L122" s="447"/>
    </row>
    <row r="123" spans="1:12" x14ac:dyDescent="0.25">
      <c r="A123" s="1297"/>
      <c r="B123" s="1300"/>
      <c r="C123" s="1319"/>
      <c r="D123" s="1284"/>
      <c r="E123" s="449" t="s">
        <v>446</v>
      </c>
      <c r="F123" s="447"/>
      <c r="G123" s="451"/>
      <c r="H123" s="447"/>
      <c r="I123" s="447"/>
      <c r="J123" s="447"/>
      <c r="K123" s="447"/>
      <c r="L123" s="447"/>
    </row>
    <row r="124" spans="1:12" x14ac:dyDescent="0.25">
      <c r="A124" s="1297"/>
      <c r="B124" s="1300"/>
      <c r="C124" s="1319"/>
      <c r="D124" s="1284"/>
      <c r="E124" s="448" t="s">
        <v>447</v>
      </c>
      <c r="F124" s="447"/>
      <c r="G124" s="451"/>
      <c r="H124" s="447"/>
      <c r="I124" s="447"/>
      <c r="J124" s="447"/>
      <c r="K124" s="447"/>
      <c r="L124" s="447"/>
    </row>
    <row r="125" spans="1:12" x14ac:dyDescent="0.25">
      <c r="A125" s="1298"/>
      <c r="B125" s="1301"/>
      <c r="C125" s="1320"/>
      <c r="D125" s="1285"/>
      <c r="E125" s="446"/>
      <c r="F125" s="445"/>
      <c r="G125" s="445"/>
      <c r="H125" s="445"/>
      <c r="I125" s="445"/>
      <c r="J125" s="445"/>
      <c r="K125" s="445"/>
      <c r="L125" s="445"/>
    </row>
    <row r="126" spans="1:12" x14ac:dyDescent="0.25">
      <c r="A126" s="440"/>
      <c r="B126" s="440"/>
      <c r="C126" s="443"/>
      <c r="D126" s="442"/>
      <c r="E126" s="440"/>
      <c r="F126" s="440"/>
      <c r="G126" s="440"/>
      <c r="H126" s="440"/>
      <c r="I126" s="440"/>
      <c r="J126" s="440"/>
      <c r="K126" s="440"/>
      <c r="L126" s="440"/>
    </row>
    <row r="127" spans="1:12" x14ac:dyDescent="0.25">
      <c r="A127" s="440"/>
      <c r="B127" s="440"/>
      <c r="C127" s="443"/>
      <c r="D127" s="442"/>
      <c r="E127" s="440"/>
      <c r="F127" s="440"/>
      <c r="G127" s="440"/>
      <c r="H127" s="440"/>
      <c r="I127" s="440"/>
      <c r="J127" s="440"/>
      <c r="K127" s="440"/>
      <c r="L127" s="440"/>
    </row>
    <row r="128" spans="1:12" x14ac:dyDescent="0.25">
      <c r="A128" s="440"/>
      <c r="B128" s="440"/>
      <c r="C128" s="443"/>
      <c r="D128" s="442"/>
      <c r="E128" s="440"/>
      <c r="F128" s="440"/>
      <c r="G128" s="440"/>
      <c r="H128" s="440"/>
      <c r="I128" s="440"/>
      <c r="J128" s="440"/>
      <c r="K128" s="440"/>
      <c r="L128" s="440"/>
    </row>
    <row r="129" spans="1:12" x14ac:dyDescent="0.25">
      <c r="A129" s="440"/>
      <c r="B129" s="440"/>
      <c r="C129" s="441"/>
      <c r="D129" s="442"/>
      <c r="E129" s="440"/>
      <c r="F129" s="440"/>
      <c r="G129" s="440"/>
      <c r="H129" s="440"/>
      <c r="I129" s="440"/>
      <c r="J129" s="440"/>
      <c r="K129" s="440"/>
      <c r="L129" s="440"/>
    </row>
    <row r="130" spans="1:12" x14ac:dyDescent="0.25">
      <c r="A130" s="440"/>
      <c r="B130" s="440"/>
      <c r="C130" s="441"/>
      <c r="D130" s="440"/>
      <c r="E130" s="440"/>
      <c r="F130" s="440"/>
      <c r="G130" s="440"/>
      <c r="H130" s="440"/>
      <c r="I130" s="440"/>
      <c r="J130" s="440"/>
      <c r="K130" s="440"/>
      <c r="L130" s="440"/>
    </row>
    <row r="131" spans="1:12" x14ac:dyDescent="0.25">
      <c r="A131" s="440"/>
      <c r="B131" s="440"/>
      <c r="C131" s="440"/>
      <c r="D131" s="440"/>
      <c r="E131" s="440"/>
      <c r="F131" s="440"/>
      <c r="G131" s="440"/>
      <c r="H131" s="440"/>
      <c r="I131" s="440"/>
      <c r="J131" s="440"/>
      <c r="K131" s="440"/>
      <c r="L131" s="440"/>
    </row>
    <row r="132" spans="1:12" x14ac:dyDescent="0.25">
      <c r="A132" s="440"/>
      <c r="B132" s="440"/>
      <c r="C132" s="441"/>
      <c r="D132" s="440"/>
      <c r="E132" s="440"/>
      <c r="F132" s="440"/>
      <c r="G132" s="440"/>
      <c r="H132" s="440"/>
      <c r="I132" s="440"/>
      <c r="J132" s="440"/>
      <c r="K132" s="440"/>
      <c r="L132" s="440"/>
    </row>
    <row r="133" spans="1:12" x14ac:dyDescent="0.25">
      <c r="A133" s="440"/>
      <c r="B133" s="440"/>
      <c r="C133" s="441"/>
      <c r="D133" s="440"/>
      <c r="E133" s="440"/>
      <c r="F133" s="440"/>
      <c r="G133" s="440"/>
      <c r="H133" s="440"/>
      <c r="I133" s="440"/>
      <c r="J133" s="440"/>
      <c r="K133" s="440"/>
      <c r="L133" s="440"/>
    </row>
    <row r="134" spans="1:12" x14ac:dyDescent="0.25">
      <c r="A134" s="440"/>
      <c r="B134" s="440"/>
      <c r="C134" s="441"/>
      <c r="D134" s="440"/>
      <c r="E134" s="440"/>
      <c r="F134" s="440"/>
      <c r="G134" s="440"/>
      <c r="H134" s="440"/>
      <c r="I134" s="440"/>
      <c r="J134" s="440"/>
      <c r="K134" s="440"/>
      <c r="L134" s="440"/>
    </row>
    <row r="135" spans="1:12" x14ac:dyDescent="0.25">
      <c r="A135" s="440"/>
      <c r="B135" s="440"/>
      <c r="C135" s="441"/>
      <c r="D135" s="440"/>
      <c r="E135" s="440"/>
      <c r="F135" s="440"/>
      <c r="G135" s="440"/>
      <c r="H135" s="440"/>
      <c r="I135" s="440"/>
      <c r="J135" s="440"/>
      <c r="K135" s="440"/>
      <c r="L135" s="440"/>
    </row>
    <row r="136" spans="1:12" x14ac:dyDescent="0.25">
      <c r="A136" s="440"/>
      <c r="B136" s="440"/>
      <c r="C136" s="441"/>
      <c r="D136" s="440"/>
      <c r="E136" s="440"/>
      <c r="F136" s="440"/>
      <c r="G136" s="440"/>
      <c r="H136" s="440"/>
      <c r="I136" s="440"/>
      <c r="J136" s="440"/>
      <c r="K136" s="440"/>
      <c r="L136" s="440"/>
    </row>
    <row r="137" spans="1:12" x14ac:dyDescent="0.25">
      <c r="A137" s="440"/>
      <c r="B137" s="440"/>
      <c r="C137" s="441"/>
      <c r="D137" s="440"/>
      <c r="E137" s="440"/>
      <c r="F137" s="440"/>
      <c r="G137" s="440"/>
      <c r="H137" s="440"/>
      <c r="I137" s="440"/>
      <c r="J137" s="440"/>
      <c r="K137" s="440"/>
      <c r="L137" s="440"/>
    </row>
    <row r="138" spans="1:12" x14ac:dyDescent="0.25">
      <c r="A138" s="440"/>
      <c r="B138" s="440"/>
      <c r="C138" s="441"/>
      <c r="D138" s="440"/>
      <c r="E138" s="440"/>
      <c r="F138" s="440"/>
      <c r="G138" s="440"/>
      <c r="H138" s="440"/>
      <c r="I138" s="440"/>
      <c r="J138" s="440"/>
      <c r="K138" s="440"/>
      <c r="L138" s="440"/>
    </row>
    <row r="139" spans="1:12" x14ac:dyDescent="0.25">
      <c r="A139" s="440"/>
      <c r="B139" s="440"/>
      <c r="C139" s="441"/>
      <c r="D139" s="440"/>
      <c r="E139" s="440"/>
      <c r="F139" s="440"/>
      <c r="G139" s="440"/>
      <c r="H139" s="440"/>
      <c r="I139" s="440"/>
      <c r="J139" s="440"/>
      <c r="K139" s="440"/>
      <c r="L139" s="440"/>
    </row>
    <row r="140" spans="1:12" x14ac:dyDescent="0.25">
      <c r="A140" s="440"/>
      <c r="B140" s="440"/>
      <c r="C140" s="441"/>
      <c r="D140" s="440"/>
      <c r="E140" s="440"/>
      <c r="F140" s="440"/>
      <c r="G140" s="440"/>
      <c r="H140" s="440"/>
      <c r="I140" s="440"/>
      <c r="J140" s="440"/>
      <c r="K140" s="440"/>
      <c r="L140" s="440"/>
    </row>
    <row r="141" spans="1:12" x14ac:dyDescent="0.25">
      <c r="A141" s="440"/>
      <c r="B141" s="440"/>
      <c r="C141" s="441"/>
      <c r="D141" s="440"/>
      <c r="E141" s="440"/>
      <c r="F141" s="440"/>
      <c r="G141" s="440"/>
      <c r="H141" s="440"/>
      <c r="I141" s="440"/>
      <c r="J141" s="440"/>
      <c r="K141" s="440"/>
      <c r="L141" s="440"/>
    </row>
    <row r="142" spans="1:12" x14ac:dyDescent="0.25">
      <c r="A142" s="440"/>
      <c r="B142" s="440"/>
      <c r="C142" s="441"/>
      <c r="D142" s="440"/>
      <c r="E142" s="440"/>
      <c r="F142" s="440"/>
      <c r="G142" s="440"/>
      <c r="H142" s="440"/>
      <c r="I142" s="440"/>
      <c r="J142" s="440"/>
      <c r="K142" s="440"/>
      <c r="L142" s="440"/>
    </row>
    <row r="143" spans="1:12" x14ac:dyDescent="0.25">
      <c r="A143" s="440"/>
      <c r="B143" s="440"/>
      <c r="C143" s="441"/>
      <c r="D143" s="440"/>
      <c r="E143" s="440"/>
      <c r="F143" s="440"/>
      <c r="G143" s="440"/>
      <c r="H143" s="440"/>
      <c r="I143" s="440"/>
      <c r="J143" s="440"/>
      <c r="K143" s="440"/>
      <c r="L143" s="440"/>
    </row>
  </sheetData>
  <protectedRanges>
    <protectedRange sqref="C3:D4 G3 C6:D7 C10 D87:L120 D14:D44 D121 E123:L125 D86 E14:L32 D47:D83 F47:L83 E47:E70 E72:E83" name="Range1"/>
    <protectedRange password="CDC0" sqref="G6" name="Range1_2"/>
  </protectedRanges>
  <mergeCells count="91">
    <mergeCell ref="A116:A120"/>
    <mergeCell ref="B116:B120"/>
    <mergeCell ref="C116:C120"/>
    <mergeCell ref="D116:D120"/>
    <mergeCell ref="A121:A125"/>
    <mergeCell ref="B121:B125"/>
    <mergeCell ref="C121:C125"/>
    <mergeCell ref="D121:D125"/>
    <mergeCell ref="A87:A109"/>
    <mergeCell ref="B87:B109"/>
    <mergeCell ref="C87:C109"/>
    <mergeCell ref="D87:D109"/>
    <mergeCell ref="A110:A115"/>
    <mergeCell ref="B110:B115"/>
    <mergeCell ref="C110:C115"/>
    <mergeCell ref="D110:D115"/>
    <mergeCell ref="I84:I85"/>
    <mergeCell ref="J84:J85"/>
    <mergeCell ref="K84:K85"/>
    <mergeCell ref="L84:L85"/>
    <mergeCell ref="A86:B86"/>
    <mergeCell ref="G86:L86"/>
    <mergeCell ref="A84:B85"/>
    <mergeCell ref="C84:D84"/>
    <mergeCell ref="E84:E85"/>
    <mergeCell ref="F84:F85"/>
    <mergeCell ref="G84:G85"/>
    <mergeCell ref="H84:H85"/>
    <mergeCell ref="A71:A79"/>
    <mergeCell ref="B71:B79"/>
    <mergeCell ref="C71:C79"/>
    <mergeCell ref="D71:D79"/>
    <mergeCell ref="A80:A83"/>
    <mergeCell ref="B80:B83"/>
    <mergeCell ref="C80:C83"/>
    <mergeCell ref="D80:D83"/>
    <mergeCell ref="I45:I46"/>
    <mergeCell ref="J45:J46"/>
    <mergeCell ref="K45:K46"/>
    <mergeCell ref="L45:L46"/>
    <mergeCell ref="A47:A70"/>
    <mergeCell ref="B47:B70"/>
    <mergeCell ref="C47:C70"/>
    <mergeCell ref="D47:D70"/>
    <mergeCell ref="A45:B46"/>
    <mergeCell ref="C45:D45"/>
    <mergeCell ref="E45:E46"/>
    <mergeCell ref="F45:F46"/>
    <mergeCell ref="G45:G46"/>
    <mergeCell ref="H45:H46"/>
    <mergeCell ref="A18:A32"/>
    <mergeCell ref="B18:B32"/>
    <mergeCell ref="C18:C32"/>
    <mergeCell ref="D18:D32"/>
    <mergeCell ref="A33:A44"/>
    <mergeCell ref="G33:L33"/>
    <mergeCell ref="C35:C39"/>
    <mergeCell ref="D35:D39"/>
    <mergeCell ref="C40:C44"/>
    <mergeCell ref="D40:D44"/>
    <mergeCell ref="A12:B13"/>
    <mergeCell ref="C12:D12"/>
    <mergeCell ref="K12:K13"/>
    <mergeCell ref="L12:L13"/>
    <mergeCell ref="A14:A17"/>
    <mergeCell ref="B14:B17"/>
    <mergeCell ref="C14:C17"/>
    <mergeCell ref="D14:D17"/>
    <mergeCell ref="E12:E13"/>
    <mergeCell ref="F12:F13"/>
    <mergeCell ref="G12:G13"/>
    <mergeCell ref="H12:H13"/>
    <mergeCell ref="I12:I13"/>
    <mergeCell ref="J12:J13"/>
    <mergeCell ref="F7:J7"/>
    <mergeCell ref="A9:B9"/>
    <mergeCell ref="C9:D9"/>
    <mergeCell ref="A10:B10"/>
    <mergeCell ref="C10:D10"/>
    <mergeCell ref="A8:B8"/>
    <mergeCell ref="C8:D8"/>
    <mergeCell ref="A3:B3"/>
    <mergeCell ref="C3:D3"/>
    <mergeCell ref="A4:B4"/>
    <mergeCell ref="C4:D4"/>
    <mergeCell ref="A5:B5"/>
    <mergeCell ref="C5:D5"/>
    <mergeCell ref="A6:B6"/>
    <mergeCell ref="C6:D6"/>
    <mergeCell ref="A7:B7"/>
    <mergeCell ref="C7:D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1"/>
  <sheetViews>
    <sheetView topLeftCell="A13" zoomScale="124" zoomScaleNormal="124" workbookViewId="0">
      <selection activeCell="D60" sqref="D60"/>
    </sheetView>
  </sheetViews>
  <sheetFormatPr baseColWidth="10" defaultColWidth="9.140625" defaultRowHeight="11.25" x14ac:dyDescent="0.2"/>
  <cols>
    <col min="1" max="1" width="22" style="440" customWidth="1"/>
    <col min="2" max="2" width="12.85546875" style="440" customWidth="1"/>
    <col min="3" max="3" width="2.7109375" style="441" customWidth="1"/>
    <col min="4" max="4" width="23" style="440" customWidth="1"/>
    <col min="5" max="5" width="21.42578125" style="440" customWidth="1"/>
    <col min="6" max="6" width="21.85546875" style="440" customWidth="1"/>
    <col min="7" max="7" width="19.85546875" style="440" customWidth="1"/>
    <col min="8" max="8" width="20.42578125" style="440" customWidth="1"/>
    <col min="9" max="9" width="13" style="440" customWidth="1"/>
    <col min="10" max="10" width="12.42578125" style="440" customWidth="1"/>
    <col min="11" max="11" width="14.28515625" style="440" customWidth="1"/>
    <col min="12" max="12" width="37.85546875" style="440" customWidth="1"/>
    <col min="13" max="16384" width="9.140625" style="440"/>
  </cols>
  <sheetData>
    <row r="1" spans="1:10" s="574" customFormat="1" ht="18" customHeight="1" x14ac:dyDescent="0.2">
      <c r="A1" s="1335"/>
      <c r="B1" s="1338" t="s">
        <v>270</v>
      </c>
      <c r="C1" s="1339"/>
      <c r="D1" s="1339"/>
      <c r="E1" s="1339"/>
      <c r="F1" s="1339"/>
      <c r="G1" s="1339"/>
      <c r="H1" s="1339"/>
      <c r="I1" s="1339"/>
      <c r="J1" s="1340"/>
    </row>
    <row r="2" spans="1:10" s="574" customFormat="1" ht="18" customHeight="1" x14ac:dyDescent="0.2">
      <c r="A2" s="1336"/>
      <c r="B2" s="1341"/>
      <c r="C2" s="1342"/>
      <c r="D2" s="1342"/>
      <c r="E2" s="1342"/>
      <c r="F2" s="1342"/>
      <c r="G2" s="1342"/>
      <c r="H2" s="1342"/>
      <c r="I2" s="1342"/>
      <c r="J2" s="1343"/>
    </row>
    <row r="3" spans="1:10" s="574" customFormat="1" ht="18" customHeight="1" thickBot="1" x14ac:dyDescent="0.25">
      <c r="A3" s="1337"/>
      <c r="B3" s="1344"/>
      <c r="C3" s="1345"/>
      <c r="D3" s="1345"/>
      <c r="E3" s="1345"/>
      <c r="F3" s="1345"/>
      <c r="G3" s="1345"/>
      <c r="H3" s="1345"/>
      <c r="I3" s="1345"/>
      <c r="J3" s="1346"/>
    </row>
    <row r="4" spans="1:10" s="574" customFormat="1" ht="19.5" customHeight="1" thickBot="1" x14ac:dyDescent="0.3">
      <c r="A4" s="575" t="s">
        <v>271</v>
      </c>
      <c r="B4" s="1347"/>
      <c r="C4" s="1348"/>
      <c r="D4" s="1348"/>
      <c r="E4" s="1348"/>
      <c r="F4" s="1348"/>
      <c r="G4" s="1348"/>
      <c r="H4" s="1348"/>
      <c r="I4" s="1348"/>
      <c r="J4" s="1349"/>
    </row>
    <row r="5" spans="1:10" s="565" customFormat="1" ht="12.75" customHeight="1" x14ac:dyDescent="0.25">
      <c r="A5" s="1352"/>
      <c r="B5" s="1355" t="s">
        <v>272</v>
      </c>
      <c r="C5" s="1356"/>
      <c r="D5" s="1357"/>
      <c r="E5" s="573"/>
      <c r="F5" s="579" t="s">
        <v>273</v>
      </c>
      <c r="G5" s="580">
        <v>42705</v>
      </c>
      <c r="H5" s="571"/>
      <c r="I5" s="570"/>
      <c r="J5" s="570"/>
    </row>
    <row r="6" spans="1:10" s="565" customFormat="1" ht="12.75" customHeight="1" x14ac:dyDescent="0.25">
      <c r="A6" s="1353"/>
      <c r="B6" s="1358">
        <v>2017</v>
      </c>
      <c r="C6" s="1359"/>
      <c r="D6" s="1326"/>
      <c r="E6" s="573"/>
      <c r="F6" s="572"/>
      <c r="G6" s="571"/>
      <c r="H6" s="571"/>
      <c r="I6" s="570"/>
      <c r="J6" s="570"/>
    </row>
    <row r="7" spans="1:10" s="565" customFormat="1" ht="12.75" customHeight="1" x14ac:dyDescent="0.25">
      <c r="A7" s="1353"/>
      <c r="B7" s="1363" t="s">
        <v>458</v>
      </c>
      <c r="C7" s="1364"/>
      <c r="D7" s="1365" t="s">
        <v>274</v>
      </c>
      <c r="E7" s="1366"/>
      <c r="F7" s="562"/>
      <c r="G7" s="571"/>
      <c r="H7" s="571"/>
      <c r="I7" s="570"/>
      <c r="J7" s="570"/>
    </row>
    <row r="8" spans="1:10" s="565" customFormat="1" ht="20.100000000000001" customHeight="1" x14ac:dyDescent="0.25">
      <c r="A8" s="1354"/>
      <c r="B8" s="1388"/>
      <c r="C8" s="1389"/>
      <c r="D8" s="1390"/>
      <c r="E8" s="1391"/>
      <c r="F8" s="569"/>
      <c r="G8" s="568"/>
      <c r="H8" s="567"/>
      <c r="I8" s="567"/>
      <c r="J8" s="566"/>
    </row>
    <row r="9" spans="1:10" ht="12.75" customHeight="1" x14ac:dyDescent="0.25">
      <c r="A9" s="564"/>
      <c r="B9" s="564"/>
      <c r="C9" s="563"/>
      <c r="D9" s="563"/>
      <c r="E9" s="562"/>
      <c r="F9" s="561"/>
      <c r="G9" s="561"/>
      <c r="H9" s="514"/>
      <c r="I9" s="514"/>
      <c r="J9" s="514"/>
    </row>
    <row r="10" spans="1:10" ht="9.75" customHeight="1" x14ac:dyDescent="0.2">
      <c r="A10" s="514"/>
      <c r="B10" s="560"/>
      <c r="C10" s="559"/>
      <c r="D10" s="519"/>
      <c r="E10" s="558"/>
      <c r="F10" s="558"/>
      <c r="G10" s="514"/>
      <c r="H10" s="514"/>
      <c r="I10" s="514"/>
      <c r="J10" s="514"/>
    </row>
    <row r="11" spans="1:10" ht="26.25" customHeight="1" x14ac:dyDescent="0.2">
      <c r="A11" s="557"/>
      <c r="B11" s="1331" t="s">
        <v>275</v>
      </c>
      <c r="C11" s="1332"/>
      <c r="D11" s="1333" t="s">
        <v>276</v>
      </c>
      <c r="E11" s="1333" t="s">
        <v>277</v>
      </c>
      <c r="F11" s="1333" t="s">
        <v>278</v>
      </c>
      <c r="G11" s="1333" t="s">
        <v>279</v>
      </c>
      <c r="H11" s="1333" t="s">
        <v>280</v>
      </c>
      <c r="I11" s="1333" t="s">
        <v>281</v>
      </c>
      <c r="J11" s="1333" t="s">
        <v>282</v>
      </c>
    </row>
    <row r="12" spans="1:10" ht="23.25" customHeight="1" x14ac:dyDescent="0.2">
      <c r="A12" s="557"/>
      <c r="B12" s="1370" t="s">
        <v>13</v>
      </c>
      <c r="C12" s="1371"/>
      <c r="D12" s="1334"/>
      <c r="E12" s="1367"/>
      <c r="F12" s="1334"/>
      <c r="G12" s="1334"/>
      <c r="H12" s="1334"/>
      <c r="I12" s="1334"/>
      <c r="J12" s="1334"/>
    </row>
    <row r="13" spans="1:10" ht="16.5" customHeight="1" x14ac:dyDescent="0.2">
      <c r="A13" s="556" t="s">
        <v>283</v>
      </c>
      <c r="B13" s="1358">
        <v>3</v>
      </c>
      <c r="C13" s="1384"/>
      <c r="D13" s="555" t="s">
        <v>208</v>
      </c>
      <c r="E13" s="554" t="s">
        <v>274</v>
      </c>
      <c r="F13" s="554" t="s">
        <v>49</v>
      </c>
      <c r="G13" s="554" t="s">
        <v>104</v>
      </c>
      <c r="H13" s="554">
        <v>0.2</v>
      </c>
      <c r="I13" s="554">
        <v>0.1</v>
      </c>
      <c r="J13" s="554">
        <v>0.3</v>
      </c>
    </row>
    <row r="14" spans="1:10" ht="9.75" customHeight="1" x14ac:dyDescent="0.2">
      <c r="A14" s="1385" t="s">
        <v>284</v>
      </c>
      <c r="B14" s="1325">
        <v>9</v>
      </c>
      <c r="C14" s="1326"/>
      <c r="D14" s="542"/>
      <c r="E14" s="541"/>
      <c r="F14" s="541"/>
      <c r="G14" s="541"/>
      <c r="H14" s="541"/>
      <c r="I14" s="541"/>
      <c r="J14" s="541"/>
    </row>
    <row r="15" spans="1:10" ht="9.75" customHeight="1" x14ac:dyDescent="0.2">
      <c r="A15" s="1386"/>
      <c r="B15" s="1327"/>
      <c r="C15" s="1328"/>
      <c r="D15" s="540" t="s">
        <v>233</v>
      </c>
      <c r="E15" s="538" t="s">
        <v>274</v>
      </c>
      <c r="F15" s="538"/>
      <c r="G15" s="538" t="s">
        <v>104</v>
      </c>
      <c r="H15" s="538"/>
      <c r="I15" s="538">
        <v>0.5</v>
      </c>
      <c r="J15" s="538">
        <v>0.5</v>
      </c>
    </row>
    <row r="16" spans="1:10" ht="9.75" customHeight="1" x14ac:dyDescent="0.2">
      <c r="A16" s="1386"/>
      <c r="B16" s="1327"/>
      <c r="C16" s="1328"/>
      <c r="D16" s="535" t="s">
        <v>70</v>
      </c>
      <c r="E16" s="534" t="s">
        <v>274</v>
      </c>
      <c r="F16" s="534"/>
      <c r="G16" s="538" t="s">
        <v>104</v>
      </c>
      <c r="H16" s="534"/>
      <c r="I16" s="538">
        <v>0.5</v>
      </c>
      <c r="J16" s="538">
        <v>0.5</v>
      </c>
    </row>
    <row r="17" spans="1:10" ht="9.75" customHeight="1" x14ac:dyDescent="0.2">
      <c r="A17" s="1386"/>
      <c r="B17" s="1327"/>
      <c r="C17" s="1328"/>
      <c r="D17" s="549" t="s">
        <v>235</v>
      </c>
      <c r="E17" s="533" t="s">
        <v>274</v>
      </c>
      <c r="F17" s="533"/>
      <c r="G17" s="538" t="s">
        <v>104</v>
      </c>
      <c r="H17" s="533"/>
      <c r="I17" s="538">
        <v>0.5</v>
      </c>
      <c r="J17" s="538">
        <v>0.5</v>
      </c>
    </row>
    <row r="18" spans="1:10" ht="9.75" customHeight="1" x14ac:dyDescent="0.2">
      <c r="A18" s="1387"/>
      <c r="B18" s="1329"/>
      <c r="C18" s="1330"/>
      <c r="D18" s="553" t="s">
        <v>231</v>
      </c>
      <c r="E18" s="552" t="s">
        <v>274</v>
      </c>
      <c r="F18" s="552"/>
      <c r="G18" s="538" t="s">
        <v>104</v>
      </c>
      <c r="H18" s="552"/>
      <c r="I18" s="538">
        <v>0.5</v>
      </c>
      <c r="J18" s="538">
        <v>0.5</v>
      </c>
    </row>
    <row r="19" spans="1:10" ht="12.75" customHeight="1" x14ac:dyDescent="0.2">
      <c r="A19" s="1360" t="s">
        <v>285</v>
      </c>
      <c r="B19" s="1378">
        <v>34</v>
      </c>
      <c r="C19" s="1379"/>
      <c r="D19" s="551"/>
      <c r="E19" s="550"/>
      <c r="F19" s="550"/>
      <c r="G19" s="550"/>
      <c r="H19" s="550"/>
      <c r="I19" s="550"/>
      <c r="J19" s="550"/>
    </row>
    <row r="20" spans="1:10" ht="9.75" customHeight="1" x14ac:dyDescent="0.2">
      <c r="A20" s="1361"/>
      <c r="B20" s="1380"/>
      <c r="C20" s="1381"/>
      <c r="D20" s="537"/>
      <c r="E20" s="536"/>
      <c r="F20" s="536"/>
      <c r="G20" s="536"/>
      <c r="H20" s="536"/>
      <c r="I20" s="536"/>
      <c r="J20" s="536"/>
    </row>
    <row r="21" spans="1:10" ht="9.75" customHeight="1" x14ac:dyDescent="0.2">
      <c r="A21" s="1361"/>
      <c r="B21" s="1380"/>
      <c r="C21" s="1381"/>
      <c r="D21" s="537" t="s">
        <v>286</v>
      </c>
      <c r="E21" s="536" t="s">
        <v>274</v>
      </c>
      <c r="F21" s="536"/>
      <c r="G21" s="538" t="s">
        <v>104</v>
      </c>
      <c r="H21" s="536"/>
      <c r="I21" s="536">
        <v>2</v>
      </c>
      <c r="J21" s="536">
        <v>2</v>
      </c>
    </row>
    <row r="22" spans="1:10" ht="9.75" customHeight="1" x14ac:dyDescent="0.2">
      <c r="A22" s="1361"/>
      <c r="B22" s="1380"/>
      <c r="C22" s="1381"/>
      <c r="D22" s="537" t="s">
        <v>287</v>
      </c>
      <c r="E22" s="536" t="s">
        <v>274</v>
      </c>
      <c r="F22" s="536"/>
      <c r="G22" s="538" t="s">
        <v>104</v>
      </c>
      <c r="H22" s="536"/>
      <c r="I22" s="536">
        <v>2</v>
      </c>
      <c r="J22" s="536">
        <v>2</v>
      </c>
    </row>
    <row r="23" spans="1:10" ht="9.75" customHeight="1" x14ac:dyDescent="0.2">
      <c r="A23" s="1361"/>
      <c r="B23" s="1380"/>
      <c r="C23" s="1381"/>
      <c r="D23" s="535" t="s">
        <v>288</v>
      </c>
      <c r="E23" s="534" t="s">
        <v>274</v>
      </c>
      <c r="F23" s="534"/>
      <c r="G23" s="538" t="s">
        <v>104</v>
      </c>
      <c r="H23" s="534"/>
      <c r="I23" s="536">
        <v>2</v>
      </c>
      <c r="J23" s="536">
        <v>2</v>
      </c>
    </row>
    <row r="24" spans="1:10" ht="9.75" customHeight="1" x14ac:dyDescent="0.2">
      <c r="A24" s="1361"/>
      <c r="B24" s="1380"/>
      <c r="C24" s="1381"/>
      <c r="D24" s="537" t="s">
        <v>289</v>
      </c>
      <c r="E24" s="536" t="s">
        <v>274</v>
      </c>
      <c r="F24" s="536"/>
      <c r="G24" s="538" t="s">
        <v>104</v>
      </c>
      <c r="H24" s="536"/>
      <c r="I24" s="536">
        <v>2</v>
      </c>
      <c r="J24" s="536">
        <v>2</v>
      </c>
    </row>
    <row r="25" spans="1:10" ht="9.75" customHeight="1" x14ac:dyDescent="0.2">
      <c r="A25" s="1361"/>
      <c r="B25" s="1380"/>
      <c r="C25" s="1381"/>
      <c r="D25" s="535" t="s">
        <v>290</v>
      </c>
      <c r="E25" s="536" t="s">
        <v>274</v>
      </c>
      <c r="F25" s="534"/>
      <c r="G25" s="538" t="s">
        <v>104</v>
      </c>
      <c r="H25" s="534"/>
      <c r="I25" s="536">
        <v>2</v>
      </c>
      <c r="J25" s="536">
        <v>2</v>
      </c>
    </row>
    <row r="26" spans="1:10" ht="9.75" customHeight="1" x14ac:dyDescent="0.2">
      <c r="A26" s="1361"/>
      <c r="B26" s="1380"/>
      <c r="C26" s="1381"/>
      <c r="D26" s="549"/>
      <c r="E26" s="533"/>
      <c r="F26" s="533"/>
      <c r="G26" s="533"/>
      <c r="H26" s="533"/>
      <c r="I26" s="533"/>
      <c r="J26" s="533"/>
    </row>
    <row r="27" spans="1:10" ht="9.75" customHeight="1" x14ac:dyDescent="0.2">
      <c r="A27" s="1361"/>
      <c r="B27" s="1380"/>
      <c r="C27" s="1381"/>
      <c r="D27" s="549"/>
      <c r="E27" s="533"/>
      <c r="F27" s="533"/>
      <c r="G27" s="533"/>
      <c r="H27" s="533"/>
      <c r="I27" s="533"/>
      <c r="J27" s="533"/>
    </row>
    <row r="28" spans="1:10" ht="9.75" customHeight="1" x14ac:dyDescent="0.2">
      <c r="A28" s="1361"/>
      <c r="B28" s="1380"/>
      <c r="C28" s="1381"/>
      <c r="D28" s="549"/>
      <c r="E28" s="533"/>
      <c r="F28" s="533"/>
      <c r="G28" s="533"/>
      <c r="H28" s="533"/>
      <c r="I28" s="533"/>
      <c r="J28" s="533"/>
    </row>
    <row r="29" spans="1:10" ht="9.75" customHeight="1" x14ac:dyDescent="0.2">
      <c r="A29" s="1361"/>
      <c r="B29" s="1380"/>
      <c r="C29" s="1381"/>
      <c r="D29" s="549" t="s">
        <v>354</v>
      </c>
      <c r="E29" s="533" t="s">
        <v>274</v>
      </c>
      <c r="F29" s="533"/>
      <c r="G29" s="533" t="s">
        <v>293</v>
      </c>
      <c r="H29" s="533"/>
      <c r="I29" s="533">
        <v>2</v>
      </c>
      <c r="J29" s="533">
        <v>2</v>
      </c>
    </row>
    <row r="30" spans="1:10" ht="9.75" customHeight="1" x14ac:dyDescent="0.2">
      <c r="A30" s="1361"/>
      <c r="B30" s="1380"/>
      <c r="C30" s="1381"/>
      <c r="D30" s="549" t="s">
        <v>355</v>
      </c>
      <c r="E30" s="533" t="s">
        <v>274</v>
      </c>
      <c r="F30" s="533"/>
      <c r="G30" s="533"/>
      <c r="H30" s="533"/>
      <c r="I30" s="533">
        <v>2</v>
      </c>
      <c r="J30" s="533">
        <v>2</v>
      </c>
    </row>
    <row r="31" spans="1:10" ht="9.75" customHeight="1" x14ac:dyDescent="0.2">
      <c r="A31" s="1361"/>
      <c r="B31" s="1380"/>
      <c r="C31" s="1381"/>
      <c r="D31" s="549"/>
      <c r="E31" s="533"/>
      <c r="F31" s="533"/>
      <c r="G31" s="533"/>
      <c r="H31" s="533"/>
      <c r="I31" s="533"/>
      <c r="J31" s="533"/>
    </row>
    <row r="32" spans="1:10" ht="9.75" customHeight="1" x14ac:dyDescent="0.2">
      <c r="A32" s="1361"/>
      <c r="B32" s="1380"/>
      <c r="C32" s="1381"/>
      <c r="D32" s="549"/>
      <c r="E32" s="533"/>
      <c r="F32" s="533"/>
      <c r="G32" s="533"/>
      <c r="H32" s="533"/>
      <c r="I32" s="533"/>
      <c r="J32" s="533"/>
    </row>
    <row r="33" spans="1:10" ht="9.75" customHeight="1" x14ac:dyDescent="0.2">
      <c r="A33" s="1361"/>
      <c r="B33" s="1380"/>
      <c r="C33" s="1381"/>
      <c r="D33" s="549" t="s">
        <v>291</v>
      </c>
      <c r="E33" s="533" t="s">
        <v>274</v>
      </c>
      <c r="F33" s="533" t="s">
        <v>292</v>
      </c>
      <c r="G33" s="533" t="s">
        <v>293</v>
      </c>
      <c r="H33" s="533">
        <v>20</v>
      </c>
      <c r="I33" s="533">
        <v>10</v>
      </c>
      <c r="J33" s="533">
        <v>20</v>
      </c>
    </row>
    <row r="34" spans="1:10" ht="9.75" customHeight="1" x14ac:dyDescent="0.2">
      <c r="A34" s="1361"/>
      <c r="B34" s="1380"/>
      <c r="C34" s="1381"/>
      <c r="D34" s="537" t="s">
        <v>294</v>
      </c>
      <c r="E34" s="536" t="s">
        <v>274</v>
      </c>
      <c r="F34" s="533" t="s">
        <v>292</v>
      </c>
      <c r="G34" s="533" t="s">
        <v>293</v>
      </c>
      <c r="H34" s="536">
        <v>15</v>
      </c>
      <c r="I34" s="533">
        <v>10</v>
      </c>
      <c r="J34" s="536">
        <v>15</v>
      </c>
    </row>
    <row r="35" spans="1:10" ht="9.75" customHeight="1" x14ac:dyDescent="0.2">
      <c r="A35" s="1361"/>
      <c r="B35" s="1380"/>
      <c r="C35" s="1381"/>
      <c r="D35" s="537" t="s">
        <v>295</v>
      </c>
      <c r="E35" s="536" t="s">
        <v>274</v>
      </c>
      <c r="F35" s="533" t="s">
        <v>292</v>
      </c>
      <c r="G35" s="533" t="s">
        <v>293</v>
      </c>
      <c r="H35" s="536">
        <v>10</v>
      </c>
      <c r="I35" s="533">
        <v>10</v>
      </c>
      <c r="J35" s="536">
        <v>10</v>
      </c>
    </row>
    <row r="36" spans="1:10" ht="9.75" customHeight="1" x14ac:dyDescent="0.2">
      <c r="A36" s="1361"/>
      <c r="B36" s="1380"/>
      <c r="C36" s="1381"/>
      <c r="D36" s="537"/>
      <c r="E36" s="536"/>
      <c r="F36" s="533"/>
      <c r="G36" s="533"/>
      <c r="H36" s="547"/>
      <c r="I36" s="547"/>
      <c r="J36" s="547"/>
    </row>
    <row r="37" spans="1:10" ht="9.75" customHeight="1" x14ac:dyDescent="0.2">
      <c r="A37" s="1361"/>
      <c r="B37" s="1380"/>
      <c r="C37" s="1381"/>
      <c r="D37" s="540"/>
      <c r="E37" s="538"/>
      <c r="F37" s="538"/>
      <c r="G37" s="538"/>
      <c r="H37" s="538"/>
      <c r="I37" s="538"/>
      <c r="J37" s="538"/>
    </row>
    <row r="38" spans="1:10" ht="9.75" customHeight="1" x14ac:dyDescent="0.2">
      <c r="A38" s="1361"/>
      <c r="B38" s="1380"/>
      <c r="C38" s="1381"/>
      <c r="D38" s="548"/>
      <c r="E38" s="547"/>
      <c r="F38" s="547"/>
      <c r="G38" s="547"/>
      <c r="H38" s="547"/>
      <c r="I38" s="547"/>
      <c r="J38" s="547"/>
    </row>
    <row r="39" spans="1:10" ht="9.75" customHeight="1" x14ac:dyDescent="0.2">
      <c r="A39" s="1361"/>
      <c r="B39" s="1380"/>
      <c r="C39" s="1381"/>
      <c r="D39" s="540"/>
      <c r="E39" s="534"/>
      <c r="F39" s="534"/>
      <c r="G39" s="534"/>
      <c r="H39" s="534"/>
      <c r="I39" s="534"/>
      <c r="J39" s="534"/>
    </row>
    <row r="40" spans="1:10" ht="9.75" customHeight="1" x14ac:dyDescent="0.2">
      <c r="A40" s="1361"/>
      <c r="B40" s="1380"/>
      <c r="C40" s="1381"/>
      <c r="D40" s="537" t="s">
        <v>296</v>
      </c>
      <c r="E40" s="536" t="s">
        <v>274</v>
      </c>
      <c r="F40" s="536"/>
      <c r="G40" s="533" t="s">
        <v>297</v>
      </c>
      <c r="H40" s="536"/>
      <c r="I40" s="536">
        <v>5</v>
      </c>
      <c r="J40" s="536">
        <v>5</v>
      </c>
    </row>
    <row r="41" spans="1:10" ht="9.75" customHeight="1" x14ac:dyDescent="0.2">
      <c r="A41" s="1361"/>
      <c r="B41" s="1380"/>
      <c r="C41" s="1381"/>
      <c r="D41" s="537" t="s">
        <v>356</v>
      </c>
      <c r="E41" s="536" t="s">
        <v>274</v>
      </c>
      <c r="F41" s="533"/>
      <c r="G41" s="533" t="s">
        <v>297</v>
      </c>
      <c r="H41" s="533"/>
      <c r="I41" s="536">
        <v>5</v>
      </c>
      <c r="J41" s="536">
        <v>5</v>
      </c>
    </row>
    <row r="42" spans="1:10" ht="9.75" customHeight="1" x14ac:dyDescent="0.2">
      <c r="A42" s="1361"/>
      <c r="B42" s="1380"/>
      <c r="C42" s="1381"/>
      <c r="D42" s="537"/>
      <c r="E42" s="536"/>
      <c r="F42" s="536"/>
      <c r="G42" s="536"/>
      <c r="H42" s="536"/>
      <c r="I42" s="536"/>
      <c r="J42" s="536"/>
    </row>
    <row r="43" spans="1:10" ht="9.75" customHeight="1" x14ac:dyDescent="0.2">
      <c r="A43" s="1361"/>
      <c r="B43" s="1380"/>
      <c r="C43" s="1381"/>
      <c r="D43" s="546"/>
      <c r="E43" s="545"/>
      <c r="F43" s="545"/>
      <c r="G43" s="545"/>
      <c r="H43" s="545"/>
      <c r="I43" s="545"/>
      <c r="J43" s="545"/>
    </row>
    <row r="44" spans="1:10" ht="9.75" customHeight="1" x14ac:dyDescent="0.2">
      <c r="A44" s="1361"/>
      <c r="B44" s="1380"/>
      <c r="C44" s="1381"/>
      <c r="D44" s="537"/>
      <c r="E44" s="536"/>
      <c r="F44" s="536"/>
      <c r="G44" s="536"/>
      <c r="H44" s="536"/>
      <c r="I44" s="536"/>
      <c r="J44" s="536"/>
    </row>
    <row r="45" spans="1:10" ht="9.75" customHeight="1" x14ac:dyDescent="0.2">
      <c r="A45" s="1362"/>
      <c r="B45" s="1382"/>
      <c r="C45" s="1383"/>
      <c r="D45" s="544"/>
      <c r="E45" s="543"/>
      <c r="F45" s="543"/>
      <c r="G45" s="543"/>
      <c r="H45" s="543"/>
      <c r="I45" s="543"/>
      <c r="J45" s="543"/>
    </row>
    <row r="46" spans="1:10" ht="27" customHeight="1" x14ac:dyDescent="0.2">
      <c r="A46" s="1350"/>
      <c r="B46" s="1331" t="s">
        <v>275</v>
      </c>
      <c r="C46" s="1332"/>
      <c r="D46" s="1333" t="s">
        <v>276</v>
      </c>
      <c r="E46" s="1333" t="s">
        <v>277</v>
      </c>
      <c r="F46" s="1333" t="s">
        <v>278</v>
      </c>
      <c r="G46" s="1333" t="s">
        <v>279</v>
      </c>
      <c r="H46" s="1333" t="s">
        <v>280</v>
      </c>
      <c r="I46" s="1333" t="s">
        <v>281</v>
      </c>
      <c r="J46" s="1333" t="s">
        <v>282</v>
      </c>
    </row>
    <row r="47" spans="1:10" ht="24" customHeight="1" x14ac:dyDescent="0.2">
      <c r="A47" s="1351"/>
      <c r="B47" s="1370" t="s">
        <v>13</v>
      </c>
      <c r="C47" s="1371"/>
      <c r="D47" s="1334"/>
      <c r="E47" s="1367"/>
      <c r="F47" s="1334"/>
      <c r="G47" s="1334"/>
      <c r="H47" s="1334"/>
      <c r="I47" s="1334"/>
      <c r="J47" s="1334"/>
    </row>
    <row r="48" spans="1:10" ht="9.75" customHeight="1" x14ac:dyDescent="0.2">
      <c r="A48" s="1350" t="s">
        <v>298</v>
      </c>
      <c r="B48" s="1372">
        <v>7</v>
      </c>
      <c r="C48" s="1373"/>
      <c r="D48" s="541"/>
      <c r="E48" s="541"/>
      <c r="F48" s="541"/>
      <c r="G48" s="541"/>
      <c r="H48" s="541"/>
      <c r="I48" s="541"/>
      <c r="J48" s="541"/>
    </row>
    <row r="49" spans="1:12" ht="9.75" customHeight="1" x14ac:dyDescent="0.2">
      <c r="A49" s="1351"/>
      <c r="B49" s="1374"/>
      <c r="C49" s="1375"/>
      <c r="D49" s="538"/>
      <c r="E49" s="538"/>
      <c r="F49" s="538"/>
      <c r="G49" s="538"/>
      <c r="H49" s="538"/>
      <c r="I49" s="538"/>
      <c r="J49" s="538"/>
    </row>
    <row r="50" spans="1:12" ht="9.75" customHeight="1" x14ac:dyDescent="0.2">
      <c r="A50" s="1351"/>
      <c r="B50" s="1374"/>
      <c r="C50" s="1375"/>
      <c r="D50" s="538"/>
      <c r="E50" s="538"/>
      <c r="F50" s="538"/>
      <c r="G50" s="538"/>
      <c r="H50" s="538"/>
      <c r="I50" s="538"/>
      <c r="J50" s="538"/>
    </row>
    <row r="51" spans="1:12" ht="9.75" customHeight="1" x14ac:dyDescent="0.2">
      <c r="A51" s="1351"/>
      <c r="B51" s="1374"/>
      <c r="C51" s="1375"/>
      <c r="D51" s="540" t="s">
        <v>299</v>
      </c>
      <c r="E51" s="538" t="s">
        <v>274</v>
      </c>
      <c r="F51" s="538"/>
      <c r="G51" s="533" t="s">
        <v>293</v>
      </c>
      <c r="H51" s="538" t="s">
        <v>357</v>
      </c>
      <c r="I51" s="538">
        <v>10</v>
      </c>
      <c r="J51" s="538">
        <v>50</v>
      </c>
    </row>
    <row r="52" spans="1:12" ht="9.75" customHeight="1" x14ac:dyDescent="0.2">
      <c r="A52" s="1351"/>
      <c r="B52" s="1374"/>
      <c r="C52" s="1375"/>
      <c r="D52" s="537" t="s">
        <v>300</v>
      </c>
      <c r="E52" s="538" t="s">
        <v>274</v>
      </c>
      <c r="F52" s="536"/>
      <c r="G52" s="533" t="s">
        <v>293</v>
      </c>
      <c r="H52" s="536"/>
      <c r="I52" s="536">
        <v>10</v>
      </c>
      <c r="J52" s="536">
        <v>50</v>
      </c>
    </row>
    <row r="53" spans="1:12" ht="9.75" customHeight="1" x14ac:dyDescent="0.2">
      <c r="A53" s="1351"/>
      <c r="B53" s="1374"/>
      <c r="C53" s="1375"/>
      <c r="D53" s="537"/>
      <c r="E53" s="536"/>
      <c r="F53" s="536"/>
      <c r="G53" s="536"/>
      <c r="H53" s="536"/>
      <c r="I53" s="536"/>
      <c r="J53" s="536"/>
    </row>
    <row r="54" spans="1:12" ht="9.75" customHeight="1" x14ac:dyDescent="0.2">
      <c r="A54" s="1351"/>
      <c r="B54" s="1374"/>
      <c r="C54" s="1375"/>
      <c r="D54" s="537"/>
      <c r="E54" s="536"/>
      <c r="F54" s="536"/>
      <c r="G54" s="536"/>
      <c r="H54" s="536"/>
      <c r="I54" s="536"/>
      <c r="J54" s="536"/>
      <c r="L54" s="440" t="s">
        <v>457</v>
      </c>
    </row>
    <row r="55" spans="1:12" ht="9.75" customHeight="1" x14ac:dyDescent="0.2">
      <c r="A55" s="1368"/>
      <c r="B55" s="1376"/>
      <c r="C55" s="1377"/>
      <c r="D55" s="544"/>
      <c r="E55" s="543"/>
      <c r="F55" s="543"/>
      <c r="G55" s="543"/>
      <c r="H55" s="543" t="s">
        <v>358</v>
      </c>
      <c r="I55" s="543"/>
      <c r="J55" s="543"/>
    </row>
    <row r="56" spans="1:12" ht="9.75" customHeight="1" x14ac:dyDescent="0.2">
      <c r="A56" s="1350" t="s">
        <v>301</v>
      </c>
      <c r="B56" s="1325">
        <v>7</v>
      </c>
      <c r="C56" s="1326"/>
      <c r="D56" s="542"/>
      <c r="E56" s="541"/>
      <c r="F56" s="541"/>
      <c r="G56" s="541"/>
      <c r="H56" s="541"/>
      <c r="I56" s="541"/>
      <c r="J56" s="541"/>
    </row>
    <row r="57" spans="1:12" ht="9.75" customHeight="1" x14ac:dyDescent="0.2">
      <c r="A57" s="1351"/>
      <c r="B57" s="1327"/>
      <c r="C57" s="1328"/>
      <c r="D57" s="540"/>
      <c r="E57" s="538"/>
      <c r="F57" s="538"/>
      <c r="G57" s="538"/>
      <c r="H57" s="538"/>
      <c r="I57" s="538"/>
      <c r="J57" s="538"/>
    </row>
    <row r="58" spans="1:12" ht="9.75" customHeight="1" x14ac:dyDescent="0.2">
      <c r="A58" s="1351"/>
      <c r="B58" s="1327"/>
      <c r="C58" s="1328"/>
      <c r="D58" s="540"/>
      <c r="E58" s="538"/>
      <c r="F58" s="538"/>
      <c r="G58" s="538"/>
      <c r="H58" s="538"/>
      <c r="I58" s="538"/>
      <c r="J58" s="538"/>
    </row>
    <row r="59" spans="1:12" ht="9.75" customHeight="1" x14ac:dyDescent="0.2">
      <c r="A59" s="1351"/>
      <c r="B59" s="1327"/>
      <c r="C59" s="1328"/>
      <c r="D59" s="540" t="s">
        <v>302</v>
      </c>
      <c r="E59" s="538" t="s">
        <v>274</v>
      </c>
      <c r="F59" s="524" t="s">
        <v>96</v>
      </c>
      <c r="G59" s="524" t="s">
        <v>359</v>
      </c>
      <c r="H59" s="538">
        <v>2</v>
      </c>
      <c r="I59" s="538">
        <v>2</v>
      </c>
      <c r="J59" s="538">
        <v>10</v>
      </c>
    </row>
    <row r="60" spans="1:12" ht="9.75" customHeight="1" x14ac:dyDescent="0.2">
      <c r="A60" s="1351"/>
      <c r="B60" s="1327"/>
      <c r="C60" s="1328"/>
      <c r="D60" s="539" t="s">
        <v>303</v>
      </c>
      <c r="E60" s="538"/>
      <c r="F60" s="538"/>
      <c r="G60" s="538"/>
      <c r="H60" s="538"/>
      <c r="I60" s="538"/>
      <c r="J60" s="538"/>
    </row>
    <row r="61" spans="1:12" ht="9.75" customHeight="1" x14ac:dyDescent="0.2">
      <c r="A61" s="1351"/>
      <c r="B61" s="1327"/>
      <c r="C61" s="1328"/>
      <c r="D61" s="537"/>
      <c r="E61" s="536"/>
      <c r="F61" s="536"/>
      <c r="G61" s="536"/>
      <c r="H61" s="536" t="s">
        <v>360</v>
      </c>
      <c r="I61" s="536"/>
      <c r="J61" s="536"/>
    </row>
    <row r="62" spans="1:12" ht="9.75" customHeight="1" x14ac:dyDescent="0.2">
      <c r="A62" s="1351"/>
      <c r="B62" s="1327"/>
      <c r="C62" s="1328"/>
      <c r="D62" s="537"/>
      <c r="E62" s="536"/>
      <c r="F62" s="536"/>
      <c r="G62" s="536"/>
      <c r="H62" s="536"/>
      <c r="I62" s="536"/>
      <c r="J62" s="536"/>
    </row>
    <row r="63" spans="1:12" ht="9.75" customHeight="1" x14ac:dyDescent="0.2">
      <c r="A63" s="1368"/>
      <c r="B63" s="1329"/>
      <c r="C63" s="1330"/>
      <c r="D63" s="535"/>
      <c r="E63" s="534"/>
      <c r="F63" s="534"/>
      <c r="G63" s="534"/>
      <c r="H63" s="534"/>
      <c r="I63" s="534"/>
      <c r="J63" s="534"/>
    </row>
    <row r="64" spans="1:12" ht="11.25" customHeight="1" x14ac:dyDescent="0.2">
      <c r="A64" s="1322" t="s">
        <v>304</v>
      </c>
      <c r="B64" s="1325">
        <v>15</v>
      </c>
      <c r="C64" s="1326"/>
      <c r="D64" s="527"/>
      <c r="E64" s="526"/>
      <c r="F64" s="526"/>
      <c r="G64" s="526"/>
      <c r="H64" s="526"/>
      <c r="I64" s="526"/>
      <c r="J64" s="526"/>
    </row>
    <row r="65" spans="1:10" ht="11.25" customHeight="1" x14ac:dyDescent="0.2">
      <c r="A65" s="1323"/>
      <c r="B65" s="1327"/>
      <c r="C65" s="1328"/>
      <c r="D65" s="525" t="s">
        <v>305</v>
      </c>
      <c r="E65" s="524" t="s">
        <v>274</v>
      </c>
      <c r="F65" s="524"/>
      <c r="G65" s="533" t="s">
        <v>297</v>
      </c>
      <c r="H65" s="524"/>
      <c r="I65" s="524">
        <v>10</v>
      </c>
      <c r="J65" s="524">
        <v>10</v>
      </c>
    </row>
    <row r="66" spans="1:10" ht="11.25" customHeight="1" x14ac:dyDescent="0.2">
      <c r="A66" s="1323"/>
      <c r="B66" s="1327"/>
      <c r="C66" s="1328"/>
      <c r="D66" s="525" t="s">
        <v>361</v>
      </c>
      <c r="E66" s="524" t="s">
        <v>274</v>
      </c>
      <c r="F66" s="524"/>
      <c r="G66" s="533" t="s">
        <v>297</v>
      </c>
      <c r="H66" s="524"/>
      <c r="I66" s="524">
        <v>1</v>
      </c>
      <c r="J66" s="524">
        <v>200</v>
      </c>
    </row>
    <row r="67" spans="1:10" ht="11.25" customHeight="1" x14ac:dyDescent="0.2">
      <c r="A67" s="1324"/>
      <c r="B67" s="1329"/>
      <c r="C67" s="1330"/>
      <c r="D67" s="523"/>
      <c r="E67" s="522"/>
      <c r="F67" s="522"/>
      <c r="G67" s="522"/>
      <c r="H67" s="522"/>
      <c r="I67" s="522"/>
      <c r="J67" s="522"/>
    </row>
    <row r="68" spans="1:10" ht="27" customHeight="1" x14ac:dyDescent="0.2">
      <c r="A68" s="1350"/>
      <c r="B68" s="1331" t="s">
        <v>275</v>
      </c>
      <c r="C68" s="1332"/>
      <c r="D68" s="1333" t="s">
        <v>276</v>
      </c>
      <c r="E68" s="1333" t="s">
        <v>277</v>
      </c>
      <c r="F68" s="1333" t="s">
        <v>278</v>
      </c>
      <c r="G68" s="1333" t="s">
        <v>279</v>
      </c>
      <c r="H68" s="1333" t="s">
        <v>280</v>
      </c>
      <c r="I68" s="1333" t="s">
        <v>281</v>
      </c>
      <c r="J68" s="1333" t="s">
        <v>282</v>
      </c>
    </row>
    <row r="69" spans="1:10" ht="24" customHeight="1" x14ac:dyDescent="0.2">
      <c r="A69" s="1351"/>
      <c r="B69" s="1370" t="s">
        <v>13</v>
      </c>
      <c r="C69" s="1371"/>
      <c r="D69" s="1334"/>
      <c r="E69" s="1367"/>
      <c r="F69" s="1334"/>
      <c r="G69" s="1334"/>
      <c r="H69" s="1334"/>
      <c r="I69" s="1334"/>
      <c r="J69" s="1334"/>
    </row>
    <row r="70" spans="1:10" ht="9.75" customHeight="1" x14ac:dyDescent="0.2">
      <c r="A70" s="1350" t="s">
        <v>306</v>
      </c>
      <c r="B70" s="1325">
        <v>4</v>
      </c>
      <c r="C70" s="1326"/>
      <c r="D70" s="527"/>
      <c r="E70" s="526"/>
      <c r="F70" s="526"/>
      <c r="G70" s="526"/>
      <c r="H70" s="526"/>
      <c r="I70" s="526"/>
      <c r="J70" s="526"/>
    </row>
    <row r="71" spans="1:10" ht="9.75" customHeight="1" x14ac:dyDescent="0.2">
      <c r="A71" s="1351"/>
      <c r="B71" s="1327"/>
      <c r="C71" s="1328"/>
      <c r="D71" s="525" t="s">
        <v>109</v>
      </c>
      <c r="E71" s="524" t="s">
        <v>274</v>
      </c>
      <c r="F71" s="524" t="s">
        <v>96</v>
      </c>
      <c r="G71" s="524" t="s">
        <v>359</v>
      </c>
      <c r="H71" s="524">
        <v>8</v>
      </c>
      <c r="I71" s="524">
        <v>2</v>
      </c>
      <c r="J71" s="593">
        <v>10</v>
      </c>
    </row>
    <row r="72" spans="1:10" ht="9.75" customHeight="1" x14ac:dyDescent="0.2">
      <c r="A72" s="1351"/>
      <c r="B72" s="1327"/>
      <c r="C72" s="1328"/>
      <c r="D72" s="525" t="s">
        <v>362</v>
      </c>
      <c r="E72" s="524" t="s">
        <v>274</v>
      </c>
      <c r="F72" s="524" t="s">
        <v>96</v>
      </c>
      <c r="G72" s="524" t="s">
        <v>359</v>
      </c>
      <c r="H72" s="524">
        <v>8</v>
      </c>
      <c r="I72" s="524">
        <v>2</v>
      </c>
      <c r="J72" s="593">
        <v>10</v>
      </c>
    </row>
    <row r="73" spans="1:10" ht="9.75" customHeight="1" x14ac:dyDescent="0.2">
      <c r="A73" s="1369"/>
      <c r="B73" s="1327"/>
      <c r="C73" s="1328"/>
      <c r="D73" s="532" t="s">
        <v>363</v>
      </c>
      <c r="E73" s="528" t="s">
        <v>274</v>
      </c>
      <c r="F73" s="528" t="s">
        <v>96</v>
      </c>
      <c r="G73" s="530" t="s">
        <v>359</v>
      </c>
      <c r="H73" s="528">
        <v>2</v>
      </c>
      <c r="I73" s="528">
        <v>2</v>
      </c>
      <c r="J73" s="593">
        <v>10</v>
      </c>
    </row>
    <row r="74" spans="1:10" ht="9.75" customHeight="1" x14ac:dyDescent="0.2">
      <c r="A74" s="1369"/>
      <c r="B74" s="1327"/>
      <c r="C74" s="1328"/>
      <c r="D74" s="525" t="s">
        <v>110</v>
      </c>
      <c r="E74" s="524" t="s">
        <v>274</v>
      </c>
      <c r="F74" s="524" t="s">
        <v>96</v>
      </c>
      <c r="G74" s="524" t="s">
        <v>359</v>
      </c>
      <c r="H74" s="524">
        <v>2</v>
      </c>
      <c r="I74" s="524">
        <v>2</v>
      </c>
      <c r="J74" s="593">
        <v>10</v>
      </c>
    </row>
    <row r="75" spans="1:10" ht="9.75" customHeight="1" x14ac:dyDescent="0.2">
      <c r="A75" s="1369"/>
      <c r="B75" s="1327"/>
      <c r="C75" s="1328"/>
      <c r="D75" s="525" t="s">
        <v>307</v>
      </c>
      <c r="E75" s="524" t="s">
        <v>274</v>
      </c>
      <c r="F75" s="524" t="s">
        <v>96</v>
      </c>
      <c r="G75" s="524" t="s">
        <v>359</v>
      </c>
      <c r="H75" s="524">
        <v>2</v>
      </c>
      <c r="I75" s="524">
        <v>2</v>
      </c>
      <c r="J75" s="593">
        <v>50</v>
      </c>
    </row>
    <row r="76" spans="1:10" ht="9.75" customHeight="1" x14ac:dyDescent="0.2">
      <c r="A76" s="1369"/>
      <c r="B76" s="1327"/>
      <c r="C76" s="1328"/>
      <c r="D76" s="525" t="s">
        <v>113</v>
      </c>
      <c r="E76" s="524" t="s">
        <v>274</v>
      </c>
      <c r="F76" s="524" t="s">
        <v>96</v>
      </c>
      <c r="G76" s="524" t="s">
        <v>359</v>
      </c>
      <c r="H76" s="524">
        <v>2</v>
      </c>
      <c r="I76" s="524">
        <v>2</v>
      </c>
      <c r="J76" s="593">
        <v>10</v>
      </c>
    </row>
    <row r="77" spans="1:10" ht="9.75" customHeight="1" x14ac:dyDescent="0.2">
      <c r="A77" s="1369"/>
      <c r="B77" s="1327"/>
      <c r="C77" s="1328"/>
      <c r="D77" s="525" t="s">
        <v>114</v>
      </c>
      <c r="E77" s="524" t="s">
        <v>274</v>
      </c>
      <c r="F77" s="524" t="s">
        <v>96</v>
      </c>
      <c r="G77" s="524" t="s">
        <v>359</v>
      </c>
      <c r="H77" s="524">
        <v>2</v>
      </c>
      <c r="I77" s="524">
        <v>2</v>
      </c>
      <c r="J77" s="593">
        <v>10</v>
      </c>
    </row>
    <row r="78" spans="1:10" ht="9.75" customHeight="1" x14ac:dyDescent="0.2">
      <c r="A78" s="1369"/>
      <c r="B78" s="1327"/>
      <c r="C78" s="1328"/>
      <c r="D78" s="525" t="s">
        <v>115</v>
      </c>
      <c r="E78" s="524" t="s">
        <v>274</v>
      </c>
      <c r="F78" s="524" t="s">
        <v>96</v>
      </c>
      <c r="G78" s="524" t="s">
        <v>359</v>
      </c>
      <c r="H78" s="524">
        <v>2</v>
      </c>
      <c r="I78" s="524">
        <v>2</v>
      </c>
      <c r="J78" s="593">
        <v>10</v>
      </c>
    </row>
    <row r="79" spans="1:10" ht="9.75" customHeight="1" x14ac:dyDescent="0.2">
      <c r="A79" s="1369"/>
      <c r="B79" s="1327"/>
      <c r="C79" s="1328"/>
      <c r="D79" s="525" t="s">
        <v>364</v>
      </c>
      <c r="E79" s="524" t="s">
        <v>274</v>
      </c>
      <c r="F79" s="524" t="s">
        <v>96</v>
      </c>
      <c r="G79" s="524" t="s">
        <v>359</v>
      </c>
      <c r="H79" s="524">
        <v>2</v>
      </c>
      <c r="I79" s="524">
        <v>2</v>
      </c>
      <c r="J79" s="593">
        <v>10</v>
      </c>
    </row>
    <row r="80" spans="1:10" ht="9.75" customHeight="1" x14ac:dyDescent="0.2">
      <c r="A80" s="1369"/>
      <c r="B80" s="1327"/>
      <c r="C80" s="1328"/>
      <c r="D80" s="525" t="s">
        <v>365</v>
      </c>
      <c r="E80" s="524" t="s">
        <v>274</v>
      </c>
      <c r="F80" s="524" t="s">
        <v>96</v>
      </c>
      <c r="G80" s="524" t="s">
        <v>359</v>
      </c>
      <c r="H80" s="524">
        <v>2</v>
      </c>
      <c r="I80" s="524">
        <v>2</v>
      </c>
      <c r="J80" s="593">
        <v>10</v>
      </c>
    </row>
    <row r="81" spans="1:10" ht="9.75" customHeight="1" x14ac:dyDescent="0.2">
      <c r="A81" s="1369"/>
      <c r="B81" s="1327"/>
      <c r="C81" s="1328"/>
      <c r="D81" s="525" t="s">
        <v>366</v>
      </c>
      <c r="E81" s="524" t="s">
        <v>274</v>
      </c>
      <c r="F81" s="524" t="s">
        <v>96</v>
      </c>
      <c r="G81" s="524" t="s">
        <v>359</v>
      </c>
      <c r="H81" s="524">
        <v>2</v>
      </c>
      <c r="I81" s="524">
        <v>2</v>
      </c>
      <c r="J81" s="593">
        <v>10</v>
      </c>
    </row>
    <row r="82" spans="1:10" ht="9.75" customHeight="1" x14ac:dyDescent="0.2">
      <c r="A82" s="1369"/>
      <c r="B82" s="1327"/>
      <c r="C82" s="1328"/>
      <c r="D82" s="525" t="s">
        <v>119</v>
      </c>
      <c r="E82" s="524" t="s">
        <v>274</v>
      </c>
      <c r="F82" s="524" t="s">
        <v>96</v>
      </c>
      <c r="G82" s="524" t="s">
        <v>359</v>
      </c>
      <c r="H82" s="524">
        <v>2</v>
      </c>
      <c r="I82" s="524">
        <v>2</v>
      </c>
      <c r="J82" s="593">
        <v>10</v>
      </c>
    </row>
    <row r="83" spans="1:10" ht="9.75" customHeight="1" x14ac:dyDescent="0.2">
      <c r="A83" s="1369"/>
      <c r="B83" s="1327"/>
      <c r="C83" s="1328"/>
      <c r="D83" s="525" t="s">
        <v>120</v>
      </c>
      <c r="E83" s="524" t="s">
        <v>274</v>
      </c>
      <c r="F83" s="524" t="s">
        <v>96</v>
      </c>
      <c r="G83" s="524" t="s">
        <v>359</v>
      </c>
      <c r="H83" s="524">
        <v>8</v>
      </c>
      <c r="I83" s="524">
        <v>1</v>
      </c>
      <c r="J83" s="593">
        <v>10</v>
      </c>
    </row>
    <row r="84" spans="1:10" ht="9.75" customHeight="1" x14ac:dyDescent="0.2">
      <c r="A84" s="1369"/>
      <c r="B84" s="1327"/>
      <c r="C84" s="1328"/>
      <c r="D84" s="525" t="s">
        <v>121</v>
      </c>
      <c r="E84" s="524" t="s">
        <v>274</v>
      </c>
      <c r="F84" s="524" t="s">
        <v>96</v>
      </c>
      <c r="G84" s="524" t="s">
        <v>359</v>
      </c>
      <c r="H84" s="524">
        <v>8</v>
      </c>
      <c r="I84" s="524">
        <v>1</v>
      </c>
      <c r="J84" s="593">
        <v>10</v>
      </c>
    </row>
    <row r="85" spans="1:10" ht="9.75" customHeight="1" x14ac:dyDescent="0.2">
      <c r="A85" s="1351"/>
      <c r="B85" s="1327"/>
      <c r="C85" s="1328"/>
      <c r="D85" s="525" t="s">
        <v>122</v>
      </c>
      <c r="E85" s="524" t="s">
        <v>274</v>
      </c>
      <c r="F85" s="524" t="s">
        <v>96</v>
      </c>
      <c r="G85" s="524" t="s">
        <v>359</v>
      </c>
      <c r="H85" s="524">
        <v>8</v>
      </c>
      <c r="I85" s="524">
        <v>1</v>
      </c>
      <c r="J85" s="593">
        <v>10</v>
      </c>
    </row>
    <row r="86" spans="1:10" ht="9.75" customHeight="1" x14ac:dyDescent="0.2">
      <c r="A86" s="1351"/>
      <c r="B86" s="1327"/>
      <c r="C86" s="1328"/>
      <c r="D86" s="525" t="s">
        <v>123</v>
      </c>
      <c r="E86" s="524" t="s">
        <v>274</v>
      </c>
      <c r="F86" s="524" t="s">
        <v>96</v>
      </c>
      <c r="G86" s="524" t="s">
        <v>359</v>
      </c>
      <c r="H86" s="524">
        <v>10</v>
      </c>
      <c r="I86" s="524">
        <v>1</v>
      </c>
      <c r="J86" s="593">
        <v>10</v>
      </c>
    </row>
    <row r="87" spans="1:10" ht="9.75" customHeight="1" x14ac:dyDescent="0.2">
      <c r="A87" s="1351"/>
      <c r="B87" s="1327"/>
      <c r="C87" s="1328"/>
      <c r="D87" s="525" t="s">
        <v>125</v>
      </c>
      <c r="E87" s="524" t="s">
        <v>274</v>
      </c>
      <c r="F87" s="524" t="s">
        <v>96</v>
      </c>
      <c r="G87" s="524" t="s">
        <v>359</v>
      </c>
      <c r="H87" s="524">
        <v>10</v>
      </c>
      <c r="I87" s="524">
        <v>1</v>
      </c>
      <c r="J87" s="593">
        <v>10</v>
      </c>
    </row>
    <row r="88" spans="1:10" ht="9.75" customHeight="1" x14ac:dyDescent="0.2">
      <c r="A88" s="1351"/>
      <c r="B88" s="1327"/>
      <c r="C88" s="1328"/>
      <c r="D88" s="525" t="s">
        <v>126</v>
      </c>
      <c r="E88" s="524" t="s">
        <v>274</v>
      </c>
      <c r="F88" s="524" t="s">
        <v>96</v>
      </c>
      <c r="G88" s="524" t="s">
        <v>359</v>
      </c>
      <c r="H88" s="524">
        <v>8</v>
      </c>
      <c r="I88" s="524">
        <v>1</v>
      </c>
      <c r="J88" s="593">
        <v>10</v>
      </c>
    </row>
    <row r="89" spans="1:10" ht="9.75" customHeight="1" x14ac:dyDescent="0.2">
      <c r="A89" s="1351"/>
      <c r="B89" s="1327"/>
      <c r="C89" s="1328"/>
      <c r="D89" s="525"/>
      <c r="E89" s="524"/>
      <c r="F89" s="524"/>
      <c r="G89" s="524"/>
      <c r="H89" s="524"/>
      <c r="I89" s="524"/>
      <c r="J89" s="524"/>
    </row>
    <row r="90" spans="1:10" ht="9.75" customHeight="1" x14ac:dyDescent="0.2">
      <c r="A90" s="1351"/>
      <c r="B90" s="1327"/>
      <c r="C90" s="1328"/>
      <c r="D90" s="525"/>
      <c r="E90" s="524"/>
      <c r="F90" s="524"/>
      <c r="G90" s="524"/>
      <c r="H90" s="524"/>
      <c r="I90" s="524"/>
      <c r="J90" s="524"/>
    </row>
    <row r="91" spans="1:10" ht="9.75" customHeight="1" x14ac:dyDescent="0.2">
      <c r="A91" s="1351"/>
      <c r="B91" s="1327"/>
      <c r="C91" s="1328"/>
      <c r="D91" s="525"/>
      <c r="E91" s="524"/>
      <c r="F91" s="524"/>
      <c r="G91" s="524"/>
      <c r="H91" s="524"/>
      <c r="I91" s="524"/>
      <c r="J91" s="524"/>
    </row>
    <row r="92" spans="1:10" ht="9.75" customHeight="1" x14ac:dyDescent="0.2">
      <c r="A92" s="1351"/>
      <c r="B92" s="1327"/>
      <c r="C92" s="1328"/>
      <c r="D92" s="531"/>
      <c r="E92" s="530"/>
      <c r="F92" s="530"/>
      <c r="G92" s="530"/>
      <c r="H92" s="530"/>
      <c r="I92" s="530"/>
      <c r="J92" s="530"/>
    </row>
    <row r="93" spans="1:10" ht="9.75" customHeight="1" x14ac:dyDescent="0.2">
      <c r="A93" s="1368"/>
      <c r="B93" s="1329"/>
      <c r="C93" s="1330"/>
      <c r="D93" s="523"/>
      <c r="E93" s="522"/>
      <c r="F93" s="522"/>
      <c r="G93" s="522"/>
      <c r="H93" s="522"/>
      <c r="I93" s="522"/>
      <c r="J93" s="522"/>
    </row>
    <row r="94" spans="1:10" ht="9.75" customHeight="1" x14ac:dyDescent="0.2">
      <c r="A94" s="1350" t="s">
        <v>308</v>
      </c>
      <c r="B94" s="1325">
        <v>21</v>
      </c>
      <c r="C94" s="1326"/>
      <c r="D94" s="527"/>
      <c r="E94" s="526"/>
      <c r="F94" s="526"/>
      <c r="G94" s="526"/>
      <c r="H94" s="526"/>
      <c r="I94" s="526"/>
      <c r="J94" s="526"/>
    </row>
    <row r="95" spans="1:10" ht="9.75" customHeight="1" x14ac:dyDescent="0.2">
      <c r="A95" s="1351"/>
      <c r="B95" s="1327"/>
      <c r="C95" s="1328"/>
      <c r="D95" s="525"/>
      <c r="E95" s="524"/>
      <c r="F95" s="524"/>
      <c r="G95" s="524"/>
      <c r="H95" s="524"/>
      <c r="I95" s="524"/>
      <c r="J95" s="524"/>
    </row>
    <row r="96" spans="1:10" ht="9.75" customHeight="1" x14ac:dyDescent="0.2">
      <c r="A96" s="1351"/>
      <c r="B96" s="1327"/>
      <c r="C96" s="1328"/>
      <c r="D96" s="525"/>
      <c r="E96" s="524"/>
      <c r="F96" s="524"/>
      <c r="G96" s="524"/>
      <c r="H96" s="524"/>
      <c r="I96" s="524"/>
      <c r="J96" s="524"/>
    </row>
    <row r="97" spans="1:10" ht="9.75" customHeight="1" x14ac:dyDescent="0.2">
      <c r="A97" s="1351"/>
      <c r="B97" s="1327"/>
      <c r="C97" s="1328"/>
      <c r="D97" s="525"/>
      <c r="E97" s="524"/>
      <c r="F97" s="524"/>
      <c r="G97" s="524"/>
      <c r="H97" s="524"/>
      <c r="I97" s="524"/>
      <c r="J97" s="524"/>
    </row>
    <row r="98" spans="1:10" ht="9.75" customHeight="1" x14ac:dyDescent="0.2">
      <c r="A98" s="1351"/>
      <c r="B98" s="1327"/>
      <c r="C98" s="1328"/>
      <c r="D98" s="525"/>
      <c r="E98" s="524"/>
      <c r="F98" s="524"/>
      <c r="G98" s="524"/>
      <c r="H98" s="524"/>
      <c r="I98" s="524"/>
      <c r="J98" s="524"/>
    </row>
    <row r="99" spans="1:10" ht="9.75" customHeight="1" x14ac:dyDescent="0.2">
      <c r="A99" s="1351"/>
      <c r="B99" s="1327"/>
      <c r="C99" s="1328"/>
      <c r="D99" s="525"/>
      <c r="E99" s="524"/>
      <c r="F99" s="524"/>
      <c r="G99" s="524"/>
      <c r="H99" s="524"/>
      <c r="I99" s="524"/>
      <c r="J99" s="524"/>
    </row>
    <row r="100" spans="1:10" ht="9.75" customHeight="1" x14ac:dyDescent="0.2">
      <c r="A100" s="1351"/>
      <c r="B100" s="1327"/>
      <c r="C100" s="1328"/>
      <c r="D100" s="525"/>
      <c r="E100" s="524"/>
      <c r="F100" s="524"/>
      <c r="G100" s="524"/>
      <c r="H100" s="524"/>
      <c r="I100" s="524"/>
      <c r="J100" s="524"/>
    </row>
    <row r="101" spans="1:10" ht="9.75" customHeight="1" x14ac:dyDescent="0.2">
      <c r="A101" s="1351"/>
      <c r="B101" s="1327"/>
      <c r="C101" s="1328"/>
      <c r="D101" s="525"/>
      <c r="E101" s="524"/>
      <c r="F101" s="524"/>
      <c r="G101" s="524"/>
      <c r="H101" s="524"/>
      <c r="I101" s="524"/>
      <c r="J101" s="524"/>
    </row>
    <row r="102" spans="1:10" ht="9.75" customHeight="1" x14ac:dyDescent="0.2">
      <c r="A102" s="1351"/>
      <c r="B102" s="1327"/>
      <c r="C102" s="1328"/>
      <c r="D102" s="525" t="s">
        <v>309</v>
      </c>
      <c r="E102" s="524" t="s">
        <v>274</v>
      </c>
      <c r="F102" s="524" t="s">
        <v>310</v>
      </c>
      <c r="G102" s="524" t="s">
        <v>293</v>
      </c>
      <c r="H102" s="524">
        <v>2</v>
      </c>
      <c r="I102" s="524">
        <v>1</v>
      </c>
      <c r="J102" s="524">
        <v>100</v>
      </c>
    </row>
    <row r="103" spans="1:10" ht="9.75" customHeight="1" x14ac:dyDescent="0.2">
      <c r="A103" s="1351"/>
      <c r="B103" s="1327"/>
      <c r="C103" s="1328"/>
      <c r="D103" s="525"/>
      <c r="E103" s="524"/>
      <c r="F103" s="524"/>
      <c r="G103" s="524"/>
      <c r="H103" s="524"/>
      <c r="I103" s="524"/>
      <c r="J103" s="524"/>
    </row>
    <row r="104" spans="1:10" ht="9.75" customHeight="1" x14ac:dyDescent="0.2">
      <c r="A104" s="1351"/>
      <c r="B104" s="1327"/>
      <c r="C104" s="1328"/>
      <c r="D104" s="525"/>
      <c r="E104" s="524"/>
      <c r="F104" s="524"/>
      <c r="G104" s="524"/>
      <c r="H104" s="524"/>
      <c r="I104" s="524"/>
      <c r="J104" s="524"/>
    </row>
    <row r="105" spans="1:10" ht="9.75" customHeight="1" x14ac:dyDescent="0.2">
      <c r="A105" s="1351"/>
      <c r="B105" s="1327"/>
      <c r="C105" s="1328"/>
      <c r="D105" s="525"/>
      <c r="E105" s="524"/>
      <c r="F105" s="524"/>
      <c r="G105" s="524"/>
      <c r="H105" s="524"/>
      <c r="I105" s="524"/>
      <c r="J105" s="524"/>
    </row>
    <row r="106" spans="1:10" ht="9.75" customHeight="1" x14ac:dyDescent="0.2">
      <c r="A106" s="1351"/>
      <c r="B106" s="1327"/>
      <c r="C106" s="1328"/>
      <c r="D106" s="525"/>
      <c r="E106" s="524"/>
      <c r="F106" s="524"/>
      <c r="G106" s="524"/>
      <c r="H106" s="524"/>
      <c r="I106" s="524"/>
      <c r="J106" s="524"/>
    </row>
    <row r="107" spans="1:10" ht="9.75" customHeight="1" x14ac:dyDescent="0.2">
      <c r="A107" s="1351"/>
      <c r="B107" s="1327"/>
      <c r="C107" s="1328"/>
      <c r="D107" s="525"/>
      <c r="E107" s="524"/>
      <c r="F107" s="524"/>
      <c r="G107" s="524"/>
      <c r="H107" s="524"/>
      <c r="I107" s="524"/>
      <c r="J107" s="524"/>
    </row>
    <row r="108" spans="1:10" ht="9.75" customHeight="1" x14ac:dyDescent="0.2">
      <c r="A108" s="1351"/>
      <c r="B108" s="1327"/>
      <c r="C108" s="1328"/>
      <c r="D108" s="525"/>
      <c r="E108" s="524"/>
      <c r="F108" s="524"/>
      <c r="G108" s="524"/>
      <c r="H108" s="524"/>
      <c r="I108" s="524"/>
      <c r="J108" s="524"/>
    </row>
    <row r="109" spans="1:10" ht="9.75" customHeight="1" x14ac:dyDescent="0.2">
      <c r="A109" s="1351"/>
      <c r="B109" s="1327"/>
      <c r="C109" s="1328"/>
      <c r="D109" s="525"/>
      <c r="E109" s="524"/>
      <c r="F109" s="524"/>
      <c r="G109" s="524"/>
      <c r="H109" s="524"/>
      <c r="I109" s="524"/>
      <c r="J109" s="524"/>
    </row>
    <row r="110" spans="1:10" ht="9.75" customHeight="1" x14ac:dyDescent="0.2">
      <c r="A110" s="1351"/>
      <c r="B110" s="1327"/>
      <c r="C110" s="1328"/>
      <c r="D110" s="525"/>
      <c r="E110" s="524"/>
      <c r="F110" s="524"/>
      <c r="G110" s="524"/>
      <c r="H110" s="524"/>
      <c r="I110" s="524"/>
      <c r="J110" s="524"/>
    </row>
    <row r="111" spans="1:10" ht="9.75" customHeight="1" x14ac:dyDescent="0.2">
      <c r="A111" s="1368"/>
      <c r="B111" s="1329"/>
      <c r="C111" s="1330"/>
      <c r="D111" s="529"/>
      <c r="E111" s="528"/>
      <c r="F111" s="528"/>
      <c r="G111" s="528"/>
      <c r="H111" s="528"/>
      <c r="I111" s="528"/>
      <c r="J111" s="528"/>
    </row>
    <row r="112" spans="1:10" ht="9.75" customHeight="1" x14ac:dyDescent="0.2">
      <c r="A112" s="1350" t="s">
        <v>311</v>
      </c>
      <c r="B112" s="1325">
        <v>20</v>
      </c>
      <c r="C112" s="1326"/>
      <c r="D112" s="527"/>
      <c r="E112" s="526"/>
      <c r="F112" s="526"/>
      <c r="G112" s="526"/>
      <c r="H112" s="526"/>
      <c r="I112" s="526"/>
      <c r="J112" s="526"/>
    </row>
    <row r="113" spans="1:10" ht="9.75" customHeight="1" x14ac:dyDescent="0.2">
      <c r="A113" s="1351"/>
      <c r="B113" s="1327"/>
      <c r="C113" s="1328"/>
      <c r="D113" s="525" t="s">
        <v>159</v>
      </c>
      <c r="E113" s="524" t="s">
        <v>274</v>
      </c>
      <c r="F113" s="524"/>
      <c r="G113" s="524" t="s">
        <v>133</v>
      </c>
      <c r="H113" s="524"/>
      <c r="I113" s="524">
        <v>60</v>
      </c>
      <c r="J113" s="524">
        <v>60</v>
      </c>
    </row>
    <row r="114" spans="1:10" ht="9.75" customHeight="1" x14ac:dyDescent="0.2">
      <c r="A114" s="1351"/>
      <c r="B114" s="1327"/>
      <c r="C114" s="1328"/>
      <c r="D114" s="525" t="s">
        <v>160</v>
      </c>
      <c r="E114" s="524" t="s">
        <v>274</v>
      </c>
      <c r="F114" s="524"/>
      <c r="G114" s="524" t="s">
        <v>133</v>
      </c>
      <c r="H114" s="524"/>
      <c r="I114" s="524">
        <v>20</v>
      </c>
      <c r="J114" s="524">
        <v>20</v>
      </c>
    </row>
    <row r="115" spans="1:10" ht="9.75" customHeight="1" x14ac:dyDescent="0.2">
      <c r="A115" s="1351"/>
      <c r="B115" s="1327"/>
      <c r="C115" s="1328"/>
      <c r="D115" s="525" t="s">
        <v>161</v>
      </c>
      <c r="E115" s="524" t="s">
        <v>274</v>
      </c>
      <c r="F115" s="524"/>
      <c r="G115" s="524" t="s">
        <v>133</v>
      </c>
      <c r="H115" s="524"/>
      <c r="I115" s="524">
        <v>30</v>
      </c>
      <c r="J115" s="524">
        <v>30</v>
      </c>
    </row>
    <row r="116" spans="1:10" ht="9.75" customHeight="1" x14ac:dyDescent="0.2">
      <c r="A116" s="1351"/>
      <c r="B116" s="1327"/>
      <c r="C116" s="1328"/>
      <c r="D116" s="525"/>
      <c r="E116" s="524"/>
      <c r="F116" s="524"/>
      <c r="G116" s="524"/>
      <c r="H116" s="524"/>
      <c r="I116" s="524"/>
      <c r="J116" s="524"/>
    </row>
    <row r="117" spans="1:10" ht="9.75" customHeight="1" x14ac:dyDescent="0.2">
      <c r="A117" s="1368"/>
      <c r="B117" s="1329"/>
      <c r="C117" s="1330"/>
      <c r="D117" s="523"/>
      <c r="E117" s="522"/>
      <c r="F117" s="522"/>
      <c r="G117" s="522"/>
      <c r="H117" s="522"/>
      <c r="I117" s="522"/>
      <c r="J117" s="522"/>
    </row>
    <row r="118" spans="1:10" ht="12" thickBot="1" x14ac:dyDescent="0.25">
      <c r="A118" s="514"/>
      <c r="B118" s="521"/>
      <c r="C118" s="519"/>
      <c r="D118" s="514"/>
      <c r="E118" s="514"/>
      <c r="F118" s="514"/>
      <c r="G118" s="514"/>
      <c r="H118" s="514"/>
      <c r="I118" s="514"/>
      <c r="J118" s="514"/>
    </row>
    <row r="119" spans="1:10" ht="12" thickBot="1" x14ac:dyDescent="0.25">
      <c r="A119" s="514" t="s">
        <v>312</v>
      </c>
      <c r="B119" s="521">
        <v>120</v>
      </c>
      <c r="C119" s="520"/>
      <c r="D119" s="514"/>
      <c r="E119" s="514"/>
      <c r="F119" s="514"/>
      <c r="G119" s="514"/>
      <c r="H119" s="514"/>
      <c r="I119" s="514"/>
      <c r="J119" s="514"/>
    </row>
    <row r="120" spans="1:10" x14ac:dyDescent="0.2">
      <c r="A120" s="514"/>
      <c r="B120" s="514"/>
      <c r="C120" s="519"/>
      <c r="D120" s="514"/>
      <c r="E120" s="514"/>
      <c r="F120" s="514"/>
      <c r="G120" s="514"/>
      <c r="H120" s="514"/>
      <c r="I120" s="514"/>
      <c r="J120" s="514"/>
    </row>
    <row r="121" spans="1:10" x14ac:dyDescent="0.2">
      <c r="A121" s="514"/>
      <c r="B121" s="514"/>
      <c r="C121" s="514"/>
      <c r="D121" s="514"/>
      <c r="E121" s="514"/>
      <c r="F121" s="514"/>
      <c r="G121" s="514"/>
      <c r="H121" s="514"/>
      <c r="I121" s="514"/>
      <c r="J121" s="514"/>
    </row>
    <row r="122" spans="1:10" x14ac:dyDescent="0.2">
      <c r="A122" s="514"/>
      <c r="B122" s="515"/>
      <c r="C122" s="514"/>
      <c r="D122" s="514"/>
      <c r="E122" s="514"/>
      <c r="F122" s="514"/>
      <c r="G122" s="514"/>
      <c r="H122" s="514"/>
      <c r="I122" s="514"/>
      <c r="J122" s="514"/>
    </row>
    <row r="123" spans="1:10" ht="11.25" customHeight="1" x14ac:dyDescent="0.2">
      <c r="A123" s="518"/>
      <c r="B123" s="518"/>
      <c r="C123" s="518"/>
      <c r="D123" s="518"/>
      <c r="E123" s="518"/>
      <c r="F123" s="518"/>
      <c r="G123" s="518"/>
      <c r="H123" s="518"/>
      <c r="I123" s="518"/>
      <c r="J123" s="518"/>
    </row>
    <row r="124" spans="1:10" ht="11.25" customHeight="1" x14ac:dyDescent="0.2">
      <c r="A124" s="518"/>
      <c r="B124" s="518"/>
      <c r="C124" s="518"/>
      <c r="D124" s="518"/>
      <c r="E124" s="518"/>
      <c r="F124" s="518"/>
      <c r="G124" s="518"/>
      <c r="H124" s="518"/>
      <c r="I124" s="518"/>
      <c r="J124" s="518"/>
    </row>
    <row r="125" spans="1:10" ht="11.25" customHeight="1" x14ac:dyDescent="0.2">
      <c r="A125" s="518"/>
      <c r="B125" s="518"/>
      <c r="C125" s="518"/>
      <c r="D125" s="518"/>
      <c r="E125" s="518"/>
      <c r="F125" s="518"/>
      <c r="G125" s="518"/>
      <c r="H125" s="518"/>
      <c r="I125" s="518"/>
      <c r="J125" s="518"/>
    </row>
    <row r="126" spans="1:10" ht="11.25" customHeight="1" x14ac:dyDescent="0.2">
      <c r="A126" s="518"/>
      <c r="B126" s="518"/>
      <c r="C126" s="518"/>
      <c r="D126" s="518"/>
      <c r="E126" s="518"/>
      <c r="F126" s="518"/>
      <c r="G126" s="518"/>
      <c r="H126" s="518"/>
      <c r="I126" s="518"/>
      <c r="J126" s="518"/>
    </row>
    <row r="127" spans="1:10" ht="11.25" customHeight="1" x14ac:dyDescent="0.2">
      <c r="A127" s="518"/>
      <c r="B127" s="518"/>
      <c r="C127" s="518"/>
      <c r="D127" s="518"/>
      <c r="E127" s="518"/>
      <c r="F127" s="518"/>
      <c r="G127" s="518"/>
      <c r="H127" s="518"/>
      <c r="I127" s="518"/>
      <c r="J127" s="518"/>
    </row>
    <row r="128" spans="1:10" ht="11.25" customHeight="1" x14ac:dyDescent="0.2">
      <c r="A128" s="518"/>
      <c r="B128" s="518"/>
      <c r="C128" s="518"/>
      <c r="D128" s="518"/>
      <c r="E128" s="518"/>
      <c r="F128" s="518"/>
      <c r="G128" s="518"/>
      <c r="H128" s="518"/>
      <c r="I128" s="518"/>
      <c r="J128" s="518"/>
    </row>
    <row r="129" spans="1:10" ht="11.25" customHeight="1" x14ac:dyDescent="0.2">
      <c r="A129" s="518"/>
      <c r="B129" s="518"/>
      <c r="C129" s="518"/>
      <c r="D129" s="518"/>
      <c r="E129" s="518"/>
      <c r="F129" s="518"/>
      <c r="G129" s="518"/>
      <c r="H129" s="518"/>
      <c r="I129" s="518"/>
      <c r="J129" s="518"/>
    </row>
    <row r="130" spans="1:10" ht="11.25" customHeight="1" x14ac:dyDescent="0.2">
      <c r="A130" s="518"/>
      <c r="B130" s="518"/>
      <c r="C130" s="518"/>
      <c r="D130" s="518"/>
      <c r="E130" s="518"/>
      <c r="F130" s="518"/>
      <c r="G130" s="518"/>
      <c r="H130" s="518"/>
      <c r="I130" s="518"/>
      <c r="J130" s="518"/>
    </row>
    <row r="131" spans="1:10" ht="11.25" customHeight="1" x14ac:dyDescent="0.2">
      <c r="A131" s="518"/>
      <c r="B131" s="518"/>
      <c r="C131" s="518"/>
      <c r="D131" s="518"/>
      <c r="E131" s="518"/>
      <c r="F131" s="518"/>
      <c r="G131" s="518"/>
      <c r="H131" s="518"/>
      <c r="I131" s="518"/>
      <c r="J131" s="518"/>
    </row>
    <row r="132" spans="1:10" ht="11.25" customHeight="1" x14ac:dyDescent="0.2">
      <c r="A132" s="518"/>
      <c r="B132" s="518"/>
      <c r="C132" s="518"/>
      <c r="D132" s="518"/>
      <c r="E132" s="518"/>
      <c r="F132" s="518"/>
      <c r="G132" s="518"/>
      <c r="H132" s="518"/>
      <c r="I132" s="518"/>
      <c r="J132" s="518"/>
    </row>
    <row r="133" spans="1:10" ht="11.25" customHeight="1" x14ac:dyDescent="0.2">
      <c r="A133" s="518"/>
      <c r="B133" s="518"/>
      <c r="C133" s="518"/>
      <c r="D133" s="518"/>
      <c r="E133" s="518"/>
      <c r="F133" s="518"/>
      <c r="G133" s="518"/>
      <c r="H133" s="518"/>
      <c r="I133" s="518"/>
      <c r="J133" s="518"/>
    </row>
    <row r="134" spans="1:10" ht="11.25" customHeight="1" x14ac:dyDescent="0.2">
      <c r="A134" s="518"/>
      <c r="B134" s="518"/>
      <c r="C134" s="518"/>
      <c r="D134" s="518"/>
      <c r="E134" s="518"/>
      <c r="F134" s="518"/>
      <c r="G134" s="518"/>
      <c r="H134" s="518"/>
      <c r="I134" s="518"/>
      <c r="J134" s="518"/>
    </row>
    <row r="135" spans="1:10" ht="11.25" customHeight="1" x14ac:dyDescent="0.2">
      <c r="A135" s="518"/>
      <c r="B135" s="518"/>
      <c r="C135" s="518"/>
      <c r="D135" s="518"/>
      <c r="E135" s="518"/>
      <c r="F135" s="518"/>
      <c r="G135" s="518"/>
      <c r="H135" s="518"/>
      <c r="I135" s="518"/>
      <c r="J135" s="518"/>
    </row>
    <row r="136" spans="1:10" ht="11.25" customHeight="1" x14ac:dyDescent="0.2">
      <c r="A136" s="518"/>
      <c r="B136" s="518"/>
      <c r="C136" s="518"/>
      <c r="D136" s="518"/>
      <c r="E136" s="518"/>
      <c r="F136" s="518"/>
      <c r="G136" s="518"/>
      <c r="H136" s="518"/>
      <c r="I136" s="518"/>
      <c r="J136" s="518"/>
    </row>
    <row r="137" spans="1:10" ht="11.25" customHeight="1" x14ac:dyDescent="0.2">
      <c r="A137" s="518"/>
      <c r="B137" s="518"/>
      <c r="C137" s="518"/>
      <c r="D137" s="518"/>
      <c r="E137" s="518"/>
      <c r="F137" s="518"/>
      <c r="G137" s="518"/>
      <c r="H137" s="518"/>
      <c r="I137" s="518"/>
      <c r="J137" s="518"/>
    </row>
    <row r="138" spans="1:10" ht="11.25" customHeight="1" x14ac:dyDescent="0.2">
      <c r="A138" s="518"/>
      <c r="B138" s="518"/>
      <c r="C138" s="518"/>
      <c r="D138" s="518"/>
      <c r="E138" s="518"/>
      <c r="F138" s="518"/>
      <c r="G138" s="518"/>
      <c r="H138" s="518"/>
      <c r="I138" s="518"/>
      <c r="J138" s="518"/>
    </row>
    <row r="139" spans="1:10" ht="11.25" customHeight="1" x14ac:dyDescent="0.2">
      <c r="A139" s="517"/>
      <c r="B139" s="517"/>
      <c r="C139" s="517"/>
      <c r="D139" s="517"/>
      <c r="E139" s="517"/>
      <c r="F139" s="517"/>
      <c r="G139" s="517"/>
      <c r="H139" s="517"/>
      <c r="I139" s="517"/>
      <c r="J139" s="517"/>
    </row>
    <row r="140" spans="1:10" ht="11.25" customHeight="1" x14ac:dyDescent="0.2">
      <c r="A140" s="517"/>
      <c r="B140" s="517"/>
      <c r="C140" s="517"/>
      <c r="D140" s="517"/>
      <c r="E140" s="517"/>
      <c r="F140" s="517"/>
      <c r="G140" s="517"/>
      <c r="H140" s="517"/>
      <c r="I140" s="517"/>
      <c r="J140" s="517"/>
    </row>
    <row r="141" spans="1:10" ht="11.25" customHeight="1" x14ac:dyDescent="0.2">
      <c r="A141" s="517"/>
      <c r="B141" s="517"/>
      <c r="C141" s="517"/>
      <c r="D141" s="517"/>
      <c r="E141" s="517"/>
      <c r="F141" s="517"/>
      <c r="G141" s="517"/>
      <c r="H141" s="517"/>
      <c r="I141" s="517"/>
      <c r="J141" s="517"/>
    </row>
    <row r="142" spans="1:10" ht="11.25" customHeight="1" x14ac:dyDescent="0.2">
      <c r="A142" s="517"/>
      <c r="B142" s="517"/>
      <c r="C142" s="517"/>
      <c r="D142" s="517"/>
      <c r="E142" s="517"/>
      <c r="F142" s="517"/>
      <c r="G142" s="517"/>
      <c r="H142" s="517"/>
      <c r="I142" s="517"/>
      <c r="J142" s="517"/>
    </row>
    <row r="143" spans="1:10" ht="11.25" customHeight="1" x14ac:dyDescent="0.2">
      <c r="A143" s="516"/>
      <c r="B143" s="516"/>
      <c r="C143" s="516"/>
      <c r="D143" s="516"/>
      <c r="E143" s="516"/>
      <c r="F143" s="516"/>
      <c r="G143" s="516"/>
      <c r="H143" s="516"/>
      <c r="I143" s="516"/>
      <c r="J143" s="516"/>
    </row>
    <row r="144" spans="1:10" ht="11.25" customHeight="1" x14ac:dyDescent="0.2">
      <c r="A144" s="516"/>
      <c r="B144" s="516"/>
      <c r="C144" s="516"/>
      <c r="D144" s="516"/>
      <c r="E144" s="516"/>
      <c r="F144" s="516"/>
      <c r="G144" s="516"/>
      <c r="H144" s="516"/>
      <c r="I144" s="516"/>
      <c r="J144" s="516"/>
    </row>
    <row r="145" spans="1:10" ht="11.25" customHeight="1" x14ac:dyDescent="0.2">
      <c r="A145" s="516"/>
      <c r="B145" s="516"/>
      <c r="C145" s="516"/>
      <c r="D145" s="516"/>
      <c r="E145" s="516"/>
      <c r="F145" s="516"/>
      <c r="G145" s="516"/>
      <c r="H145" s="516"/>
      <c r="I145" s="516"/>
      <c r="J145" s="516"/>
    </row>
    <row r="146" spans="1:10" ht="11.25" customHeight="1" x14ac:dyDescent="0.2">
      <c r="A146" s="516"/>
      <c r="B146" s="516"/>
      <c r="C146" s="516"/>
      <c r="D146" s="516"/>
      <c r="E146" s="516"/>
      <c r="F146" s="516"/>
      <c r="G146" s="516"/>
      <c r="H146" s="516"/>
      <c r="I146" s="516"/>
      <c r="J146" s="516"/>
    </row>
    <row r="147" spans="1:10" x14ac:dyDescent="0.2">
      <c r="A147" s="514"/>
      <c r="B147" s="515"/>
      <c r="C147" s="514"/>
      <c r="D147" s="514"/>
      <c r="E147" s="514"/>
      <c r="F147" s="514"/>
      <c r="G147" s="514"/>
      <c r="H147" s="514"/>
      <c r="I147" s="514"/>
      <c r="J147" s="514"/>
    </row>
    <row r="148" spans="1:10" x14ac:dyDescent="0.2">
      <c r="A148" s="514"/>
      <c r="B148" s="515"/>
      <c r="C148" s="514"/>
      <c r="D148" s="514"/>
      <c r="E148" s="514"/>
      <c r="F148" s="514"/>
      <c r="G148" s="514"/>
      <c r="H148" s="514"/>
      <c r="I148" s="514"/>
      <c r="J148" s="514"/>
    </row>
    <row r="149" spans="1:10" x14ac:dyDescent="0.2">
      <c r="A149" s="514"/>
      <c r="B149" s="515"/>
      <c r="C149" s="514"/>
      <c r="D149" s="514"/>
      <c r="E149" s="514"/>
      <c r="F149" s="514"/>
      <c r="G149" s="514"/>
      <c r="H149" s="514"/>
      <c r="I149" s="514"/>
      <c r="J149" s="514"/>
    </row>
    <row r="150" spans="1:10" x14ac:dyDescent="0.2">
      <c r="A150" s="514"/>
      <c r="B150" s="515"/>
      <c r="C150" s="514"/>
      <c r="D150" s="514"/>
      <c r="E150" s="514"/>
      <c r="F150" s="514"/>
      <c r="G150" s="514"/>
      <c r="H150" s="514"/>
      <c r="I150" s="514"/>
      <c r="J150" s="514"/>
    </row>
    <row r="151" spans="1:10" x14ac:dyDescent="0.2">
      <c r="A151" s="514"/>
      <c r="B151" s="515"/>
      <c r="C151" s="514"/>
      <c r="D151" s="514"/>
      <c r="E151" s="514"/>
      <c r="F151" s="514"/>
      <c r="G151" s="514"/>
      <c r="H151" s="514"/>
      <c r="I151" s="514"/>
      <c r="J151" s="514"/>
    </row>
    <row r="152" spans="1:10" x14ac:dyDescent="0.2">
      <c r="A152" s="514"/>
      <c r="B152" s="515"/>
      <c r="C152" s="514"/>
      <c r="D152" s="514"/>
      <c r="E152" s="514"/>
      <c r="F152" s="514"/>
      <c r="G152" s="514"/>
      <c r="H152" s="514"/>
      <c r="I152" s="514"/>
      <c r="J152" s="514"/>
    </row>
    <row r="153" spans="1:10" x14ac:dyDescent="0.2">
      <c r="A153" s="514"/>
      <c r="B153" s="515"/>
      <c r="C153" s="514"/>
      <c r="D153" s="514"/>
      <c r="E153" s="514"/>
      <c r="F153" s="514"/>
      <c r="G153" s="514"/>
      <c r="H153" s="514"/>
      <c r="I153" s="514"/>
      <c r="J153" s="514"/>
    </row>
    <row r="154" spans="1:10" x14ac:dyDescent="0.2">
      <c r="A154" s="514"/>
      <c r="B154" s="515"/>
      <c r="C154" s="514"/>
      <c r="D154" s="514"/>
      <c r="E154" s="514"/>
      <c r="F154" s="514"/>
      <c r="G154" s="514"/>
      <c r="H154" s="514"/>
      <c r="I154" s="514"/>
      <c r="J154" s="514"/>
    </row>
    <row r="155" spans="1:10" x14ac:dyDescent="0.2">
      <c r="A155" s="514"/>
      <c r="B155" s="515"/>
      <c r="C155" s="514"/>
      <c r="D155" s="514"/>
      <c r="E155" s="514"/>
      <c r="F155" s="514"/>
      <c r="G155" s="514"/>
      <c r="H155" s="514"/>
      <c r="I155" s="514"/>
      <c r="J155" s="514"/>
    </row>
    <row r="156" spans="1:10" x14ac:dyDescent="0.2">
      <c r="A156" s="514"/>
      <c r="B156" s="515"/>
      <c r="C156" s="514"/>
      <c r="D156" s="514"/>
      <c r="E156" s="514"/>
      <c r="F156" s="514"/>
      <c r="G156" s="514"/>
      <c r="H156" s="514"/>
      <c r="I156" s="514"/>
      <c r="J156" s="514"/>
    </row>
    <row r="157" spans="1:10" x14ac:dyDescent="0.2">
      <c r="A157" s="514"/>
      <c r="B157" s="515"/>
      <c r="C157" s="514"/>
      <c r="D157" s="514"/>
      <c r="E157" s="514"/>
      <c r="F157" s="514"/>
      <c r="G157" s="514"/>
      <c r="H157" s="514"/>
      <c r="I157" s="514"/>
      <c r="J157" s="514"/>
    </row>
    <row r="158" spans="1:10" x14ac:dyDescent="0.2">
      <c r="A158" s="514"/>
      <c r="B158" s="515"/>
      <c r="C158" s="514"/>
      <c r="D158" s="514"/>
      <c r="E158" s="514"/>
      <c r="F158" s="514"/>
      <c r="G158" s="514"/>
      <c r="H158" s="514"/>
      <c r="I158" s="514"/>
      <c r="J158" s="514"/>
    </row>
    <row r="159" spans="1:10" x14ac:dyDescent="0.2">
      <c r="A159" s="514"/>
      <c r="B159" s="515"/>
      <c r="C159" s="514"/>
      <c r="D159" s="514"/>
      <c r="E159" s="514"/>
      <c r="F159" s="514"/>
      <c r="G159" s="514"/>
      <c r="H159" s="514"/>
      <c r="I159" s="514"/>
      <c r="J159" s="514"/>
    </row>
    <row r="160" spans="1:10" x14ac:dyDescent="0.2">
      <c r="A160" s="514"/>
      <c r="B160" s="515"/>
      <c r="C160" s="514"/>
      <c r="D160" s="514"/>
      <c r="E160" s="514"/>
      <c r="F160" s="514"/>
      <c r="G160" s="514"/>
      <c r="H160" s="514"/>
      <c r="I160" s="514"/>
      <c r="J160" s="514"/>
    </row>
    <row r="161" spans="1:10" x14ac:dyDescent="0.2">
      <c r="A161" s="514"/>
      <c r="B161" s="515"/>
      <c r="C161" s="514"/>
      <c r="D161" s="514"/>
      <c r="E161" s="514"/>
      <c r="F161" s="514"/>
      <c r="G161" s="514"/>
      <c r="H161" s="514"/>
      <c r="I161" s="514"/>
      <c r="J161" s="514"/>
    </row>
    <row r="162" spans="1:10" x14ac:dyDescent="0.2">
      <c r="A162" s="514"/>
      <c r="B162" s="515"/>
      <c r="C162" s="514"/>
      <c r="D162" s="514"/>
      <c r="E162" s="514"/>
      <c r="F162" s="514"/>
      <c r="G162" s="514"/>
      <c r="H162" s="514"/>
      <c r="I162" s="514"/>
      <c r="J162" s="514"/>
    </row>
    <row r="163" spans="1:10" x14ac:dyDescent="0.2">
      <c r="A163" s="514"/>
      <c r="B163" s="515"/>
      <c r="C163" s="514"/>
      <c r="D163" s="514"/>
      <c r="E163" s="514"/>
      <c r="F163" s="514"/>
      <c r="G163" s="514"/>
      <c r="H163" s="514"/>
      <c r="I163" s="514"/>
      <c r="J163" s="514"/>
    </row>
    <row r="164" spans="1:10" x14ac:dyDescent="0.2">
      <c r="A164" s="514"/>
      <c r="B164" s="515"/>
      <c r="C164" s="514"/>
      <c r="D164" s="514"/>
      <c r="E164" s="514"/>
      <c r="F164" s="514"/>
      <c r="G164" s="514"/>
      <c r="H164" s="514"/>
      <c r="I164" s="514"/>
      <c r="J164" s="514"/>
    </row>
    <row r="165" spans="1:10" x14ac:dyDescent="0.2">
      <c r="A165" s="514"/>
      <c r="B165" s="515"/>
      <c r="C165" s="514"/>
      <c r="D165" s="514"/>
      <c r="E165" s="514"/>
      <c r="F165" s="514"/>
      <c r="G165" s="514"/>
      <c r="H165" s="514"/>
      <c r="I165" s="514"/>
      <c r="J165" s="514"/>
    </row>
    <row r="166" spans="1:10" x14ac:dyDescent="0.2">
      <c r="A166" s="514"/>
      <c r="B166" s="515"/>
      <c r="C166" s="514"/>
      <c r="D166" s="514"/>
      <c r="E166" s="514"/>
      <c r="F166" s="514"/>
      <c r="G166" s="514"/>
      <c r="H166" s="514"/>
      <c r="I166" s="514"/>
      <c r="J166" s="514"/>
    </row>
    <row r="167" spans="1:10" x14ac:dyDescent="0.2">
      <c r="A167" s="514"/>
      <c r="B167" s="515"/>
      <c r="C167" s="514"/>
      <c r="D167" s="514"/>
      <c r="E167" s="514"/>
      <c r="F167" s="514"/>
      <c r="G167" s="514"/>
      <c r="H167" s="514"/>
      <c r="I167" s="514"/>
      <c r="J167" s="514"/>
    </row>
    <row r="168" spans="1:10" x14ac:dyDescent="0.2">
      <c r="A168" s="514"/>
      <c r="B168" s="515"/>
      <c r="C168" s="514"/>
      <c r="D168" s="514"/>
      <c r="E168" s="514"/>
      <c r="F168" s="514"/>
      <c r="G168" s="514"/>
      <c r="H168" s="514"/>
      <c r="I168" s="514"/>
      <c r="J168" s="514"/>
    </row>
    <row r="169" spans="1:10" x14ac:dyDescent="0.2">
      <c r="A169" s="514"/>
      <c r="B169" s="515"/>
      <c r="C169" s="514"/>
      <c r="D169" s="514"/>
      <c r="E169" s="514"/>
      <c r="F169" s="514"/>
      <c r="G169" s="514"/>
      <c r="H169" s="514"/>
      <c r="I169" s="514"/>
      <c r="J169" s="514"/>
    </row>
    <row r="170" spans="1:10" x14ac:dyDescent="0.2">
      <c r="A170" s="514"/>
      <c r="B170" s="515"/>
      <c r="C170" s="514"/>
      <c r="D170" s="514"/>
      <c r="E170" s="514"/>
      <c r="F170" s="514"/>
      <c r="G170" s="514"/>
      <c r="H170" s="514"/>
      <c r="I170" s="514"/>
      <c r="J170" s="514"/>
    </row>
    <row r="171" spans="1:10" x14ac:dyDescent="0.2">
      <c r="A171" s="514"/>
      <c r="B171" s="515"/>
      <c r="C171" s="514"/>
      <c r="D171" s="514"/>
      <c r="E171" s="514"/>
      <c r="F171" s="514"/>
      <c r="G171" s="514"/>
      <c r="H171" s="514"/>
      <c r="I171" s="514"/>
      <c r="J171" s="514"/>
    </row>
    <row r="172" spans="1:10" x14ac:dyDescent="0.2">
      <c r="A172" s="514"/>
      <c r="B172" s="515"/>
      <c r="C172" s="514"/>
      <c r="D172" s="514"/>
      <c r="E172" s="514"/>
      <c r="F172" s="514"/>
      <c r="G172" s="514"/>
      <c r="H172" s="514"/>
      <c r="I172" s="514"/>
      <c r="J172" s="514"/>
    </row>
    <row r="173" spans="1:10" x14ac:dyDescent="0.2">
      <c r="A173" s="514"/>
      <c r="B173" s="515"/>
      <c r="C173" s="514"/>
      <c r="D173" s="514"/>
      <c r="E173" s="514"/>
      <c r="F173" s="514"/>
      <c r="G173" s="514"/>
      <c r="H173" s="514"/>
      <c r="I173" s="514"/>
      <c r="J173" s="514"/>
    </row>
    <row r="174" spans="1:10" x14ac:dyDescent="0.2">
      <c r="A174" s="514"/>
      <c r="B174" s="515"/>
      <c r="C174" s="514"/>
      <c r="D174" s="514"/>
      <c r="E174" s="514"/>
      <c r="F174" s="514"/>
      <c r="G174" s="514"/>
      <c r="H174" s="514"/>
      <c r="I174" s="514"/>
      <c r="J174" s="514"/>
    </row>
    <row r="175" spans="1:10" x14ac:dyDescent="0.2">
      <c r="A175" s="514"/>
      <c r="B175" s="515"/>
      <c r="C175" s="514"/>
      <c r="D175" s="514"/>
      <c r="E175" s="514"/>
      <c r="F175" s="514"/>
      <c r="G175" s="514"/>
      <c r="H175" s="514"/>
      <c r="I175" s="514"/>
      <c r="J175" s="514"/>
    </row>
    <row r="176" spans="1:10" x14ac:dyDescent="0.2">
      <c r="A176" s="514"/>
      <c r="B176" s="515"/>
      <c r="C176" s="514"/>
      <c r="D176" s="514"/>
      <c r="E176" s="514"/>
      <c r="F176" s="514"/>
      <c r="G176" s="514"/>
      <c r="H176" s="514"/>
      <c r="I176" s="514"/>
      <c r="J176" s="514"/>
    </row>
    <row r="177" spans="1:10" x14ac:dyDescent="0.2">
      <c r="A177" s="514"/>
      <c r="B177" s="515"/>
      <c r="C177" s="514"/>
      <c r="D177" s="514"/>
      <c r="E177" s="514"/>
      <c r="F177" s="514"/>
      <c r="G177" s="514"/>
      <c r="H177" s="514"/>
      <c r="I177" s="514"/>
      <c r="J177" s="514"/>
    </row>
    <row r="178" spans="1:10" x14ac:dyDescent="0.2">
      <c r="A178" s="514"/>
      <c r="B178" s="515"/>
      <c r="C178" s="514"/>
      <c r="D178" s="514"/>
      <c r="E178" s="514"/>
      <c r="F178" s="514"/>
      <c r="G178" s="514"/>
      <c r="H178" s="514"/>
      <c r="I178" s="514"/>
      <c r="J178" s="514"/>
    </row>
    <row r="179" spans="1:10" x14ac:dyDescent="0.2">
      <c r="B179" s="441"/>
      <c r="C179" s="440"/>
    </row>
    <row r="180" spans="1:10" x14ac:dyDescent="0.2">
      <c r="B180" s="441"/>
      <c r="C180" s="440"/>
    </row>
    <row r="181" spans="1:10" x14ac:dyDescent="0.2">
      <c r="B181" s="441"/>
      <c r="C181" s="440"/>
    </row>
    <row r="182" spans="1:10" x14ac:dyDescent="0.2">
      <c r="B182" s="441"/>
      <c r="C182" s="440"/>
    </row>
    <row r="183" spans="1:10" x14ac:dyDescent="0.2">
      <c r="B183" s="441"/>
      <c r="C183" s="440"/>
    </row>
    <row r="184" spans="1:10" x14ac:dyDescent="0.2">
      <c r="B184" s="441"/>
      <c r="C184" s="440"/>
    </row>
    <row r="185" spans="1:10" x14ac:dyDescent="0.2">
      <c r="B185" s="441"/>
      <c r="C185" s="440"/>
    </row>
    <row r="186" spans="1:10" x14ac:dyDescent="0.2">
      <c r="B186" s="441"/>
      <c r="C186" s="440"/>
    </row>
    <row r="187" spans="1:10" x14ac:dyDescent="0.2">
      <c r="B187" s="441"/>
      <c r="C187" s="440"/>
    </row>
    <row r="188" spans="1:10" x14ac:dyDescent="0.2">
      <c r="B188" s="441"/>
      <c r="C188" s="440"/>
    </row>
    <row r="189" spans="1:10" x14ac:dyDescent="0.2">
      <c r="B189" s="441"/>
      <c r="C189" s="440"/>
    </row>
    <row r="190" spans="1:10" x14ac:dyDescent="0.2">
      <c r="B190" s="441"/>
      <c r="C190" s="440"/>
    </row>
    <row r="191" spans="1:10" x14ac:dyDescent="0.2">
      <c r="B191" s="441"/>
      <c r="C191" s="440"/>
    </row>
    <row r="192" spans="1:10" x14ac:dyDescent="0.2">
      <c r="B192" s="441"/>
      <c r="C192" s="440"/>
    </row>
    <row r="193" spans="2:3" x14ac:dyDescent="0.2">
      <c r="B193" s="441"/>
      <c r="C193" s="440"/>
    </row>
    <row r="194" spans="2:3" x14ac:dyDescent="0.2">
      <c r="B194" s="441"/>
      <c r="C194" s="440"/>
    </row>
    <row r="195" spans="2:3" x14ac:dyDescent="0.2">
      <c r="B195" s="441"/>
      <c r="C195" s="440"/>
    </row>
    <row r="196" spans="2:3" x14ac:dyDescent="0.2">
      <c r="B196" s="441"/>
      <c r="C196" s="440"/>
    </row>
    <row r="197" spans="2:3" x14ac:dyDescent="0.2">
      <c r="B197" s="441"/>
      <c r="C197" s="440"/>
    </row>
    <row r="198" spans="2:3" x14ac:dyDescent="0.2">
      <c r="B198" s="441"/>
      <c r="C198" s="440"/>
    </row>
    <row r="199" spans="2:3" x14ac:dyDescent="0.2">
      <c r="B199" s="441"/>
      <c r="C199" s="440"/>
    </row>
    <row r="200" spans="2:3" x14ac:dyDescent="0.2">
      <c r="B200" s="441"/>
      <c r="C200" s="440"/>
    </row>
    <row r="201" spans="2:3" x14ac:dyDescent="0.2">
      <c r="B201" s="441"/>
      <c r="C201" s="440"/>
    </row>
    <row r="202" spans="2:3" x14ac:dyDescent="0.2">
      <c r="B202" s="441"/>
      <c r="C202" s="440"/>
    </row>
    <row r="203" spans="2:3" x14ac:dyDescent="0.2">
      <c r="B203" s="441"/>
      <c r="C203" s="440"/>
    </row>
    <row r="204" spans="2:3" x14ac:dyDescent="0.2">
      <c r="B204" s="441"/>
      <c r="C204" s="440"/>
    </row>
    <row r="205" spans="2:3" x14ac:dyDescent="0.2">
      <c r="B205" s="441"/>
      <c r="C205" s="440"/>
    </row>
    <row r="206" spans="2:3" x14ac:dyDescent="0.2">
      <c r="B206" s="441"/>
      <c r="C206" s="440"/>
    </row>
    <row r="207" spans="2:3" x14ac:dyDescent="0.2">
      <c r="B207" s="441"/>
      <c r="C207" s="440"/>
    </row>
    <row r="208" spans="2:3" x14ac:dyDescent="0.2">
      <c r="B208" s="441"/>
      <c r="C208" s="440"/>
    </row>
    <row r="209" spans="2:3" x14ac:dyDescent="0.2">
      <c r="B209" s="441"/>
      <c r="C209" s="440"/>
    </row>
    <row r="210" spans="2:3" x14ac:dyDescent="0.2">
      <c r="B210" s="441"/>
      <c r="C210" s="440"/>
    </row>
    <row r="211" spans="2:3" x14ac:dyDescent="0.2">
      <c r="B211" s="441"/>
      <c r="C211" s="440"/>
    </row>
    <row r="212" spans="2:3" x14ac:dyDescent="0.2">
      <c r="B212" s="441"/>
      <c r="C212" s="440"/>
    </row>
    <row r="213" spans="2:3" x14ac:dyDescent="0.2">
      <c r="B213" s="441"/>
      <c r="C213" s="440"/>
    </row>
    <row r="214" spans="2:3" x14ac:dyDescent="0.2">
      <c r="B214" s="441"/>
      <c r="C214" s="440"/>
    </row>
    <row r="215" spans="2:3" x14ac:dyDescent="0.2">
      <c r="B215" s="441"/>
      <c r="C215" s="440"/>
    </row>
    <row r="216" spans="2:3" x14ac:dyDescent="0.2">
      <c r="B216" s="441"/>
      <c r="C216" s="440"/>
    </row>
    <row r="217" spans="2:3" x14ac:dyDescent="0.2">
      <c r="B217" s="441"/>
      <c r="C217" s="440"/>
    </row>
    <row r="218" spans="2:3" x14ac:dyDescent="0.2">
      <c r="B218" s="441"/>
      <c r="C218" s="440"/>
    </row>
    <row r="219" spans="2:3" x14ac:dyDescent="0.2">
      <c r="B219" s="441"/>
      <c r="C219" s="440"/>
    </row>
    <row r="220" spans="2:3" x14ac:dyDescent="0.2">
      <c r="B220" s="441"/>
      <c r="C220" s="440"/>
    </row>
    <row r="221" spans="2:3" x14ac:dyDescent="0.2">
      <c r="B221" s="441"/>
      <c r="C221" s="440"/>
    </row>
    <row r="222" spans="2:3" x14ac:dyDescent="0.2">
      <c r="B222" s="441"/>
      <c r="C222" s="440"/>
    </row>
    <row r="223" spans="2:3" x14ac:dyDescent="0.2">
      <c r="B223" s="441"/>
      <c r="C223" s="440"/>
    </row>
    <row r="224" spans="2:3" x14ac:dyDescent="0.2">
      <c r="B224" s="441"/>
      <c r="C224" s="440"/>
    </row>
    <row r="225" spans="2:3" x14ac:dyDescent="0.2">
      <c r="B225" s="441"/>
      <c r="C225" s="440"/>
    </row>
    <row r="226" spans="2:3" x14ac:dyDescent="0.2">
      <c r="B226" s="441"/>
      <c r="C226" s="440"/>
    </row>
    <row r="227" spans="2:3" x14ac:dyDescent="0.2">
      <c r="B227" s="441"/>
      <c r="C227" s="440"/>
    </row>
    <row r="228" spans="2:3" x14ac:dyDescent="0.2">
      <c r="B228" s="441"/>
      <c r="C228" s="440"/>
    </row>
    <row r="229" spans="2:3" x14ac:dyDescent="0.2">
      <c r="B229" s="441"/>
      <c r="C229" s="440"/>
    </row>
    <row r="230" spans="2:3" x14ac:dyDescent="0.2">
      <c r="B230" s="441"/>
      <c r="C230" s="440"/>
    </row>
    <row r="231" spans="2:3" x14ac:dyDescent="0.2">
      <c r="B231" s="441"/>
      <c r="C231" s="440"/>
    </row>
    <row r="232" spans="2:3" x14ac:dyDescent="0.2">
      <c r="B232" s="441"/>
      <c r="C232" s="440"/>
    </row>
    <row r="233" spans="2:3" x14ac:dyDescent="0.2">
      <c r="B233" s="441"/>
      <c r="C233" s="440"/>
    </row>
    <row r="234" spans="2:3" x14ac:dyDescent="0.2">
      <c r="B234" s="441"/>
      <c r="C234" s="440"/>
    </row>
    <row r="235" spans="2:3" x14ac:dyDescent="0.2">
      <c r="B235" s="441"/>
      <c r="C235" s="440"/>
    </row>
    <row r="236" spans="2:3" x14ac:dyDescent="0.2">
      <c r="B236" s="441"/>
      <c r="C236" s="440"/>
    </row>
    <row r="237" spans="2:3" x14ac:dyDescent="0.2">
      <c r="B237" s="441"/>
      <c r="C237" s="440"/>
    </row>
    <row r="238" spans="2:3" x14ac:dyDescent="0.2">
      <c r="B238" s="441"/>
      <c r="C238" s="440"/>
    </row>
    <row r="239" spans="2:3" x14ac:dyDescent="0.2">
      <c r="B239" s="441"/>
      <c r="C239" s="440"/>
    </row>
    <row r="240" spans="2:3" x14ac:dyDescent="0.2">
      <c r="B240" s="441"/>
      <c r="C240" s="440"/>
    </row>
    <row r="241" spans="2:3" x14ac:dyDescent="0.2">
      <c r="B241" s="441"/>
      <c r="C241" s="440"/>
    </row>
    <row r="242" spans="2:3" x14ac:dyDescent="0.2">
      <c r="B242" s="441"/>
      <c r="C242" s="440"/>
    </row>
    <row r="243" spans="2:3" x14ac:dyDescent="0.2">
      <c r="B243" s="441"/>
      <c r="C243" s="440"/>
    </row>
    <row r="244" spans="2:3" x14ac:dyDescent="0.2">
      <c r="B244" s="441"/>
      <c r="C244" s="440"/>
    </row>
    <row r="245" spans="2:3" x14ac:dyDescent="0.2">
      <c r="B245" s="441"/>
      <c r="C245" s="440"/>
    </row>
    <row r="246" spans="2:3" x14ac:dyDescent="0.2">
      <c r="B246" s="441"/>
      <c r="C246" s="440"/>
    </row>
    <row r="247" spans="2:3" x14ac:dyDescent="0.2">
      <c r="B247" s="441"/>
      <c r="C247" s="440"/>
    </row>
    <row r="248" spans="2:3" x14ac:dyDescent="0.2">
      <c r="B248" s="441"/>
      <c r="C248" s="440"/>
    </row>
    <row r="249" spans="2:3" x14ac:dyDescent="0.2">
      <c r="B249" s="441"/>
      <c r="C249" s="440"/>
    </row>
    <row r="250" spans="2:3" x14ac:dyDescent="0.2">
      <c r="B250" s="441"/>
      <c r="C250" s="440"/>
    </row>
    <row r="251" spans="2:3" x14ac:dyDescent="0.2">
      <c r="B251" s="441"/>
      <c r="C251" s="440"/>
    </row>
    <row r="252" spans="2:3" x14ac:dyDescent="0.2">
      <c r="B252" s="441"/>
      <c r="C252" s="440"/>
    </row>
    <row r="253" spans="2:3" x14ac:dyDescent="0.2">
      <c r="B253" s="441"/>
      <c r="C253" s="440"/>
    </row>
    <row r="254" spans="2:3" x14ac:dyDescent="0.2">
      <c r="B254" s="441"/>
      <c r="C254" s="440"/>
    </row>
    <row r="255" spans="2:3" x14ac:dyDescent="0.2">
      <c r="B255" s="441"/>
      <c r="C255" s="440"/>
    </row>
    <row r="256" spans="2:3" x14ac:dyDescent="0.2">
      <c r="B256" s="441"/>
      <c r="C256" s="440"/>
    </row>
    <row r="257" spans="2:3" x14ac:dyDescent="0.2">
      <c r="B257" s="441"/>
      <c r="C257" s="440"/>
    </row>
    <row r="258" spans="2:3" x14ac:dyDescent="0.2">
      <c r="B258" s="441"/>
      <c r="C258" s="440"/>
    </row>
    <row r="259" spans="2:3" x14ac:dyDescent="0.2">
      <c r="B259" s="441"/>
      <c r="C259" s="440"/>
    </row>
    <row r="260" spans="2:3" x14ac:dyDescent="0.2">
      <c r="B260" s="441"/>
      <c r="C260" s="440"/>
    </row>
    <row r="261" spans="2:3" x14ac:dyDescent="0.2">
      <c r="B261" s="441"/>
      <c r="C261" s="440"/>
    </row>
    <row r="262" spans="2:3" x14ac:dyDescent="0.2">
      <c r="B262" s="441"/>
      <c r="C262" s="440"/>
    </row>
    <row r="263" spans="2:3" x14ac:dyDescent="0.2">
      <c r="B263" s="441"/>
      <c r="C263" s="440"/>
    </row>
    <row r="264" spans="2:3" x14ac:dyDescent="0.2">
      <c r="B264" s="441"/>
      <c r="C264" s="440"/>
    </row>
    <row r="265" spans="2:3" x14ac:dyDescent="0.2">
      <c r="B265" s="441"/>
      <c r="C265" s="440"/>
    </row>
    <row r="266" spans="2:3" x14ac:dyDescent="0.2">
      <c r="B266" s="441"/>
      <c r="C266" s="440"/>
    </row>
    <row r="267" spans="2:3" x14ac:dyDescent="0.2">
      <c r="B267" s="441"/>
      <c r="C267" s="440"/>
    </row>
    <row r="268" spans="2:3" x14ac:dyDescent="0.2">
      <c r="B268" s="441"/>
      <c r="C268" s="440"/>
    </row>
    <row r="269" spans="2:3" x14ac:dyDescent="0.2">
      <c r="B269" s="441"/>
      <c r="C269" s="440"/>
    </row>
    <row r="270" spans="2:3" x14ac:dyDescent="0.2">
      <c r="B270" s="441"/>
      <c r="C270" s="440"/>
    </row>
    <row r="271" spans="2:3" x14ac:dyDescent="0.2">
      <c r="B271" s="441"/>
      <c r="C271" s="440"/>
    </row>
    <row r="272" spans="2:3" x14ac:dyDescent="0.2">
      <c r="B272" s="441"/>
      <c r="C272" s="440"/>
    </row>
    <row r="273" spans="2:3" x14ac:dyDescent="0.2">
      <c r="B273" s="441"/>
      <c r="C273" s="440"/>
    </row>
    <row r="274" spans="2:3" x14ac:dyDescent="0.2">
      <c r="B274" s="441"/>
      <c r="C274" s="440"/>
    </row>
    <row r="275" spans="2:3" x14ac:dyDescent="0.2">
      <c r="B275" s="441"/>
      <c r="C275" s="440"/>
    </row>
    <row r="276" spans="2:3" x14ac:dyDescent="0.2">
      <c r="B276" s="441"/>
      <c r="C276" s="440"/>
    </row>
    <row r="277" spans="2:3" x14ac:dyDescent="0.2">
      <c r="B277" s="441"/>
      <c r="C277" s="440"/>
    </row>
    <row r="278" spans="2:3" x14ac:dyDescent="0.2">
      <c r="B278" s="441"/>
      <c r="C278" s="440"/>
    </row>
    <row r="279" spans="2:3" x14ac:dyDescent="0.2">
      <c r="B279" s="441"/>
      <c r="C279" s="440"/>
    </row>
    <row r="280" spans="2:3" x14ac:dyDescent="0.2">
      <c r="B280" s="441"/>
      <c r="C280" s="440"/>
    </row>
    <row r="281" spans="2:3" x14ac:dyDescent="0.2">
      <c r="B281" s="441"/>
      <c r="C281" s="440"/>
    </row>
    <row r="282" spans="2:3" x14ac:dyDescent="0.2">
      <c r="B282" s="441"/>
      <c r="C282" s="440"/>
    </row>
    <row r="283" spans="2:3" x14ac:dyDescent="0.2">
      <c r="B283" s="441"/>
      <c r="C283" s="440"/>
    </row>
    <row r="284" spans="2:3" x14ac:dyDescent="0.2">
      <c r="B284" s="441"/>
      <c r="C284" s="440"/>
    </row>
    <row r="285" spans="2:3" x14ac:dyDescent="0.2">
      <c r="B285" s="441"/>
      <c r="C285" s="440"/>
    </row>
    <row r="286" spans="2:3" x14ac:dyDescent="0.2">
      <c r="B286" s="441"/>
      <c r="C286" s="440"/>
    </row>
    <row r="287" spans="2:3" x14ac:dyDescent="0.2">
      <c r="B287" s="441"/>
      <c r="C287" s="440"/>
    </row>
    <row r="288" spans="2:3" x14ac:dyDescent="0.2">
      <c r="B288" s="441"/>
      <c r="C288" s="440"/>
    </row>
    <row r="289" spans="2:3" x14ac:dyDescent="0.2">
      <c r="B289" s="441"/>
      <c r="C289" s="440"/>
    </row>
    <row r="290" spans="2:3" x14ac:dyDescent="0.2">
      <c r="B290" s="441"/>
      <c r="C290" s="440"/>
    </row>
    <row r="291" spans="2:3" x14ac:dyDescent="0.2">
      <c r="B291" s="441"/>
      <c r="C291" s="440"/>
    </row>
    <row r="292" spans="2:3" x14ac:dyDescent="0.2">
      <c r="B292" s="441"/>
      <c r="C292" s="440"/>
    </row>
    <row r="293" spans="2:3" x14ac:dyDescent="0.2">
      <c r="B293" s="441"/>
      <c r="C293" s="440"/>
    </row>
    <row r="294" spans="2:3" x14ac:dyDescent="0.2">
      <c r="B294" s="441"/>
      <c r="C294" s="440"/>
    </row>
    <row r="295" spans="2:3" x14ac:dyDescent="0.2">
      <c r="B295" s="441"/>
      <c r="C295" s="440"/>
    </row>
    <row r="296" spans="2:3" x14ac:dyDescent="0.2">
      <c r="B296" s="441"/>
      <c r="C296" s="440"/>
    </row>
    <row r="297" spans="2:3" x14ac:dyDescent="0.2">
      <c r="B297" s="441"/>
      <c r="C297" s="440"/>
    </row>
    <row r="298" spans="2:3" x14ac:dyDescent="0.2">
      <c r="B298" s="441"/>
      <c r="C298" s="440"/>
    </row>
    <row r="299" spans="2:3" x14ac:dyDescent="0.2">
      <c r="B299" s="441"/>
      <c r="C299" s="440"/>
    </row>
    <row r="300" spans="2:3" x14ac:dyDescent="0.2">
      <c r="B300" s="441"/>
      <c r="C300" s="440"/>
    </row>
    <row r="301" spans="2:3" x14ac:dyDescent="0.2">
      <c r="B301" s="441"/>
      <c r="C301" s="440"/>
    </row>
    <row r="302" spans="2:3" x14ac:dyDescent="0.2">
      <c r="B302" s="441"/>
      <c r="C302" s="440"/>
    </row>
    <row r="303" spans="2:3" x14ac:dyDescent="0.2">
      <c r="B303" s="441"/>
      <c r="C303" s="440"/>
    </row>
    <row r="304" spans="2:3" x14ac:dyDescent="0.2">
      <c r="B304" s="441"/>
      <c r="C304" s="440"/>
    </row>
    <row r="305" spans="2:3" x14ac:dyDescent="0.2">
      <c r="B305" s="441"/>
      <c r="C305" s="440"/>
    </row>
    <row r="306" spans="2:3" x14ac:dyDescent="0.2">
      <c r="B306" s="441"/>
      <c r="C306" s="440"/>
    </row>
    <row r="307" spans="2:3" x14ac:dyDescent="0.2">
      <c r="B307" s="441"/>
      <c r="C307" s="440"/>
    </row>
    <row r="308" spans="2:3" x14ac:dyDescent="0.2">
      <c r="B308" s="441"/>
      <c r="C308" s="440"/>
    </row>
    <row r="309" spans="2:3" x14ac:dyDescent="0.2">
      <c r="B309" s="441"/>
      <c r="C309" s="440"/>
    </row>
    <row r="310" spans="2:3" x14ac:dyDescent="0.2">
      <c r="B310" s="441"/>
      <c r="C310" s="440"/>
    </row>
    <row r="311" spans="2:3" x14ac:dyDescent="0.2">
      <c r="B311" s="441"/>
      <c r="C311" s="440"/>
    </row>
    <row r="312" spans="2:3" x14ac:dyDescent="0.2">
      <c r="B312" s="441"/>
      <c r="C312" s="440"/>
    </row>
    <row r="313" spans="2:3" x14ac:dyDescent="0.2">
      <c r="B313" s="441"/>
      <c r="C313" s="440"/>
    </row>
    <row r="314" spans="2:3" x14ac:dyDescent="0.2">
      <c r="B314" s="441"/>
      <c r="C314" s="440"/>
    </row>
    <row r="315" spans="2:3" x14ac:dyDescent="0.2">
      <c r="B315" s="441"/>
      <c r="C315" s="440"/>
    </row>
    <row r="316" spans="2:3" x14ac:dyDescent="0.2">
      <c r="B316" s="441"/>
      <c r="C316" s="440"/>
    </row>
    <row r="317" spans="2:3" x14ac:dyDescent="0.2">
      <c r="B317" s="441"/>
      <c r="C317" s="440"/>
    </row>
    <row r="318" spans="2:3" x14ac:dyDescent="0.2">
      <c r="B318" s="441"/>
      <c r="C318" s="440"/>
    </row>
    <row r="319" spans="2:3" x14ac:dyDescent="0.2">
      <c r="B319" s="441"/>
      <c r="C319" s="440"/>
    </row>
    <row r="320" spans="2:3" x14ac:dyDescent="0.2">
      <c r="B320" s="441"/>
      <c r="C320" s="440"/>
    </row>
    <row r="321" spans="2:3" x14ac:dyDescent="0.2">
      <c r="B321" s="441"/>
      <c r="C321" s="440"/>
    </row>
    <row r="322" spans="2:3" x14ac:dyDescent="0.2">
      <c r="B322" s="441"/>
      <c r="C322" s="440"/>
    </row>
    <row r="323" spans="2:3" x14ac:dyDescent="0.2">
      <c r="B323" s="441"/>
      <c r="C323" s="440"/>
    </row>
    <row r="324" spans="2:3" x14ac:dyDescent="0.2">
      <c r="B324" s="441"/>
      <c r="C324" s="440"/>
    </row>
    <row r="325" spans="2:3" x14ac:dyDescent="0.2">
      <c r="B325" s="441"/>
      <c r="C325" s="440"/>
    </row>
    <row r="326" spans="2:3" x14ac:dyDescent="0.2">
      <c r="B326" s="441"/>
      <c r="C326" s="440"/>
    </row>
    <row r="327" spans="2:3" x14ac:dyDescent="0.2">
      <c r="B327" s="441"/>
      <c r="C327" s="440"/>
    </row>
    <row r="328" spans="2:3" x14ac:dyDescent="0.2">
      <c r="B328" s="441"/>
      <c r="C328" s="440"/>
    </row>
    <row r="329" spans="2:3" x14ac:dyDescent="0.2">
      <c r="B329" s="441"/>
      <c r="C329" s="440"/>
    </row>
    <row r="330" spans="2:3" x14ac:dyDescent="0.2">
      <c r="B330" s="441"/>
      <c r="C330" s="440"/>
    </row>
    <row r="331" spans="2:3" x14ac:dyDescent="0.2">
      <c r="B331" s="441"/>
      <c r="C331" s="440"/>
    </row>
    <row r="332" spans="2:3" x14ac:dyDescent="0.2">
      <c r="B332" s="441"/>
      <c r="C332" s="440"/>
    </row>
    <row r="333" spans="2:3" x14ac:dyDescent="0.2">
      <c r="B333" s="441"/>
      <c r="C333" s="440"/>
    </row>
    <row r="334" spans="2:3" x14ac:dyDescent="0.2">
      <c r="B334" s="441"/>
      <c r="C334" s="440"/>
    </row>
    <row r="335" spans="2:3" x14ac:dyDescent="0.2">
      <c r="B335" s="441"/>
      <c r="C335" s="440"/>
    </row>
    <row r="336" spans="2:3" x14ac:dyDescent="0.2">
      <c r="B336" s="441"/>
      <c r="C336" s="440"/>
    </row>
    <row r="337" spans="2:3" x14ac:dyDescent="0.2">
      <c r="B337" s="441"/>
      <c r="C337" s="440"/>
    </row>
    <row r="338" spans="2:3" x14ac:dyDescent="0.2">
      <c r="B338" s="441"/>
      <c r="C338" s="440"/>
    </row>
    <row r="339" spans="2:3" x14ac:dyDescent="0.2">
      <c r="B339" s="441"/>
      <c r="C339" s="440"/>
    </row>
    <row r="340" spans="2:3" x14ac:dyDescent="0.2">
      <c r="B340" s="441"/>
      <c r="C340" s="440"/>
    </row>
    <row r="341" spans="2:3" x14ac:dyDescent="0.2">
      <c r="B341" s="441"/>
      <c r="C341" s="440"/>
    </row>
    <row r="342" spans="2:3" x14ac:dyDescent="0.2">
      <c r="B342" s="441"/>
      <c r="C342" s="440"/>
    </row>
    <row r="343" spans="2:3" x14ac:dyDescent="0.2">
      <c r="B343" s="441"/>
      <c r="C343" s="440"/>
    </row>
    <row r="344" spans="2:3" x14ac:dyDescent="0.2">
      <c r="B344" s="441"/>
      <c r="C344" s="440"/>
    </row>
    <row r="345" spans="2:3" x14ac:dyDescent="0.2">
      <c r="B345" s="441"/>
      <c r="C345" s="440"/>
    </row>
    <row r="346" spans="2:3" x14ac:dyDescent="0.2">
      <c r="B346" s="441"/>
      <c r="C346" s="440"/>
    </row>
    <row r="347" spans="2:3" x14ac:dyDescent="0.2">
      <c r="B347" s="441"/>
      <c r="C347" s="440"/>
    </row>
    <row r="348" spans="2:3" x14ac:dyDescent="0.2">
      <c r="B348" s="441"/>
      <c r="C348" s="440"/>
    </row>
    <row r="349" spans="2:3" x14ac:dyDescent="0.2">
      <c r="B349" s="441"/>
      <c r="C349" s="440"/>
    </row>
    <row r="350" spans="2:3" x14ac:dyDescent="0.2">
      <c r="B350" s="441"/>
      <c r="C350" s="440"/>
    </row>
    <row r="351" spans="2:3" x14ac:dyDescent="0.2">
      <c r="B351" s="441"/>
      <c r="C351" s="440"/>
    </row>
    <row r="352" spans="2:3" x14ac:dyDescent="0.2">
      <c r="B352" s="441"/>
      <c r="C352" s="440"/>
    </row>
    <row r="353" spans="2:3" x14ac:dyDescent="0.2">
      <c r="B353" s="441"/>
      <c r="C353" s="440"/>
    </row>
    <row r="354" spans="2:3" x14ac:dyDescent="0.2">
      <c r="B354" s="441"/>
      <c r="C354" s="440"/>
    </row>
    <row r="355" spans="2:3" x14ac:dyDescent="0.2">
      <c r="B355" s="441"/>
      <c r="C355" s="440"/>
    </row>
    <row r="356" spans="2:3" x14ac:dyDescent="0.2">
      <c r="B356" s="441"/>
      <c r="C356" s="440"/>
    </row>
    <row r="357" spans="2:3" x14ac:dyDescent="0.2">
      <c r="B357" s="441"/>
      <c r="C357" s="440"/>
    </row>
    <row r="358" spans="2:3" x14ac:dyDescent="0.2">
      <c r="B358" s="441"/>
      <c r="C358" s="440"/>
    </row>
    <row r="359" spans="2:3" x14ac:dyDescent="0.2">
      <c r="B359" s="441"/>
      <c r="C359" s="440"/>
    </row>
    <row r="360" spans="2:3" x14ac:dyDescent="0.2">
      <c r="B360" s="441"/>
      <c r="C360" s="440"/>
    </row>
    <row r="361" spans="2:3" x14ac:dyDescent="0.2">
      <c r="B361" s="441"/>
      <c r="C361" s="440"/>
    </row>
    <row r="362" spans="2:3" x14ac:dyDescent="0.2">
      <c r="B362" s="441"/>
      <c r="C362" s="440"/>
    </row>
    <row r="363" spans="2:3" x14ac:dyDescent="0.2">
      <c r="B363" s="441"/>
      <c r="C363" s="440"/>
    </row>
    <row r="364" spans="2:3" x14ac:dyDescent="0.2">
      <c r="B364" s="441"/>
      <c r="C364" s="440"/>
    </row>
    <row r="365" spans="2:3" x14ac:dyDescent="0.2">
      <c r="B365" s="441"/>
      <c r="C365" s="440"/>
    </row>
    <row r="366" spans="2:3" x14ac:dyDescent="0.2">
      <c r="B366" s="441"/>
      <c r="C366" s="440"/>
    </row>
    <row r="367" spans="2:3" x14ac:dyDescent="0.2">
      <c r="B367" s="441"/>
      <c r="C367" s="440"/>
    </row>
    <row r="368" spans="2:3" x14ac:dyDescent="0.2">
      <c r="B368" s="441"/>
      <c r="C368" s="440"/>
    </row>
    <row r="369" spans="2:3" x14ac:dyDescent="0.2">
      <c r="B369" s="441"/>
      <c r="C369" s="440"/>
    </row>
    <row r="370" spans="2:3" x14ac:dyDescent="0.2">
      <c r="B370" s="441"/>
      <c r="C370" s="440"/>
    </row>
    <row r="371" spans="2:3" x14ac:dyDescent="0.2">
      <c r="B371" s="441"/>
      <c r="C371" s="440"/>
    </row>
    <row r="372" spans="2:3" x14ac:dyDescent="0.2">
      <c r="B372" s="441"/>
      <c r="C372" s="440"/>
    </row>
    <row r="373" spans="2:3" x14ac:dyDescent="0.2">
      <c r="B373" s="441"/>
      <c r="C373" s="440"/>
    </row>
    <row r="374" spans="2:3" x14ac:dyDescent="0.2">
      <c r="B374" s="441"/>
      <c r="C374" s="440"/>
    </row>
    <row r="375" spans="2:3" x14ac:dyDescent="0.2">
      <c r="B375" s="441"/>
      <c r="C375" s="440"/>
    </row>
    <row r="376" spans="2:3" x14ac:dyDescent="0.2">
      <c r="B376" s="441"/>
      <c r="C376" s="440"/>
    </row>
    <row r="377" spans="2:3" x14ac:dyDescent="0.2">
      <c r="B377" s="441"/>
      <c r="C377" s="440"/>
    </row>
    <row r="378" spans="2:3" x14ac:dyDescent="0.2">
      <c r="B378" s="441"/>
      <c r="C378" s="440"/>
    </row>
    <row r="379" spans="2:3" x14ac:dyDescent="0.2">
      <c r="B379" s="441"/>
      <c r="C379" s="440"/>
    </row>
    <row r="380" spans="2:3" x14ac:dyDescent="0.2">
      <c r="B380" s="441"/>
      <c r="C380" s="440"/>
    </row>
    <row r="381" spans="2:3" x14ac:dyDescent="0.2">
      <c r="B381" s="441"/>
      <c r="C381" s="440"/>
    </row>
    <row r="382" spans="2:3" x14ac:dyDescent="0.2">
      <c r="B382" s="441"/>
      <c r="C382" s="440"/>
    </row>
    <row r="383" spans="2:3" x14ac:dyDescent="0.2">
      <c r="B383" s="441"/>
      <c r="C383" s="440"/>
    </row>
    <row r="384" spans="2:3" x14ac:dyDescent="0.2">
      <c r="B384" s="441"/>
      <c r="C384" s="440"/>
    </row>
    <row r="385" spans="2:3" x14ac:dyDescent="0.2">
      <c r="B385" s="441"/>
      <c r="C385" s="440"/>
    </row>
    <row r="386" spans="2:3" x14ac:dyDescent="0.2">
      <c r="B386" s="441"/>
      <c r="C386" s="440"/>
    </row>
    <row r="387" spans="2:3" x14ac:dyDescent="0.2">
      <c r="B387" s="441"/>
      <c r="C387" s="440"/>
    </row>
    <row r="388" spans="2:3" x14ac:dyDescent="0.2">
      <c r="B388" s="441"/>
      <c r="C388" s="440"/>
    </row>
    <row r="389" spans="2:3" x14ac:dyDescent="0.2">
      <c r="B389" s="441"/>
      <c r="C389" s="440"/>
    </row>
    <row r="390" spans="2:3" x14ac:dyDescent="0.2">
      <c r="B390" s="441"/>
      <c r="C390" s="440"/>
    </row>
    <row r="391" spans="2:3" x14ac:dyDescent="0.2">
      <c r="B391" s="441"/>
      <c r="C391" s="440"/>
    </row>
    <row r="392" spans="2:3" x14ac:dyDescent="0.2">
      <c r="B392" s="441"/>
      <c r="C392" s="440"/>
    </row>
    <row r="393" spans="2:3" x14ac:dyDescent="0.2">
      <c r="B393" s="441"/>
      <c r="C393" s="440"/>
    </row>
    <row r="394" spans="2:3" x14ac:dyDescent="0.2">
      <c r="B394" s="441"/>
      <c r="C394" s="440"/>
    </row>
    <row r="395" spans="2:3" x14ac:dyDescent="0.2">
      <c r="B395" s="441"/>
      <c r="C395" s="440"/>
    </row>
    <row r="396" spans="2:3" x14ac:dyDescent="0.2">
      <c r="B396" s="441"/>
      <c r="C396" s="440"/>
    </row>
    <row r="397" spans="2:3" x14ac:dyDescent="0.2">
      <c r="B397" s="441"/>
      <c r="C397" s="440"/>
    </row>
    <row r="398" spans="2:3" x14ac:dyDescent="0.2">
      <c r="B398" s="441"/>
      <c r="C398" s="440"/>
    </row>
    <row r="399" spans="2:3" x14ac:dyDescent="0.2">
      <c r="B399" s="441"/>
      <c r="C399" s="440"/>
    </row>
    <row r="400" spans="2:3" x14ac:dyDescent="0.2">
      <c r="B400" s="441"/>
      <c r="C400" s="440"/>
    </row>
    <row r="401" spans="2:3" x14ac:dyDescent="0.2">
      <c r="B401" s="441"/>
      <c r="C401" s="440"/>
    </row>
    <row r="402" spans="2:3" x14ac:dyDescent="0.2">
      <c r="B402" s="441"/>
      <c r="C402" s="440"/>
    </row>
    <row r="403" spans="2:3" x14ac:dyDescent="0.2">
      <c r="B403" s="441"/>
      <c r="C403" s="440"/>
    </row>
    <row r="404" spans="2:3" x14ac:dyDescent="0.2">
      <c r="B404" s="441"/>
      <c r="C404" s="440"/>
    </row>
    <row r="405" spans="2:3" x14ac:dyDescent="0.2">
      <c r="B405" s="441"/>
      <c r="C405" s="440"/>
    </row>
    <row r="406" spans="2:3" x14ac:dyDescent="0.2">
      <c r="B406" s="441"/>
      <c r="C406" s="440"/>
    </row>
    <row r="407" spans="2:3" x14ac:dyDescent="0.2">
      <c r="B407" s="441"/>
      <c r="C407" s="440"/>
    </row>
    <row r="408" spans="2:3" x14ac:dyDescent="0.2">
      <c r="B408" s="441"/>
      <c r="C408" s="440"/>
    </row>
    <row r="409" spans="2:3" x14ac:dyDescent="0.2">
      <c r="B409" s="441"/>
      <c r="C409" s="440"/>
    </row>
    <row r="410" spans="2:3" x14ac:dyDescent="0.2">
      <c r="B410" s="441"/>
      <c r="C410" s="440"/>
    </row>
    <row r="411" spans="2:3" x14ac:dyDescent="0.2">
      <c r="B411" s="441"/>
      <c r="C411" s="440"/>
    </row>
    <row r="412" spans="2:3" x14ac:dyDescent="0.2">
      <c r="B412" s="441"/>
      <c r="C412" s="440"/>
    </row>
    <row r="413" spans="2:3" x14ac:dyDescent="0.2">
      <c r="B413" s="441"/>
      <c r="C413" s="440"/>
    </row>
    <row r="414" spans="2:3" x14ac:dyDescent="0.2">
      <c r="B414" s="441"/>
      <c r="C414" s="440"/>
    </row>
    <row r="415" spans="2:3" x14ac:dyDescent="0.2">
      <c r="B415" s="441"/>
      <c r="C415" s="440"/>
    </row>
    <row r="416" spans="2:3" x14ac:dyDescent="0.2">
      <c r="B416" s="441"/>
      <c r="C416" s="440"/>
    </row>
    <row r="417" spans="2:3" x14ac:dyDescent="0.2">
      <c r="B417" s="441"/>
      <c r="C417" s="440"/>
    </row>
    <row r="418" spans="2:3" x14ac:dyDescent="0.2">
      <c r="B418" s="441"/>
      <c r="C418" s="440"/>
    </row>
    <row r="419" spans="2:3" x14ac:dyDescent="0.2">
      <c r="B419" s="441"/>
      <c r="C419" s="440"/>
    </row>
    <row r="420" spans="2:3" x14ac:dyDescent="0.2">
      <c r="B420" s="441"/>
      <c r="C420" s="440"/>
    </row>
    <row r="421" spans="2:3" x14ac:dyDescent="0.2">
      <c r="B421" s="441"/>
      <c r="C421" s="440"/>
    </row>
    <row r="422" spans="2:3" x14ac:dyDescent="0.2">
      <c r="B422" s="441"/>
      <c r="C422" s="440"/>
    </row>
    <row r="423" spans="2:3" x14ac:dyDescent="0.2">
      <c r="B423" s="441"/>
      <c r="C423" s="440"/>
    </row>
    <row r="424" spans="2:3" x14ac:dyDescent="0.2">
      <c r="B424" s="441"/>
      <c r="C424" s="440"/>
    </row>
    <row r="425" spans="2:3" x14ac:dyDescent="0.2">
      <c r="B425" s="441"/>
      <c r="C425" s="440"/>
    </row>
    <row r="426" spans="2:3" x14ac:dyDescent="0.2">
      <c r="B426" s="441"/>
      <c r="C426" s="440"/>
    </row>
    <row r="427" spans="2:3" x14ac:dyDescent="0.2">
      <c r="B427" s="441"/>
      <c r="C427" s="440"/>
    </row>
    <row r="428" spans="2:3" x14ac:dyDescent="0.2">
      <c r="B428" s="441"/>
      <c r="C428" s="440"/>
    </row>
    <row r="429" spans="2:3" x14ac:dyDescent="0.2">
      <c r="B429" s="441"/>
      <c r="C429" s="440"/>
    </row>
    <row r="430" spans="2:3" x14ac:dyDescent="0.2">
      <c r="B430" s="441"/>
      <c r="C430" s="440"/>
    </row>
    <row r="431" spans="2:3" x14ac:dyDescent="0.2">
      <c r="B431" s="441"/>
      <c r="C431" s="440"/>
    </row>
    <row r="432" spans="2:3" x14ac:dyDescent="0.2">
      <c r="B432" s="441"/>
      <c r="C432" s="440"/>
    </row>
    <row r="433" spans="2:3" x14ac:dyDescent="0.2">
      <c r="B433" s="441"/>
      <c r="C433" s="440"/>
    </row>
    <row r="434" spans="2:3" x14ac:dyDescent="0.2">
      <c r="B434" s="441"/>
      <c r="C434" s="440"/>
    </row>
    <row r="435" spans="2:3" x14ac:dyDescent="0.2">
      <c r="B435" s="441"/>
      <c r="C435" s="440"/>
    </row>
    <row r="436" spans="2:3" x14ac:dyDescent="0.2">
      <c r="B436" s="441"/>
      <c r="C436" s="440"/>
    </row>
    <row r="437" spans="2:3" x14ac:dyDescent="0.2">
      <c r="B437" s="441"/>
      <c r="C437" s="440"/>
    </row>
    <row r="438" spans="2:3" x14ac:dyDescent="0.2">
      <c r="B438" s="441"/>
      <c r="C438" s="440"/>
    </row>
    <row r="439" spans="2:3" x14ac:dyDescent="0.2">
      <c r="B439" s="441"/>
      <c r="C439" s="440"/>
    </row>
    <row r="440" spans="2:3" x14ac:dyDescent="0.2">
      <c r="B440" s="441"/>
      <c r="C440" s="440"/>
    </row>
    <row r="441" spans="2:3" x14ac:dyDescent="0.2">
      <c r="B441" s="441"/>
      <c r="C441" s="440"/>
    </row>
    <row r="442" spans="2:3" x14ac:dyDescent="0.2">
      <c r="B442" s="441"/>
      <c r="C442" s="440"/>
    </row>
    <row r="443" spans="2:3" x14ac:dyDescent="0.2">
      <c r="B443" s="441"/>
      <c r="C443" s="440"/>
    </row>
    <row r="444" spans="2:3" x14ac:dyDescent="0.2">
      <c r="B444" s="441"/>
      <c r="C444" s="440"/>
    </row>
    <row r="445" spans="2:3" x14ac:dyDescent="0.2">
      <c r="B445" s="441"/>
      <c r="C445" s="440"/>
    </row>
    <row r="446" spans="2:3" x14ac:dyDescent="0.2">
      <c r="B446" s="441"/>
      <c r="C446" s="440"/>
    </row>
    <row r="447" spans="2:3" x14ac:dyDescent="0.2">
      <c r="B447" s="441"/>
      <c r="C447" s="440"/>
    </row>
    <row r="448" spans="2:3" x14ac:dyDescent="0.2">
      <c r="B448" s="441"/>
      <c r="C448" s="440"/>
    </row>
    <row r="449" spans="2:3" x14ac:dyDescent="0.2">
      <c r="B449" s="441"/>
      <c r="C449" s="440"/>
    </row>
    <row r="450" spans="2:3" x14ac:dyDescent="0.2">
      <c r="B450" s="441"/>
      <c r="C450" s="440"/>
    </row>
    <row r="451" spans="2:3" x14ac:dyDescent="0.2">
      <c r="B451" s="441"/>
      <c r="C451" s="440"/>
    </row>
    <row r="452" spans="2:3" x14ac:dyDescent="0.2">
      <c r="B452" s="441"/>
      <c r="C452" s="440"/>
    </row>
    <row r="453" spans="2:3" x14ac:dyDescent="0.2">
      <c r="B453" s="441"/>
      <c r="C453" s="440"/>
    </row>
    <row r="454" spans="2:3" x14ac:dyDescent="0.2">
      <c r="B454" s="441"/>
      <c r="C454" s="440"/>
    </row>
    <row r="455" spans="2:3" x14ac:dyDescent="0.2">
      <c r="B455" s="441"/>
      <c r="C455" s="440"/>
    </row>
    <row r="456" spans="2:3" x14ac:dyDescent="0.2">
      <c r="B456" s="441"/>
      <c r="C456" s="440"/>
    </row>
    <row r="457" spans="2:3" x14ac:dyDescent="0.2">
      <c r="B457" s="441"/>
      <c r="C457" s="440"/>
    </row>
    <row r="458" spans="2:3" x14ac:dyDescent="0.2">
      <c r="B458" s="441"/>
      <c r="C458" s="440"/>
    </row>
    <row r="459" spans="2:3" x14ac:dyDescent="0.2">
      <c r="B459" s="441"/>
      <c r="C459" s="440"/>
    </row>
    <row r="460" spans="2:3" x14ac:dyDescent="0.2">
      <c r="B460" s="441"/>
      <c r="C460" s="440"/>
    </row>
    <row r="461" spans="2:3" x14ac:dyDescent="0.2">
      <c r="B461" s="441"/>
      <c r="C461" s="440"/>
    </row>
    <row r="462" spans="2:3" x14ac:dyDescent="0.2">
      <c r="B462" s="441"/>
      <c r="C462" s="440"/>
    </row>
    <row r="463" spans="2:3" x14ac:dyDescent="0.2">
      <c r="B463" s="441"/>
      <c r="C463" s="440"/>
    </row>
    <row r="464" spans="2:3" x14ac:dyDescent="0.2">
      <c r="B464" s="441"/>
      <c r="C464" s="440"/>
    </row>
    <row r="465" spans="2:3" x14ac:dyDescent="0.2">
      <c r="B465" s="441"/>
      <c r="C465" s="440"/>
    </row>
    <row r="466" spans="2:3" x14ac:dyDescent="0.2">
      <c r="B466" s="441"/>
      <c r="C466" s="440"/>
    </row>
    <row r="467" spans="2:3" x14ac:dyDescent="0.2">
      <c r="B467" s="441"/>
      <c r="C467" s="440"/>
    </row>
    <row r="468" spans="2:3" x14ac:dyDescent="0.2">
      <c r="B468" s="441"/>
      <c r="C468" s="440"/>
    </row>
    <row r="469" spans="2:3" x14ac:dyDescent="0.2">
      <c r="B469" s="441"/>
      <c r="C469" s="440"/>
    </row>
    <row r="470" spans="2:3" x14ac:dyDescent="0.2">
      <c r="B470" s="441"/>
      <c r="C470" s="440"/>
    </row>
    <row r="471" spans="2:3" x14ac:dyDescent="0.2">
      <c r="B471" s="441"/>
      <c r="C471" s="440"/>
    </row>
    <row r="472" spans="2:3" x14ac:dyDescent="0.2">
      <c r="B472" s="441"/>
      <c r="C472" s="440"/>
    </row>
    <row r="473" spans="2:3" x14ac:dyDescent="0.2">
      <c r="B473" s="441"/>
      <c r="C473" s="440"/>
    </row>
    <row r="474" spans="2:3" x14ac:dyDescent="0.2">
      <c r="B474" s="441"/>
      <c r="C474" s="440"/>
    </row>
    <row r="475" spans="2:3" x14ac:dyDescent="0.2">
      <c r="B475" s="441"/>
      <c r="C475" s="440"/>
    </row>
    <row r="476" spans="2:3" x14ac:dyDescent="0.2">
      <c r="B476" s="441"/>
      <c r="C476" s="440"/>
    </row>
    <row r="477" spans="2:3" x14ac:dyDescent="0.2">
      <c r="B477" s="441"/>
      <c r="C477" s="440"/>
    </row>
    <row r="478" spans="2:3" x14ac:dyDescent="0.2">
      <c r="B478" s="441"/>
      <c r="C478" s="440"/>
    </row>
    <row r="479" spans="2:3" x14ac:dyDescent="0.2">
      <c r="B479" s="441"/>
      <c r="C479" s="440"/>
    </row>
    <row r="480" spans="2:3" x14ac:dyDescent="0.2">
      <c r="B480" s="441"/>
      <c r="C480" s="440"/>
    </row>
    <row r="481" spans="2:3" x14ac:dyDescent="0.2">
      <c r="B481" s="441"/>
      <c r="C481" s="440"/>
    </row>
    <row r="482" spans="2:3" x14ac:dyDescent="0.2">
      <c r="B482" s="441"/>
      <c r="C482" s="440"/>
    </row>
    <row r="483" spans="2:3" x14ac:dyDescent="0.2">
      <c r="B483" s="441"/>
      <c r="C483" s="440"/>
    </row>
    <row r="484" spans="2:3" x14ac:dyDescent="0.2">
      <c r="B484" s="441"/>
      <c r="C484" s="440"/>
    </row>
    <row r="485" spans="2:3" x14ac:dyDescent="0.2">
      <c r="B485" s="441"/>
      <c r="C485" s="440"/>
    </row>
    <row r="486" spans="2:3" x14ac:dyDescent="0.2">
      <c r="B486" s="441"/>
      <c r="C486" s="440"/>
    </row>
    <row r="487" spans="2:3" x14ac:dyDescent="0.2">
      <c r="B487" s="441"/>
      <c r="C487" s="440"/>
    </row>
    <row r="488" spans="2:3" x14ac:dyDescent="0.2">
      <c r="B488" s="441"/>
      <c r="C488" s="440"/>
    </row>
    <row r="489" spans="2:3" x14ac:dyDescent="0.2">
      <c r="B489" s="441"/>
      <c r="C489" s="440"/>
    </row>
    <row r="490" spans="2:3" x14ac:dyDescent="0.2">
      <c r="B490" s="441"/>
      <c r="C490" s="440"/>
    </row>
    <row r="491" spans="2:3" x14ac:dyDescent="0.2">
      <c r="B491" s="441"/>
      <c r="C491" s="440"/>
    </row>
    <row r="492" spans="2:3" x14ac:dyDescent="0.2">
      <c r="B492" s="441"/>
      <c r="C492" s="440"/>
    </row>
    <row r="493" spans="2:3" x14ac:dyDescent="0.2">
      <c r="B493" s="441"/>
      <c r="C493" s="440"/>
    </row>
    <row r="494" spans="2:3" x14ac:dyDescent="0.2">
      <c r="B494" s="441"/>
      <c r="C494" s="440"/>
    </row>
    <row r="495" spans="2:3" x14ac:dyDescent="0.2">
      <c r="B495" s="441"/>
      <c r="C495" s="440"/>
    </row>
    <row r="496" spans="2:3" x14ac:dyDescent="0.2">
      <c r="B496" s="441"/>
      <c r="C496" s="440"/>
    </row>
    <row r="497" spans="2:3" x14ac:dyDescent="0.2">
      <c r="B497" s="441"/>
      <c r="C497" s="440"/>
    </row>
    <row r="498" spans="2:3" x14ac:dyDescent="0.2">
      <c r="B498" s="441"/>
      <c r="C498" s="440"/>
    </row>
    <row r="499" spans="2:3" x14ac:dyDescent="0.2">
      <c r="B499" s="441"/>
      <c r="C499" s="440"/>
    </row>
    <row r="500" spans="2:3" x14ac:dyDescent="0.2">
      <c r="B500" s="441"/>
      <c r="C500" s="440"/>
    </row>
    <row r="501" spans="2:3" x14ac:dyDescent="0.2">
      <c r="B501" s="441"/>
      <c r="C501" s="440"/>
    </row>
    <row r="502" spans="2:3" x14ac:dyDescent="0.2">
      <c r="B502" s="441"/>
      <c r="C502" s="440"/>
    </row>
    <row r="503" spans="2:3" x14ac:dyDescent="0.2">
      <c r="B503" s="441"/>
      <c r="C503" s="440"/>
    </row>
    <row r="504" spans="2:3" x14ac:dyDescent="0.2">
      <c r="B504" s="441"/>
      <c r="C504" s="440"/>
    </row>
    <row r="505" spans="2:3" x14ac:dyDescent="0.2">
      <c r="B505" s="441"/>
      <c r="C505" s="440"/>
    </row>
    <row r="506" spans="2:3" x14ac:dyDescent="0.2">
      <c r="B506" s="441"/>
      <c r="C506" s="440"/>
    </row>
    <row r="507" spans="2:3" x14ac:dyDescent="0.2">
      <c r="B507" s="441"/>
      <c r="C507" s="440"/>
    </row>
    <row r="508" spans="2:3" x14ac:dyDescent="0.2">
      <c r="B508" s="441"/>
      <c r="C508" s="440"/>
    </row>
    <row r="509" spans="2:3" x14ac:dyDescent="0.2">
      <c r="B509" s="441"/>
      <c r="C509" s="440"/>
    </row>
    <row r="510" spans="2:3" x14ac:dyDescent="0.2">
      <c r="B510" s="441"/>
      <c r="C510" s="440"/>
    </row>
    <row r="511" spans="2:3" x14ac:dyDescent="0.2">
      <c r="B511" s="441"/>
      <c r="C511" s="440"/>
    </row>
    <row r="512" spans="2:3" x14ac:dyDescent="0.2">
      <c r="B512" s="441"/>
      <c r="C512" s="440"/>
    </row>
    <row r="513" spans="2:3" x14ac:dyDescent="0.2">
      <c r="B513" s="441"/>
      <c r="C513" s="440"/>
    </row>
    <row r="514" spans="2:3" x14ac:dyDescent="0.2">
      <c r="B514" s="441"/>
      <c r="C514" s="440"/>
    </row>
    <row r="515" spans="2:3" x14ac:dyDescent="0.2">
      <c r="B515" s="441"/>
      <c r="C515" s="440"/>
    </row>
    <row r="516" spans="2:3" x14ac:dyDescent="0.2">
      <c r="B516" s="441"/>
      <c r="C516" s="440"/>
    </row>
    <row r="517" spans="2:3" x14ac:dyDescent="0.2">
      <c r="B517" s="441"/>
      <c r="C517" s="440"/>
    </row>
    <row r="518" spans="2:3" x14ac:dyDescent="0.2">
      <c r="B518" s="441"/>
      <c r="C518" s="440"/>
    </row>
    <row r="519" spans="2:3" x14ac:dyDescent="0.2">
      <c r="B519" s="441"/>
      <c r="C519" s="440"/>
    </row>
    <row r="520" spans="2:3" x14ac:dyDescent="0.2">
      <c r="B520" s="441"/>
      <c r="C520" s="440"/>
    </row>
    <row r="521" spans="2:3" x14ac:dyDescent="0.2">
      <c r="B521" s="441"/>
      <c r="C521" s="440"/>
    </row>
    <row r="522" spans="2:3" x14ac:dyDescent="0.2">
      <c r="B522" s="441"/>
      <c r="C522" s="440"/>
    </row>
    <row r="523" spans="2:3" x14ac:dyDescent="0.2">
      <c r="B523" s="441"/>
      <c r="C523" s="440"/>
    </row>
    <row r="524" spans="2:3" x14ac:dyDescent="0.2">
      <c r="B524" s="441"/>
      <c r="C524" s="440"/>
    </row>
    <row r="525" spans="2:3" x14ac:dyDescent="0.2">
      <c r="B525" s="441"/>
      <c r="C525" s="440"/>
    </row>
    <row r="526" spans="2:3" x14ac:dyDescent="0.2">
      <c r="B526" s="441"/>
      <c r="C526" s="440"/>
    </row>
    <row r="527" spans="2:3" x14ac:dyDescent="0.2">
      <c r="B527" s="441"/>
      <c r="C527" s="440"/>
    </row>
    <row r="528" spans="2:3" x14ac:dyDescent="0.2">
      <c r="B528" s="441"/>
      <c r="C528" s="440"/>
    </row>
    <row r="529" spans="2:3" x14ac:dyDescent="0.2">
      <c r="B529" s="441"/>
      <c r="C529" s="440"/>
    </row>
    <row r="530" spans="2:3" x14ac:dyDescent="0.2">
      <c r="B530" s="441"/>
      <c r="C530" s="440"/>
    </row>
    <row r="531" spans="2:3" x14ac:dyDescent="0.2">
      <c r="B531" s="441"/>
      <c r="C531" s="440"/>
    </row>
    <row r="532" spans="2:3" x14ac:dyDescent="0.2">
      <c r="B532" s="441"/>
      <c r="C532" s="440"/>
    </row>
    <row r="533" spans="2:3" x14ac:dyDescent="0.2">
      <c r="B533" s="441"/>
      <c r="C533" s="440"/>
    </row>
    <row r="534" spans="2:3" x14ac:dyDescent="0.2">
      <c r="B534" s="441"/>
      <c r="C534" s="440"/>
    </row>
    <row r="535" spans="2:3" x14ac:dyDescent="0.2">
      <c r="B535" s="441"/>
      <c r="C535" s="440"/>
    </row>
    <row r="536" spans="2:3" x14ac:dyDescent="0.2">
      <c r="B536" s="441"/>
      <c r="C536" s="440"/>
    </row>
    <row r="537" spans="2:3" x14ac:dyDescent="0.2">
      <c r="B537" s="441"/>
      <c r="C537" s="440"/>
    </row>
    <row r="538" spans="2:3" x14ac:dyDescent="0.2">
      <c r="B538" s="441"/>
      <c r="C538" s="440"/>
    </row>
    <row r="539" spans="2:3" x14ac:dyDescent="0.2">
      <c r="B539" s="441"/>
      <c r="C539" s="440"/>
    </row>
    <row r="540" spans="2:3" x14ac:dyDescent="0.2">
      <c r="B540" s="441"/>
      <c r="C540" s="440"/>
    </row>
    <row r="541" spans="2:3" x14ac:dyDescent="0.2">
      <c r="B541" s="441"/>
      <c r="C541" s="440"/>
    </row>
    <row r="542" spans="2:3" x14ac:dyDescent="0.2">
      <c r="B542" s="441"/>
      <c r="C542" s="440"/>
    </row>
    <row r="543" spans="2:3" x14ac:dyDescent="0.2">
      <c r="B543" s="441"/>
      <c r="C543" s="440"/>
    </row>
    <row r="544" spans="2:3" x14ac:dyDescent="0.2">
      <c r="B544" s="441"/>
      <c r="C544" s="440"/>
    </row>
    <row r="545" spans="2:3" x14ac:dyDescent="0.2">
      <c r="B545" s="441"/>
      <c r="C545" s="440"/>
    </row>
    <row r="546" spans="2:3" x14ac:dyDescent="0.2">
      <c r="B546" s="441"/>
      <c r="C546" s="440"/>
    </row>
    <row r="547" spans="2:3" x14ac:dyDescent="0.2">
      <c r="B547" s="441"/>
      <c r="C547" s="440"/>
    </row>
    <row r="548" spans="2:3" x14ac:dyDescent="0.2">
      <c r="B548" s="441"/>
      <c r="C548" s="440"/>
    </row>
    <row r="549" spans="2:3" x14ac:dyDescent="0.2">
      <c r="B549" s="441"/>
      <c r="C549" s="440"/>
    </row>
    <row r="550" spans="2:3" x14ac:dyDescent="0.2">
      <c r="B550" s="441"/>
      <c r="C550" s="440"/>
    </row>
    <row r="551" spans="2:3" x14ac:dyDescent="0.2">
      <c r="B551" s="441"/>
      <c r="C551" s="440"/>
    </row>
    <row r="552" spans="2:3" x14ac:dyDescent="0.2">
      <c r="B552" s="441"/>
      <c r="C552" s="440"/>
    </row>
    <row r="553" spans="2:3" x14ac:dyDescent="0.2">
      <c r="B553" s="441"/>
      <c r="C553" s="440"/>
    </row>
    <row r="554" spans="2:3" x14ac:dyDescent="0.2">
      <c r="B554" s="441"/>
      <c r="C554" s="440"/>
    </row>
    <row r="555" spans="2:3" x14ac:dyDescent="0.2">
      <c r="B555" s="441"/>
      <c r="C555" s="440"/>
    </row>
    <row r="556" spans="2:3" x14ac:dyDescent="0.2">
      <c r="B556" s="441"/>
      <c r="C556" s="440"/>
    </row>
    <row r="557" spans="2:3" x14ac:dyDescent="0.2">
      <c r="B557" s="441"/>
      <c r="C557" s="440"/>
    </row>
    <row r="558" spans="2:3" x14ac:dyDescent="0.2">
      <c r="B558" s="441"/>
      <c r="C558" s="440"/>
    </row>
    <row r="559" spans="2:3" x14ac:dyDescent="0.2">
      <c r="B559" s="441"/>
      <c r="C559" s="440"/>
    </row>
    <row r="560" spans="2:3" x14ac:dyDescent="0.2">
      <c r="B560" s="441"/>
      <c r="C560" s="440"/>
    </row>
    <row r="561" spans="2:3" x14ac:dyDescent="0.2">
      <c r="B561" s="441"/>
      <c r="C561" s="440"/>
    </row>
    <row r="562" spans="2:3" x14ac:dyDescent="0.2">
      <c r="B562" s="441"/>
      <c r="C562" s="440"/>
    </row>
    <row r="563" spans="2:3" x14ac:dyDescent="0.2">
      <c r="B563" s="441"/>
      <c r="C563" s="440"/>
    </row>
    <row r="564" spans="2:3" x14ac:dyDescent="0.2">
      <c r="B564" s="441"/>
      <c r="C564" s="440"/>
    </row>
    <row r="565" spans="2:3" x14ac:dyDescent="0.2">
      <c r="B565" s="441"/>
      <c r="C565" s="440"/>
    </row>
    <row r="566" spans="2:3" x14ac:dyDescent="0.2">
      <c r="B566" s="441"/>
      <c r="C566" s="440"/>
    </row>
    <row r="567" spans="2:3" x14ac:dyDescent="0.2">
      <c r="B567" s="441"/>
      <c r="C567" s="440"/>
    </row>
    <row r="568" spans="2:3" x14ac:dyDescent="0.2">
      <c r="B568" s="441"/>
      <c r="C568" s="440"/>
    </row>
    <row r="569" spans="2:3" x14ac:dyDescent="0.2">
      <c r="B569" s="441"/>
      <c r="C569" s="440"/>
    </row>
    <row r="570" spans="2:3" x14ac:dyDescent="0.2">
      <c r="B570" s="441"/>
      <c r="C570" s="440"/>
    </row>
    <row r="571" spans="2:3" x14ac:dyDescent="0.2">
      <c r="B571" s="441"/>
      <c r="C571" s="440"/>
    </row>
    <row r="572" spans="2:3" x14ac:dyDescent="0.2">
      <c r="B572" s="441"/>
      <c r="C572" s="440"/>
    </row>
    <row r="573" spans="2:3" x14ac:dyDescent="0.2">
      <c r="B573" s="441"/>
      <c r="C573" s="440"/>
    </row>
    <row r="574" spans="2:3" x14ac:dyDescent="0.2">
      <c r="B574" s="441"/>
      <c r="C574" s="440"/>
    </row>
    <row r="575" spans="2:3" x14ac:dyDescent="0.2">
      <c r="B575" s="441"/>
      <c r="C575" s="440"/>
    </row>
    <row r="576" spans="2:3" x14ac:dyDescent="0.2">
      <c r="B576" s="441"/>
      <c r="C576" s="440"/>
    </row>
    <row r="577" spans="2:3" x14ac:dyDescent="0.2">
      <c r="B577" s="441"/>
      <c r="C577" s="440"/>
    </row>
    <row r="578" spans="2:3" x14ac:dyDescent="0.2">
      <c r="B578" s="441"/>
      <c r="C578" s="440"/>
    </row>
    <row r="579" spans="2:3" x14ac:dyDescent="0.2">
      <c r="B579" s="441"/>
      <c r="C579" s="440"/>
    </row>
    <row r="580" spans="2:3" x14ac:dyDescent="0.2">
      <c r="B580" s="441"/>
      <c r="C580" s="440"/>
    </row>
    <row r="581" spans="2:3" x14ac:dyDescent="0.2">
      <c r="B581" s="441"/>
      <c r="C581" s="440"/>
    </row>
    <row r="582" spans="2:3" x14ac:dyDescent="0.2">
      <c r="B582" s="441"/>
      <c r="C582" s="440"/>
    </row>
    <row r="583" spans="2:3" x14ac:dyDescent="0.2">
      <c r="B583" s="441"/>
      <c r="C583" s="440"/>
    </row>
    <row r="584" spans="2:3" x14ac:dyDescent="0.2">
      <c r="B584" s="441"/>
      <c r="C584" s="440"/>
    </row>
    <row r="585" spans="2:3" x14ac:dyDescent="0.2">
      <c r="B585" s="441"/>
      <c r="C585" s="440"/>
    </row>
    <row r="586" spans="2:3" x14ac:dyDescent="0.2">
      <c r="B586" s="441"/>
      <c r="C586" s="440"/>
    </row>
    <row r="587" spans="2:3" x14ac:dyDescent="0.2">
      <c r="B587" s="441"/>
      <c r="C587" s="440"/>
    </row>
    <row r="588" spans="2:3" x14ac:dyDescent="0.2">
      <c r="B588" s="441"/>
      <c r="C588" s="440"/>
    </row>
    <row r="589" spans="2:3" x14ac:dyDescent="0.2">
      <c r="B589" s="441"/>
      <c r="C589" s="440"/>
    </row>
    <row r="590" spans="2:3" x14ac:dyDescent="0.2">
      <c r="B590" s="441"/>
      <c r="C590" s="440"/>
    </row>
    <row r="591" spans="2:3" x14ac:dyDescent="0.2">
      <c r="B591" s="441"/>
      <c r="C591" s="440"/>
    </row>
    <row r="592" spans="2:3" x14ac:dyDescent="0.2">
      <c r="B592" s="441"/>
      <c r="C592" s="440"/>
    </row>
    <row r="593" spans="2:3" x14ac:dyDescent="0.2">
      <c r="B593" s="441"/>
      <c r="C593" s="440"/>
    </row>
    <row r="594" spans="2:3" x14ac:dyDescent="0.2">
      <c r="B594" s="441"/>
      <c r="C594" s="440"/>
    </row>
    <row r="595" spans="2:3" x14ac:dyDescent="0.2">
      <c r="B595" s="441"/>
      <c r="C595" s="440"/>
    </row>
    <row r="596" spans="2:3" x14ac:dyDescent="0.2">
      <c r="B596" s="441"/>
      <c r="C596" s="440"/>
    </row>
    <row r="597" spans="2:3" x14ac:dyDescent="0.2">
      <c r="B597" s="441"/>
      <c r="C597" s="440"/>
    </row>
    <row r="598" spans="2:3" x14ac:dyDescent="0.2">
      <c r="B598" s="441"/>
      <c r="C598" s="440"/>
    </row>
    <row r="599" spans="2:3" x14ac:dyDescent="0.2">
      <c r="B599" s="441"/>
      <c r="C599" s="440"/>
    </row>
    <row r="600" spans="2:3" x14ac:dyDescent="0.2">
      <c r="B600" s="441"/>
      <c r="C600" s="440"/>
    </row>
    <row r="601" spans="2:3" x14ac:dyDescent="0.2">
      <c r="B601" s="441"/>
      <c r="C601" s="440"/>
    </row>
    <row r="602" spans="2:3" x14ac:dyDescent="0.2">
      <c r="B602" s="441"/>
      <c r="C602" s="440"/>
    </row>
    <row r="603" spans="2:3" x14ac:dyDescent="0.2">
      <c r="B603" s="441"/>
      <c r="C603" s="440"/>
    </row>
    <row r="604" spans="2:3" x14ac:dyDescent="0.2">
      <c r="B604" s="441"/>
      <c r="C604" s="440"/>
    </row>
    <row r="605" spans="2:3" x14ac:dyDescent="0.2">
      <c r="B605" s="441"/>
      <c r="C605" s="440"/>
    </row>
    <row r="606" spans="2:3" x14ac:dyDescent="0.2">
      <c r="B606" s="441"/>
      <c r="C606" s="440"/>
    </row>
    <row r="607" spans="2:3" x14ac:dyDescent="0.2">
      <c r="B607" s="441"/>
      <c r="C607" s="440"/>
    </row>
    <row r="608" spans="2:3" x14ac:dyDescent="0.2">
      <c r="B608" s="441"/>
      <c r="C608" s="440"/>
    </row>
    <row r="609" spans="2:3" x14ac:dyDescent="0.2">
      <c r="B609" s="441"/>
      <c r="C609" s="440"/>
    </row>
    <row r="610" spans="2:3" x14ac:dyDescent="0.2">
      <c r="B610" s="441"/>
      <c r="C610" s="440"/>
    </row>
    <row r="611" spans="2:3" x14ac:dyDescent="0.2">
      <c r="B611" s="441"/>
      <c r="C611" s="440"/>
    </row>
    <row r="612" spans="2:3" x14ac:dyDescent="0.2">
      <c r="B612" s="441"/>
      <c r="C612" s="440"/>
    </row>
    <row r="613" spans="2:3" x14ac:dyDescent="0.2">
      <c r="B613" s="441"/>
      <c r="C613" s="440"/>
    </row>
    <row r="614" spans="2:3" x14ac:dyDescent="0.2">
      <c r="B614" s="441"/>
      <c r="C614" s="440"/>
    </row>
    <row r="615" spans="2:3" x14ac:dyDescent="0.2">
      <c r="B615" s="441"/>
      <c r="C615" s="440"/>
    </row>
    <row r="616" spans="2:3" x14ac:dyDescent="0.2">
      <c r="B616" s="441"/>
      <c r="C616" s="440"/>
    </row>
    <row r="617" spans="2:3" x14ac:dyDescent="0.2">
      <c r="B617" s="441"/>
      <c r="C617" s="440"/>
    </row>
    <row r="618" spans="2:3" x14ac:dyDescent="0.2">
      <c r="B618" s="441"/>
      <c r="C618" s="440"/>
    </row>
    <row r="619" spans="2:3" x14ac:dyDescent="0.2">
      <c r="B619" s="441"/>
      <c r="C619" s="440"/>
    </row>
    <row r="620" spans="2:3" x14ac:dyDescent="0.2">
      <c r="B620" s="441"/>
      <c r="C620" s="440"/>
    </row>
    <row r="621" spans="2:3" x14ac:dyDescent="0.2">
      <c r="B621" s="441"/>
      <c r="C621" s="440"/>
    </row>
    <row r="622" spans="2:3" x14ac:dyDescent="0.2">
      <c r="B622" s="441"/>
      <c r="C622" s="440"/>
    </row>
    <row r="623" spans="2:3" x14ac:dyDescent="0.2">
      <c r="B623" s="441"/>
      <c r="C623" s="440"/>
    </row>
    <row r="624" spans="2:3" x14ac:dyDescent="0.2">
      <c r="B624" s="441"/>
      <c r="C624" s="440"/>
    </row>
    <row r="625" spans="2:3" x14ac:dyDescent="0.2">
      <c r="B625" s="441"/>
      <c r="C625" s="440"/>
    </row>
    <row r="626" spans="2:3" x14ac:dyDescent="0.2">
      <c r="B626" s="441"/>
      <c r="C626" s="440"/>
    </row>
    <row r="627" spans="2:3" x14ac:dyDescent="0.2">
      <c r="B627" s="441"/>
      <c r="C627" s="440"/>
    </row>
    <row r="628" spans="2:3" x14ac:dyDescent="0.2">
      <c r="B628" s="441"/>
      <c r="C628" s="440"/>
    </row>
    <row r="629" spans="2:3" x14ac:dyDescent="0.2">
      <c r="B629" s="441"/>
      <c r="C629" s="440"/>
    </row>
    <row r="630" spans="2:3" x14ac:dyDescent="0.2">
      <c r="B630" s="441"/>
      <c r="C630" s="440"/>
    </row>
    <row r="631" spans="2:3" x14ac:dyDescent="0.2">
      <c r="B631" s="441"/>
      <c r="C631" s="440"/>
    </row>
    <row r="632" spans="2:3" x14ac:dyDescent="0.2">
      <c r="B632" s="441"/>
      <c r="C632" s="440"/>
    </row>
    <row r="633" spans="2:3" x14ac:dyDescent="0.2">
      <c r="B633" s="441"/>
      <c r="C633" s="440"/>
    </row>
    <row r="634" spans="2:3" x14ac:dyDescent="0.2">
      <c r="B634" s="441"/>
      <c r="C634" s="440"/>
    </row>
    <row r="635" spans="2:3" x14ac:dyDescent="0.2">
      <c r="B635" s="441"/>
      <c r="C635" s="440"/>
    </row>
    <row r="636" spans="2:3" x14ac:dyDescent="0.2">
      <c r="B636" s="441"/>
      <c r="C636" s="440"/>
    </row>
    <row r="637" spans="2:3" x14ac:dyDescent="0.2">
      <c r="B637" s="441"/>
      <c r="C637" s="440"/>
    </row>
    <row r="638" spans="2:3" x14ac:dyDescent="0.2">
      <c r="B638" s="441"/>
      <c r="C638" s="440"/>
    </row>
    <row r="639" spans="2:3" x14ac:dyDescent="0.2">
      <c r="B639" s="441"/>
      <c r="C639" s="440"/>
    </row>
    <row r="640" spans="2:3" x14ac:dyDescent="0.2">
      <c r="B640" s="441"/>
      <c r="C640" s="440"/>
    </row>
    <row r="641" spans="2:3" x14ac:dyDescent="0.2">
      <c r="B641" s="441"/>
      <c r="C641" s="440"/>
    </row>
    <row r="642" spans="2:3" x14ac:dyDescent="0.2">
      <c r="B642" s="441"/>
      <c r="C642" s="440"/>
    </row>
    <row r="643" spans="2:3" x14ac:dyDescent="0.2">
      <c r="B643" s="441"/>
      <c r="C643" s="440"/>
    </row>
    <row r="644" spans="2:3" x14ac:dyDescent="0.2">
      <c r="B644" s="441"/>
      <c r="C644" s="440"/>
    </row>
    <row r="645" spans="2:3" x14ac:dyDescent="0.2">
      <c r="B645" s="441"/>
      <c r="C645" s="440"/>
    </row>
    <row r="646" spans="2:3" x14ac:dyDescent="0.2">
      <c r="B646" s="441"/>
      <c r="C646" s="440"/>
    </row>
    <row r="647" spans="2:3" x14ac:dyDescent="0.2">
      <c r="B647" s="441"/>
      <c r="C647" s="440"/>
    </row>
    <row r="648" spans="2:3" x14ac:dyDescent="0.2">
      <c r="B648" s="441"/>
      <c r="C648" s="440"/>
    </row>
    <row r="649" spans="2:3" x14ac:dyDescent="0.2">
      <c r="B649" s="441"/>
      <c r="C649" s="440"/>
    </row>
    <row r="650" spans="2:3" x14ac:dyDescent="0.2">
      <c r="B650" s="441"/>
      <c r="C650" s="440"/>
    </row>
    <row r="651" spans="2:3" x14ac:dyDescent="0.2">
      <c r="B651" s="441"/>
      <c r="C651" s="440"/>
    </row>
    <row r="652" spans="2:3" x14ac:dyDescent="0.2">
      <c r="B652" s="441"/>
      <c r="C652" s="440"/>
    </row>
    <row r="653" spans="2:3" x14ac:dyDescent="0.2">
      <c r="B653" s="441"/>
      <c r="C653" s="440"/>
    </row>
    <row r="654" spans="2:3" x14ac:dyDescent="0.2">
      <c r="B654" s="441"/>
      <c r="C654" s="440"/>
    </row>
    <row r="655" spans="2:3" x14ac:dyDescent="0.2">
      <c r="B655" s="441"/>
      <c r="C655" s="440"/>
    </row>
    <row r="656" spans="2:3" x14ac:dyDescent="0.2">
      <c r="B656" s="441"/>
      <c r="C656" s="440"/>
    </row>
    <row r="657" spans="2:3" x14ac:dyDescent="0.2">
      <c r="B657" s="441"/>
      <c r="C657" s="440"/>
    </row>
    <row r="658" spans="2:3" x14ac:dyDescent="0.2">
      <c r="B658" s="441"/>
      <c r="C658" s="440"/>
    </row>
    <row r="659" spans="2:3" x14ac:dyDescent="0.2">
      <c r="B659" s="441"/>
      <c r="C659" s="440"/>
    </row>
    <row r="660" spans="2:3" x14ac:dyDescent="0.2">
      <c r="B660" s="441"/>
      <c r="C660" s="440"/>
    </row>
    <row r="661" spans="2:3" x14ac:dyDescent="0.2">
      <c r="B661" s="441"/>
      <c r="C661" s="440"/>
    </row>
    <row r="662" spans="2:3" x14ac:dyDescent="0.2">
      <c r="B662" s="441"/>
      <c r="C662" s="440"/>
    </row>
    <row r="663" spans="2:3" x14ac:dyDescent="0.2">
      <c r="B663" s="441"/>
      <c r="C663" s="440"/>
    </row>
    <row r="664" spans="2:3" x14ac:dyDescent="0.2">
      <c r="B664" s="441"/>
      <c r="C664" s="440"/>
    </row>
    <row r="665" spans="2:3" x14ac:dyDescent="0.2">
      <c r="B665" s="441"/>
      <c r="C665" s="440"/>
    </row>
    <row r="666" spans="2:3" x14ac:dyDescent="0.2">
      <c r="B666" s="441"/>
      <c r="C666" s="440"/>
    </row>
    <row r="667" spans="2:3" x14ac:dyDescent="0.2">
      <c r="B667" s="441"/>
      <c r="C667" s="440"/>
    </row>
    <row r="668" spans="2:3" x14ac:dyDescent="0.2">
      <c r="B668" s="441"/>
      <c r="C668" s="440"/>
    </row>
    <row r="669" spans="2:3" x14ac:dyDescent="0.2">
      <c r="B669" s="441"/>
      <c r="C669" s="440"/>
    </row>
    <row r="670" spans="2:3" x14ac:dyDescent="0.2">
      <c r="B670" s="441"/>
      <c r="C670" s="440"/>
    </row>
    <row r="671" spans="2:3" x14ac:dyDescent="0.2">
      <c r="B671" s="441"/>
      <c r="C671" s="440"/>
    </row>
    <row r="672" spans="2:3" x14ac:dyDescent="0.2">
      <c r="B672" s="441"/>
      <c r="C672" s="440"/>
    </row>
    <row r="673" spans="2:3" x14ac:dyDescent="0.2">
      <c r="B673" s="441"/>
      <c r="C673" s="440"/>
    </row>
    <row r="674" spans="2:3" x14ac:dyDescent="0.2">
      <c r="B674" s="441"/>
      <c r="C674" s="440"/>
    </row>
    <row r="675" spans="2:3" x14ac:dyDescent="0.2">
      <c r="B675" s="441"/>
      <c r="C675" s="440"/>
    </row>
    <row r="676" spans="2:3" x14ac:dyDescent="0.2">
      <c r="B676" s="441"/>
      <c r="C676" s="440"/>
    </row>
    <row r="677" spans="2:3" x14ac:dyDescent="0.2">
      <c r="B677" s="441"/>
      <c r="C677" s="440"/>
    </row>
    <row r="678" spans="2:3" x14ac:dyDescent="0.2">
      <c r="B678" s="441"/>
      <c r="C678" s="440"/>
    </row>
    <row r="679" spans="2:3" x14ac:dyDescent="0.2">
      <c r="B679" s="441"/>
      <c r="C679" s="440"/>
    </row>
    <row r="680" spans="2:3" x14ac:dyDescent="0.2">
      <c r="B680" s="441"/>
      <c r="C680" s="440"/>
    </row>
    <row r="681" spans="2:3" x14ac:dyDescent="0.2">
      <c r="B681" s="441"/>
      <c r="C681" s="440"/>
    </row>
    <row r="682" spans="2:3" x14ac:dyDescent="0.2">
      <c r="B682" s="441"/>
      <c r="C682" s="440"/>
    </row>
    <row r="683" spans="2:3" x14ac:dyDescent="0.2">
      <c r="B683" s="441"/>
      <c r="C683" s="440"/>
    </row>
    <row r="684" spans="2:3" x14ac:dyDescent="0.2">
      <c r="B684" s="441"/>
      <c r="C684" s="440"/>
    </row>
    <row r="685" spans="2:3" x14ac:dyDescent="0.2">
      <c r="B685" s="441"/>
      <c r="C685" s="440"/>
    </row>
    <row r="686" spans="2:3" x14ac:dyDescent="0.2">
      <c r="B686" s="441"/>
      <c r="C686" s="440"/>
    </row>
    <row r="687" spans="2:3" x14ac:dyDescent="0.2">
      <c r="B687" s="441"/>
      <c r="C687" s="440"/>
    </row>
    <row r="688" spans="2:3" x14ac:dyDescent="0.2">
      <c r="B688" s="441"/>
      <c r="C688" s="440"/>
    </row>
    <row r="689" spans="2:3" x14ac:dyDescent="0.2">
      <c r="B689" s="441"/>
      <c r="C689" s="440"/>
    </row>
    <row r="690" spans="2:3" x14ac:dyDescent="0.2">
      <c r="B690" s="441"/>
      <c r="C690" s="440"/>
    </row>
    <row r="691" spans="2:3" x14ac:dyDescent="0.2">
      <c r="B691" s="441"/>
      <c r="C691" s="440"/>
    </row>
    <row r="692" spans="2:3" x14ac:dyDescent="0.2">
      <c r="B692" s="441"/>
      <c r="C692" s="440"/>
    </row>
    <row r="693" spans="2:3" x14ac:dyDescent="0.2">
      <c r="B693" s="441"/>
      <c r="C693" s="440"/>
    </row>
    <row r="694" spans="2:3" x14ac:dyDescent="0.2">
      <c r="B694" s="441"/>
      <c r="C694" s="440"/>
    </row>
    <row r="695" spans="2:3" x14ac:dyDescent="0.2">
      <c r="B695" s="441"/>
      <c r="C695" s="440"/>
    </row>
    <row r="696" spans="2:3" x14ac:dyDescent="0.2">
      <c r="B696" s="441"/>
      <c r="C696" s="440"/>
    </row>
    <row r="697" spans="2:3" x14ac:dyDescent="0.2">
      <c r="B697" s="441"/>
      <c r="C697" s="440"/>
    </row>
    <row r="698" spans="2:3" x14ac:dyDescent="0.2">
      <c r="B698" s="441"/>
      <c r="C698" s="440"/>
    </row>
    <row r="699" spans="2:3" x14ac:dyDescent="0.2">
      <c r="B699" s="441"/>
      <c r="C699" s="440"/>
    </row>
    <row r="700" spans="2:3" x14ac:dyDescent="0.2">
      <c r="B700" s="441"/>
      <c r="C700" s="440"/>
    </row>
    <row r="701" spans="2:3" x14ac:dyDescent="0.2">
      <c r="B701" s="441"/>
      <c r="C701" s="440"/>
    </row>
    <row r="702" spans="2:3" x14ac:dyDescent="0.2">
      <c r="B702" s="441"/>
      <c r="C702" s="440"/>
    </row>
    <row r="703" spans="2:3" x14ac:dyDescent="0.2">
      <c r="B703" s="441"/>
      <c r="C703" s="440"/>
    </row>
    <row r="704" spans="2:3" x14ac:dyDescent="0.2">
      <c r="B704" s="441"/>
      <c r="C704" s="440"/>
    </row>
    <row r="705" spans="2:3" x14ac:dyDescent="0.2">
      <c r="B705" s="441"/>
      <c r="C705" s="440"/>
    </row>
    <row r="706" spans="2:3" x14ac:dyDescent="0.2">
      <c r="B706" s="441"/>
      <c r="C706" s="440"/>
    </row>
    <row r="707" spans="2:3" x14ac:dyDescent="0.2">
      <c r="B707" s="441"/>
      <c r="C707" s="440"/>
    </row>
    <row r="708" spans="2:3" x14ac:dyDescent="0.2">
      <c r="B708" s="441"/>
      <c r="C708" s="440"/>
    </row>
    <row r="709" spans="2:3" x14ac:dyDescent="0.2">
      <c r="B709" s="441"/>
      <c r="C709" s="440"/>
    </row>
    <row r="710" spans="2:3" x14ac:dyDescent="0.2">
      <c r="B710" s="441"/>
      <c r="C710" s="440"/>
    </row>
    <row r="711" spans="2:3" x14ac:dyDescent="0.2">
      <c r="B711" s="441"/>
      <c r="C711" s="440"/>
    </row>
    <row r="712" spans="2:3" x14ac:dyDescent="0.2">
      <c r="B712" s="441"/>
      <c r="C712" s="440"/>
    </row>
    <row r="713" spans="2:3" x14ac:dyDescent="0.2">
      <c r="B713" s="441"/>
      <c r="C713" s="440"/>
    </row>
    <row r="714" spans="2:3" x14ac:dyDescent="0.2">
      <c r="B714" s="441"/>
      <c r="C714" s="440"/>
    </row>
    <row r="715" spans="2:3" x14ac:dyDescent="0.2">
      <c r="B715" s="441"/>
      <c r="C715" s="440"/>
    </row>
    <row r="716" spans="2:3" x14ac:dyDescent="0.2">
      <c r="B716" s="441"/>
      <c r="C716" s="440"/>
    </row>
    <row r="717" spans="2:3" x14ac:dyDescent="0.2">
      <c r="B717" s="441"/>
      <c r="C717" s="440"/>
    </row>
    <row r="718" spans="2:3" x14ac:dyDescent="0.2">
      <c r="B718" s="441"/>
      <c r="C718" s="440"/>
    </row>
    <row r="719" spans="2:3" x14ac:dyDescent="0.2">
      <c r="B719" s="441"/>
      <c r="C719" s="440"/>
    </row>
    <row r="720" spans="2:3" x14ac:dyDescent="0.2">
      <c r="B720" s="441"/>
      <c r="C720" s="440"/>
    </row>
    <row r="721" spans="2:3" x14ac:dyDescent="0.2">
      <c r="B721" s="441"/>
      <c r="C721" s="440"/>
    </row>
    <row r="722" spans="2:3" x14ac:dyDescent="0.2">
      <c r="B722" s="441"/>
      <c r="C722" s="440"/>
    </row>
    <row r="723" spans="2:3" x14ac:dyDescent="0.2">
      <c r="B723" s="441"/>
      <c r="C723" s="440"/>
    </row>
    <row r="724" spans="2:3" x14ac:dyDescent="0.2">
      <c r="B724" s="441"/>
      <c r="C724" s="440"/>
    </row>
    <row r="725" spans="2:3" x14ac:dyDescent="0.2">
      <c r="B725" s="441"/>
      <c r="C725" s="440"/>
    </row>
    <row r="726" spans="2:3" x14ac:dyDescent="0.2">
      <c r="B726" s="441"/>
      <c r="C726" s="440"/>
    </row>
    <row r="727" spans="2:3" x14ac:dyDescent="0.2">
      <c r="B727" s="441"/>
      <c r="C727" s="440"/>
    </row>
    <row r="728" spans="2:3" x14ac:dyDescent="0.2">
      <c r="B728" s="441"/>
      <c r="C728" s="440"/>
    </row>
    <row r="729" spans="2:3" x14ac:dyDescent="0.2">
      <c r="B729" s="441"/>
      <c r="C729" s="440"/>
    </row>
    <row r="730" spans="2:3" x14ac:dyDescent="0.2">
      <c r="B730" s="441"/>
      <c r="C730" s="440"/>
    </row>
    <row r="731" spans="2:3" x14ac:dyDescent="0.2">
      <c r="B731" s="441"/>
      <c r="C731" s="440"/>
    </row>
    <row r="732" spans="2:3" x14ac:dyDescent="0.2">
      <c r="B732" s="441"/>
      <c r="C732" s="440"/>
    </row>
    <row r="733" spans="2:3" x14ac:dyDescent="0.2">
      <c r="B733" s="441"/>
      <c r="C733" s="440"/>
    </row>
    <row r="734" spans="2:3" x14ac:dyDescent="0.2">
      <c r="B734" s="441"/>
      <c r="C734" s="440"/>
    </row>
    <row r="735" spans="2:3" x14ac:dyDescent="0.2">
      <c r="B735" s="441"/>
      <c r="C735" s="440"/>
    </row>
    <row r="736" spans="2:3" x14ac:dyDescent="0.2">
      <c r="B736" s="441"/>
      <c r="C736" s="440"/>
    </row>
    <row r="737" spans="2:3" x14ac:dyDescent="0.2">
      <c r="B737" s="441"/>
      <c r="C737" s="440"/>
    </row>
    <row r="738" spans="2:3" x14ac:dyDescent="0.2">
      <c r="B738" s="441"/>
      <c r="C738" s="440"/>
    </row>
    <row r="739" spans="2:3" x14ac:dyDescent="0.2">
      <c r="B739" s="441"/>
      <c r="C739" s="440"/>
    </row>
    <row r="740" spans="2:3" x14ac:dyDescent="0.2">
      <c r="B740" s="441"/>
      <c r="C740" s="440"/>
    </row>
    <row r="741" spans="2:3" x14ac:dyDescent="0.2">
      <c r="B741" s="441"/>
      <c r="C741" s="440"/>
    </row>
    <row r="742" spans="2:3" x14ac:dyDescent="0.2">
      <c r="B742" s="441"/>
      <c r="C742" s="440"/>
    </row>
    <row r="743" spans="2:3" x14ac:dyDescent="0.2">
      <c r="B743" s="441"/>
      <c r="C743" s="440"/>
    </row>
    <row r="744" spans="2:3" x14ac:dyDescent="0.2">
      <c r="B744" s="441"/>
      <c r="C744" s="440"/>
    </row>
    <row r="745" spans="2:3" x14ac:dyDescent="0.2">
      <c r="B745" s="441"/>
      <c r="C745" s="440"/>
    </row>
    <row r="746" spans="2:3" x14ac:dyDescent="0.2">
      <c r="B746" s="441"/>
      <c r="C746" s="440"/>
    </row>
    <row r="747" spans="2:3" x14ac:dyDescent="0.2">
      <c r="B747" s="441"/>
      <c r="C747" s="440"/>
    </row>
    <row r="748" spans="2:3" x14ac:dyDescent="0.2">
      <c r="B748" s="441"/>
      <c r="C748" s="440"/>
    </row>
    <row r="749" spans="2:3" x14ac:dyDescent="0.2">
      <c r="B749" s="441"/>
      <c r="C749" s="440"/>
    </row>
    <row r="750" spans="2:3" x14ac:dyDescent="0.2">
      <c r="B750" s="441"/>
      <c r="C750" s="440"/>
    </row>
    <row r="751" spans="2:3" x14ac:dyDescent="0.2">
      <c r="B751" s="441"/>
      <c r="C751" s="440"/>
    </row>
    <row r="752" spans="2:3" x14ac:dyDescent="0.2">
      <c r="B752" s="441"/>
      <c r="C752" s="440"/>
    </row>
    <row r="753" spans="2:3" x14ac:dyDescent="0.2">
      <c r="B753" s="441"/>
      <c r="C753" s="440"/>
    </row>
    <row r="754" spans="2:3" x14ac:dyDescent="0.2">
      <c r="B754" s="441"/>
      <c r="C754" s="440"/>
    </row>
    <row r="755" spans="2:3" x14ac:dyDescent="0.2">
      <c r="B755" s="441"/>
      <c r="C755" s="440"/>
    </row>
    <row r="756" spans="2:3" x14ac:dyDescent="0.2">
      <c r="B756" s="441"/>
      <c r="C756" s="440"/>
    </row>
    <row r="757" spans="2:3" x14ac:dyDescent="0.2">
      <c r="B757" s="441"/>
      <c r="C757" s="440"/>
    </row>
    <row r="758" spans="2:3" x14ac:dyDescent="0.2">
      <c r="B758" s="441"/>
      <c r="C758" s="440"/>
    </row>
    <row r="759" spans="2:3" x14ac:dyDescent="0.2">
      <c r="B759" s="441"/>
      <c r="C759" s="440"/>
    </row>
    <row r="760" spans="2:3" x14ac:dyDescent="0.2">
      <c r="B760" s="441"/>
      <c r="C760" s="440"/>
    </row>
    <row r="761" spans="2:3" x14ac:dyDescent="0.2">
      <c r="B761" s="441"/>
      <c r="C761" s="440"/>
    </row>
    <row r="762" spans="2:3" x14ac:dyDescent="0.2">
      <c r="B762" s="441"/>
      <c r="C762" s="440"/>
    </row>
    <row r="763" spans="2:3" x14ac:dyDescent="0.2">
      <c r="B763" s="441"/>
      <c r="C763" s="440"/>
    </row>
    <row r="764" spans="2:3" x14ac:dyDescent="0.2">
      <c r="B764" s="441"/>
      <c r="C764" s="440"/>
    </row>
    <row r="765" spans="2:3" x14ac:dyDescent="0.2">
      <c r="B765" s="441"/>
      <c r="C765" s="440"/>
    </row>
    <row r="766" spans="2:3" x14ac:dyDescent="0.2">
      <c r="B766" s="441"/>
      <c r="C766" s="440"/>
    </row>
    <row r="767" spans="2:3" x14ac:dyDescent="0.2">
      <c r="B767" s="441"/>
      <c r="C767" s="440"/>
    </row>
    <row r="768" spans="2:3" x14ac:dyDescent="0.2">
      <c r="B768" s="441"/>
      <c r="C768" s="440"/>
    </row>
    <row r="769" spans="2:3" x14ac:dyDescent="0.2">
      <c r="B769" s="441"/>
      <c r="C769" s="440"/>
    </row>
    <row r="770" spans="2:3" x14ac:dyDescent="0.2">
      <c r="B770" s="441"/>
      <c r="C770" s="440"/>
    </row>
    <row r="771" spans="2:3" x14ac:dyDescent="0.2">
      <c r="B771" s="441"/>
      <c r="C771" s="440"/>
    </row>
    <row r="772" spans="2:3" x14ac:dyDescent="0.2">
      <c r="B772" s="441"/>
      <c r="C772" s="440"/>
    </row>
    <row r="773" spans="2:3" x14ac:dyDescent="0.2">
      <c r="B773" s="441"/>
      <c r="C773" s="440"/>
    </row>
    <row r="774" spans="2:3" x14ac:dyDescent="0.2">
      <c r="B774" s="441"/>
      <c r="C774" s="440"/>
    </row>
    <row r="775" spans="2:3" x14ac:dyDescent="0.2">
      <c r="B775" s="441"/>
      <c r="C775" s="440"/>
    </row>
    <row r="776" spans="2:3" x14ac:dyDescent="0.2">
      <c r="B776" s="441"/>
      <c r="C776" s="440"/>
    </row>
    <row r="777" spans="2:3" x14ac:dyDescent="0.2">
      <c r="B777" s="441"/>
      <c r="C777" s="440"/>
    </row>
    <row r="778" spans="2:3" x14ac:dyDescent="0.2">
      <c r="B778" s="441"/>
      <c r="C778" s="440"/>
    </row>
    <row r="779" spans="2:3" x14ac:dyDescent="0.2">
      <c r="B779" s="441"/>
      <c r="C779" s="440"/>
    </row>
    <row r="780" spans="2:3" x14ac:dyDescent="0.2">
      <c r="B780" s="441"/>
      <c r="C780" s="440"/>
    </row>
    <row r="781" spans="2:3" x14ac:dyDescent="0.2">
      <c r="B781" s="441"/>
      <c r="C781" s="440"/>
    </row>
    <row r="782" spans="2:3" x14ac:dyDescent="0.2">
      <c r="B782" s="441"/>
      <c r="C782" s="440"/>
    </row>
    <row r="783" spans="2:3" x14ac:dyDescent="0.2">
      <c r="B783" s="441"/>
      <c r="C783" s="440"/>
    </row>
    <row r="784" spans="2:3" x14ac:dyDescent="0.2">
      <c r="B784" s="441"/>
      <c r="C784" s="440"/>
    </row>
    <row r="785" spans="2:3" x14ac:dyDescent="0.2">
      <c r="B785" s="441"/>
      <c r="C785" s="440"/>
    </row>
    <row r="786" spans="2:3" x14ac:dyDescent="0.2">
      <c r="B786" s="441"/>
      <c r="C786" s="440"/>
    </row>
    <row r="787" spans="2:3" x14ac:dyDescent="0.2">
      <c r="B787" s="441"/>
      <c r="C787" s="440"/>
    </row>
    <row r="788" spans="2:3" x14ac:dyDescent="0.2">
      <c r="B788" s="441"/>
      <c r="C788" s="440"/>
    </row>
    <row r="789" spans="2:3" x14ac:dyDescent="0.2">
      <c r="B789" s="441"/>
      <c r="C789" s="440"/>
    </row>
    <row r="790" spans="2:3" x14ac:dyDescent="0.2">
      <c r="B790" s="441"/>
      <c r="C790" s="440"/>
    </row>
    <row r="791" spans="2:3" x14ac:dyDescent="0.2">
      <c r="B791" s="441"/>
      <c r="C791" s="440"/>
    </row>
    <row r="792" spans="2:3" x14ac:dyDescent="0.2">
      <c r="B792" s="441"/>
      <c r="C792" s="440"/>
    </row>
    <row r="793" spans="2:3" x14ac:dyDescent="0.2">
      <c r="B793" s="441"/>
      <c r="C793" s="440"/>
    </row>
    <row r="794" spans="2:3" x14ac:dyDescent="0.2">
      <c r="B794" s="441"/>
      <c r="C794" s="440"/>
    </row>
    <row r="795" spans="2:3" x14ac:dyDescent="0.2">
      <c r="B795" s="441"/>
      <c r="C795" s="440"/>
    </row>
    <row r="796" spans="2:3" x14ac:dyDescent="0.2">
      <c r="B796" s="441"/>
      <c r="C796" s="440"/>
    </row>
    <row r="797" spans="2:3" x14ac:dyDescent="0.2">
      <c r="B797" s="441"/>
      <c r="C797" s="440"/>
    </row>
    <row r="798" spans="2:3" x14ac:dyDescent="0.2">
      <c r="B798" s="441"/>
      <c r="C798" s="440"/>
    </row>
    <row r="799" spans="2:3" x14ac:dyDescent="0.2">
      <c r="B799" s="441"/>
      <c r="C799" s="440"/>
    </row>
    <row r="800" spans="2:3" x14ac:dyDescent="0.2">
      <c r="B800" s="441"/>
      <c r="C800" s="440"/>
    </row>
    <row r="801" spans="2:3" x14ac:dyDescent="0.2">
      <c r="B801" s="441"/>
      <c r="C801" s="440"/>
    </row>
    <row r="802" spans="2:3" x14ac:dyDescent="0.2">
      <c r="B802" s="441"/>
      <c r="C802" s="440"/>
    </row>
    <row r="803" spans="2:3" x14ac:dyDescent="0.2">
      <c r="B803" s="441"/>
      <c r="C803" s="440"/>
    </row>
    <row r="804" spans="2:3" x14ac:dyDescent="0.2">
      <c r="B804" s="441"/>
      <c r="C804" s="440"/>
    </row>
    <row r="805" spans="2:3" x14ac:dyDescent="0.2">
      <c r="B805" s="441"/>
      <c r="C805" s="440"/>
    </row>
    <row r="806" spans="2:3" x14ac:dyDescent="0.2">
      <c r="B806" s="441"/>
      <c r="C806" s="440"/>
    </row>
    <row r="807" spans="2:3" x14ac:dyDescent="0.2">
      <c r="B807" s="441"/>
      <c r="C807" s="440"/>
    </row>
    <row r="808" spans="2:3" x14ac:dyDescent="0.2">
      <c r="B808" s="441"/>
      <c r="C808" s="440"/>
    </row>
    <row r="809" spans="2:3" x14ac:dyDescent="0.2">
      <c r="B809" s="441"/>
      <c r="C809" s="440"/>
    </row>
    <row r="810" spans="2:3" x14ac:dyDescent="0.2">
      <c r="B810" s="441"/>
      <c r="C810" s="440"/>
    </row>
    <row r="811" spans="2:3" x14ac:dyDescent="0.2">
      <c r="B811" s="441"/>
      <c r="C811" s="440"/>
    </row>
    <row r="812" spans="2:3" x14ac:dyDescent="0.2">
      <c r="B812" s="441"/>
      <c r="C812" s="440"/>
    </row>
    <row r="813" spans="2:3" x14ac:dyDescent="0.2">
      <c r="B813" s="441"/>
      <c r="C813" s="440"/>
    </row>
    <row r="814" spans="2:3" x14ac:dyDescent="0.2">
      <c r="B814" s="441"/>
      <c r="C814" s="440"/>
    </row>
    <row r="815" spans="2:3" x14ac:dyDescent="0.2">
      <c r="B815" s="441"/>
      <c r="C815" s="440"/>
    </row>
    <row r="816" spans="2:3" x14ac:dyDescent="0.2">
      <c r="B816" s="441"/>
      <c r="C816" s="440"/>
    </row>
    <row r="817" spans="2:3" x14ac:dyDescent="0.2">
      <c r="B817" s="441"/>
      <c r="C817" s="440"/>
    </row>
    <row r="818" spans="2:3" x14ac:dyDescent="0.2">
      <c r="B818" s="441"/>
      <c r="C818" s="440"/>
    </row>
    <row r="819" spans="2:3" x14ac:dyDescent="0.2">
      <c r="B819" s="441"/>
      <c r="C819" s="440"/>
    </row>
    <row r="820" spans="2:3" x14ac:dyDescent="0.2">
      <c r="B820" s="441"/>
      <c r="C820" s="440"/>
    </row>
    <row r="821" spans="2:3" x14ac:dyDescent="0.2">
      <c r="B821" s="441"/>
      <c r="C821" s="440"/>
    </row>
    <row r="822" spans="2:3" x14ac:dyDescent="0.2">
      <c r="B822" s="441"/>
      <c r="C822" s="440"/>
    </row>
    <row r="823" spans="2:3" x14ac:dyDescent="0.2">
      <c r="B823" s="441"/>
      <c r="C823" s="440"/>
    </row>
    <row r="824" spans="2:3" x14ac:dyDescent="0.2">
      <c r="B824" s="441"/>
      <c r="C824" s="440"/>
    </row>
    <row r="825" spans="2:3" x14ac:dyDescent="0.2">
      <c r="B825" s="441"/>
      <c r="C825" s="440"/>
    </row>
    <row r="826" spans="2:3" x14ac:dyDescent="0.2">
      <c r="B826" s="441"/>
      <c r="C826" s="440"/>
    </row>
    <row r="827" spans="2:3" x14ac:dyDescent="0.2">
      <c r="B827" s="441"/>
      <c r="C827" s="440"/>
    </row>
    <row r="828" spans="2:3" x14ac:dyDescent="0.2">
      <c r="B828" s="441"/>
      <c r="C828" s="440"/>
    </row>
    <row r="829" spans="2:3" x14ac:dyDescent="0.2">
      <c r="B829" s="441"/>
      <c r="C829" s="440"/>
    </row>
    <row r="830" spans="2:3" x14ac:dyDescent="0.2">
      <c r="B830" s="441"/>
      <c r="C830" s="440"/>
    </row>
    <row r="831" spans="2:3" x14ac:dyDescent="0.2">
      <c r="B831" s="441"/>
      <c r="C831" s="440"/>
    </row>
    <row r="832" spans="2:3" x14ac:dyDescent="0.2">
      <c r="B832" s="441"/>
      <c r="C832" s="440"/>
    </row>
    <row r="833" spans="2:3" x14ac:dyDescent="0.2">
      <c r="B833" s="441"/>
      <c r="C833" s="440"/>
    </row>
    <row r="834" spans="2:3" x14ac:dyDescent="0.2">
      <c r="B834" s="441"/>
      <c r="C834" s="440"/>
    </row>
    <row r="835" spans="2:3" x14ac:dyDescent="0.2">
      <c r="B835" s="441"/>
      <c r="C835" s="440"/>
    </row>
    <row r="836" spans="2:3" x14ac:dyDescent="0.2">
      <c r="B836" s="441"/>
      <c r="C836" s="440"/>
    </row>
    <row r="837" spans="2:3" x14ac:dyDescent="0.2">
      <c r="B837" s="441"/>
      <c r="C837" s="440"/>
    </row>
    <row r="838" spans="2:3" x14ac:dyDescent="0.2">
      <c r="B838" s="441"/>
      <c r="C838" s="440"/>
    </row>
    <row r="839" spans="2:3" x14ac:dyDescent="0.2">
      <c r="B839" s="441"/>
      <c r="C839" s="440"/>
    </row>
    <row r="840" spans="2:3" x14ac:dyDescent="0.2">
      <c r="B840" s="441"/>
      <c r="C840" s="440"/>
    </row>
    <row r="841" spans="2:3" x14ac:dyDescent="0.2">
      <c r="B841" s="441"/>
      <c r="C841" s="440"/>
    </row>
    <row r="842" spans="2:3" x14ac:dyDescent="0.2">
      <c r="B842" s="441"/>
      <c r="C842" s="440"/>
    </row>
    <row r="843" spans="2:3" x14ac:dyDescent="0.2">
      <c r="B843" s="441"/>
      <c r="C843" s="440"/>
    </row>
    <row r="844" spans="2:3" x14ac:dyDescent="0.2">
      <c r="B844" s="441"/>
      <c r="C844" s="440"/>
    </row>
    <row r="845" spans="2:3" x14ac:dyDescent="0.2">
      <c r="B845" s="441"/>
      <c r="C845" s="440"/>
    </row>
    <row r="846" spans="2:3" x14ac:dyDescent="0.2">
      <c r="B846" s="441"/>
      <c r="C846" s="440"/>
    </row>
    <row r="847" spans="2:3" x14ac:dyDescent="0.2">
      <c r="B847" s="441"/>
      <c r="C847" s="440"/>
    </row>
    <row r="848" spans="2:3" x14ac:dyDescent="0.2">
      <c r="B848" s="441"/>
      <c r="C848" s="440"/>
    </row>
    <row r="849" spans="2:3" x14ac:dyDescent="0.2">
      <c r="B849" s="441"/>
      <c r="C849" s="440"/>
    </row>
    <row r="850" spans="2:3" x14ac:dyDescent="0.2">
      <c r="B850" s="441"/>
      <c r="C850" s="440"/>
    </row>
    <row r="851" spans="2:3" x14ac:dyDescent="0.2">
      <c r="B851" s="441"/>
      <c r="C851" s="440"/>
    </row>
    <row r="852" spans="2:3" x14ac:dyDescent="0.2">
      <c r="B852" s="441"/>
      <c r="C852" s="440"/>
    </row>
    <row r="853" spans="2:3" x14ac:dyDescent="0.2">
      <c r="B853" s="441"/>
      <c r="C853" s="440"/>
    </row>
    <row r="854" spans="2:3" x14ac:dyDescent="0.2">
      <c r="B854" s="441"/>
      <c r="C854" s="440"/>
    </row>
    <row r="855" spans="2:3" x14ac:dyDescent="0.2">
      <c r="B855" s="441"/>
      <c r="C855" s="440"/>
    </row>
    <row r="856" spans="2:3" x14ac:dyDescent="0.2">
      <c r="B856" s="441"/>
      <c r="C856" s="440"/>
    </row>
    <row r="857" spans="2:3" x14ac:dyDescent="0.2">
      <c r="B857" s="441"/>
      <c r="C857" s="440"/>
    </row>
    <row r="858" spans="2:3" x14ac:dyDescent="0.2">
      <c r="B858" s="441"/>
      <c r="C858" s="440"/>
    </row>
    <row r="859" spans="2:3" x14ac:dyDescent="0.2">
      <c r="B859" s="441"/>
      <c r="C859" s="440"/>
    </row>
    <row r="860" spans="2:3" x14ac:dyDescent="0.2">
      <c r="B860" s="441"/>
      <c r="C860" s="440"/>
    </row>
    <row r="861" spans="2:3" x14ac:dyDescent="0.2">
      <c r="B861" s="441"/>
      <c r="C861" s="440"/>
    </row>
    <row r="862" spans="2:3" x14ac:dyDescent="0.2">
      <c r="B862" s="441"/>
      <c r="C862" s="440"/>
    </row>
    <row r="863" spans="2:3" x14ac:dyDescent="0.2">
      <c r="B863" s="441"/>
      <c r="C863" s="440"/>
    </row>
    <row r="864" spans="2:3" x14ac:dyDescent="0.2">
      <c r="B864" s="441"/>
      <c r="C864" s="440"/>
    </row>
    <row r="865" spans="2:3" x14ac:dyDescent="0.2">
      <c r="B865" s="441"/>
      <c r="C865" s="440"/>
    </row>
    <row r="866" spans="2:3" x14ac:dyDescent="0.2">
      <c r="B866" s="441"/>
      <c r="C866" s="440"/>
    </row>
    <row r="867" spans="2:3" x14ac:dyDescent="0.2">
      <c r="B867" s="441"/>
      <c r="C867" s="440"/>
    </row>
    <row r="868" spans="2:3" x14ac:dyDescent="0.2">
      <c r="B868" s="441"/>
      <c r="C868" s="440"/>
    </row>
    <row r="869" spans="2:3" x14ac:dyDescent="0.2">
      <c r="B869" s="441"/>
      <c r="C869" s="440"/>
    </row>
    <row r="870" spans="2:3" x14ac:dyDescent="0.2">
      <c r="B870" s="441"/>
      <c r="C870" s="440"/>
    </row>
    <row r="871" spans="2:3" x14ac:dyDescent="0.2">
      <c r="B871" s="441"/>
      <c r="C871" s="440"/>
    </row>
    <row r="872" spans="2:3" x14ac:dyDescent="0.2">
      <c r="B872" s="441"/>
      <c r="C872" s="440"/>
    </row>
    <row r="873" spans="2:3" x14ac:dyDescent="0.2">
      <c r="B873" s="441"/>
      <c r="C873" s="440"/>
    </row>
    <row r="874" spans="2:3" x14ac:dyDescent="0.2">
      <c r="B874" s="441"/>
      <c r="C874" s="440"/>
    </row>
    <row r="875" spans="2:3" x14ac:dyDescent="0.2">
      <c r="B875" s="441"/>
      <c r="C875" s="440"/>
    </row>
    <row r="876" spans="2:3" x14ac:dyDescent="0.2">
      <c r="B876" s="441"/>
      <c r="C876" s="440"/>
    </row>
    <row r="877" spans="2:3" x14ac:dyDescent="0.2">
      <c r="B877" s="441"/>
      <c r="C877" s="440"/>
    </row>
    <row r="878" spans="2:3" x14ac:dyDescent="0.2">
      <c r="B878" s="441"/>
      <c r="C878" s="440"/>
    </row>
    <row r="879" spans="2:3" x14ac:dyDescent="0.2">
      <c r="B879" s="441"/>
      <c r="C879" s="440"/>
    </row>
    <row r="880" spans="2:3" x14ac:dyDescent="0.2">
      <c r="B880" s="441"/>
      <c r="C880" s="440"/>
    </row>
    <row r="881" spans="2:3" x14ac:dyDescent="0.2">
      <c r="B881" s="441"/>
      <c r="C881" s="440"/>
    </row>
    <row r="882" spans="2:3" x14ac:dyDescent="0.2">
      <c r="B882" s="441"/>
      <c r="C882" s="440"/>
    </row>
    <row r="883" spans="2:3" x14ac:dyDescent="0.2">
      <c r="B883" s="441"/>
      <c r="C883" s="440"/>
    </row>
    <row r="884" spans="2:3" x14ac:dyDescent="0.2">
      <c r="B884" s="441"/>
      <c r="C884" s="440"/>
    </row>
    <row r="885" spans="2:3" x14ac:dyDescent="0.2">
      <c r="B885" s="441"/>
      <c r="C885" s="440"/>
    </row>
    <row r="886" spans="2:3" x14ac:dyDescent="0.2">
      <c r="B886" s="441"/>
      <c r="C886" s="440"/>
    </row>
    <row r="887" spans="2:3" x14ac:dyDescent="0.2">
      <c r="B887" s="441"/>
      <c r="C887" s="440"/>
    </row>
    <row r="888" spans="2:3" x14ac:dyDescent="0.2">
      <c r="B888" s="441"/>
      <c r="C888" s="440"/>
    </row>
    <row r="889" spans="2:3" x14ac:dyDescent="0.2">
      <c r="B889" s="441"/>
      <c r="C889" s="440"/>
    </row>
    <row r="890" spans="2:3" x14ac:dyDescent="0.2">
      <c r="B890" s="441"/>
      <c r="C890" s="440"/>
    </row>
    <row r="891" spans="2:3" x14ac:dyDescent="0.2">
      <c r="B891" s="441"/>
      <c r="C891" s="440"/>
    </row>
    <row r="892" spans="2:3" x14ac:dyDescent="0.2">
      <c r="B892" s="441"/>
      <c r="C892" s="440"/>
    </row>
    <row r="893" spans="2:3" x14ac:dyDescent="0.2">
      <c r="B893" s="441"/>
      <c r="C893" s="440"/>
    </row>
    <row r="894" spans="2:3" x14ac:dyDescent="0.2">
      <c r="B894" s="441"/>
      <c r="C894" s="440"/>
    </row>
    <row r="895" spans="2:3" x14ac:dyDescent="0.2">
      <c r="B895" s="441"/>
      <c r="C895" s="440"/>
    </row>
    <row r="896" spans="2:3" x14ac:dyDescent="0.2">
      <c r="B896" s="441"/>
      <c r="C896" s="440"/>
    </row>
    <row r="897" spans="2:3" x14ac:dyDescent="0.2">
      <c r="B897" s="441"/>
      <c r="C897" s="440"/>
    </row>
    <row r="898" spans="2:3" x14ac:dyDescent="0.2">
      <c r="B898" s="441"/>
      <c r="C898" s="440"/>
    </row>
    <row r="899" spans="2:3" x14ac:dyDescent="0.2">
      <c r="B899" s="441"/>
      <c r="C899" s="440"/>
    </row>
    <row r="900" spans="2:3" x14ac:dyDescent="0.2">
      <c r="B900" s="441"/>
      <c r="C900" s="440"/>
    </row>
    <row r="901" spans="2:3" x14ac:dyDescent="0.2">
      <c r="B901" s="441"/>
      <c r="C901" s="440"/>
    </row>
    <row r="902" spans="2:3" x14ac:dyDescent="0.2">
      <c r="B902" s="441"/>
      <c r="C902" s="440"/>
    </row>
    <row r="903" spans="2:3" x14ac:dyDescent="0.2">
      <c r="B903" s="441"/>
      <c r="C903" s="440"/>
    </row>
    <row r="904" spans="2:3" x14ac:dyDescent="0.2">
      <c r="B904" s="441"/>
      <c r="C904" s="440"/>
    </row>
    <row r="905" spans="2:3" x14ac:dyDescent="0.2">
      <c r="B905" s="441"/>
      <c r="C905" s="440"/>
    </row>
    <row r="906" spans="2:3" x14ac:dyDescent="0.2">
      <c r="B906" s="441"/>
      <c r="C906" s="440"/>
    </row>
    <row r="907" spans="2:3" x14ac:dyDescent="0.2">
      <c r="B907" s="441"/>
      <c r="C907" s="440"/>
    </row>
    <row r="908" spans="2:3" x14ac:dyDescent="0.2">
      <c r="B908" s="441"/>
      <c r="C908" s="440"/>
    </row>
    <row r="909" spans="2:3" x14ac:dyDescent="0.2">
      <c r="B909" s="441"/>
      <c r="C909" s="440"/>
    </row>
    <row r="910" spans="2:3" x14ac:dyDescent="0.2">
      <c r="B910" s="441"/>
      <c r="C910" s="440"/>
    </row>
    <row r="911" spans="2:3" x14ac:dyDescent="0.2">
      <c r="B911" s="441"/>
      <c r="C911" s="440"/>
    </row>
    <row r="912" spans="2:3" x14ac:dyDescent="0.2">
      <c r="B912" s="441"/>
      <c r="C912" s="440"/>
    </row>
    <row r="913" spans="2:3" x14ac:dyDescent="0.2">
      <c r="B913" s="441"/>
      <c r="C913" s="440"/>
    </row>
    <row r="914" spans="2:3" x14ac:dyDescent="0.2">
      <c r="B914" s="441"/>
      <c r="C914" s="440"/>
    </row>
    <row r="915" spans="2:3" x14ac:dyDescent="0.2">
      <c r="B915" s="441"/>
      <c r="C915" s="440"/>
    </row>
    <row r="916" spans="2:3" x14ac:dyDescent="0.2">
      <c r="B916" s="441"/>
      <c r="C916" s="440"/>
    </row>
    <row r="917" spans="2:3" x14ac:dyDescent="0.2">
      <c r="B917" s="441"/>
      <c r="C917" s="440"/>
    </row>
    <row r="918" spans="2:3" x14ac:dyDescent="0.2">
      <c r="B918" s="441"/>
      <c r="C918" s="440"/>
    </row>
    <row r="919" spans="2:3" x14ac:dyDescent="0.2">
      <c r="B919" s="441"/>
      <c r="C919" s="440"/>
    </row>
    <row r="920" spans="2:3" x14ac:dyDescent="0.2">
      <c r="B920" s="441"/>
      <c r="C920" s="440"/>
    </row>
    <row r="921" spans="2:3" x14ac:dyDescent="0.2">
      <c r="B921" s="441"/>
      <c r="C921" s="440"/>
    </row>
    <row r="922" spans="2:3" x14ac:dyDescent="0.2">
      <c r="B922" s="441"/>
      <c r="C922" s="440"/>
    </row>
    <row r="923" spans="2:3" x14ac:dyDescent="0.2">
      <c r="B923" s="441"/>
      <c r="C923" s="440"/>
    </row>
    <row r="924" spans="2:3" x14ac:dyDescent="0.2">
      <c r="B924" s="441"/>
      <c r="C924" s="440"/>
    </row>
    <row r="925" spans="2:3" x14ac:dyDescent="0.2">
      <c r="B925" s="441"/>
      <c r="C925" s="440"/>
    </row>
    <row r="926" spans="2:3" x14ac:dyDescent="0.2">
      <c r="B926" s="441"/>
      <c r="C926" s="440"/>
    </row>
    <row r="927" spans="2:3" x14ac:dyDescent="0.2">
      <c r="B927" s="441"/>
      <c r="C927" s="440"/>
    </row>
    <row r="928" spans="2:3" x14ac:dyDescent="0.2">
      <c r="B928" s="441"/>
      <c r="C928" s="440"/>
    </row>
    <row r="929" spans="2:3" x14ac:dyDescent="0.2">
      <c r="B929" s="441"/>
      <c r="C929" s="440"/>
    </row>
    <row r="930" spans="2:3" x14ac:dyDescent="0.2">
      <c r="B930" s="441"/>
      <c r="C930" s="440"/>
    </row>
    <row r="931" spans="2:3" x14ac:dyDescent="0.2">
      <c r="B931" s="441"/>
      <c r="C931" s="440"/>
    </row>
    <row r="932" spans="2:3" x14ac:dyDescent="0.2">
      <c r="B932" s="441"/>
      <c r="C932" s="440"/>
    </row>
    <row r="933" spans="2:3" x14ac:dyDescent="0.2">
      <c r="B933" s="441"/>
      <c r="C933" s="440"/>
    </row>
    <row r="934" spans="2:3" x14ac:dyDescent="0.2">
      <c r="B934" s="441"/>
      <c r="C934" s="440"/>
    </row>
    <row r="935" spans="2:3" x14ac:dyDescent="0.2">
      <c r="B935" s="441"/>
      <c r="C935" s="440"/>
    </row>
    <row r="936" spans="2:3" x14ac:dyDescent="0.2">
      <c r="B936" s="441"/>
      <c r="C936" s="440"/>
    </row>
    <row r="937" spans="2:3" x14ac:dyDescent="0.2">
      <c r="B937" s="441"/>
      <c r="C937" s="440"/>
    </row>
    <row r="938" spans="2:3" x14ac:dyDescent="0.2">
      <c r="B938" s="441"/>
      <c r="C938" s="440"/>
    </row>
    <row r="939" spans="2:3" x14ac:dyDescent="0.2">
      <c r="B939" s="441"/>
      <c r="C939" s="440"/>
    </row>
    <row r="940" spans="2:3" x14ac:dyDescent="0.2">
      <c r="B940" s="441"/>
      <c r="C940" s="440"/>
    </row>
    <row r="941" spans="2:3" x14ac:dyDescent="0.2">
      <c r="B941" s="441"/>
      <c r="C941" s="440"/>
    </row>
    <row r="942" spans="2:3" x14ac:dyDescent="0.2">
      <c r="B942" s="441"/>
      <c r="C942" s="440"/>
    </row>
    <row r="943" spans="2:3" x14ac:dyDescent="0.2">
      <c r="B943" s="441"/>
      <c r="C943" s="440"/>
    </row>
    <row r="944" spans="2:3" x14ac:dyDescent="0.2">
      <c r="B944" s="441"/>
      <c r="C944" s="440"/>
    </row>
    <row r="945" spans="2:3" x14ac:dyDescent="0.2">
      <c r="B945" s="441"/>
      <c r="C945" s="440"/>
    </row>
    <row r="946" spans="2:3" x14ac:dyDescent="0.2">
      <c r="B946" s="441"/>
      <c r="C946" s="440"/>
    </row>
    <row r="947" spans="2:3" x14ac:dyDescent="0.2">
      <c r="B947" s="441"/>
      <c r="C947" s="440"/>
    </row>
    <row r="948" spans="2:3" x14ac:dyDescent="0.2">
      <c r="B948" s="441"/>
      <c r="C948" s="440"/>
    </row>
    <row r="949" spans="2:3" x14ac:dyDescent="0.2">
      <c r="B949" s="441"/>
      <c r="C949" s="440"/>
    </row>
    <row r="950" spans="2:3" x14ac:dyDescent="0.2">
      <c r="B950" s="441"/>
      <c r="C950" s="440"/>
    </row>
    <row r="951" spans="2:3" x14ac:dyDescent="0.2">
      <c r="B951" s="441"/>
      <c r="C951" s="440"/>
    </row>
    <row r="952" spans="2:3" x14ac:dyDescent="0.2">
      <c r="B952" s="441"/>
      <c r="C952" s="440"/>
    </row>
    <row r="953" spans="2:3" x14ac:dyDescent="0.2">
      <c r="B953" s="441"/>
      <c r="C953" s="440"/>
    </row>
    <row r="954" spans="2:3" x14ac:dyDescent="0.2">
      <c r="B954" s="441"/>
      <c r="C954" s="440"/>
    </row>
    <row r="955" spans="2:3" x14ac:dyDescent="0.2">
      <c r="B955" s="441"/>
      <c r="C955" s="440"/>
    </row>
    <row r="956" spans="2:3" x14ac:dyDescent="0.2">
      <c r="B956" s="441"/>
      <c r="C956" s="440"/>
    </row>
    <row r="957" spans="2:3" x14ac:dyDescent="0.2">
      <c r="B957" s="441"/>
      <c r="C957" s="440"/>
    </row>
    <row r="958" spans="2:3" x14ac:dyDescent="0.2">
      <c r="B958" s="441"/>
      <c r="C958" s="440"/>
    </row>
    <row r="959" spans="2:3" x14ac:dyDescent="0.2">
      <c r="B959" s="441"/>
      <c r="C959" s="440"/>
    </row>
    <row r="960" spans="2:3" x14ac:dyDescent="0.2">
      <c r="B960" s="441"/>
      <c r="C960" s="440"/>
    </row>
    <row r="961" spans="2:3" x14ac:dyDescent="0.2">
      <c r="B961" s="441"/>
      <c r="C961" s="440"/>
    </row>
    <row r="962" spans="2:3" x14ac:dyDescent="0.2">
      <c r="B962" s="441"/>
      <c r="C962" s="440"/>
    </row>
    <row r="963" spans="2:3" x14ac:dyDescent="0.2">
      <c r="B963" s="441"/>
      <c r="C963" s="440"/>
    </row>
    <row r="964" spans="2:3" x14ac:dyDescent="0.2">
      <c r="B964" s="441"/>
      <c r="C964" s="440"/>
    </row>
    <row r="965" spans="2:3" x14ac:dyDescent="0.2">
      <c r="B965" s="441"/>
      <c r="C965" s="440"/>
    </row>
    <row r="966" spans="2:3" x14ac:dyDescent="0.2">
      <c r="B966" s="441"/>
      <c r="C966" s="440"/>
    </row>
    <row r="967" spans="2:3" x14ac:dyDescent="0.2">
      <c r="B967" s="441"/>
      <c r="C967" s="440"/>
    </row>
    <row r="968" spans="2:3" x14ac:dyDescent="0.2">
      <c r="B968" s="441"/>
      <c r="C968" s="440"/>
    </row>
    <row r="969" spans="2:3" x14ac:dyDescent="0.2">
      <c r="B969" s="441"/>
      <c r="C969" s="440"/>
    </row>
    <row r="970" spans="2:3" x14ac:dyDescent="0.2">
      <c r="B970" s="441"/>
      <c r="C970" s="440"/>
    </row>
    <row r="971" spans="2:3" x14ac:dyDescent="0.2">
      <c r="B971" s="441"/>
      <c r="C971" s="440"/>
    </row>
    <row r="972" spans="2:3" x14ac:dyDescent="0.2">
      <c r="B972" s="441"/>
      <c r="C972" s="440"/>
    </row>
    <row r="973" spans="2:3" x14ac:dyDescent="0.2">
      <c r="B973" s="441"/>
      <c r="C973" s="440"/>
    </row>
    <row r="974" spans="2:3" x14ac:dyDescent="0.2">
      <c r="B974" s="441"/>
      <c r="C974" s="440"/>
    </row>
    <row r="975" spans="2:3" x14ac:dyDescent="0.2">
      <c r="B975" s="441"/>
      <c r="C975" s="440"/>
    </row>
    <row r="976" spans="2:3" x14ac:dyDescent="0.2">
      <c r="B976" s="441"/>
      <c r="C976" s="440"/>
    </row>
    <row r="977" spans="2:3" x14ac:dyDescent="0.2">
      <c r="B977" s="441"/>
      <c r="C977" s="440"/>
    </row>
    <row r="978" spans="2:3" x14ac:dyDescent="0.2">
      <c r="B978" s="441"/>
      <c r="C978" s="440"/>
    </row>
    <row r="979" spans="2:3" x14ac:dyDescent="0.2">
      <c r="B979" s="441"/>
      <c r="C979" s="440"/>
    </row>
    <row r="980" spans="2:3" x14ac:dyDescent="0.2">
      <c r="B980" s="441"/>
      <c r="C980" s="440"/>
    </row>
    <row r="981" spans="2:3" x14ac:dyDescent="0.2">
      <c r="B981" s="441"/>
      <c r="C981" s="440"/>
    </row>
    <row r="982" spans="2:3" x14ac:dyDescent="0.2">
      <c r="B982" s="441"/>
      <c r="C982" s="440"/>
    </row>
    <row r="983" spans="2:3" x14ac:dyDescent="0.2">
      <c r="B983" s="441"/>
      <c r="C983" s="440"/>
    </row>
    <row r="984" spans="2:3" x14ac:dyDescent="0.2">
      <c r="B984" s="441"/>
      <c r="C984" s="440"/>
    </row>
    <row r="985" spans="2:3" x14ac:dyDescent="0.2">
      <c r="B985" s="441"/>
      <c r="C985" s="440"/>
    </row>
    <row r="986" spans="2:3" x14ac:dyDescent="0.2">
      <c r="B986" s="441"/>
      <c r="C986" s="440"/>
    </row>
    <row r="987" spans="2:3" x14ac:dyDescent="0.2">
      <c r="B987" s="441"/>
      <c r="C987" s="440"/>
    </row>
    <row r="988" spans="2:3" x14ac:dyDescent="0.2">
      <c r="B988" s="441"/>
      <c r="C988" s="440"/>
    </row>
    <row r="989" spans="2:3" x14ac:dyDescent="0.2">
      <c r="B989" s="441"/>
      <c r="C989" s="440"/>
    </row>
    <row r="990" spans="2:3" x14ac:dyDescent="0.2">
      <c r="B990" s="441"/>
      <c r="C990" s="440"/>
    </row>
    <row r="991" spans="2:3" x14ac:dyDescent="0.2">
      <c r="B991" s="441"/>
      <c r="C991" s="440"/>
    </row>
    <row r="992" spans="2:3" x14ac:dyDescent="0.2">
      <c r="B992" s="441"/>
      <c r="C992" s="440"/>
    </row>
    <row r="993" spans="2:3" x14ac:dyDescent="0.2">
      <c r="B993" s="441"/>
      <c r="C993" s="440"/>
    </row>
    <row r="994" spans="2:3" x14ac:dyDescent="0.2">
      <c r="B994" s="441"/>
      <c r="C994" s="440"/>
    </row>
    <row r="995" spans="2:3" x14ac:dyDescent="0.2">
      <c r="B995" s="441"/>
      <c r="C995" s="440"/>
    </row>
    <row r="996" spans="2:3" x14ac:dyDescent="0.2">
      <c r="B996" s="441"/>
      <c r="C996" s="440"/>
    </row>
    <row r="997" spans="2:3" x14ac:dyDescent="0.2">
      <c r="B997" s="441"/>
      <c r="C997" s="440"/>
    </row>
    <row r="998" spans="2:3" x14ac:dyDescent="0.2">
      <c r="B998" s="441"/>
      <c r="C998" s="440"/>
    </row>
    <row r="999" spans="2:3" x14ac:dyDescent="0.2">
      <c r="B999" s="441"/>
      <c r="C999" s="440"/>
    </row>
    <row r="1000" spans="2:3" x14ac:dyDescent="0.2">
      <c r="B1000" s="441"/>
      <c r="C1000" s="440"/>
    </row>
    <row r="1001" spans="2:3" x14ac:dyDescent="0.2">
      <c r="B1001" s="441"/>
      <c r="C1001" s="440"/>
    </row>
    <row r="1002" spans="2:3" x14ac:dyDescent="0.2">
      <c r="B1002" s="441"/>
      <c r="C1002" s="440"/>
    </row>
    <row r="1003" spans="2:3" x14ac:dyDescent="0.2">
      <c r="B1003" s="441"/>
      <c r="C1003" s="440"/>
    </row>
    <row r="1004" spans="2:3" x14ac:dyDescent="0.2">
      <c r="B1004" s="441"/>
      <c r="C1004" s="440"/>
    </row>
    <row r="1005" spans="2:3" x14ac:dyDescent="0.2">
      <c r="B1005" s="441"/>
      <c r="C1005" s="440"/>
    </row>
    <row r="1006" spans="2:3" x14ac:dyDescent="0.2">
      <c r="B1006" s="441"/>
      <c r="C1006" s="440"/>
    </row>
    <row r="1007" spans="2:3" x14ac:dyDescent="0.2">
      <c r="B1007" s="441"/>
      <c r="C1007" s="440"/>
    </row>
    <row r="1008" spans="2:3" x14ac:dyDescent="0.2">
      <c r="B1008" s="441"/>
      <c r="C1008" s="440"/>
    </row>
    <row r="1009" spans="2:3" x14ac:dyDescent="0.2">
      <c r="B1009" s="441"/>
      <c r="C1009" s="440"/>
    </row>
    <row r="1010" spans="2:3" x14ac:dyDescent="0.2">
      <c r="B1010" s="441"/>
      <c r="C1010" s="440"/>
    </row>
    <row r="1011" spans="2:3" x14ac:dyDescent="0.2">
      <c r="B1011" s="441"/>
      <c r="C1011" s="440"/>
    </row>
    <row r="1012" spans="2:3" x14ac:dyDescent="0.2">
      <c r="B1012" s="441"/>
      <c r="C1012" s="440"/>
    </row>
    <row r="1013" spans="2:3" x14ac:dyDescent="0.2">
      <c r="B1013" s="441"/>
      <c r="C1013" s="440"/>
    </row>
    <row r="1014" spans="2:3" x14ac:dyDescent="0.2">
      <c r="B1014" s="441"/>
      <c r="C1014" s="440"/>
    </row>
    <row r="1015" spans="2:3" x14ac:dyDescent="0.2">
      <c r="B1015" s="441"/>
      <c r="C1015" s="440"/>
    </row>
    <row r="1016" spans="2:3" x14ac:dyDescent="0.2">
      <c r="B1016" s="441"/>
      <c r="C1016" s="440"/>
    </row>
    <row r="1017" spans="2:3" x14ac:dyDescent="0.2">
      <c r="B1017" s="441"/>
      <c r="C1017" s="440"/>
    </row>
    <row r="1018" spans="2:3" x14ac:dyDescent="0.2">
      <c r="B1018" s="441"/>
      <c r="C1018" s="440"/>
    </row>
    <row r="1019" spans="2:3" x14ac:dyDescent="0.2">
      <c r="B1019" s="441"/>
      <c r="C1019" s="440"/>
    </row>
    <row r="1020" spans="2:3" x14ac:dyDescent="0.2">
      <c r="B1020" s="441"/>
      <c r="C1020" s="440"/>
    </row>
    <row r="1021" spans="2:3" x14ac:dyDescent="0.2">
      <c r="B1021" s="441"/>
      <c r="C1021" s="440"/>
    </row>
    <row r="1022" spans="2:3" x14ac:dyDescent="0.2">
      <c r="B1022" s="441"/>
      <c r="C1022" s="440"/>
    </row>
    <row r="1023" spans="2:3" x14ac:dyDescent="0.2">
      <c r="B1023" s="441"/>
      <c r="C1023" s="440"/>
    </row>
    <row r="1024" spans="2:3" x14ac:dyDescent="0.2">
      <c r="B1024" s="441"/>
      <c r="C1024" s="440"/>
    </row>
    <row r="1025" spans="2:3" x14ac:dyDescent="0.2">
      <c r="B1025" s="441"/>
      <c r="C1025" s="440"/>
    </row>
    <row r="1026" spans="2:3" x14ac:dyDescent="0.2">
      <c r="B1026" s="441"/>
      <c r="C1026" s="440"/>
    </row>
    <row r="1027" spans="2:3" x14ac:dyDescent="0.2">
      <c r="B1027" s="441"/>
      <c r="C1027" s="440"/>
    </row>
    <row r="1028" spans="2:3" x14ac:dyDescent="0.2">
      <c r="B1028" s="441"/>
      <c r="C1028" s="440"/>
    </row>
    <row r="1029" spans="2:3" x14ac:dyDescent="0.2">
      <c r="B1029" s="441"/>
      <c r="C1029" s="440"/>
    </row>
    <row r="1030" spans="2:3" x14ac:dyDescent="0.2">
      <c r="B1030" s="441"/>
      <c r="C1030" s="440"/>
    </row>
    <row r="1031" spans="2:3" x14ac:dyDescent="0.2">
      <c r="B1031" s="441"/>
      <c r="C1031" s="440"/>
    </row>
    <row r="1032" spans="2:3" x14ac:dyDescent="0.2">
      <c r="B1032" s="441"/>
      <c r="C1032" s="440"/>
    </row>
    <row r="1033" spans="2:3" x14ac:dyDescent="0.2">
      <c r="B1033" s="441"/>
      <c r="C1033" s="440"/>
    </row>
    <row r="1034" spans="2:3" x14ac:dyDescent="0.2">
      <c r="B1034" s="441"/>
      <c r="C1034" s="440"/>
    </row>
    <row r="1035" spans="2:3" x14ac:dyDescent="0.2">
      <c r="B1035" s="441"/>
      <c r="C1035" s="440"/>
    </row>
    <row r="1036" spans="2:3" x14ac:dyDescent="0.2">
      <c r="B1036" s="441"/>
      <c r="C1036" s="440"/>
    </row>
    <row r="1037" spans="2:3" x14ac:dyDescent="0.2">
      <c r="B1037" s="441"/>
      <c r="C1037" s="440"/>
    </row>
    <row r="1038" spans="2:3" x14ac:dyDescent="0.2">
      <c r="B1038" s="441"/>
      <c r="C1038" s="440"/>
    </row>
    <row r="1039" spans="2:3" x14ac:dyDescent="0.2">
      <c r="B1039" s="441"/>
      <c r="C1039" s="440"/>
    </row>
    <row r="1040" spans="2:3" x14ac:dyDescent="0.2">
      <c r="B1040" s="441"/>
      <c r="C1040" s="440"/>
    </row>
    <row r="1041" spans="2:3" x14ac:dyDescent="0.2">
      <c r="B1041" s="441"/>
      <c r="C1041" s="440"/>
    </row>
    <row r="1042" spans="2:3" x14ac:dyDescent="0.2">
      <c r="B1042" s="441"/>
      <c r="C1042" s="440"/>
    </row>
    <row r="1043" spans="2:3" x14ac:dyDescent="0.2">
      <c r="B1043" s="441"/>
      <c r="C1043" s="440"/>
    </row>
    <row r="1044" spans="2:3" x14ac:dyDescent="0.2">
      <c r="B1044" s="441"/>
      <c r="C1044" s="440"/>
    </row>
    <row r="1045" spans="2:3" x14ac:dyDescent="0.2">
      <c r="B1045" s="441"/>
      <c r="C1045" s="440"/>
    </row>
    <row r="1046" spans="2:3" x14ac:dyDescent="0.2">
      <c r="B1046" s="441"/>
      <c r="C1046" s="440"/>
    </row>
    <row r="1047" spans="2:3" x14ac:dyDescent="0.2">
      <c r="B1047" s="441"/>
      <c r="C1047" s="440"/>
    </row>
    <row r="1048" spans="2:3" x14ac:dyDescent="0.2">
      <c r="B1048" s="441"/>
      <c r="C1048" s="440"/>
    </row>
    <row r="1049" spans="2:3" x14ac:dyDescent="0.2">
      <c r="B1049" s="441"/>
      <c r="C1049" s="440"/>
    </row>
    <row r="1050" spans="2:3" x14ac:dyDescent="0.2">
      <c r="B1050" s="441"/>
      <c r="C1050" s="440"/>
    </row>
    <row r="1051" spans="2:3" x14ac:dyDescent="0.2">
      <c r="B1051" s="441"/>
      <c r="C1051" s="440"/>
    </row>
    <row r="1052" spans="2:3" x14ac:dyDescent="0.2">
      <c r="B1052" s="441"/>
      <c r="C1052" s="440"/>
    </row>
    <row r="1053" spans="2:3" x14ac:dyDescent="0.2">
      <c r="B1053" s="441"/>
      <c r="C1053" s="440"/>
    </row>
    <row r="1054" spans="2:3" x14ac:dyDescent="0.2">
      <c r="B1054" s="441"/>
      <c r="C1054" s="440"/>
    </row>
    <row r="1055" spans="2:3" x14ac:dyDescent="0.2">
      <c r="B1055" s="441"/>
      <c r="C1055" s="440"/>
    </row>
    <row r="1056" spans="2:3" x14ac:dyDescent="0.2">
      <c r="B1056" s="441"/>
      <c r="C1056" s="440"/>
    </row>
    <row r="1057" spans="2:3" x14ac:dyDescent="0.2">
      <c r="B1057" s="441"/>
      <c r="C1057" s="440"/>
    </row>
    <row r="1058" spans="2:3" x14ac:dyDescent="0.2">
      <c r="B1058" s="441"/>
      <c r="C1058" s="440"/>
    </row>
    <row r="1059" spans="2:3" x14ac:dyDescent="0.2">
      <c r="B1059" s="441"/>
      <c r="C1059" s="440"/>
    </row>
    <row r="1060" spans="2:3" x14ac:dyDescent="0.2">
      <c r="B1060" s="441"/>
      <c r="C1060" s="440"/>
    </row>
    <row r="1061" spans="2:3" x14ac:dyDescent="0.2">
      <c r="B1061" s="441"/>
      <c r="C1061" s="440"/>
    </row>
    <row r="1062" spans="2:3" x14ac:dyDescent="0.2">
      <c r="B1062" s="441"/>
      <c r="C1062" s="440"/>
    </row>
    <row r="1063" spans="2:3" x14ac:dyDescent="0.2">
      <c r="B1063" s="441"/>
      <c r="C1063" s="440"/>
    </row>
    <row r="1064" spans="2:3" x14ac:dyDescent="0.2">
      <c r="B1064" s="441"/>
      <c r="C1064" s="440"/>
    </row>
    <row r="1065" spans="2:3" x14ac:dyDescent="0.2">
      <c r="B1065" s="441"/>
      <c r="C1065" s="440"/>
    </row>
    <row r="1066" spans="2:3" x14ac:dyDescent="0.2">
      <c r="B1066" s="441"/>
      <c r="C1066" s="440"/>
    </row>
    <row r="1067" spans="2:3" x14ac:dyDescent="0.2">
      <c r="B1067" s="441"/>
      <c r="C1067" s="440"/>
    </row>
    <row r="1068" spans="2:3" x14ac:dyDescent="0.2">
      <c r="B1068" s="441"/>
      <c r="C1068" s="440"/>
    </row>
    <row r="1069" spans="2:3" x14ac:dyDescent="0.2">
      <c r="B1069" s="441"/>
      <c r="C1069" s="440"/>
    </row>
    <row r="1070" spans="2:3" x14ac:dyDescent="0.2">
      <c r="B1070" s="441"/>
      <c r="C1070" s="440"/>
    </row>
    <row r="1071" spans="2:3" x14ac:dyDescent="0.2">
      <c r="B1071" s="441"/>
      <c r="C1071" s="440"/>
    </row>
    <row r="1072" spans="2:3" x14ac:dyDescent="0.2">
      <c r="B1072" s="441"/>
      <c r="C1072" s="440"/>
    </row>
    <row r="1073" spans="2:3" x14ac:dyDescent="0.2">
      <c r="B1073" s="441"/>
      <c r="C1073" s="440"/>
    </row>
    <row r="1074" spans="2:3" x14ac:dyDescent="0.2">
      <c r="B1074" s="441"/>
      <c r="C1074" s="440"/>
    </row>
    <row r="1075" spans="2:3" x14ac:dyDescent="0.2">
      <c r="B1075" s="441"/>
      <c r="C1075" s="440"/>
    </row>
    <row r="1076" spans="2:3" x14ac:dyDescent="0.2">
      <c r="B1076" s="441"/>
      <c r="C1076" s="440"/>
    </row>
    <row r="1077" spans="2:3" x14ac:dyDescent="0.2">
      <c r="B1077" s="441"/>
      <c r="C1077" s="440"/>
    </row>
    <row r="1078" spans="2:3" x14ac:dyDescent="0.2">
      <c r="B1078" s="441"/>
      <c r="C1078" s="440"/>
    </row>
    <row r="1079" spans="2:3" x14ac:dyDescent="0.2">
      <c r="B1079" s="441"/>
      <c r="C1079" s="440"/>
    </row>
    <row r="1080" spans="2:3" x14ac:dyDescent="0.2">
      <c r="B1080" s="441"/>
      <c r="C1080" s="440"/>
    </row>
    <row r="1081" spans="2:3" x14ac:dyDescent="0.2">
      <c r="B1081" s="441"/>
      <c r="C1081" s="440"/>
    </row>
    <row r="1082" spans="2:3" x14ac:dyDescent="0.2">
      <c r="B1082" s="441"/>
      <c r="C1082" s="440"/>
    </row>
    <row r="1083" spans="2:3" x14ac:dyDescent="0.2">
      <c r="B1083" s="441"/>
      <c r="C1083" s="440"/>
    </row>
    <row r="1084" spans="2:3" x14ac:dyDescent="0.2">
      <c r="B1084" s="441"/>
      <c r="C1084" s="440"/>
    </row>
    <row r="1085" spans="2:3" x14ac:dyDescent="0.2">
      <c r="B1085" s="441"/>
      <c r="C1085" s="440"/>
    </row>
    <row r="1086" spans="2:3" x14ac:dyDescent="0.2">
      <c r="B1086" s="441"/>
      <c r="C1086" s="440"/>
    </row>
    <row r="1087" spans="2:3" x14ac:dyDescent="0.2">
      <c r="B1087" s="441"/>
      <c r="C1087" s="440"/>
    </row>
    <row r="1088" spans="2:3" x14ac:dyDescent="0.2">
      <c r="B1088" s="441"/>
      <c r="C1088" s="440"/>
    </row>
    <row r="1089" spans="2:3" x14ac:dyDescent="0.2">
      <c r="B1089" s="441"/>
      <c r="C1089" s="440"/>
    </row>
    <row r="1090" spans="2:3" x14ac:dyDescent="0.2">
      <c r="B1090" s="441"/>
      <c r="C1090" s="440"/>
    </row>
    <row r="1091" spans="2:3" x14ac:dyDescent="0.2">
      <c r="B1091" s="441"/>
      <c r="C1091" s="440"/>
    </row>
    <row r="1092" spans="2:3" x14ac:dyDescent="0.2">
      <c r="B1092" s="441"/>
      <c r="C1092" s="440"/>
    </row>
    <row r="1093" spans="2:3" x14ac:dyDescent="0.2">
      <c r="B1093" s="441"/>
      <c r="C1093" s="440"/>
    </row>
    <row r="1094" spans="2:3" x14ac:dyDescent="0.2">
      <c r="B1094" s="441"/>
      <c r="C1094" s="440"/>
    </row>
    <row r="1095" spans="2:3" x14ac:dyDescent="0.2">
      <c r="B1095" s="441"/>
      <c r="C1095" s="440"/>
    </row>
    <row r="1096" spans="2:3" x14ac:dyDescent="0.2">
      <c r="B1096" s="441"/>
      <c r="C1096" s="440"/>
    </row>
    <row r="1097" spans="2:3" x14ac:dyDescent="0.2">
      <c r="B1097" s="441"/>
      <c r="C1097" s="440"/>
    </row>
    <row r="1098" spans="2:3" x14ac:dyDescent="0.2">
      <c r="B1098" s="441"/>
      <c r="C1098" s="440"/>
    </row>
    <row r="1099" spans="2:3" x14ac:dyDescent="0.2">
      <c r="B1099" s="441"/>
      <c r="C1099" s="440"/>
    </row>
    <row r="1100" spans="2:3" x14ac:dyDescent="0.2">
      <c r="B1100" s="441"/>
      <c r="C1100" s="440"/>
    </row>
    <row r="1101" spans="2:3" x14ac:dyDescent="0.2">
      <c r="B1101" s="441"/>
      <c r="C1101" s="440"/>
    </row>
    <row r="1102" spans="2:3" x14ac:dyDescent="0.2">
      <c r="B1102" s="441"/>
      <c r="C1102" s="440"/>
    </row>
    <row r="1103" spans="2:3" x14ac:dyDescent="0.2">
      <c r="B1103" s="441"/>
      <c r="C1103" s="440"/>
    </row>
    <row r="1104" spans="2:3" x14ac:dyDescent="0.2">
      <c r="B1104" s="441"/>
      <c r="C1104" s="440"/>
    </row>
    <row r="1105" spans="2:3" x14ac:dyDescent="0.2">
      <c r="B1105" s="441"/>
      <c r="C1105" s="440"/>
    </row>
    <row r="1106" spans="2:3" x14ac:dyDescent="0.2">
      <c r="B1106" s="441"/>
      <c r="C1106" s="440"/>
    </row>
    <row r="1107" spans="2:3" x14ac:dyDescent="0.2">
      <c r="B1107" s="441"/>
      <c r="C1107" s="440"/>
    </row>
    <row r="1108" spans="2:3" x14ac:dyDescent="0.2">
      <c r="B1108" s="441"/>
      <c r="C1108" s="440"/>
    </row>
    <row r="1109" spans="2:3" x14ac:dyDescent="0.2">
      <c r="B1109" s="441"/>
      <c r="C1109" s="440"/>
    </row>
    <row r="1110" spans="2:3" x14ac:dyDescent="0.2">
      <c r="B1110" s="441"/>
      <c r="C1110" s="440"/>
    </row>
    <row r="1111" spans="2:3" x14ac:dyDescent="0.2">
      <c r="B1111" s="441"/>
      <c r="C1111" s="440"/>
    </row>
    <row r="1112" spans="2:3" x14ac:dyDescent="0.2">
      <c r="B1112" s="441"/>
      <c r="C1112" s="440"/>
    </row>
    <row r="1113" spans="2:3" x14ac:dyDescent="0.2">
      <c r="B1113" s="441"/>
      <c r="C1113" s="440"/>
    </row>
    <row r="1114" spans="2:3" x14ac:dyDescent="0.2">
      <c r="B1114" s="441"/>
      <c r="C1114" s="440"/>
    </row>
    <row r="1115" spans="2:3" x14ac:dyDescent="0.2">
      <c r="B1115" s="441"/>
      <c r="C1115" s="440"/>
    </row>
    <row r="1116" spans="2:3" x14ac:dyDescent="0.2">
      <c r="B1116" s="441"/>
      <c r="C1116" s="440"/>
    </row>
    <row r="1117" spans="2:3" x14ac:dyDescent="0.2">
      <c r="B1117" s="441"/>
      <c r="C1117" s="440"/>
    </row>
    <row r="1118" spans="2:3" x14ac:dyDescent="0.2">
      <c r="B1118" s="441"/>
      <c r="C1118" s="440"/>
    </row>
    <row r="1119" spans="2:3" x14ac:dyDescent="0.2">
      <c r="B1119" s="441"/>
      <c r="C1119" s="440"/>
    </row>
    <row r="1120" spans="2:3" x14ac:dyDescent="0.2">
      <c r="B1120" s="441"/>
      <c r="C1120" s="440"/>
    </row>
    <row r="1121" spans="2:3" x14ac:dyDescent="0.2">
      <c r="B1121" s="441"/>
      <c r="C1121" s="440"/>
    </row>
    <row r="1122" spans="2:3" x14ac:dyDescent="0.2">
      <c r="B1122" s="441"/>
      <c r="C1122" s="440"/>
    </row>
    <row r="1123" spans="2:3" x14ac:dyDescent="0.2">
      <c r="B1123" s="441"/>
      <c r="C1123" s="440"/>
    </row>
    <row r="1124" spans="2:3" x14ac:dyDescent="0.2">
      <c r="B1124" s="441"/>
      <c r="C1124" s="440"/>
    </row>
    <row r="1125" spans="2:3" x14ac:dyDescent="0.2">
      <c r="B1125" s="441"/>
      <c r="C1125" s="440"/>
    </row>
    <row r="1126" spans="2:3" x14ac:dyDescent="0.2">
      <c r="B1126" s="441"/>
      <c r="C1126" s="440"/>
    </row>
    <row r="1127" spans="2:3" x14ac:dyDescent="0.2">
      <c r="B1127" s="441"/>
      <c r="C1127" s="440"/>
    </row>
    <row r="1128" spans="2:3" x14ac:dyDescent="0.2">
      <c r="B1128" s="441"/>
      <c r="C1128" s="440"/>
    </row>
    <row r="1129" spans="2:3" x14ac:dyDescent="0.2">
      <c r="B1129" s="441"/>
      <c r="C1129" s="440"/>
    </row>
    <row r="1130" spans="2:3" x14ac:dyDescent="0.2">
      <c r="B1130" s="441"/>
      <c r="C1130" s="440"/>
    </row>
    <row r="1131" spans="2:3" x14ac:dyDescent="0.2">
      <c r="B1131" s="441"/>
      <c r="C1131" s="440"/>
    </row>
    <row r="1132" spans="2:3" x14ac:dyDescent="0.2">
      <c r="B1132" s="441"/>
      <c r="C1132" s="440"/>
    </row>
    <row r="1133" spans="2:3" x14ac:dyDescent="0.2">
      <c r="B1133" s="441"/>
      <c r="C1133" s="440"/>
    </row>
    <row r="1134" spans="2:3" x14ac:dyDescent="0.2">
      <c r="B1134" s="441"/>
      <c r="C1134" s="440"/>
    </row>
    <row r="1135" spans="2:3" x14ac:dyDescent="0.2">
      <c r="B1135" s="441"/>
      <c r="C1135" s="440"/>
    </row>
    <row r="1136" spans="2:3" x14ac:dyDescent="0.2">
      <c r="B1136" s="441"/>
      <c r="C1136" s="440"/>
    </row>
    <row r="1137" spans="2:3" x14ac:dyDescent="0.2">
      <c r="B1137" s="441"/>
      <c r="C1137" s="440"/>
    </row>
    <row r="1138" spans="2:3" x14ac:dyDescent="0.2">
      <c r="B1138" s="441"/>
      <c r="C1138" s="440"/>
    </row>
    <row r="1139" spans="2:3" x14ac:dyDescent="0.2">
      <c r="B1139" s="441"/>
      <c r="C1139" s="440"/>
    </row>
    <row r="1140" spans="2:3" x14ac:dyDescent="0.2">
      <c r="B1140" s="441"/>
      <c r="C1140" s="440"/>
    </row>
    <row r="1141" spans="2:3" x14ac:dyDescent="0.2">
      <c r="B1141" s="441"/>
      <c r="C1141" s="440"/>
    </row>
    <row r="1142" spans="2:3" x14ac:dyDescent="0.2">
      <c r="B1142" s="441"/>
      <c r="C1142" s="440"/>
    </row>
    <row r="1143" spans="2:3" x14ac:dyDescent="0.2">
      <c r="B1143" s="441"/>
      <c r="C1143" s="440"/>
    </row>
    <row r="1144" spans="2:3" x14ac:dyDescent="0.2">
      <c r="B1144" s="441"/>
      <c r="C1144" s="440"/>
    </row>
    <row r="1145" spans="2:3" x14ac:dyDescent="0.2">
      <c r="B1145" s="441"/>
      <c r="C1145" s="440"/>
    </row>
    <row r="1146" spans="2:3" x14ac:dyDescent="0.2">
      <c r="B1146" s="441"/>
      <c r="C1146" s="440"/>
    </row>
    <row r="1147" spans="2:3" x14ac:dyDescent="0.2">
      <c r="B1147" s="441"/>
      <c r="C1147" s="440"/>
    </row>
    <row r="1148" spans="2:3" x14ac:dyDescent="0.2">
      <c r="B1148" s="441"/>
      <c r="C1148" s="440"/>
    </row>
    <row r="1149" spans="2:3" x14ac:dyDescent="0.2">
      <c r="B1149" s="441"/>
      <c r="C1149" s="440"/>
    </row>
    <row r="1150" spans="2:3" x14ac:dyDescent="0.2">
      <c r="B1150" s="441"/>
      <c r="C1150" s="440"/>
    </row>
    <row r="1151" spans="2:3" x14ac:dyDescent="0.2">
      <c r="B1151" s="441"/>
      <c r="C1151" s="440"/>
    </row>
    <row r="1152" spans="2:3" x14ac:dyDescent="0.2">
      <c r="B1152" s="441"/>
      <c r="C1152" s="440"/>
    </row>
    <row r="1153" spans="2:3" x14ac:dyDescent="0.2">
      <c r="B1153" s="441"/>
      <c r="C1153" s="440"/>
    </row>
    <row r="1154" spans="2:3" x14ac:dyDescent="0.2">
      <c r="B1154" s="441"/>
      <c r="C1154" s="440"/>
    </row>
    <row r="1155" spans="2:3" x14ac:dyDescent="0.2">
      <c r="B1155" s="441"/>
      <c r="C1155" s="440"/>
    </row>
    <row r="1156" spans="2:3" x14ac:dyDescent="0.2">
      <c r="B1156" s="441"/>
      <c r="C1156" s="440"/>
    </row>
    <row r="1157" spans="2:3" x14ac:dyDescent="0.2">
      <c r="B1157" s="441"/>
      <c r="C1157" s="440"/>
    </row>
    <row r="1158" spans="2:3" x14ac:dyDescent="0.2">
      <c r="B1158" s="441"/>
      <c r="C1158" s="440"/>
    </row>
    <row r="1159" spans="2:3" x14ac:dyDescent="0.2">
      <c r="B1159" s="441"/>
      <c r="C1159" s="440"/>
    </row>
    <row r="1160" spans="2:3" x14ac:dyDescent="0.2">
      <c r="B1160" s="441"/>
      <c r="C1160" s="440"/>
    </row>
    <row r="1161" spans="2:3" x14ac:dyDescent="0.2">
      <c r="B1161" s="441"/>
      <c r="C1161" s="440"/>
    </row>
    <row r="1162" spans="2:3" x14ac:dyDescent="0.2">
      <c r="B1162" s="441"/>
      <c r="C1162" s="440"/>
    </row>
    <row r="1163" spans="2:3" x14ac:dyDescent="0.2">
      <c r="B1163" s="441"/>
      <c r="C1163" s="440"/>
    </row>
    <row r="1164" spans="2:3" x14ac:dyDescent="0.2">
      <c r="B1164" s="441"/>
      <c r="C1164" s="440"/>
    </row>
    <row r="1165" spans="2:3" x14ac:dyDescent="0.2">
      <c r="B1165" s="441"/>
      <c r="C1165" s="440"/>
    </row>
    <row r="1166" spans="2:3" x14ac:dyDescent="0.2">
      <c r="B1166" s="441"/>
      <c r="C1166" s="440"/>
    </row>
    <row r="1167" spans="2:3" x14ac:dyDescent="0.2">
      <c r="B1167" s="441"/>
      <c r="C1167" s="440"/>
    </row>
    <row r="1168" spans="2:3" x14ac:dyDescent="0.2">
      <c r="B1168" s="441"/>
      <c r="C1168" s="440"/>
    </row>
    <row r="1169" spans="2:3" x14ac:dyDescent="0.2">
      <c r="B1169" s="441"/>
      <c r="C1169" s="440"/>
    </row>
    <row r="1170" spans="2:3" x14ac:dyDescent="0.2">
      <c r="B1170" s="441"/>
      <c r="C1170" s="440"/>
    </row>
    <row r="1171" spans="2:3" x14ac:dyDescent="0.2">
      <c r="B1171" s="441"/>
      <c r="C1171" s="440"/>
    </row>
    <row r="1172" spans="2:3" x14ac:dyDescent="0.2">
      <c r="B1172" s="441"/>
      <c r="C1172" s="440"/>
    </row>
    <row r="1173" spans="2:3" x14ac:dyDescent="0.2">
      <c r="B1173" s="441"/>
      <c r="C1173" s="440"/>
    </row>
    <row r="1174" spans="2:3" x14ac:dyDescent="0.2">
      <c r="B1174" s="441"/>
      <c r="C1174" s="440"/>
    </row>
    <row r="1175" spans="2:3" x14ac:dyDescent="0.2">
      <c r="B1175" s="441"/>
      <c r="C1175" s="440"/>
    </row>
    <row r="1176" spans="2:3" x14ac:dyDescent="0.2">
      <c r="B1176" s="441"/>
      <c r="C1176" s="440"/>
    </row>
    <row r="1177" spans="2:3" x14ac:dyDescent="0.2">
      <c r="B1177" s="441"/>
      <c r="C1177" s="440"/>
    </row>
    <row r="1178" spans="2:3" x14ac:dyDescent="0.2">
      <c r="B1178" s="441"/>
      <c r="C1178" s="440"/>
    </row>
    <row r="1179" spans="2:3" x14ac:dyDescent="0.2">
      <c r="B1179" s="441"/>
      <c r="C1179" s="440"/>
    </row>
    <row r="1180" spans="2:3" x14ac:dyDescent="0.2">
      <c r="B1180" s="441"/>
      <c r="C1180" s="440"/>
    </row>
    <row r="1181" spans="2:3" x14ac:dyDescent="0.2">
      <c r="B1181" s="441"/>
      <c r="C1181" s="440"/>
    </row>
    <row r="1182" spans="2:3" x14ac:dyDescent="0.2">
      <c r="B1182" s="441"/>
      <c r="C1182" s="440"/>
    </row>
    <row r="1183" spans="2:3" x14ac:dyDescent="0.2">
      <c r="B1183" s="441"/>
      <c r="C1183" s="440"/>
    </row>
    <row r="1184" spans="2:3" x14ac:dyDescent="0.2">
      <c r="B1184" s="441"/>
      <c r="C1184" s="440"/>
    </row>
    <row r="1185" spans="2:3" x14ac:dyDescent="0.2">
      <c r="B1185" s="441"/>
      <c r="C1185" s="440"/>
    </row>
    <row r="1186" spans="2:3" x14ac:dyDescent="0.2">
      <c r="B1186" s="441"/>
      <c r="C1186" s="440"/>
    </row>
    <row r="1187" spans="2:3" x14ac:dyDescent="0.2">
      <c r="B1187" s="441"/>
      <c r="C1187" s="440"/>
    </row>
    <row r="1188" spans="2:3" x14ac:dyDescent="0.2">
      <c r="B1188" s="441"/>
      <c r="C1188" s="440"/>
    </row>
    <row r="1189" spans="2:3" x14ac:dyDescent="0.2">
      <c r="B1189" s="441"/>
      <c r="C1189" s="440"/>
    </row>
    <row r="1190" spans="2:3" x14ac:dyDescent="0.2">
      <c r="B1190" s="441"/>
      <c r="C1190" s="440"/>
    </row>
    <row r="1191" spans="2:3" x14ac:dyDescent="0.2">
      <c r="B1191" s="441"/>
      <c r="C1191" s="440"/>
    </row>
    <row r="1192" spans="2:3" x14ac:dyDescent="0.2">
      <c r="B1192" s="441"/>
      <c r="C1192" s="440"/>
    </row>
    <row r="1193" spans="2:3" x14ac:dyDescent="0.2">
      <c r="B1193" s="441"/>
      <c r="C1193" s="440"/>
    </row>
    <row r="1194" spans="2:3" x14ac:dyDescent="0.2">
      <c r="B1194" s="441"/>
      <c r="C1194" s="440"/>
    </row>
    <row r="1195" spans="2:3" x14ac:dyDescent="0.2">
      <c r="B1195" s="441"/>
      <c r="C1195" s="440"/>
    </row>
    <row r="1196" spans="2:3" x14ac:dyDescent="0.2">
      <c r="B1196" s="441"/>
      <c r="C1196" s="440"/>
    </row>
    <row r="1197" spans="2:3" x14ac:dyDescent="0.2">
      <c r="B1197" s="441"/>
      <c r="C1197" s="440"/>
    </row>
    <row r="1198" spans="2:3" x14ac:dyDescent="0.2">
      <c r="B1198" s="441"/>
      <c r="C1198" s="440"/>
    </row>
    <row r="1199" spans="2:3" x14ac:dyDescent="0.2">
      <c r="B1199" s="441"/>
      <c r="C1199" s="440"/>
    </row>
    <row r="1200" spans="2:3" x14ac:dyDescent="0.2">
      <c r="B1200" s="441"/>
      <c r="C1200" s="440"/>
    </row>
    <row r="1201" spans="2:3" x14ac:dyDescent="0.2">
      <c r="B1201" s="441"/>
      <c r="C1201" s="440"/>
    </row>
    <row r="1202" spans="2:3" x14ac:dyDescent="0.2">
      <c r="B1202" s="441"/>
      <c r="C1202" s="440"/>
    </row>
    <row r="1203" spans="2:3" x14ac:dyDescent="0.2">
      <c r="B1203" s="441"/>
      <c r="C1203" s="440"/>
    </row>
    <row r="1204" spans="2:3" x14ac:dyDescent="0.2">
      <c r="B1204" s="441"/>
      <c r="C1204" s="440"/>
    </row>
    <row r="1205" spans="2:3" x14ac:dyDescent="0.2">
      <c r="B1205" s="441"/>
      <c r="C1205" s="440"/>
    </row>
    <row r="1206" spans="2:3" x14ac:dyDescent="0.2">
      <c r="B1206" s="441"/>
      <c r="C1206" s="440"/>
    </row>
    <row r="1207" spans="2:3" x14ac:dyDescent="0.2">
      <c r="B1207" s="441"/>
      <c r="C1207" s="440"/>
    </row>
    <row r="1208" spans="2:3" x14ac:dyDescent="0.2">
      <c r="B1208" s="441"/>
      <c r="C1208" s="440"/>
    </row>
    <row r="1209" spans="2:3" x14ac:dyDescent="0.2">
      <c r="B1209" s="441"/>
      <c r="C1209" s="440"/>
    </row>
    <row r="1210" spans="2:3" x14ac:dyDescent="0.2">
      <c r="B1210" s="441"/>
      <c r="C1210" s="440"/>
    </row>
    <row r="1211" spans="2:3" x14ac:dyDescent="0.2">
      <c r="B1211" s="441"/>
      <c r="C1211" s="440"/>
    </row>
    <row r="1212" spans="2:3" x14ac:dyDescent="0.2">
      <c r="B1212" s="441"/>
      <c r="C1212" s="440"/>
    </row>
    <row r="1213" spans="2:3" x14ac:dyDescent="0.2">
      <c r="B1213" s="441"/>
      <c r="C1213" s="440"/>
    </row>
    <row r="1214" spans="2:3" x14ac:dyDescent="0.2">
      <c r="B1214" s="441"/>
      <c r="C1214" s="440"/>
    </row>
    <row r="1215" spans="2:3" x14ac:dyDescent="0.2">
      <c r="B1215" s="441"/>
      <c r="C1215" s="440"/>
    </row>
    <row r="1216" spans="2:3" x14ac:dyDescent="0.2">
      <c r="B1216" s="441"/>
      <c r="C1216" s="440"/>
    </row>
    <row r="1217" spans="2:3" x14ac:dyDescent="0.2">
      <c r="B1217" s="441"/>
      <c r="C1217" s="440"/>
    </row>
    <row r="1218" spans="2:3" x14ac:dyDescent="0.2">
      <c r="B1218" s="441"/>
      <c r="C1218" s="440"/>
    </row>
    <row r="1219" spans="2:3" x14ac:dyDescent="0.2">
      <c r="B1219" s="441"/>
      <c r="C1219" s="440"/>
    </row>
    <row r="1220" spans="2:3" x14ac:dyDescent="0.2">
      <c r="B1220" s="441"/>
      <c r="C1220" s="440"/>
    </row>
    <row r="1221" spans="2:3" x14ac:dyDescent="0.2">
      <c r="B1221" s="441"/>
      <c r="C1221" s="440"/>
    </row>
    <row r="1222" spans="2:3" x14ac:dyDescent="0.2">
      <c r="B1222" s="441"/>
      <c r="C1222" s="440"/>
    </row>
    <row r="1223" spans="2:3" x14ac:dyDescent="0.2">
      <c r="B1223" s="441"/>
      <c r="C1223" s="440"/>
    </row>
    <row r="1224" spans="2:3" x14ac:dyDescent="0.2">
      <c r="B1224" s="441"/>
      <c r="C1224" s="440"/>
    </row>
    <row r="1225" spans="2:3" x14ac:dyDescent="0.2">
      <c r="B1225" s="441"/>
      <c r="C1225" s="440"/>
    </row>
    <row r="1226" spans="2:3" x14ac:dyDescent="0.2">
      <c r="B1226" s="441"/>
      <c r="C1226" s="440"/>
    </row>
    <row r="1227" spans="2:3" x14ac:dyDescent="0.2">
      <c r="B1227" s="441"/>
      <c r="C1227" s="440"/>
    </row>
    <row r="1228" spans="2:3" x14ac:dyDescent="0.2">
      <c r="B1228" s="441"/>
      <c r="C1228" s="440"/>
    </row>
    <row r="1229" spans="2:3" x14ac:dyDescent="0.2">
      <c r="B1229" s="441"/>
      <c r="C1229" s="440"/>
    </row>
    <row r="1230" spans="2:3" x14ac:dyDescent="0.2">
      <c r="B1230" s="441"/>
      <c r="C1230" s="440"/>
    </row>
    <row r="1231" spans="2:3" x14ac:dyDescent="0.2">
      <c r="B1231" s="441"/>
      <c r="C1231" s="440"/>
    </row>
    <row r="1232" spans="2:3" x14ac:dyDescent="0.2">
      <c r="B1232" s="441"/>
      <c r="C1232" s="440"/>
    </row>
    <row r="1233" spans="2:3" x14ac:dyDescent="0.2">
      <c r="B1233" s="441"/>
      <c r="C1233" s="440"/>
    </row>
    <row r="1234" spans="2:3" x14ac:dyDescent="0.2">
      <c r="B1234" s="441"/>
      <c r="C1234" s="440"/>
    </row>
    <row r="1235" spans="2:3" x14ac:dyDescent="0.2">
      <c r="B1235" s="441"/>
      <c r="C1235" s="440"/>
    </row>
    <row r="1236" spans="2:3" x14ac:dyDescent="0.2">
      <c r="B1236" s="441"/>
      <c r="C1236" s="440"/>
    </row>
    <row r="1237" spans="2:3" x14ac:dyDescent="0.2">
      <c r="B1237" s="441"/>
      <c r="C1237" s="440"/>
    </row>
    <row r="1238" spans="2:3" x14ac:dyDescent="0.2">
      <c r="B1238" s="441"/>
      <c r="C1238" s="440"/>
    </row>
    <row r="1239" spans="2:3" x14ac:dyDescent="0.2">
      <c r="B1239" s="441"/>
      <c r="C1239" s="440"/>
    </row>
    <row r="1240" spans="2:3" x14ac:dyDescent="0.2">
      <c r="B1240" s="441"/>
      <c r="C1240" s="440"/>
    </row>
    <row r="1241" spans="2:3" x14ac:dyDescent="0.2">
      <c r="B1241" s="441"/>
      <c r="C1241" s="440"/>
    </row>
    <row r="1242" spans="2:3" x14ac:dyDescent="0.2">
      <c r="B1242" s="441"/>
      <c r="C1242" s="440"/>
    </row>
    <row r="1243" spans="2:3" x14ac:dyDescent="0.2">
      <c r="B1243" s="441"/>
      <c r="C1243" s="440"/>
    </row>
    <row r="1244" spans="2:3" x14ac:dyDescent="0.2">
      <c r="B1244" s="441"/>
      <c r="C1244" s="440"/>
    </row>
    <row r="1245" spans="2:3" x14ac:dyDescent="0.2">
      <c r="B1245" s="441"/>
      <c r="C1245" s="440"/>
    </row>
    <row r="1246" spans="2:3" x14ac:dyDescent="0.2">
      <c r="B1246" s="441"/>
      <c r="C1246" s="440"/>
    </row>
    <row r="1247" spans="2:3" x14ac:dyDescent="0.2">
      <c r="B1247" s="441"/>
      <c r="C1247" s="440"/>
    </row>
    <row r="1248" spans="2:3" x14ac:dyDescent="0.2">
      <c r="B1248" s="441"/>
      <c r="C1248" s="440"/>
    </row>
    <row r="1249" spans="2:3" x14ac:dyDescent="0.2">
      <c r="B1249" s="441"/>
      <c r="C1249" s="440"/>
    </row>
    <row r="1250" spans="2:3" x14ac:dyDescent="0.2">
      <c r="B1250" s="441"/>
      <c r="C1250" s="440"/>
    </row>
    <row r="1251" spans="2:3" x14ac:dyDescent="0.2">
      <c r="B1251" s="441"/>
      <c r="C1251" s="440"/>
    </row>
  </sheetData>
  <mergeCells count="55">
    <mergeCell ref="H11:H12"/>
    <mergeCell ref="J11:J12"/>
    <mergeCell ref="D11:D12"/>
    <mergeCell ref="E11:E12"/>
    <mergeCell ref="F11:F12"/>
    <mergeCell ref="G11:G12"/>
    <mergeCell ref="I11:I12"/>
    <mergeCell ref="B13:C13"/>
    <mergeCell ref="B14:C18"/>
    <mergeCell ref="A14:A18"/>
    <mergeCell ref="B8:E8"/>
    <mergeCell ref="B11:C11"/>
    <mergeCell ref="B12:C12"/>
    <mergeCell ref="A56:A63"/>
    <mergeCell ref="B48:C55"/>
    <mergeCell ref="B56:C63"/>
    <mergeCell ref="G46:G47"/>
    <mergeCell ref="B19:C45"/>
    <mergeCell ref="D46:D47"/>
    <mergeCell ref="E46:E47"/>
    <mergeCell ref="B47:C47"/>
    <mergeCell ref="F46:F47"/>
    <mergeCell ref="B46:C46"/>
    <mergeCell ref="J46:J47"/>
    <mergeCell ref="E68:E69"/>
    <mergeCell ref="A112:A117"/>
    <mergeCell ref="B70:C93"/>
    <mergeCell ref="B94:C111"/>
    <mergeCell ref="B112:C117"/>
    <mergeCell ref="A94:A111"/>
    <mergeCell ref="A70:A93"/>
    <mergeCell ref="A68:A69"/>
    <mergeCell ref="B69:C69"/>
    <mergeCell ref="J68:J69"/>
    <mergeCell ref="F68:F69"/>
    <mergeCell ref="G68:G69"/>
    <mergeCell ref="H68:H69"/>
    <mergeCell ref="I68:I69"/>
    <mergeCell ref="A48:A55"/>
    <mergeCell ref="A64:A67"/>
    <mergeCell ref="B64:C67"/>
    <mergeCell ref="B68:C68"/>
    <mergeCell ref="D68:D69"/>
    <mergeCell ref="A1:A3"/>
    <mergeCell ref="B1:J3"/>
    <mergeCell ref="B4:J4"/>
    <mergeCell ref="A46:A47"/>
    <mergeCell ref="A5:A8"/>
    <mergeCell ref="B5:D5"/>
    <mergeCell ref="B6:D6"/>
    <mergeCell ref="H46:H47"/>
    <mergeCell ref="I46:I47"/>
    <mergeCell ref="A19:A45"/>
    <mergeCell ref="B7:C7"/>
    <mergeCell ref="D7:E7"/>
  </mergeCells>
  <pageMargins left="0.75" right="0.75" top="1" bottom="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Bovine</vt:lpstr>
      <vt:lpstr>Ovine</vt:lpstr>
      <vt:lpstr>Equine</vt:lpstr>
      <vt:lpstr>Bovine Milk</vt:lpstr>
      <vt:lpstr>Wild Game</vt:lpstr>
      <vt:lpstr>Aquaculture - finish</vt:lpstr>
      <vt:lpstr>Honey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Rossana Lariccia</dc:creator>
  <cp:lastModifiedBy>Usuario de Windows</cp:lastModifiedBy>
  <cp:lastPrinted>2017-02-15T13:33:47Z</cp:lastPrinted>
  <dcterms:created xsi:type="dcterms:W3CDTF">2016-02-26T13:38:37Z</dcterms:created>
  <dcterms:modified xsi:type="dcterms:W3CDTF">2017-06-29T16:08:14Z</dcterms:modified>
</cp:coreProperties>
</file>