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artida\PNRB\PNRB PLANES\2018 planes\ENVIADO DGSG 2018\"/>
    </mc:Choice>
  </mc:AlternateContent>
  <bookViews>
    <workbookView xWindow="120" yWindow="825" windowWidth="19410" windowHeight="9255"/>
  </bookViews>
  <sheets>
    <sheet name="Bovine" sheetId="1" r:id="rId1"/>
    <sheet name="Ovine" sheetId="2" r:id="rId2"/>
    <sheet name="Equine" sheetId="3" r:id="rId3"/>
    <sheet name="Bovine Milk " sheetId="17" r:id="rId4"/>
    <sheet name="Wild Game" sheetId="5" r:id="rId5"/>
    <sheet name="Honey" sheetId="20" r:id="rId6"/>
    <sheet name="Aquaculture - finfish" sheetId="16" r:id="rId7"/>
  </sheets>
  <calcPr calcId="152511"/>
</workbook>
</file>

<file path=xl/calcChain.xml><?xml version="1.0" encoding="utf-8"?>
<calcChain xmlns="http://schemas.openxmlformats.org/spreadsheetml/2006/main">
  <c r="C9" i="17" l="1"/>
  <c r="M4" i="17" s="1"/>
  <c r="M2" i="17" l="1"/>
  <c r="M3" i="17"/>
  <c r="M5" i="17"/>
  <c r="D68" i="17" s="1"/>
  <c r="C86" i="17"/>
  <c r="D86" i="17" s="1"/>
  <c r="N5" i="17" l="1"/>
  <c r="C14" i="17" l="1"/>
  <c r="C144" i="17" s="1"/>
  <c r="D55" i="17"/>
  <c r="D14" i="17"/>
  <c r="D25" i="17"/>
  <c r="C145" i="17" l="1"/>
  <c r="C56" i="1"/>
  <c r="D56" i="1" s="1"/>
  <c r="E56" i="1" s="1"/>
  <c r="G6" i="16" l="1"/>
  <c r="C6" i="16"/>
  <c r="I3" i="16"/>
  <c r="C86" i="16" s="1"/>
  <c r="C33" i="16" l="1"/>
  <c r="C47" i="16"/>
  <c r="C14" i="16"/>
  <c r="C71" i="16"/>
  <c r="C18" i="16"/>
  <c r="C9" i="16" l="1"/>
  <c r="C36" i="1" l="1"/>
  <c r="D36" i="1" s="1"/>
  <c r="E36" i="1" l="1"/>
  <c r="C101" i="2"/>
  <c r="C15" i="5"/>
  <c r="C30" i="5" s="1"/>
  <c r="C62" i="2"/>
  <c r="C151" i="2"/>
  <c r="C49" i="2"/>
  <c r="C37" i="2"/>
  <c r="C33" i="2"/>
  <c r="C25" i="2"/>
  <c r="C18" i="2"/>
  <c r="C14" i="2"/>
  <c r="C9" i="2"/>
  <c r="C15" i="1"/>
  <c r="D15" i="1" s="1"/>
  <c r="C9" i="1"/>
  <c r="C20" i="1"/>
  <c r="D20" i="1" s="1"/>
  <c r="E20" i="1" s="1"/>
  <c r="C183" i="1"/>
  <c r="C111" i="1"/>
  <c r="C71" i="1"/>
  <c r="C27" i="1"/>
  <c r="D27" i="1" s="1"/>
  <c r="E27" i="1" l="1"/>
  <c r="E15" i="1"/>
  <c r="C231" i="1"/>
</calcChain>
</file>

<file path=xl/comments1.xml><?xml version="1.0" encoding="utf-8"?>
<comments xmlns="http://schemas.openxmlformats.org/spreadsheetml/2006/main">
  <authors>
    <author>Usuario de Windows</author>
  </authors>
  <commentList>
    <comment ref="M92" authorId="0" shapeId="0">
      <text>
        <r>
          <rPr>
            <b/>
            <sz val="9"/>
            <color indexed="81"/>
            <rFont val="Tahoma"/>
            <family val="2"/>
          </rPr>
          <t>Usuario de Windows:</t>
        </r>
        <r>
          <rPr>
            <sz val="9"/>
            <color indexed="81"/>
            <rFont val="Tahoma"/>
            <family val="2"/>
          </rPr>
          <t xml:space="preserve">
UE: 6 a 50</t>
        </r>
      </text>
    </comment>
    <comment ref="M94" authorId="0" shapeId="0">
      <text>
        <r>
          <rPr>
            <b/>
            <sz val="9"/>
            <color indexed="81"/>
            <rFont val="Tahoma"/>
            <family val="2"/>
          </rPr>
          <t>Usuario de Windows:</t>
        </r>
        <r>
          <rPr>
            <sz val="9"/>
            <color indexed="81"/>
            <rFont val="Tahoma"/>
            <family val="2"/>
          </rPr>
          <t xml:space="preserve">
UE: 6 a 50</t>
        </r>
      </text>
    </comment>
  </commentList>
</comments>
</file>

<file path=xl/sharedStrings.xml><?xml version="1.0" encoding="utf-8"?>
<sst xmlns="http://schemas.openxmlformats.org/spreadsheetml/2006/main" count="2508" uniqueCount="502">
  <si>
    <t>REGULATORY PROGRAMME FOR CONTROL OF RESIDUES IN FOOD</t>
  </si>
  <si>
    <t>COUNTRY</t>
  </si>
  <si>
    <t>URUGUAY</t>
  </si>
  <si>
    <t>DATE</t>
  </si>
  <si>
    <t xml:space="preserve">YEAR OF PLAN IMPLEMENTATION </t>
  </si>
  <si>
    <t>ANIMAL SPECIES / PRODUCT</t>
  </si>
  <si>
    <t>BOVINE</t>
  </si>
  <si>
    <t xml:space="preserve">National PRODUCTION DATA  - number of animals (referring to the previous year) </t>
  </si>
  <si>
    <t>EU EXPORT DATA in number of animals (referring to the previous year)</t>
  </si>
  <si>
    <t>NUMBER OF SAMPLES</t>
  </si>
  <si>
    <t>ACCORDING TO EU REQUIREMENTS</t>
  </si>
  <si>
    <t>ACCORDING TO CODEX ALIMENTARIUS</t>
  </si>
  <si>
    <t>OTHER</t>
  </si>
  <si>
    <t>MINIMUM</t>
  </si>
  <si>
    <t>PLAN</t>
  </si>
  <si>
    <t>GROUP OF SUBSTANCES TO BE MONITORED</t>
  </si>
  <si>
    <t>COMPOUND or MARKER RESIDUE</t>
  </si>
  <si>
    <t>MATRIX ANALYSED</t>
  </si>
  <si>
    <t>SCREENING METHOD</t>
  </si>
  <si>
    <t>CONFIRMATORY METHOD</t>
  </si>
  <si>
    <t>SCREEN.METH. DETECTION LIMIT [μg/Kg]</t>
  </si>
  <si>
    <t>CONFIR.METH. DETECTION LIMIT [μg/Kg]</t>
  </si>
  <si>
    <t>LEVEL OF ACTION (i.e. conceentration above which a result is deemed non-compliant)  [μg/Kg]</t>
  </si>
  <si>
    <t>LABORATORY NAME</t>
  </si>
  <si>
    <t>FARM</t>
  </si>
  <si>
    <t>SLAUGHTER</t>
  </si>
  <si>
    <t>TOTAL</t>
  </si>
  <si>
    <t>MIN</t>
  </si>
  <si>
    <t>A1</t>
  </si>
  <si>
    <t>STILBENES</t>
  </si>
  <si>
    <t>DES</t>
  </si>
  <si>
    <t>URINE</t>
  </si>
  <si>
    <t>HEXOESTROL</t>
  </si>
  <si>
    <t>GC/ MS</t>
  </si>
  <si>
    <t>DILAVE</t>
  </si>
  <si>
    <t>DIENOESTROL</t>
  </si>
  <si>
    <t>A2</t>
  </si>
  <si>
    <t>THYROSTATS</t>
  </si>
  <si>
    <t>METILTIURACIL</t>
  </si>
  <si>
    <t>THYROID</t>
  </si>
  <si>
    <t>PROPILTIURACIL</t>
  </si>
  <si>
    <t>TIOURACIL</t>
  </si>
  <si>
    <t>FENILTURACIL</t>
  </si>
  <si>
    <t>TAPAZOL</t>
  </si>
  <si>
    <t>A3</t>
  </si>
  <si>
    <t>STEROIDS (WITH ANDROGENIC, ESTROGENIC OR PROGESTAGENIC ACTIVITY)</t>
  </si>
  <si>
    <t>NORTESTOSTERONA</t>
  </si>
  <si>
    <t xml:space="preserve">   GC/MS - HPLC/MSMS</t>
  </si>
  <si>
    <t>TREMBOLONA</t>
  </si>
  <si>
    <t>ELISA</t>
  </si>
  <si>
    <t>A4</t>
  </si>
  <si>
    <t>RESORCYLIC ACID LACTONES</t>
  </si>
  <si>
    <t>ZERANOL</t>
  </si>
  <si>
    <t>A5</t>
  </si>
  <si>
    <t>BETA AGONISTS</t>
  </si>
  <si>
    <t>CLEMBUTEROL</t>
  </si>
  <si>
    <t>SALBUTAMOL</t>
  </si>
  <si>
    <t>HPLC/MS-MS</t>
  </si>
  <si>
    <t>BROMBUTEROL</t>
  </si>
  <si>
    <t>MABUTEROL</t>
  </si>
  <si>
    <t>CLENPENTEROL</t>
  </si>
  <si>
    <t>A6</t>
  </si>
  <si>
    <t>e.g. Chloramphenicol + Nitrofurans+ Nitroimidazoles</t>
  </si>
  <si>
    <t>Chloramphenicol</t>
  </si>
  <si>
    <t>MUSCLE</t>
  </si>
  <si>
    <t>HPLC/ MS/MS</t>
  </si>
  <si>
    <t>Other A6 substances</t>
  </si>
  <si>
    <t xml:space="preserve">HPLC/MS-MS   </t>
  </si>
  <si>
    <t xml:space="preserve">SEM  </t>
  </si>
  <si>
    <t xml:space="preserve">AOZ </t>
  </si>
  <si>
    <t>AMOZ</t>
  </si>
  <si>
    <t xml:space="preserve">AHD </t>
  </si>
  <si>
    <t xml:space="preserve">HPLC/MS-MS </t>
  </si>
  <si>
    <t>MICROBIOTICOS</t>
  </si>
  <si>
    <t>B1</t>
  </si>
  <si>
    <t>ANTIBACTERIAL SUBSTANCES</t>
  </si>
  <si>
    <t>K. L. M.</t>
  </si>
  <si>
    <t>SWAB/TEST</t>
  </si>
  <si>
    <t>LIVER</t>
  </si>
  <si>
    <t>B2a + B2b + B2c + B2d + B2e</t>
  </si>
  <si>
    <t>B2a</t>
  </si>
  <si>
    <t>ANTHELMINTICS</t>
  </si>
  <si>
    <t>HPLC/MSMS</t>
  </si>
  <si>
    <t>HPLC/FLD</t>
  </si>
  <si>
    <t>HPLC/DAD</t>
  </si>
  <si>
    <t>B2b</t>
  </si>
  <si>
    <t>ANTICOCCIDIALS</t>
  </si>
  <si>
    <t xml:space="preserve">             HPLC/DAD</t>
  </si>
  <si>
    <t>XENOBIOTICOS</t>
  </si>
  <si>
    <t>B2c</t>
  </si>
  <si>
    <t>CARBAMATES</t>
  </si>
  <si>
    <t>ALDICARB SULFONA</t>
  </si>
  <si>
    <t>CARBOFURAN</t>
  </si>
  <si>
    <t>3 OH CARBOFURAN</t>
  </si>
  <si>
    <t>PYRETHROIDS</t>
  </si>
  <si>
    <t>GC/ECD</t>
  </si>
  <si>
    <t>B2d</t>
  </si>
  <si>
    <t>SEDATIVES</t>
  </si>
  <si>
    <t>B2e</t>
  </si>
  <si>
    <t>NON STEROIDAL ANTI-INFLAMMATORY DRUGS</t>
  </si>
  <si>
    <t>B2f</t>
  </si>
  <si>
    <t>Other pharmacologically active subs</t>
  </si>
  <si>
    <t>CORTICOIDES</t>
  </si>
  <si>
    <t>HPLC-MS/MS</t>
  </si>
  <si>
    <t xml:space="preserve">  GC/ECD</t>
  </si>
  <si>
    <t xml:space="preserve">B3a + B3b + B3c + B3d </t>
  </si>
  <si>
    <t>B3a</t>
  </si>
  <si>
    <t>ORGANOCHLORINE COMPOUNDS INCLUDING PCBS</t>
  </si>
  <si>
    <t>HCB</t>
  </si>
  <si>
    <t>LINDANO</t>
  </si>
  <si>
    <t>ALDRIN</t>
  </si>
  <si>
    <t>DDT y metab.</t>
  </si>
  <si>
    <t>DIELDRIN</t>
  </si>
  <si>
    <t>ENDRIN</t>
  </si>
  <si>
    <t>HEPTACLOR</t>
  </si>
  <si>
    <t>HEPTACLOR epox.</t>
  </si>
  <si>
    <t>ENDOSULFAN</t>
  </si>
  <si>
    <t>ENDOSULFAN SO4</t>
  </si>
  <si>
    <t>CLORDANO cis-trans</t>
  </si>
  <si>
    <t>PCB 28</t>
  </si>
  <si>
    <t>PCB 52</t>
  </si>
  <si>
    <t>PCB 101</t>
  </si>
  <si>
    <t>PCB 118</t>
  </si>
  <si>
    <t>PCB 138</t>
  </si>
  <si>
    <t>PCB 153</t>
  </si>
  <si>
    <t>PCB 180</t>
  </si>
  <si>
    <t>B3b</t>
  </si>
  <si>
    <t>ORGANOPHOSPHORUS COMPOUNDS</t>
  </si>
  <si>
    <t>DIAZINON</t>
  </si>
  <si>
    <t>FAT</t>
  </si>
  <si>
    <t>B3c</t>
  </si>
  <si>
    <t>CHEMICAL ELEMENTS</t>
  </si>
  <si>
    <t>AAS</t>
  </si>
  <si>
    <t>500(K)</t>
  </si>
  <si>
    <t>1050(K)</t>
  </si>
  <si>
    <t>2012 (L)</t>
  </si>
  <si>
    <t>580 (L)</t>
  </si>
  <si>
    <t>B3d</t>
  </si>
  <si>
    <t>MYCOTOXINS</t>
  </si>
  <si>
    <t>Check calculation of total of minimums</t>
  </si>
  <si>
    <r>
      <t>PRODUCTION DATA for calculation of SAMPLE NUMBERS.  (</t>
    </r>
    <r>
      <rPr>
        <b/>
        <u/>
        <sz val="8"/>
        <rFont val="Arial"/>
        <family val="2"/>
      </rPr>
      <t>Number of animals</t>
    </r>
    <r>
      <rPr>
        <b/>
        <sz val="8"/>
        <rFont val="Arial"/>
        <family val="2"/>
      </rPr>
      <t xml:space="preserve">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</si>
  <si>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 production data</t>
    </r>
    <r>
      <rPr>
        <sz val="8"/>
        <rFont val="Arial"/>
        <family val="2"/>
      </rPr>
      <t xml:space="preserve"> must be entered in this cell   </t>
    </r>
  </si>
  <si>
    <t>OVINE</t>
  </si>
  <si>
    <t xml:space="preserve">National production data - number of animals (referring to the previous year) </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</si>
  <si>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</si>
  <si>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 xml:space="preserve"> MUSCLE</t>
  </si>
  <si>
    <t>HPLC / DAD</t>
  </si>
  <si>
    <t>PYRETROIDS</t>
  </si>
  <si>
    <t>CIPERMETRINA</t>
  </si>
  <si>
    <t>GC/ ECD</t>
  </si>
  <si>
    <t>PERMETRINA</t>
  </si>
  <si>
    <t>DELTAMETRINA</t>
  </si>
  <si>
    <t>XILASIN</t>
  </si>
  <si>
    <t>CLORPROMACIN</t>
  </si>
  <si>
    <t>AZAPERONE</t>
  </si>
  <si>
    <t>AZAPEROL</t>
  </si>
  <si>
    <t xml:space="preserve">HEPTACLOR epox.                                                </t>
  </si>
  <si>
    <t>PLOMO</t>
  </si>
  <si>
    <t>CADMIO</t>
  </si>
  <si>
    <t>ARSENICO</t>
  </si>
  <si>
    <t>MERCURIO</t>
  </si>
  <si>
    <t>KIDNEY</t>
  </si>
  <si>
    <t>GC/MS</t>
  </si>
  <si>
    <t>EQUINE</t>
  </si>
  <si>
    <t>Not specified</t>
  </si>
  <si>
    <t>LABORATORY</t>
  </si>
  <si>
    <t>CHLORAMPHENICOL</t>
  </si>
  <si>
    <t>NITROIMIDAZOLES</t>
  </si>
  <si>
    <t>SWAB/ TEST</t>
  </si>
  <si>
    <t>CIPERMETRIN</t>
  </si>
  <si>
    <t>DELTAMETRIN</t>
  </si>
  <si>
    <t xml:space="preserve">ENDOSULFAN SO4                                                 </t>
  </si>
  <si>
    <t>100 (M)</t>
  </si>
  <si>
    <t>200(M)</t>
  </si>
  <si>
    <r>
      <t xml:space="preserve">EU EXPORT DATA in </t>
    </r>
    <r>
      <rPr>
        <b/>
        <u/>
        <sz val="8"/>
        <rFont val="Arial"/>
        <family val="2"/>
      </rPr>
      <t>number of animals</t>
    </r>
    <r>
      <rPr>
        <b/>
        <sz val="8"/>
        <rFont val="Arial"/>
        <family val="2"/>
      </rPr>
      <t xml:space="preserve"> (referring to the previous year) [See Instruction sheet]  </t>
    </r>
  </si>
  <si>
    <t>For official use</t>
  </si>
  <si>
    <t xml:space="preserve">URUGUAY </t>
  </si>
  <si>
    <t>BOVINE MILK</t>
  </si>
  <si>
    <t xml:space="preserve">National PRODUCTION DATA  - in TONNES (referring to the previous year) </t>
  </si>
  <si>
    <t>EU EXPORT DATA in TONNES (referring to the previous year)</t>
  </si>
  <si>
    <r>
      <t xml:space="preserve">PRODUCTION DATA in </t>
    </r>
    <r>
      <rPr>
        <b/>
        <u/>
        <sz val="8"/>
        <rFont val="Arial"/>
        <family val="2"/>
      </rPr>
      <t>TONNES</t>
    </r>
    <r>
      <rPr>
        <b/>
        <sz val="8"/>
        <rFont val="Arial"/>
        <family val="2"/>
      </rPr>
      <t xml:space="preserve"> for calculation of SAMPLE NUMBERS.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</si>
  <si>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milk/dairy products from </t>
    </r>
    <r>
      <rPr>
        <b/>
        <sz val="8"/>
        <rFont val="Arial"/>
        <family val="2"/>
      </rPr>
      <t>all animals (and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</si>
  <si>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MINIMUM number is 300</t>
  </si>
  <si>
    <t>Chloramphenicol + Nitrofurans+ Nitroimidazoles</t>
  </si>
  <si>
    <t>MILK</t>
  </si>
  <si>
    <t xml:space="preserve">   HPLC/MS-MS</t>
  </si>
  <si>
    <t>NITROFURANOS</t>
  </si>
  <si>
    <t>HPLC-MSMS</t>
  </si>
  <si>
    <t>AFLATOXIN M1</t>
  </si>
  <si>
    <t>HPLC-FLD</t>
  </si>
  <si>
    <t>DILAVE / LATU</t>
  </si>
  <si>
    <t xml:space="preserve">Samples:  </t>
  </si>
  <si>
    <t>Tests:</t>
  </si>
  <si>
    <t>ANIMAL SPECIES</t>
  </si>
  <si>
    <t>PRODUCT</t>
  </si>
  <si>
    <t>WILD GAME</t>
  </si>
  <si>
    <t xml:space="preserve">National PRODUCTION DATA in TONNES (referring to the previous year) </t>
  </si>
  <si>
    <t>EU EXPORT DATA in TONNES (referring to the previous year) [See Instruction sheet]</t>
  </si>
  <si>
    <t>A.A.S.</t>
  </si>
  <si>
    <t>50 (M)</t>
  </si>
  <si>
    <t>500(M)</t>
  </si>
  <si>
    <t>OTHER SUBSTANCES</t>
  </si>
  <si>
    <t>CLORANFENICOL</t>
  </si>
  <si>
    <t>PENICILIN</t>
  </si>
  <si>
    <t>ERITROMINCIN</t>
  </si>
  <si>
    <t>NEOMICIN</t>
  </si>
  <si>
    <t>GENTAMICIN</t>
  </si>
  <si>
    <t>ESTREPTOMICINA</t>
  </si>
  <si>
    <t>MONENSINA</t>
  </si>
  <si>
    <t xml:space="preserve">PLOMO                                                 </t>
  </si>
  <si>
    <t xml:space="preserve">CADMIO                                                 </t>
  </si>
  <si>
    <t xml:space="preserve">HPLC/DAD </t>
  </si>
  <si>
    <t>CLOXACILLIN</t>
  </si>
  <si>
    <t>SULFAMETACINA</t>
  </si>
  <si>
    <t>SULFATIAZOL</t>
  </si>
  <si>
    <t>SULFAQUINOXALINA</t>
  </si>
  <si>
    <t>SULFAMERACINA</t>
  </si>
  <si>
    <t>OXYTETRACICLINA</t>
  </si>
  <si>
    <t>TETRACICLINA</t>
  </si>
  <si>
    <t>CARBARYL</t>
  </si>
  <si>
    <t>Nitroimidazoles</t>
  </si>
  <si>
    <t>Nitrofurans</t>
  </si>
  <si>
    <t>&lt;5</t>
  </si>
  <si>
    <t xml:space="preserve">RACTOPAMINA </t>
  </si>
  <si>
    <t>TERBUTALINE</t>
  </si>
  <si>
    <t>TULOBUTEROL</t>
  </si>
  <si>
    <t>MAPENTEROL</t>
  </si>
  <si>
    <t>PENICILINA V</t>
  </si>
  <si>
    <t>AMPICILINA</t>
  </si>
  <si>
    <t>AMOXICILINA</t>
  </si>
  <si>
    <t>ERITOMICINA</t>
  </si>
  <si>
    <t>NEOMICINA</t>
  </si>
  <si>
    <t>GENTAMICINA</t>
  </si>
  <si>
    <t>TYLOSIN</t>
  </si>
  <si>
    <t>SPIRAMICYN</t>
  </si>
  <si>
    <t>CLORTETRACICLINA</t>
  </si>
  <si>
    <t>TRICLABENDAZOL</t>
  </si>
  <si>
    <t>K.L.M</t>
  </si>
  <si>
    <t xml:space="preserve">SULFACLORPIRIDAZINA </t>
  </si>
  <si>
    <t>SULFAMETOXIPIRIDAZINA</t>
  </si>
  <si>
    <t>SULFACETAMIDA</t>
  </si>
  <si>
    <t>SULFAMETOXAZOL</t>
  </si>
  <si>
    <t>SULFADIMETOXINA</t>
  </si>
  <si>
    <t>CIPROFLOXACINA-ENROFLOXACINA</t>
  </si>
  <si>
    <t>IVERMECTINA</t>
  </si>
  <si>
    <t>DORAMECTINA</t>
  </si>
  <si>
    <t>MOXIDECTIN</t>
  </si>
  <si>
    <t>ABAMECTINA</t>
  </si>
  <si>
    <t>CLOSANTEL</t>
  </si>
  <si>
    <t>OXFENDAZOL</t>
  </si>
  <si>
    <t>MEBENDAZOL</t>
  </si>
  <si>
    <t>FENILBUTAZONA, OXYPHENBUTAZON HYDRAT</t>
  </si>
  <si>
    <t xml:space="preserve">FLUNIXIN, 5-HYDROXYFLUNIXIN </t>
  </si>
  <si>
    <t xml:space="preserve">CADMIO </t>
  </si>
  <si>
    <t>ARSÉNICO</t>
  </si>
  <si>
    <t xml:space="preserve">    HPLC/MSMS</t>
  </si>
  <si>
    <t>CARBADOX-OLAQUINDOX</t>
  </si>
  <si>
    <t>NITROXINIL</t>
  </si>
  <si>
    <t>LEVAMISOL</t>
  </si>
  <si>
    <t>RAFOXANIDA</t>
  </si>
  <si>
    <t>SALINOMICINA</t>
  </si>
  <si>
    <t>NARACINA</t>
  </si>
  <si>
    <t>XILACINA</t>
  </si>
  <si>
    <t>CLORPROMACINA</t>
  </si>
  <si>
    <t>AZAPERONA</t>
  </si>
  <si>
    <t>FENILBUTAZONA/OXIFENILBUTAZON HIDRAT</t>
  </si>
  <si>
    <t>FLUNIXIN-5 HIDROXYFLUNIXIN</t>
  </si>
  <si>
    <t>DICLOFENAC</t>
  </si>
  <si>
    <t>PREDNISOLONE</t>
  </si>
  <si>
    <t>METILPREDNISOLONE</t>
  </si>
  <si>
    <t>DEXAMETHASONE</t>
  </si>
  <si>
    <t>BETAMETHASONE</t>
  </si>
  <si>
    <t>FIPRONIL Y FIPRONIL SULFONA</t>
  </si>
  <si>
    <t>ETHION</t>
  </si>
  <si>
    <t>CHLORPIRIFOS</t>
  </si>
  <si>
    <t>METIL PARATION</t>
  </si>
  <si>
    <t>PARATION (etil)</t>
  </si>
  <si>
    <t>PYRIMIPHOS METIL</t>
  </si>
  <si>
    <t>CHLORPIRIFOS METIL</t>
  </si>
  <si>
    <t>ACEPHATE</t>
  </si>
  <si>
    <t>AZINPHOS METIL</t>
  </si>
  <si>
    <t>DIMETHOATE</t>
  </si>
  <si>
    <t>MALATHION</t>
  </si>
  <si>
    <t>MALAOXON</t>
  </si>
  <si>
    <t>FENTHION</t>
  </si>
  <si>
    <t>PHOSMET</t>
  </si>
  <si>
    <t>COUMAPHOS</t>
  </si>
  <si>
    <t>DIMETRIDAZOL</t>
  </si>
  <si>
    <t>RONIDAZOL</t>
  </si>
  <si>
    <t>**</t>
  </si>
  <si>
    <t>CHLORAMFENICOL</t>
  </si>
  <si>
    <t>NITROFURANOS Y SUS METABOLITOS</t>
  </si>
  <si>
    <t>PENICILINA G</t>
  </si>
  <si>
    <t>NORFLOXACINA</t>
  </si>
  <si>
    <t>FLUMEQUINA</t>
  </si>
  <si>
    <t>DANOFLOXACINA</t>
  </si>
  <si>
    <t>MARBOFLOXACINA</t>
  </si>
  <si>
    <t xml:space="preserve">ALDICARB </t>
  </si>
  <si>
    <t>ALDIDICARB SULFOXIDO</t>
  </si>
  <si>
    <t>ALDICARB SULFOXIDO</t>
  </si>
  <si>
    <t>ALDICARB</t>
  </si>
  <si>
    <t>ACEPROMACINA</t>
  </si>
  <si>
    <t>ACEPROMACIN</t>
  </si>
  <si>
    <t xml:space="preserve"> GC/MS</t>
  </si>
  <si>
    <t>SULFADIAZINA</t>
  </si>
  <si>
    <t>SULFAMERAZINA</t>
  </si>
  <si>
    <t>SULFAMETAZINA</t>
  </si>
  <si>
    <t>SULFACLORPIRIDAZINA</t>
  </si>
  <si>
    <t xml:space="preserve">FENILBUTAZONA - OXYPHENBUTAZON HYDRAT </t>
  </si>
  <si>
    <t xml:space="preserve">FLUNIXIN, 5-HYDROXYFLUNIXIN  </t>
  </si>
  <si>
    <t xml:space="preserve">DICLOFENAC            </t>
  </si>
  <si>
    <t>FIPRONIL-FIPRONIL SULFONA</t>
  </si>
  <si>
    <t>DILAVE
(COMENT:detection limit= CCalfa)</t>
  </si>
  <si>
    <t>XENOBIOTICOS 
(COMENT:detection limit= CCalfa)</t>
  </si>
  <si>
    <t>DILAVE 
(COMENT:detection limit= CCalfa)</t>
  </si>
  <si>
    <t>XENOBIOTICOS
 (COMENT:level of action= CCalfa)</t>
  </si>
  <si>
    <t>DILAVE 
(COMENT:level of action= CCalfa)</t>
  </si>
  <si>
    <t>DILAVE
 (COMENT:level of action= CCalfa)</t>
  </si>
  <si>
    <t>DILAVE
(COMENT:level of action= CCalfa)</t>
  </si>
  <si>
    <t xml:space="preserve">CHLORPYRIFOS </t>
  </si>
  <si>
    <t>PARATION (ETIL)</t>
  </si>
  <si>
    <t>PYRIMIPHOS METHIL</t>
  </si>
  <si>
    <t>CHLORPYRIFOS METHIL</t>
  </si>
  <si>
    <t>AZINPHOS METHIL</t>
  </si>
  <si>
    <t xml:space="preserve">SULFATIAZOL </t>
  </si>
  <si>
    <t xml:space="preserve">SULFADIACINA </t>
  </si>
  <si>
    <t/>
  </si>
  <si>
    <t xml:space="preserve">CHLORAMPHENICOL </t>
  </si>
  <si>
    <t xml:space="preserve">CEPHALEXIN </t>
  </si>
  <si>
    <t>SINBUTEROL</t>
  </si>
  <si>
    <t>METRONIDAZOL Y METABOLITOS</t>
  </si>
  <si>
    <t>200 (M)</t>
  </si>
  <si>
    <t>500 (M)</t>
  </si>
  <si>
    <t>300 (M)</t>
  </si>
  <si>
    <t>HCH β</t>
  </si>
  <si>
    <t>ALBENDAZOL SULFONA</t>
  </si>
  <si>
    <t>ALBENDAZOL SULFOXIDO</t>
  </si>
  <si>
    <t>OXFENDAZOLE</t>
  </si>
  <si>
    <t>MEBENDAZOLE</t>
  </si>
  <si>
    <t>FENBENDAZOLE</t>
  </si>
  <si>
    <t>FEMBENDAZOL / FEMBENDAZOL SULFONA</t>
  </si>
  <si>
    <t xml:space="preserve">BOLDENONA </t>
  </si>
  <si>
    <t xml:space="preserve">ZILPATEROL </t>
  </si>
  <si>
    <t>01/01/2018 - 31/12/2018</t>
  </si>
  <si>
    <t>BUTTER</t>
  </si>
  <si>
    <r>
      <t>NUMBER OF SAMPLES</t>
    </r>
    <r>
      <rPr>
        <sz val="8"/>
        <rFont val="Arial"/>
        <family val="2"/>
      </rPr>
      <t xml:space="preserve">  </t>
    </r>
  </si>
  <si>
    <r>
      <t xml:space="preserve"> </t>
    </r>
    <r>
      <rPr>
        <sz val="8"/>
        <rFont val="Arial"/>
        <family val="2"/>
      </rPr>
      <t>DILAVE</t>
    </r>
  </si>
  <si>
    <r>
      <t xml:space="preserve">HCH </t>
    </r>
    <r>
      <rPr>
        <sz val="8"/>
        <rFont val="Calibri"/>
        <family val="2"/>
      </rPr>
      <t>α</t>
    </r>
  </si>
  <si>
    <r>
      <t>SCREEN.METH. DETECTION LIMIT [</t>
    </r>
    <r>
      <rPr>
        <b/>
        <sz val="8"/>
        <rFont val="Times New Roman"/>
        <family val="1"/>
      </rPr>
      <t>μg/Kg</t>
    </r>
    <r>
      <rPr>
        <b/>
        <sz val="8"/>
        <rFont val="Arial"/>
        <family val="2"/>
      </rPr>
      <t>]</t>
    </r>
  </si>
  <si>
    <r>
      <t xml:space="preserve">HCH </t>
    </r>
    <r>
      <rPr>
        <sz val="8"/>
        <rFont val="Calibri"/>
        <family val="2"/>
      </rPr>
      <t>β</t>
    </r>
  </si>
  <si>
    <t>PROGRAMA NACIONAL DE RESIDUOS BIOLOGICOS</t>
  </si>
  <si>
    <t>PRG-RES-01</t>
  </si>
  <si>
    <t>PERÍODO</t>
  </si>
  <si>
    <t>ESPECIE</t>
  </si>
  <si>
    <t>MIEL</t>
  </si>
  <si>
    <t>Nº DE MUESTRAS</t>
  </si>
  <si>
    <t>ANALITO</t>
  </si>
  <si>
    <t>MATRIZ</t>
  </si>
  <si>
    <t>MÉTODO SCREENING</t>
  </si>
  <si>
    <t>MÉTODO CONFIRMATORIO</t>
  </si>
  <si>
    <t>LÍMITE DE DETECCIÓN DEL SCREENING [μg/Kg]</t>
  </si>
  <si>
    <t>LÍMITE DE DETECCIÓN DEL MÉTODO CONFIRMATORIO [μg/Kg]</t>
  </si>
  <si>
    <t>NIVEL DE ACCIÓN  [μg/Kg]</t>
  </si>
  <si>
    <t>A6 CLORANFENICOL</t>
  </si>
  <si>
    <t>A6 NITROFURANOS METABOLITOS</t>
  </si>
  <si>
    <t>AHD</t>
  </si>
  <si>
    <t>AOZ</t>
  </si>
  <si>
    <t>SEM</t>
  </si>
  <si>
    <t>B1 SUSTANCIAS ANTIBACTERIALES</t>
  </si>
  <si>
    <t>SULFADIACINA</t>
  </si>
  <si>
    <t>TYLOSINA A</t>
  </si>
  <si>
    <t>HPLC MSMS</t>
  </si>
  <si>
    <t>TYLOSINA B</t>
  </si>
  <si>
    <t>CHARM II TEST</t>
  </si>
  <si>
    <t>CHLORTETRACICLINA</t>
  </si>
  <si>
    <t>STREPTOMICINA</t>
  </si>
  <si>
    <t>HPLC MS/MS</t>
  </si>
  <si>
    <t>DEHIDROSTREPTOMICINA</t>
  </si>
  <si>
    <t>B2c CARBAMATOS</t>
  </si>
  <si>
    <t xml:space="preserve">                                                                                                                                                                                                                                                                                           </t>
  </si>
  <si>
    <t>METIOCARB</t>
  </si>
  <si>
    <t xml:space="preserve">              </t>
  </si>
  <si>
    <t xml:space="preserve">                  </t>
  </si>
  <si>
    <t>B2c PIRETROIDES</t>
  </si>
  <si>
    <t>FLUVALINATO</t>
  </si>
  <si>
    <t>GC/MSMS</t>
  </si>
  <si>
    <t>FFLUMETRINA</t>
  </si>
  <si>
    <t xml:space="preserve">                           </t>
  </si>
  <si>
    <t>B2f OTRAS SUSTANCIAS FARMACOLÓGICAMENTE ACTIVAS</t>
  </si>
  <si>
    <t>FUMAGILINA</t>
  </si>
  <si>
    <t>AMITRAZ, DMF, DMPF</t>
  </si>
  <si>
    <t xml:space="preserve">B3a ORGANOCLORADOS Y PCB'S </t>
  </si>
  <si>
    <t>δ HCH</t>
  </si>
  <si>
    <t>DDT Y metab.</t>
  </si>
  <si>
    <t>HEPTACLOR epoxido</t>
  </si>
  <si>
    <t>ENDOSULFAN sulfato</t>
  </si>
  <si>
    <t>B3b ORGANOFOSFORADOS</t>
  </si>
  <si>
    <t>GC-ECD</t>
  </si>
  <si>
    <t>B3c ELEMENTOS QUÍMICOS</t>
  </si>
  <si>
    <t>Total</t>
  </si>
  <si>
    <t>AQUACULTURE     FIN FISH</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</si>
  <si>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farmed FINFISH from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</si>
  <si>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NUMBER OF SAMPLES †</t>
  </si>
  <si>
    <t>MINIMUM #</t>
  </si>
  <si>
    <r>
      <t>NUMBER OF SAMPLES</t>
    </r>
    <r>
      <rPr>
        <sz val="7"/>
        <rFont val="Arial"/>
        <family val="2"/>
      </rPr>
      <t xml:space="preserve">  </t>
    </r>
  </si>
  <si>
    <r>
      <t xml:space="preserve">SCREEN.METH. DETECTION LIMIT </t>
    </r>
    <r>
      <rPr>
        <b/>
        <sz val="6"/>
        <rFont val="Arial"/>
        <family val="2"/>
      </rPr>
      <t>[</t>
    </r>
    <r>
      <rPr>
        <b/>
        <sz val="6"/>
        <rFont val="Times New Roman"/>
        <family val="1"/>
      </rPr>
      <t>μg/Kg</t>
    </r>
    <r>
      <rPr>
        <b/>
        <sz val="6"/>
        <rFont val="Arial"/>
        <family val="2"/>
      </rPr>
      <t>]</t>
    </r>
  </si>
  <si>
    <t>Dienestrol</t>
  </si>
  <si>
    <t>MUSCLE -SKIN</t>
  </si>
  <si>
    <t>MAXXAM</t>
  </si>
  <si>
    <t>Hexestrol</t>
  </si>
  <si>
    <t>PACIFIC RIM LAB. (CANADA)</t>
  </si>
  <si>
    <t>Diethylstilbesterol</t>
  </si>
  <si>
    <t xml:space="preserve">CLORAMPHENICOL        </t>
  </si>
  <si>
    <t xml:space="preserve">       MUSCLE -SKIN</t>
  </si>
  <si>
    <t xml:space="preserve">             HPLC/MS/MS</t>
  </si>
  <si>
    <t xml:space="preserve">                              DILAVE</t>
  </si>
  <si>
    <t>NITROFURANS</t>
  </si>
  <si>
    <t>HPLC/MS/MS</t>
  </si>
  <si>
    <t>0.5</t>
  </si>
  <si>
    <t>Nitrofurantoin metabolite</t>
  </si>
  <si>
    <t>Furaltadone metabolite</t>
  </si>
  <si>
    <t>Furazolidone metabolite</t>
  </si>
  <si>
    <t>Nitrofurazone metabolite</t>
  </si>
  <si>
    <t>Metronidazole</t>
  </si>
  <si>
    <t>Ronidazole</t>
  </si>
  <si>
    <t>Dimetridazole</t>
  </si>
  <si>
    <t>HMMNI</t>
  </si>
  <si>
    <t>Metronidazole-OH</t>
  </si>
  <si>
    <t>TETRACYCLINE</t>
  </si>
  <si>
    <t>OXITETRACYCLINE</t>
  </si>
  <si>
    <t>´5</t>
  </si>
  <si>
    <t>CLORTETRACYCLINE</t>
  </si>
  <si>
    <t>PENICILLIN V</t>
  </si>
  <si>
    <t>´5-10</t>
  </si>
  <si>
    <t>PENICILLIN G</t>
  </si>
  <si>
    <t>AMOXICILLIN</t>
  </si>
  <si>
    <t>AMPICILLIN</t>
  </si>
  <si>
    <t>ENROFLOXACIN-CIPROFLOXACIN</t>
  </si>
  <si>
    <t>FLUMEQUINE</t>
  </si>
  <si>
    <t>MARBOFLOXACIN</t>
  </si>
  <si>
    <t>CEFALEXIN</t>
  </si>
  <si>
    <t>SULFONAMIDES</t>
  </si>
  <si>
    <t>ERYTHROMYCIN</t>
  </si>
  <si>
    <t>FLORFENICOL</t>
  </si>
  <si>
    <t>0.1</t>
  </si>
  <si>
    <t>FLORFENICOL AMINE</t>
  </si>
  <si>
    <t>0.8</t>
  </si>
  <si>
    <t>THIAMPHENICOL</t>
  </si>
  <si>
    <t>AVERMECTINS</t>
  </si>
  <si>
    <t>HPLC - FLD</t>
  </si>
  <si>
    <t xml:space="preserve">Sum of B3a + B3c + B3d + B3e </t>
  </si>
  <si>
    <t>ORGANOCHLORINE PESTICIDES</t>
  </si>
  <si>
    <t>GC- ECD</t>
  </si>
  <si>
    <t>5    10</t>
  </si>
  <si>
    <t>PCBs</t>
  </si>
  <si>
    <t>GC - ECD</t>
  </si>
  <si>
    <t>Hg</t>
  </si>
  <si>
    <t>DINARA</t>
  </si>
  <si>
    <t>Pb</t>
  </si>
  <si>
    <t>Cd</t>
  </si>
  <si>
    <t>B3e</t>
  </si>
  <si>
    <t>DYES e.g. Malachite Green (+ leucomalachite green), crystal violet etc</t>
  </si>
  <si>
    <t>Malachite green</t>
  </si>
  <si>
    <t>LC - MS MS</t>
  </si>
  <si>
    <t>Leukomalachite green</t>
  </si>
  <si>
    <t>Gentian violet</t>
  </si>
  <si>
    <t>Leucogentian Violet</t>
  </si>
  <si>
    <t xml:space="preserve">METYLTESTOSTERONA </t>
  </si>
  <si>
    <t>ACETATO DE MELENGESTROL *</t>
  </si>
  <si>
    <t>PACIFIC RIM LAB.</t>
  </si>
  <si>
    <t>(CANADA)</t>
  </si>
  <si>
    <t xml:space="preserve">                     </t>
  </si>
  <si>
    <t>SULFAMETOXIPIRADIZINA</t>
  </si>
  <si>
    <t xml:space="preserve">DILAVE 
</t>
  </si>
  <si>
    <t>K.M.</t>
  </si>
  <si>
    <t>K. M.</t>
  </si>
  <si>
    <t>ELISA (BIOCHIP)</t>
  </si>
  <si>
    <t>ALBENDAZOL 2 AMINO SULFONA</t>
  </si>
  <si>
    <t>ALBENDAZOL SULFONA/ ALBENDAZOLE SULFOXIDO</t>
  </si>
  <si>
    <r>
      <t xml:space="preserve">NUMBER OF </t>
    </r>
    <r>
      <rPr>
        <b/>
        <u/>
        <sz val="6"/>
        <rFont val="Arial"/>
        <family val="2"/>
      </rPr>
      <t>SAMPLES</t>
    </r>
    <r>
      <rPr>
        <sz val="7"/>
        <rFont val="Arial"/>
        <family val="2"/>
      </rPr>
      <t xml:space="preserve">  </t>
    </r>
  </si>
  <si>
    <r>
      <t xml:space="preserve">NUMBER OF </t>
    </r>
    <r>
      <rPr>
        <b/>
        <u/>
        <sz val="6"/>
        <rFont val="Arial"/>
        <family val="2"/>
      </rPr>
      <t>TESTS</t>
    </r>
  </si>
  <si>
    <r>
      <t xml:space="preserve">NUMBER OF </t>
    </r>
    <r>
      <rPr>
        <b/>
        <u/>
        <sz val="6"/>
        <rFont val="Arial"/>
        <family val="2"/>
      </rPr>
      <t>SAMPLES</t>
    </r>
  </si>
  <si>
    <t>HCH isom.</t>
  </si>
  <si>
    <t xml:space="preserve">HEPTACLOR epox.                                             </t>
  </si>
  <si>
    <t>LATU</t>
  </si>
  <si>
    <t>CUMAFOS</t>
  </si>
  <si>
    <r>
      <rPr>
        <sz val="7"/>
        <rFont val="Calibri"/>
        <family val="2"/>
      </rPr>
      <t xml:space="preserve">α,β </t>
    </r>
    <r>
      <rPr>
        <sz val="7"/>
        <rFont val="Arial"/>
        <family val="2"/>
      </rPr>
      <t>ENDOSULFAN</t>
    </r>
  </si>
  <si>
    <r>
      <rPr>
        <sz val="7"/>
        <rFont val="Calibri"/>
        <family val="2"/>
      </rPr>
      <t>α</t>
    </r>
    <r>
      <rPr>
        <sz val="7"/>
        <rFont val="Arial"/>
        <family val="2"/>
      </rPr>
      <t>HCH</t>
    </r>
  </si>
  <si>
    <t>QSI confirmatorio</t>
  </si>
  <si>
    <t>LATU screening</t>
  </si>
  <si>
    <t>QSI</t>
  </si>
  <si>
    <t>SULFAMETOXAZOLE</t>
  </si>
  <si>
    <t>SULFADIMIDINA</t>
  </si>
  <si>
    <t>FECHA APROBACIÓN marzo 18</t>
  </si>
  <si>
    <t>El laboratorio RIKILT aporto al DILAVE estandar interno deuterado, pero aún no hemos conseguido el estandar de la droga pura a los efctos de poner la tecnica a punto y validarla</t>
  </si>
  <si>
    <t>AMITRAZ</t>
  </si>
  <si>
    <t>FLUAZURON</t>
  </si>
  <si>
    <t>GC</t>
  </si>
  <si>
    <t>LC/MSMS</t>
  </si>
  <si>
    <t>TETRACICLINAS</t>
  </si>
  <si>
    <t>MICROBOTICOS</t>
  </si>
  <si>
    <t>XENOBOTICOS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</si>
</sst>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8"/>
      <name val="Arial"/>
      <family val="2"/>
    </font>
    <font>
      <sz val="8"/>
      <name val="Arial"/>
      <family val="2"/>
    </font>
    <font>
      <b/>
      <sz val="8"/>
      <color indexed="10"/>
      <name val="Arial"/>
      <family val="2"/>
    </font>
    <font>
      <b/>
      <sz val="7"/>
      <name val="Arial"/>
      <family val="2"/>
    </font>
    <font>
      <b/>
      <u/>
      <sz val="8"/>
      <name val="Arial"/>
      <family val="2"/>
    </font>
    <font>
      <sz val="9"/>
      <name val="Arial"/>
      <family val="2"/>
    </font>
    <font>
      <sz val="7"/>
      <name val="Arial"/>
      <family val="2"/>
    </font>
    <font>
      <sz val="8"/>
      <color theme="1"/>
      <name val="Arial"/>
      <family val="2"/>
    </font>
    <font>
      <sz val="7"/>
      <color rgb="FFFF0000"/>
      <name val="Arial"/>
      <family val="2"/>
    </font>
    <font>
      <sz val="8"/>
      <color rgb="FFFF0000"/>
      <name val="Arial"/>
      <family val="2"/>
    </font>
    <font>
      <b/>
      <sz val="7"/>
      <color rgb="FFFF0000"/>
      <name val="Arial"/>
      <family val="2"/>
    </font>
    <font>
      <b/>
      <sz val="8"/>
      <color rgb="FFFF0000"/>
      <name val="Arial"/>
      <family val="2"/>
    </font>
    <font>
      <sz val="10"/>
      <name val="Arial"/>
      <family val="2"/>
    </font>
    <font>
      <sz val="8"/>
      <color theme="1"/>
      <name val="Calibri"/>
      <family val="2"/>
      <scheme val="minor"/>
    </font>
    <font>
      <b/>
      <sz val="8"/>
      <color rgb="FF00B050"/>
      <name val="Arial"/>
      <family val="2"/>
    </font>
    <font>
      <sz val="8"/>
      <name val="Calibri"/>
      <family val="2"/>
    </font>
    <font>
      <sz val="8"/>
      <color rgb="FF000000"/>
      <name val="Arial"/>
      <family val="2"/>
    </font>
    <font>
      <sz val="8"/>
      <color rgb="FFC00000"/>
      <name val="Arial"/>
      <family val="2"/>
    </font>
    <font>
      <b/>
      <sz val="8"/>
      <name val="Times New Roman"/>
      <family val="1"/>
    </font>
    <font>
      <sz val="8"/>
      <name val="Calibri"/>
      <family val="2"/>
      <scheme val="minor"/>
    </font>
    <font>
      <b/>
      <sz val="14"/>
      <name val="Arial Narrow"/>
      <family val="2"/>
    </font>
    <font>
      <b/>
      <sz val="16"/>
      <name val="Arial"/>
      <family val="2"/>
    </font>
    <font>
      <b/>
      <sz val="10"/>
      <name val="Arial"/>
      <family val="2"/>
    </font>
    <font>
      <b/>
      <sz val="6"/>
      <name val="Arial"/>
      <family val="2"/>
    </font>
    <font>
      <sz val="5"/>
      <name val="Arial"/>
      <family val="2"/>
    </font>
    <font>
      <b/>
      <sz val="10"/>
      <color indexed="10"/>
      <name val="Arial"/>
      <family val="2"/>
    </font>
    <font>
      <b/>
      <sz val="6"/>
      <name val="Times New Roman"/>
      <family val="1"/>
    </font>
    <font>
      <sz val="8"/>
      <color rgb="FFFF0000"/>
      <name val="Calibri"/>
      <family val="2"/>
      <scheme val="minor"/>
    </font>
    <font>
      <b/>
      <u/>
      <sz val="6"/>
      <name val="Arial"/>
      <family val="2"/>
    </font>
    <font>
      <sz val="6"/>
      <name val="Arial"/>
      <family val="2"/>
    </font>
    <font>
      <b/>
      <sz val="9"/>
      <color indexed="81"/>
      <name val="Tahoma"/>
      <family val="2"/>
    </font>
    <font>
      <sz val="9"/>
      <color indexed="81"/>
      <name val="Tahoma"/>
      <family val="2"/>
    </font>
    <font>
      <sz val="8"/>
      <name val="Arial Black"/>
      <family val="2"/>
    </font>
    <font>
      <sz val="12"/>
      <name val="Arial"/>
      <family val="2"/>
    </font>
    <font>
      <sz val="7"/>
      <name val="Calibri"/>
      <family val="2"/>
    </font>
  </fonts>
  <fills count="8">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xf numFmtId="0" fontId="13" fillId="0" borderId="0"/>
  </cellStyleXfs>
  <cellXfs count="1340">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Fill="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xf>
    <xf numFmtId="0" fontId="2" fillId="0" borderId="0" xfId="0" applyFont="1" applyAlignment="1">
      <alignment vertical="center" wrapText="1"/>
    </xf>
    <xf numFmtId="0" fontId="6" fillId="0" borderId="0" xfId="0" applyFont="1" applyAlignment="1">
      <alignment vertical="center"/>
    </xf>
    <xf numFmtId="1" fontId="2" fillId="0" borderId="25" xfId="0" applyNumberFormat="1" applyFont="1" applyBorder="1" applyAlignment="1">
      <alignment horizontal="center" vertical="center" wrapText="1"/>
    </xf>
    <xf numFmtId="0" fontId="7" fillId="0" borderId="0" xfId="0" applyFont="1" applyBorder="1" applyAlignment="1" applyProtection="1">
      <alignment horizontal="center" vertical="center"/>
      <protection locked="0"/>
    </xf>
    <xf numFmtId="1" fontId="2" fillId="0" borderId="0" xfId="0" applyNumberFormat="1" applyFont="1" applyAlignment="1">
      <alignment horizontal="center" vertical="center"/>
    </xf>
    <xf numFmtId="0" fontId="2" fillId="0" borderId="35" xfId="0" applyFont="1" applyBorder="1" applyAlignment="1" applyProtection="1">
      <alignment horizontal="center" vertical="center"/>
    </xf>
    <xf numFmtId="0" fontId="2" fillId="0" borderId="0" xfId="0" applyFont="1" applyBorder="1" applyAlignment="1" applyProtection="1">
      <alignment vertical="center"/>
      <protection locked="0"/>
    </xf>
    <xf numFmtId="0" fontId="2" fillId="0" borderId="32" xfId="0" applyFont="1" applyBorder="1" applyAlignment="1">
      <alignment vertical="center"/>
    </xf>
    <xf numFmtId="0" fontId="2" fillId="0" borderId="24"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48"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16"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49" xfId="0" applyFont="1" applyBorder="1" applyAlignment="1">
      <alignment vertical="center"/>
    </xf>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0" xfId="0" applyFont="1" applyBorder="1" applyAlignment="1" applyProtection="1">
      <alignment horizontal="center"/>
      <protection locked="0"/>
    </xf>
    <xf numFmtId="0" fontId="2" fillId="0" borderId="0" xfId="0" applyFont="1" applyBorder="1"/>
    <xf numFmtId="0" fontId="2" fillId="0" borderId="0" xfId="0" applyFont="1" applyFill="1" applyBorder="1" applyAlignment="1">
      <alignment vertical="center"/>
    </xf>
    <xf numFmtId="0" fontId="2" fillId="0" borderId="35" xfId="0" applyFont="1" applyBorder="1" applyAlignment="1" applyProtection="1">
      <alignment horizontal="center"/>
      <protection locked="0"/>
    </xf>
    <xf numFmtId="0" fontId="2" fillId="0" borderId="35" xfId="0" applyFont="1" applyFill="1" applyBorder="1" applyAlignment="1" applyProtection="1">
      <alignment horizontal="left" vertical="center" wrapText="1"/>
      <protection locked="0"/>
    </xf>
    <xf numFmtId="0" fontId="2" fillId="0" borderId="16"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2" fillId="0" borderId="0" xfId="0" applyFont="1" applyAlignment="1">
      <alignment horizontal="center" wrapText="1"/>
    </xf>
    <xf numFmtId="0" fontId="2" fillId="0" borderId="0" xfId="0" applyFont="1" applyAlignment="1">
      <alignment wrapText="1"/>
    </xf>
    <xf numFmtId="0" fontId="2" fillId="0" borderId="0" xfId="0" applyFont="1" applyProtection="1">
      <protection locked="0"/>
    </xf>
    <xf numFmtId="0" fontId="2" fillId="0" borderId="63" xfId="0" applyFont="1" applyBorder="1"/>
    <xf numFmtId="0" fontId="2" fillId="0" borderId="65" xfId="0" applyFont="1" applyBorder="1"/>
    <xf numFmtId="0" fontId="2" fillId="0" borderId="66" xfId="0" applyFont="1" applyBorder="1"/>
    <xf numFmtId="0" fontId="2" fillId="0" borderId="67" xfId="0" applyFont="1" applyBorder="1"/>
    <xf numFmtId="0" fontId="2" fillId="0" borderId="68" xfId="0" applyFont="1" applyBorder="1"/>
    <xf numFmtId="1" fontId="2" fillId="0" borderId="69" xfId="0" applyNumberFormat="1" applyFont="1" applyBorder="1" applyAlignment="1">
      <alignment horizontal="center"/>
    </xf>
    <xf numFmtId="1" fontId="2" fillId="0" borderId="0" xfId="0" applyNumberFormat="1" applyFont="1"/>
    <xf numFmtId="1" fontId="2" fillId="0" borderId="0" xfId="0" applyNumberFormat="1" applyFont="1" applyAlignment="1">
      <alignment horizontal="center" wrapText="1"/>
    </xf>
    <xf numFmtId="0" fontId="2" fillId="0" borderId="0" xfId="0" applyFont="1" applyProtection="1"/>
    <xf numFmtId="1" fontId="2" fillId="0" borderId="0" xfId="0" applyNumberFormat="1" applyFont="1" applyAlignment="1">
      <alignment horizontal="center"/>
    </xf>
    <xf numFmtId="1" fontId="1" fillId="0" borderId="51" xfId="0" applyNumberFormat="1" applyFont="1" applyBorder="1" applyAlignment="1">
      <alignment horizontal="center"/>
    </xf>
    <xf numFmtId="1" fontId="1" fillId="0" borderId="0" xfId="0" applyNumberFormat="1" applyFont="1" applyBorder="1" applyAlignment="1">
      <alignment horizontal="center"/>
    </xf>
    <xf numFmtId="0" fontId="2" fillId="0" borderId="0" xfId="0" applyFont="1" applyBorder="1" applyProtection="1">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35" xfId="0" applyFont="1" applyFill="1" applyBorder="1" applyAlignment="1" applyProtection="1">
      <alignment horizontal="center" vertical="center" wrapText="1"/>
      <protection locked="0"/>
    </xf>
    <xf numFmtId="1" fontId="2" fillId="0" borderId="51" xfId="0" applyNumberFormat="1" applyFont="1" applyBorder="1" applyAlignment="1">
      <alignment horizontal="center"/>
    </xf>
    <xf numFmtId="0" fontId="2" fillId="0" borderId="0" xfId="0" applyFont="1" applyAlignment="1" applyProtection="1">
      <alignment horizontal="left" vertical="center"/>
      <protection locked="0"/>
    </xf>
    <xf numFmtId="0" fontId="2" fillId="0" borderId="11" xfId="0" applyFont="1" applyBorder="1" applyAlignment="1">
      <alignment horizontal="center" vertical="center" wrapText="1"/>
    </xf>
    <xf numFmtId="0" fontId="2"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1" fillId="0" borderId="1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26" xfId="0" applyFont="1" applyBorder="1" applyAlignment="1">
      <alignment horizontal="center" vertical="center" wrapText="1"/>
    </xf>
    <xf numFmtId="0" fontId="8" fillId="2" borderId="6" xfId="0" applyFont="1" applyFill="1" applyBorder="1" applyAlignment="1" applyProtection="1">
      <alignment horizontal="center" vertical="center"/>
      <protection locked="0"/>
    </xf>
    <xf numFmtId="0" fontId="2" fillId="4" borderId="51" xfId="0" quotePrefix="1" applyFont="1" applyFill="1" applyBorder="1" applyAlignment="1">
      <alignment horizontal="center" vertical="center" wrapText="1"/>
    </xf>
    <xf numFmtId="0" fontId="2" fillId="0" borderId="3"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4" borderId="51" xfId="0" quotePrefix="1" applyFont="1" applyFill="1" applyBorder="1" applyAlignment="1">
      <alignment horizontal="center" wrapText="1"/>
    </xf>
    <xf numFmtId="0" fontId="2" fillId="2" borderId="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1" fontId="2" fillId="0" borderId="11" xfId="0" applyNumberFormat="1" applyFont="1" applyBorder="1" applyAlignment="1">
      <alignment horizontal="center" vertical="center" wrapText="1"/>
    </xf>
    <xf numFmtId="0" fontId="2" fillId="0" borderId="25" xfId="0" applyFont="1" applyBorder="1"/>
    <xf numFmtId="0" fontId="2" fillId="0" borderId="35" xfId="0" applyFont="1" applyBorder="1"/>
    <xf numFmtId="0" fontId="2" fillId="0" borderId="27" xfId="0" applyFont="1" applyBorder="1"/>
    <xf numFmtId="0" fontId="12" fillId="0" borderId="0" xfId="0" applyFont="1"/>
    <xf numFmtId="0" fontId="2" fillId="0" borderId="32" xfId="0" applyFont="1" applyBorder="1"/>
    <xf numFmtId="0" fontId="2" fillId="0" borderId="32" xfId="0" applyFont="1" applyBorder="1" applyAlignment="1" applyProtection="1">
      <alignment vertical="center"/>
      <protection locked="0"/>
    </xf>
    <xf numFmtId="0" fontId="2" fillId="0" borderId="46" xfId="0" applyFont="1" applyBorder="1" applyAlignment="1">
      <alignment vertical="center"/>
    </xf>
    <xf numFmtId="0" fontId="12" fillId="6" borderId="0" xfId="0" applyFont="1" applyFill="1" applyAlignment="1">
      <alignment vertical="center"/>
    </xf>
    <xf numFmtId="0" fontId="2" fillId="0" borderId="31" xfId="0" applyFont="1" applyBorder="1" applyAlignment="1">
      <alignment vertical="center"/>
    </xf>
    <xf numFmtId="0" fontId="2" fillId="0" borderId="50" xfId="0" applyFont="1" applyBorder="1"/>
    <xf numFmtId="0" fontId="2" fillId="0" borderId="49" xfId="0" applyFont="1" applyBorder="1"/>
    <xf numFmtId="0" fontId="2" fillId="0" borderId="5" xfId="0" applyFont="1" applyBorder="1"/>
    <xf numFmtId="0" fontId="2" fillId="6" borderId="0" xfId="0" applyFont="1" applyFill="1" applyAlignment="1">
      <alignment vertical="center"/>
    </xf>
    <xf numFmtId="0" fontId="10" fillId="0" borderId="28" xfId="0" applyFont="1" applyBorder="1" applyAlignment="1" applyProtection="1">
      <alignment vertical="center"/>
      <protection locked="0"/>
    </xf>
    <xf numFmtId="0" fontId="2" fillId="0" borderId="24" xfId="0" applyFont="1" applyBorder="1" applyAlignment="1">
      <alignment vertical="center"/>
    </xf>
    <xf numFmtId="0" fontId="2" fillId="0" borderId="27" xfId="0" applyFont="1" applyBorder="1" applyAlignment="1">
      <alignment vertical="center"/>
    </xf>
    <xf numFmtId="1" fontId="2" fillId="0" borderId="76" xfId="0" applyNumberFormat="1" applyFont="1" applyBorder="1" applyAlignment="1">
      <alignment horizontal="center" vertical="center" wrapText="1"/>
    </xf>
    <xf numFmtId="0" fontId="2" fillId="0" borderId="30" xfId="0" applyFont="1" applyBorder="1" applyAlignment="1">
      <alignment vertical="center"/>
    </xf>
    <xf numFmtId="0" fontId="7" fillId="6" borderId="0"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31" xfId="0" applyFont="1" applyFill="1" applyBorder="1" applyAlignment="1" applyProtection="1">
      <alignment vertical="center"/>
      <protection locked="0"/>
    </xf>
    <xf numFmtId="0" fontId="2" fillId="6" borderId="26"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0" fontId="2" fillId="6" borderId="0" xfId="0" applyFont="1" applyFill="1"/>
    <xf numFmtId="0" fontId="2" fillId="6" borderId="24"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7" fillId="6" borderId="0" xfId="0" applyFont="1" applyFill="1" applyBorder="1" applyAlignment="1" applyProtection="1">
      <alignment horizontal="center"/>
      <protection locked="0"/>
    </xf>
    <xf numFmtId="0" fontId="2" fillId="6" borderId="46" xfId="0" applyFont="1" applyFill="1" applyBorder="1" applyAlignment="1">
      <alignment vertical="center"/>
    </xf>
    <xf numFmtId="0" fontId="2" fillId="6" borderId="0" xfId="0" applyFont="1" applyFill="1" applyBorder="1" applyAlignment="1">
      <alignment vertical="center"/>
    </xf>
    <xf numFmtId="0" fontId="2" fillId="6" borderId="0" xfId="0" applyFont="1" applyFill="1" applyAlignment="1">
      <alignment horizontal="center" vertical="center"/>
    </xf>
    <xf numFmtId="0" fontId="11"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protection locked="0"/>
    </xf>
    <xf numFmtId="0" fontId="7" fillId="6" borderId="0" xfId="0" applyFont="1" applyFill="1" applyBorder="1" applyAlignment="1" applyProtection="1">
      <alignment vertical="center"/>
      <protection locked="0"/>
    </xf>
    <xf numFmtId="0" fontId="7"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2" fillId="6" borderId="0" xfId="0" applyFont="1" applyFill="1" applyBorder="1"/>
    <xf numFmtId="0" fontId="12" fillId="6" borderId="0" xfId="0" applyFont="1" applyFill="1"/>
    <xf numFmtId="0" fontId="10" fillId="6" borderId="29" xfId="0" applyFont="1" applyFill="1" applyBorder="1" applyAlignment="1" applyProtection="1">
      <alignment vertical="center"/>
      <protection locked="0"/>
    </xf>
    <xf numFmtId="0" fontId="10" fillId="6" borderId="24" xfId="0" applyFont="1" applyFill="1" applyBorder="1" applyAlignment="1" applyProtection="1">
      <alignment vertical="center"/>
      <protection locked="0"/>
    </xf>
    <xf numFmtId="0" fontId="10" fillId="6" borderId="30" xfId="0" applyFont="1" applyFill="1" applyBorder="1" applyAlignment="1" applyProtection="1">
      <alignment vertical="center"/>
      <protection locked="0"/>
    </xf>
    <xf numFmtId="0" fontId="10" fillId="6" borderId="31" xfId="0" applyFont="1" applyFill="1" applyBorder="1" applyAlignment="1" applyProtection="1">
      <alignment vertical="center"/>
      <protection locked="0"/>
    </xf>
    <xf numFmtId="0" fontId="2" fillId="6" borderId="23" xfId="0" applyFont="1" applyFill="1" applyBorder="1" applyAlignment="1" applyProtection="1">
      <alignment vertical="center"/>
      <protection locked="0"/>
    </xf>
    <xf numFmtId="0" fontId="2" fillId="6" borderId="29" xfId="0" applyFont="1" applyFill="1" applyBorder="1" applyAlignment="1" applyProtection="1">
      <alignment vertical="center"/>
      <protection locked="0"/>
    </xf>
    <xf numFmtId="164" fontId="2" fillId="6" borderId="31" xfId="0" applyNumberFormat="1" applyFont="1" applyFill="1" applyBorder="1" applyAlignment="1">
      <alignment horizontal="center" vertical="center"/>
    </xf>
    <xf numFmtId="164" fontId="2" fillId="6" borderId="45" xfId="0" applyNumberFormat="1" applyFont="1" applyFill="1" applyBorder="1" applyAlignment="1">
      <alignment horizontal="center" vertical="center"/>
    </xf>
    <xf numFmtId="0" fontId="2" fillId="6" borderId="64" xfId="0" applyFont="1" applyFill="1" applyBorder="1"/>
    <xf numFmtId="1" fontId="2" fillId="6" borderId="0" xfId="0" applyNumberFormat="1" applyFont="1" applyFill="1" applyBorder="1" applyAlignment="1">
      <alignment horizontal="center"/>
    </xf>
    <xf numFmtId="1" fontId="2" fillId="6" borderId="56" xfId="0" applyNumberFormat="1" applyFont="1" applyFill="1" applyBorder="1" applyAlignment="1">
      <alignment horizontal="center"/>
    </xf>
    <xf numFmtId="0" fontId="1" fillId="0" borderId="25" xfId="0" applyFont="1" applyBorder="1" applyAlignment="1">
      <alignment horizontal="left" vertical="center" wrapText="1"/>
    </xf>
    <xf numFmtId="0" fontId="2" fillId="4" borderId="56" xfId="0" quotePrefix="1" applyFont="1" applyFill="1" applyBorder="1" applyAlignment="1">
      <alignment horizontal="center" vertical="center" wrapText="1"/>
    </xf>
    <xf numFmtId="0" fontId="2" fillId="2" borderId="35"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2" fillId="0" borderId="2" xfId="0" applyFont="1" applyBorder="1" applyAlignment="1">
      <alignment vertical="center"/>
    </xf>
    <xf numFmtId="0" fontId="2" fillId="0" borderId="3" xfId="0" applyFont="1" applyBorder="1" applyAlignment="1">
      <alignment vertical="center"/>
    </xf>
    <xf numFmtId="1" fontId="2" fillId="0" borderId="0" xfId="0" applyNumberFormat="1" applyFont="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wrapText="1"/>
    </xf>
    <xf numFmtId="1" fontId="2" fillId="0" borderId="26" xfId="0" applyNumberFormat="1" applyFont="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0" borderId="45" xfId="0" applyFont="1" applyBorder="1" applyAlignment="1">
      <alignment vertical="center"/>
    </xf>
    <xf numFmtId="0" fontId="2" fillId="0" borderId="47" xfId="0" applyFont="1" applyBorder="1" applyAlignment="1">
      <alignment vertical="center"/>
    </xf>
    <xf numFmtId="0" fontId="2" fillId="0" borderId="28" xfId="0" applyFont="1" applyBorder="1" applyAlignment="1" applyProtection="1">
      <alignment vertical="center"/>
      <protection locked="0"/>
    </xf>
    <xf numFmtId="0" fontId="2" fillId="0" borderId="47"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2" fillId="0" borderId="11" xfId="0" applyFont="1" applyBorder="1" applyAlignment="1">
      <alignment vertical="center"/>
    </xf>
    <xf numFmtId="0" fontId="2" fillId="0" borderId="3" xfId="0" applyFont="1" applyBorder="1" applyAlignment="1">
      <alignment wrapText="1"/>
    </xf>
    <xf numFmtId="0" fontId="2" fillId="0" borderId="32" xfId="0" applyFont="1" applyBorder="1" applyAlignment="1">
      <alignment horizontal="center" vertical="center" wrapText="1"/>
    </xf>
    <xf numFmtId="0" fontId="14" fillId="0" borderId="0" xfId="0" applyFont="1" applyFill="1" applyBorder="1" applyAlignment="1" applyProtection="1">
      <alignment vertical="center"/>
      <protection locked="0"/>
    </xf>
    <xf numFmtId="17" fontId="1" fillId="2" borderId="1" xfId="0" applyNumberFormat="1" applyFont="1" applyFill="1" applyBorder="1" applyAlignment="1" applyProtection="1">
      <alignment vertical="center"/>
      <protection locked="0"/>
    </xf>
    <xf numFmtId="0" fontId="1" fillId="0" borderId="9" xfId="0" applyFont="1" applyBorder="1" applyAlignment="1" applyProtection="1">
      <alignment horizontal="left" vertical="center" wrapText="1"/>
    </xf>
    <xf numFmtId="3" fontId="1" fillId="2" borderId="9" xfId="0" applyNumberFormat="1"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14" fillId="0" borderId="1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1" fontId="1" fillId="4" borderId="1" xfId="0" applyNumberFormat="1" applyFont="1" applyFill="1" applyBorder="1" applyAlignment="1">
      <alignment horizontal="center" vertical="center" wrapText="1"/>
    </xf>
    <xf numFmtId="0" fontId="1" fillId="4" borderId="1" xfId="0" applyFont="1" applyFill="1" applyBorder="1" applyAlignment="1">
      <alignment vertical="center"/>
    </xf>
    <xf numFmtId="1" fontId="1" fillId="0" borderId="1" xfId="0" applyNumberFormat="1" applyFont="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4" xfId="0" applyFont="1" applyBorder="1" applyAlignment="1" applyProtection="1">
      <alignment horizontal="center" vertical="center"/>
      <protection locked="0"/>
    </xf>
    <xf numFmtId="0" fontId="2" fillId="0" borderId="32" xfId="0" applyFont="1" applyBorder="1" applyAlignment="1" applyProtection="1">
      <alignment horizontal="left"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164" fontId="2" fillId="6" borderId="31" xfId="0" applyNumberFormat="1" applyFont="1" applyFill="1" applyBorder="1" applyAlignment="1" applyProtection="1">
      <alignment horizontal="center" vertical="center"/>
      <protection locked="0"/>
    </xf>
    <xf numFmtId="0" fontId="2" fillId="6" borderId="30" xfId="0" quotePrefix="1" applyFont="1" applyFill="1" applyBorder="1" applyAlignment="1" applyProtection="1">
      <alignment horizontal="center" vertical="center"/>
      <protection locked="0"/>
    </xf>
    <xf numFmtId="0" fontId="2" fillId="0" borderId="27" xfId="0" applyFont="1" applyBorder="1" applyAlignment="1" applyProtection="1">
      <alignment horizontal="left" vertical="center"/>
      <protection locked="0"/>
    </xf>
    <xf numFmtId="0" fontId="2" fillId="6" borderId="35"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6" borderId="30" xfId="0" applyFont="1" applyFill="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36"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37" xfId="0" applyFont="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36" xfId="0" applyFont="1" applyFill="1" applyBorder="1" applyAlignment="1" applyProtection="1">
      <alignment horizontal="left" vertical="center"/>
      <protection locked="0"/>
    </xf>
    <xf numFmtId="0" fontId="2" fillId="0" borderId="31"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1" fillId="0" borderId="2" xfId="0" applyFont="1" applyBorder="1" applyAlignment="1">
      <alignment vertical="center" wrapText="1"/>
    </xf>
    <xf numFmtId="164" fontId="1"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2" borderId="3"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1" fontId="1" fillId="5" borderId="38" xfId="0" applyNumberFormat="1" applyFont="1" applyFill="1" applyBorder="1" applyAlignment="1">
      <alignment horizontal="center" vertical="center"/>
    </xf>
    <xf numFmtId="1" fontId="1" fillId="5" borderId="1" xfId="0" applyNumberFormat="1" applyFont="1" applyFill="1" applyBorder="1" applyAlignment="1" applyProtection="1">
      <alignment horizontal="right" vertical="center"/>
      <protection locked="0"/>
    </xf>
    <xf numFmtId="1" fontId="1" fillId="2" borderId="11" xfId="0" applyNumberFormat="1" applyFont="1" applyFill="1" applyBorder="1" applyAlignment="1" applyProtection="1">
      <alignment horizontal="center" vertical="center"/>
      <protection locked="0"/>
    </xf>
    <xf numFmtId="0" fontId="1" fillId="0" borderId="28" xfId="0" applyFont="1" applyBorder="1" applyAlignment="1">
      <alignment vertical="center" wrapText="1"/>
    </xf>
    <xf numFmtId="0" fontId="1" fillId="0" borderId="33" xfId="0" applyFont="1" applyBorder="1" applyAlignment="1">
      <alignment vertical="center" wrapText="1"/>
    </xf>
    <xf numFmtId="0" fontId="12" fillId="0" borderId="31" xfId="0" applyFont="1" applyBorder="1" applyAlignment="1" applyProtection="1">
      <alignment horizontal="left" vertical="center"/>
      <protection locked="0"/>
    </xf>
    <xf numFmtId="0" fontId="12" fillId="0" borderId="31" xfId="0" applyFont="1" applyBorder="1" applyAlignment="1" applyProtection="1">
      <alignment horizontal="center" vertical="center"/>
      <protection locked="0"/>
    </xf>
    <xf numFmtId="0" fontId="12" fillId="6" borderId="31" xfId="0" applyFont="1" applyFill="1" applyBorder="1" applyAlignment="1" applyProtection="1">
      <alignment horizontal="center" vertical="center"/>
      <protection locked="0"/>
    </xf>
    <xf numFmtId="0" fontId="12" fillId="6" borderId="29"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5" fillId="0" borderId="24" xfId="0" applyFont="1" applyBorder="1" applyAlignment="1" applyProtection="1">
      <alignment horizontal="left" vertical="center"/>
      <protection locked="0"/>
    </xf>
    <xf numFmtId="0" fontId="12" fillId="0" borderId="23" xfId="0" applyFont="1" applyBorder="1" applyAlignment="1" applyProtection="1">
      <alignment horizontal="center" vertical="center"/>
      <protection locked="0"/>
    </xf>
    <xf numFmtId="0" fontId="2" fillId="6" borderId="31" xfId="0" applyFont="1" applyFill="1" applyBorder="1" applyAlignment="1" applyProtection="1">
      <alignment horizontal="left" vertical="center"/>
      <protection locked="0"/>
    </xf>
    <xf numFmtId="0" fontId="2" fillId="6" borderId="47" xfId="0" applyFont="1" applyFill="1" applyBorder="1" applyAlignment="1" applyProtection="1">
      <alignment horizontal="center" vertical="center"/>
      <protection locked="0"/>
    </xf>
    <xf numFmtId="0" fontId="2" fillId="6" borderId="58" xfId="0" applyFont="1" applyFill="1" applyBorder="1" applyAlignment="1" applyProtection="1">
      <alignment horizontal="left" vertical="center"/>
      <protection locked="0"/>
    </xf>
    <xf numFmtId="0" fontId="2" fillId="6" borderId="32" xfId="0" applyFont="1" applyFill="1" applyBorder="1" applyAlignment="1" applyProtection="1">
      <alignment horizontal="left" vertical="center"/>
      <protection locked="0"/>
    </xf>
    <xf numFmtId="0" fontId="10" fillId="6" borderId="42" xfId="0" applyFont="1" applyFill="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6" borderId="31"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10" fillId="6" borderId="29"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47" xfId="0" applyFont="1" applyFill="1" applyBorder="1" applyAlignment="1" applyProtection="1">
      <alignment horizontal="center" vertical="center"/>
      <protection locked="0"/>
    </xf>
    <xf numFmtId="0" fontId="10" fillId="6" borderId="48" xfId="0" applyFont="1" applyFill="1" applyBorder="1" applyAlignment="1" applyProtection="1">
      <alignment horizontal="center" vertical="center"/>
      <protection locked="0"/>
    </xf>
    <xf numFmtId="0" fontId="10" fillId="6" borderId="32" xfId="0" applyFont="1" applyFill="1" applyBorder="1" applyAlignment="1" applyProtection="1">
      <alignment horizontal="center" vertical="center"/>
      <protection locked="0"/>
    </xf>
    <xf numFmtId="0" fontId="2" fillId="0" borderId="55" xfId="0" applyFont="1" applyBorder="1" applyAlignment="1" applyProtection="1">
      <alignment horizontal="left" vertical="center"/>
      <protection locked="0"/>
    </xf>
    <xf numFmtId="0" fontId="2" fillId="0" borderId="5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2" borderId="26"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36" xfId="0" applyFont="1" applyBorder="1" applyAlignment="1" applyProtection="1">
      <alignment vertical="center"/>
      <protection locked="0"/>
    </xf>
    <xf numFmtId="0" fontId="2" fillId="0" borderId="47" xfId="0" applyFont="1" applyBorder="1" applyAlignment="1" applyProtection="1">
      <alignment horizontal="center" vertical="center"/>
      <protection locked="0"/>
    </xf>
    <xf numFmtId="0" fontId="2" fillId="0" borderId="44" xfId="0" applyFont="1" applyBorder="1" applyAlignment="1" applyProtection="1">
      <alignment horizontal="center"/>
      <protection locked="0"/>
    </xf>
    <xf numFmtId="0" fontId="2" fillId="0" borderId="44" xfId="0" applyFont="1" applyBorder="1" applyAlignment="1" applyProtection="1">
      <alignment horizontal="center" vertical="center"/>
      <protection locked="0"/>
    </xf>
    <xf numFmtId="0" fontId="1" fillId="6" borderId="31" xfId="0" applyFont="1" applyFill="1" applyBorder="1" applyAlignment="1" applyProtection="1">
      <alignment horizontal="center" vertical="center"/>
      <protection locked="0"/>
    </xf>
    <xf numFmtId="0" fontId="1" fillId="6" borderId="29"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protection locked="0"/>
    </xf>
    <xf numFmtId="0" fontId="2" fillId="6" borderId="37" xfId="0" applyFont="1" applyFill="1" applyBorder="1" applyAlignment="1" applyProtection="1">
      <alignment horizontal="center"/>
      <protection locked="0"/>
    </xf>
    <xf numFmtId="0" fontId="12" fillId="0" borderId="32"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vertical="center"/>
      <protection locked="0"/>
    </xf>
    <xf numFmtId="0" fontId="2" fillId="0" borderId="27"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6" xfId="0" applyFont="1" applyBorder="1" applyAlignment="1" applyProtection="1">
      <alignment horizontal="left" vertical="center"/>
      <protection locked="0"/>
    </xf>
    <xf numFmtId="0" fontId="2" fillId="6" borderId="23" xfId="0" applyFont="1" applyFill="1" applyBorder="1" applyAlignment="1" applyProtection="1">
      <alignment horizontal="center" vertical="center"/>
      <protection locked="0"/>
    </xf>
    <xf numFmtId="0" fontId="2" fillId="0" borderId="34" xfId="0" applyFont="1" applyBorder="1" applyAlignment="1" applyProtection="1">
      <alignment horizontal="left" vertical="center"/>
      <protection locked="0"/>
    </xf>
    <xf numFmtId="0" fontId="2" fillId="0" borderId="42" xfId="0" applyFont="1" applyBorder="1" applyAlignment="1" applyProtection="1">
      <alignment horizontal="center" vertical="center"/>
      <protection locked="0"/>
    </xf>
    <xf numFmtId="0" fontId="2" fillId="0" borderId="37" xfId="0" applyFont="1" applyBorder="1" applyAlignment="1" applyProtection="1">
      <alignment horizontal="left" vertical="center"/>
      <protection locked="0"/>
    </xf>
    <xf numFmtId="0" fontId="10" fillId="0" borderId="36"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2" fillId="0" borderId="33"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6" borderId="44" xfId="0" applyFont="1" applyFill="1" applyBorder="1" applyAlignment="1" applyProtection="1">
      <alignment horizontal="center" vertical="center"/>
      <protection locked="0"/>
    </xf>
    <xf numFmtId="0" fontId="2" fillId="0" borderId="49" xfId="0" applyFont="1" applyBorder="1" applyAlignment="1" applyProtection="1">
      <alignment horizontal="left" vertical="center"/>
      <protection locked="0"/>
    </xf>
    <xf numFmtId="0" fontId="2" fillId="0" borderId="49" xfId="0" applyFont="1" applyBorder="1" applyAlignment="1" applyProtection="1">
      <alignment vertical="center"/>
      <protection locked="0"/>
    </xf>
    <xf numFmtId="0" fontId="2" fillId="0" borderId="4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1" fontId="1" fillId="4" borderId="51" xfId="0" applyNumberFormat="1" applyFont="1" applyFill="1" applyBorder="1" applyAlignment="1">
      <alignment horizontal="center" vertical="center"/>
    </xf>
    <xf numFmtId="1" fontId="1" fillId="2" borderId="57" xfId="0" applyNumberFormat="1" applyFont="1" applyFill="1" applyBorder="1" applyAlignment="1" applyProtection="1">
      <alignment horizontal="center" vertical="center"/>
      <protection locked="0"/>
    </xf>
    <xf numFmtId="0" fontId="2" fillId="0" borderId="47" xfId="0" applyFont="1" applyBorder="1" applyAlignment="1" applyProtection="1">
      <alignment horizontal="left" vertical="center"/>
      <protection locked="0"/>
    </xf>
    <xf numFmtId="0" fontId="17" fillId="0" borderId="28" xfId="0" applyFont="1" applyBorder="1" applyAlignment="1">
      <alignment vertical="center" wrapText="1"/>
    </xf>
    <xf numFmtId="0" fontId="2" fillId="0" borderId="24" xfId="0" applyFont="1" applyBorder="1" applyAlignment="1">
      <alignment vertical="center" wrapText="1"/>
    </xf>
    <xf numFmtId="0" fontId="2" fillId="0" borderId="31" xfId="0" applyFont="1" applyBorder="1" applyAlignment="1">
      <alignment vertical="center" wrapText="1"/>
    </xf>
    <xf numFmtId="0" fontId="2" fillId="0" borderId="30" xfId="0" applyFont="1" applyBorder="1" applyAlignment="1">
      <alignment vertical="center" wrapText="1"/>
    </xf>
    <xf numFmtId="0" fontId="18" fillId="0" borderId="46"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2" fillId="0" borderId="32" xfId="0" applyFont="1" applyBorder="1" applyAlignment="1">
      <alignment vertical="center" wrapText="1"/>
    </xf>
    <xf numFmtId="0" fontId="2" fillId="0" borderId="34" xfId="0" applyFont="1" applyBorder="1" applyAlignment="1" applyProtection="1">
      <alignment vertical="center"/>
      <protection locked="0"/>
    </xf>
    <xf numFmtId="1" fontId="1" fillId="0" borderId="51" xfId="0" applyNumberFormat="1" applyFont="1" applyBorder="1" applyAlignment="1">
      <alignment horizontal="center" vertical="center"/>
    </xf>
    <xf numFmtId="0" fontId="14" fillId="0" borderId="0" xfId="0" applyFont="1"/>
    <xf numFmtId="0" fontId="14" fillId="0" borderId="0" xfId="0" applyFont="1" applyAlignment="1"/>
    <xf numFmtId="17" fontId="1" fillId="2"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1" fontId="14" fillId="0" borderId="6" xfId="0" applyNumberFormat="1" applyFont="1" applyBorder="1" applyAlignment="1">
      <alignment horizontal="center" vertical="center"/>
    </xf>
    <xf numFmtId="0" fontId="2" fillId="0" borderId="75" xfId="0" applyFont="1" applyBorder="1" applyAlignment="1">
      <alignment horizontal="center" vertical="center" wrapText="1"/>
    </xf>
    <xf numFmtId="0" fontId="2" fillId="0" borderId="14" xfId="0" applyFont="1" applyBorder="1" applyAlignment="1">
      <alignment horizontal="center" vertical="center" wrapText="1"/>
    </xf>
    <xf numFmtId="1" fontId="1" fillId="4" borderId="6" xfId="0" applyNumberFormat="1" applyFont="1" applyFill="1" applyBorder="1" applyAlignment="1" applyProtection="1">
      <alignment horizontal="center" vertical="center"/>
    </xf>
    <xf numFmtId="1" fontId="1" fillId="2" borderId="6" xfId="0" applyNumberFormat="1" applyFont="1" applyFill="1" applyBorder="1" applyAlignment="1" applyProtection="1">
      <alignment horizontal="center" vertical="center"/>
      <protection locked="0"/>
    </xf>
    <xf numFmtId="1" fontId="2" fillId="0" borderId="40" xfId="0" applyNumberFormat="1" applyFont="1" applyBorder="1" applyAlignment="1">
      <alignment horizontal="center" vertical="center" wrapText="1"/>
    </xf>
    <xf numFmtId="1" fontId="2" fillId="0" borderId="54" xfId="0" applyNumberFormat="1" applyFont="1" applyBorder="1" applyAlignment="1">
      <alignment horizontal="center" vertical="center" wrapText="1"/>
    </xf>
    <xf numFmtId="1" fontId="1" fillId="2" borderId="0" xfId="0" applyNumberFormat="1" applyFont="1" applyFill="1" applyBorder="1" applyAlignment="1" applyProtection="1">
      <alignment horizontal="center" vertical="center"/>
      <protection locked="0"/>
    </xf>
    <xf numFmtId="1" fontId="1" fillId="2" borderId="35" xfId="0" applyNumberFormat="1" applyFont="1" applyFill="1" applyBorder="1" applyAlignment="1" applyProtection="1">
      <alignment horizontal="center" vertical="center"/>
      <protection locked="0"/>
    </xf>
    <xf numFmtId="0" fontId="2" fillId="0" borderId="30" xfId="0" applyFont="1" applyBorder="1" applyAlignment="1" applyProtection="1">
      <protection locked="0"/>
    </xf>
    <xf numFmtId="0" fontId="2" fillId="0" borderId="31" xfId="0" applyFont="1" applyBorder="1" applyAlignment="1" applyProtection="1">
      <protection locked="0"/>
    </xf>
    <xf numFmtId="0" fontId="2" fillId="0" borderId="28" xfId="0" applyFont="1" applyFill="1" applyBorder="1" applyAlignment="1" applyProtection="1">
      <alignment horizontal="left" vertical="center"/>
      <protection locked="0"/>
    </xf>
    <xf numFmtId="0" fontId="2" fillId="0" borderId="22" xfId="0" applyFont="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1" fontId="1" fillId="2" borderId="62"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 fontId="1" fillId="5" borderId="1" xfId="0" applyNumberFormat="1" applyFont="1" applyFill="1" applyBorder="1" applyAlignment="1">
      <alignment horizontal="center" vertical="center"/>
    </xf>
    <xf numFmtId="1" fontId="1" fillId="2" borderId="61" xfId="0" applyNumberFormat="1" applyFont="1" applyFill="1" applyBorder="1" applyAlignment="1" applyProtection="1">
      <alignment horizontal="center" vertical="center"/>
      <protection locked="0"/>
    </xf>
    <xf numFmtId="0" fontId="2" fillId="0" borderId="1" xfId="0" applyFont="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0" fontId="1" fillId="0" borderId="22" xfId="0" applyFont="1" applyBorder="1" applyAlignment="1">
      <alignment vertical="center"/>
    </xf>
    <xf numFmtId="1" fontId="1" fillId="2" borderId="12" xfId="0" applyNumberFormat="1"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1" fillId="0" borderId="31" xfId="0" applyFont="1" applyBorder="1" applyAlignment="1">
      <alignment vertical="center"/>
    </xf>
    <xf numFmtId="0" fontId="2" fillId="6" borderId="0" xfId="0" applyFont="1" applyFill="1" applyBorder="1" applyAlignment="1" applyProtection="1">
      <alignment horizontal="center" vertical="center"/>
      <protection locked="0"/>
    </xf>
    <xf numFmtId="0" fontId="1" fillId="0" borderId="32" xfId="0" applyFont="1" applyBorder="1" applyAlignment="1">
      <alignment vertical="center"/>
    </xf>
    <xf numFmtId="1" fontId="1" fillId="0" borderId="11" xfId="0" applyNumberFormat="1" applyFont="1" applyBorder="1" applyAlignment="1">
      <alignment horizontal="center" vertical="center" wrapText="1"/>
    </xf>
    <xf numFmtId="1" fontId="1" fillId="2" borderId="24" xfId="0" applyNumberFormat="1" applyFont="1" applyFill="1" applyBorder="1" applyAlignment="1" applyProtection="1">
      <alignment horizontal="center" vertical="center"/>
      <protection locked="0"/>
    </xf>
    <xf numFmtId="0" fontId="2" fillId="0" borderId="27" xfId="0" applyFont="1" applyBorder="1" applyAlignment="1" applyProtection="1">
      <alignment vertical="center"/>
      <protection locked="0"/>
    </xf>
    <xf numFmtId="0" fontId="12" fillId="6" borderId="47" xfId="0" applyFont="1" applyFill="1" applyBorder="1" applyAlignment="1" applyProtection="1">
      <alignment horizontal="center" vertical="center"/>
      <protection locked="0"/>
    </xf>
    <xf numFmtId="0" fontId="12" fillId="0" borderId="49" xfId="0" applyFont="1" applyBorder="1" applyAlignment="1" applyProtection="1">
      <alignment horizontal="left" vertical="center"/>
      <protection locked="0"/>
    </xf>
    <xf numFmtId="0" fontId="12" fillId="0" borderId="32" xfId="0" applyFont="1" applyBorder="1" applyAlignment="1" applyProtection="1">
      <alignment vertical="center"/>
      <protection locked="0"/>
    </xf>
    <xf numFmtId="0" fontId="12" fillId="0" borderId="50" xfId="0" applyFont="1" applyBorder="1" applyAlignment="1" applyProtection="1">
      <alignment vertical="center"/>
      <protection locked="0"/>
    </xf>
    <xf numFmtId="0" fontId="12" fillId="6" borderId="28" xfId="0" applyFont="1" applyFill="1" applyBorder="1" applyAlignment="1" applyProtection="1">
      <alignment horizontal="left" vertical="center"/>
      <protection locked="0"/>
    </xf>
    <xf numFmtId="0" fontId="10" fillId="6" borderId="44" xfId="0" applyFont="1" applyFill="1" applyBorder="1" applyAlignment="1" applyProtection="1">
      <alignment vertical="center"/>
      <protection locked="0"/>
    </xf>
    <xf numFmtId="0" fontId="2" fillId="6" borderId="5"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1" fontId="1" fillId="2" borderId="27" xfId="0" applyNumberFormat="1" applyFont="1" applyFill="1" applyBorder="1" applyAlignment="1" applyProtection="1">
      <alignment horizontal="center" vertical="center"/>
      <protection locked="0"/>
    </xf>
    <xf numFmtId="1" fontId="2" fillId="0" borderId="49" xfId="0" applyNumberFormat="1" applyFont="1" applyBorder="1" applyAlignment="1" applyProtection="1">
      <alignment horizontal="left" vertical="center"/>
      <protection locked="0"/>
    </xf>
    <xf numFmtId="0" fontId="2" fillId="0" borderId="25" xfId="0" applyFont="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 fillId="2" borderId="23" xfId="0" applyNumberFormat="1"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1" fontId="1" fillId="2" borderId="5"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vertical="center"/>
      <protection locked="0"/>
    </xf>
    <xf numFmtId="0" fontId="2" fillId="0" borderId="44" xfId="0" applyFont="1" applyBorder="1" applyAlignment="1" applyProtection="1">
      <alignment vertical="center"/>
      <protection locked="0"/>
    </xf>
    <xf numFmtId="0" fontId="2" fillId="6" borderId="44" xfId="0" applyFont="1" applyFill="1" applyBorder="1" applyAlignment="1" applyProtection="1">
      <alignment vertical="center"/>
      <protection locked="0"/>
    </xf>
    <xf numFmtId="0" fontId="2" fillId="6" borderId="30" xfId="0" applyFont="1" applyFill="1" applyBorder="1" applyAlignment="1" applyProtection="1">
      <alignment vertical="center"/>
      <protection locked="0"/>
    </xf>
    <xf numFmtId="0" fontId="10" fillId="6" borderId="0" xfId="0" applyFont="1" applyFill="1" applyBorder="1" applyAlignment="1" applyProtection="1">
      <alignment horizontal="left" vertical="center"/>
      <protection locked="0"/>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2" fillId="6" borderId="0" xfId="0" applyFont="1" applyFill="1" applyBorder="1" applyAlignment="1" applyProtection="1">
      <alignment vertical="center"/>
      <protection locked="0"/>
    </xf>
    <xf numFmtId="164" fontId="2" fillId="6" borderId="0" xfId="0" applyNumberFormat="1" applyFont="1" applyFill="1" applyAlignment="1">
      <alignment horizontal="center" vertical="center"/>
    </xf>
    <xf numFmtId="2" fontId="2" fillId="6" borderId="29" xfId="0" applyNumberFormat="1"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1" fontId="1" fillId="5" borderId="39" xfId="0" applyNumberFormat="1" applyFont="1" applyFill="1" applyBorder="1" applyAlignment="1" applyProtection="1">
      <alignment horizontal="center" vertical="center"/>
      <protection locked="0"/>
    </xf>
    <xf numFmtId="1" fontId="1" fillId="5" borderId="40" xfId="0" applyNumberFormat="1" applyFont="1" applyFill="1" applyBorder="1" applyAlignment="1" applyProtection="1">
      <alignment horizontal="center" vertical="center"/>
      <protection locked="0"/>
    </xf>
    <xf numFmtId="1" fontId="1" fillId="0" borderId="0"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31" xfId="0" applyFont="1" applyBorder="1" applyAlignment="1" applyProtection="1">
      <alignment horizontal="left"/>
      <protection locked="0"/>
    </xf>
    <xf numFmtId="0" fontId="2" fillId="0" borderId="3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8" fillId="6" borderId="4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8" fillId="6" borderId="47"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32" xfId="0" applyFont="1" applyBorder="1" applyAlignment="1" applyProtection="1">
      <alignment horizontal="left" vertical="center"/>
      <protection locked="0"/>
    </xf>
    <xf numFmtId="0" fontId="2" fillId="0" borderId="28" xfId="0" applyFont="1" applyBorder="1" applyAlignment="1" applyProtection="1">
      <alignment horizontal="left"/>
      <protection locked="0"/>
    </xf>
    <xf numFmtId="0" fontId="2" fillId="0" borderId="45" xfId="0" applyFont="1" applyBorder="1" applyAlignment="1" applyProtection="1">
      <alignment horizontal="center"/>
      <protection locked="0"/>
    </xf>
    <xf numFmtId="17" fontId="1" fillId="2" borderId="1" xfId="0" applyNumberFormat="1" applyFont="1" applyFill="1" applyBorder="1" applyAlignment="1" applyProtection="1">
      <alignment horizontal="center"/>
      <protection locked="0"/>
    </xf>
    <xf numFmtId="0" fontId="1" fillId="0" borderId="0" xfId="0" applyFont="1" applyFill="1" applyBorder="1" applyAlignment="1">
      <alignment horizontal="left" vertical="center" wrapText="1"/>
    </xf>
    <xf numFmtId="0" fontId="14" fillId="0" borderId="6" xfId="0" applyFont="1" applyBorder="1" applyAlignment="1">
      <alignment horizontal="center"/>
    </xf>
    <xf numFmtId="0" fontId="2" fillId="0" borderId="14" xfId="0" applyFont="1" applyBorder="1" applyAlignment="1">
      <alignment horizontal="center" wrapText="1"/>
    </xf>
    <xf numFmtId="0" fontId="1" fillId="4" borderId="6" xfId="0" applyFont="1" applyFill="1" applyBorder="1" applyAlignment="1" applyProtection="1">
      <alignment horizontal="center"/>
    </xf>
    <xf numFmtId="0" fontId="14" fillId="0" borderId="15" xfId="0" applyFont="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0" borderId="20" xfId="0" applyFont="1" applyBorder="1" applyAlignment="1" applyProtection="1">
      <alignment horizontal="center"/>
      <protection locked="0"/>
    </xf>
    <xf numFmtId="0" fontId="2" fillId="0" borderId="40" xfId="0" applyFont="1" applyBorder="1" applyAlignment="1">
      <alignment horizontal="center" vertical="center" wrapText="1"/>
    </xf>
    <xf numFmtId="0" fontId="2" fillId="0" borderId="48" xfId="0" applyFont="1" applyBorder="1" applyAlignment="1" applyProtection="1">
      <alignment horizontal="center" vertical="center"/>
      <protection locked="0"/>
    </xf>
    <xf numFmtId="0" fontId="2" fillId="0" borderId="27" xfId="0" applyFont="1" applyBorder="1" applyAlignment="1" applyProtection="1">
      <alignment horizontal="left"/>
      <protection locked="0"/>
    </xf>
    <xf numFmtId="0" fontId="2" fillId="0" borderId="32" xfId="0" applyFont="1" applyBorder="1" applyAlignment="1" applyProtection="1">
      <alignment horizontal="left"/>
      <protection locked="0"/>
    </xf>
    <xf numFmtId="0" fontId="2" fillId="0" borderId="32"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30" xfId="0" applyFont="1" applyBorder="1" applyAlignment="1" applyProtection="1">
      <alignment horizontal="left"/>
      <protection locked="0"/>
    </xf>
    <xf numFmtId="0" fontId="2" fillId="0" borderId="31"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1" xfId="0" applyFont="1" applyBorder="1"/>
    <xf numFmtId="0" fontId="2" fillId="6" borderId="28" xfId="0" applyFont="1" applyFill="1" applyBorder="1" applyAlignment="1" applyProtection="1">
      <alignment horizontal="left"/>
      <protection locked="0"/>
    </xf>
    <xf numFmtId="0" fontId="2" fillId="6" borderId="5" xfId="0" applyFont="1" applyFill="1" applyBorder="1" applyAlignment="1" applyProtection="1">
      <alignment horizontal="center"/>
      <protection locked="0"/>
    </xf>
    <xf numFmtId="0" fontId="2" fillId="6" borderId="29" xfId="0" applyFont="1" applyFill="1" applyBorder="1" applyAlignment="1" applyProtection="1">
      <alignment horizontal="center"/>
      <protection locked="0"/>
    </xf>
    <xf numFmtId="0" fontId="2" fillId="6" borderId="0" xfId="0" applyFont="1" applyFill="1" applyBorder="1" applyAlignment="1" applyProtection="1">
      <alignment horizontal="center"/>
      <protection locked="0"/>
    </xf>
    <xf numFmtId="0" fontId="2" fillId="6" borderId="24" xfId="0" applyFont="1" applyFill="1" applyBorder="1" applyAlignment="1" applyProtection="1">
      <alignment horizontal="center"/>
      <protection locked="0"/>
    </xf>
    <xf numFmtId="0" fontId="2" fillId="6" borderId="28" xfId="0" applyFont="1" applyFill="1" applyBorder="1" applyAlignment="1" applyProtection="1">
      <alignment horizontal="center"/>
      <protection locked="0"/>
    </xf>
    <xf numFmtId="0" fontId="2" fillId="0" borderId="24" xfId="0" applyFont="1" applyBorder="1" applyAlignment="1" applyProtection="1">
      <alignment horizontal="left"/>
      <protection locked="0"/>
    </xf>
    <xf numFmtId="0" fontId="2" fillId="0" borderId="30" xfId="0" applyFont="1" applyBorder="1" applyAlignment="1" applyProtection="1">
      <alignment horizontal="center"/>
      <protection locked="0"/>
    </xf>
    <xf numFmtId="0" fontId="2" fillId="6" borderId="30" xfId="0" applyFont="1" applyFill="1" applyBorder="1" applyAlignment="1" applyProtection="1">
      <alignment horizontal="center"/>
      <protection locked="0"/>
    </xf>
    <xf numFmtId="0" fontId="2" fillId="0" borderId="32" xfId="0" applyFont="1" applyBorder="1" applyAlignment="1" applyProtection="1">
      <protection locked="0"/>
    </xf>
    <xf numFmtId="0" fontId="2" fillId="6" borderId="32" xfId="0" applyFont="1" applyFill="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31" xfId="0" applyFont="1" applyBorder="1" applyAlignment="1" applyProtection="1">
      <alignment horizontal="left" wrapText="1"/>
      <protection locked="0"/>
    </xf>
    <xf numFmtId="0" fontId="2" fillId="0" borderId="0" xfId="0" applyFont="1" applyBorder="1" applyAlignment="1" applyProtection="1">
      <alignment horizontal="center" vertical="center" wrapText="1"/>
      <protection locked="0"/>
    </xf>
    <xf numFmtId="0" fontId="1" fillId="0" borderId="35"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wrapText="1"/>
      <protection locked="0"/>
    </xf>
    <xf numFmtId="0" fontId="2" fillId="0" borderId="22"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0" borderId="33" xfId="0" applyFont="1" applyBorder="1"/>
    <xf numFmtId="0" fontId="2" fillId="0" borderId="28" xfId="0" applyFont="1" applyBorder="1" applyAlignment="1">
      <alignment horizontal="center"/>
    </xf>
    <xf numFmtId="0" fontId="2" fillId="0" borderId="34" xfId="0" applyFont="1" applyBorder="1"/>
    <xf numFmtId="0" fontId="2" fillId="6" borderId="46" xfId="0" applyFont="1" applyFill="1" applyBorder="1" applyAlignment="1" applyProtection="1">
      <alignment horizontal="left" vertical="center"/>
      <protection locked="0"/>
    </xf>
    <xf numFmtId="0" fontId="2" fillId="6" borderId="45" xfId="0" applyFont="1" applyFill="1" applyBorder="1" applyAlignment="1" applyProtection="1">
      <alignment horizontal="center"/>
      <protection locked="0"/>
    </xf>
    <xf numFmtId="0" fontId="2" fillId="6" borderId="25" xfId="0" applyFont="1" applyFill="1" applyBorder="1" applyAlignment="1" applyProtection="1">
      <alignment horizontal="left" vertical="center"/>
      <protection locked="0"/>
    </xf>
    <xf numFmtId="0" fontId="2" fillId="6" borderId="35" xfId="0" applyFont="1" applyFill="1" applyBorder="1" applyAlignment="1" applyProtection="1">
      <alignment horizontal="center"/>
      <protection locked="0"/>
    </xf>
    <xf numFmtId="0" fontId="2" fillId="6" borderId="27"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12" fillId="6" borderId="41" xfId="0" applyFont="1" applyFill="1" applyBorder="1" applyAlignment="1" applyProtection="1">
      <alignment horizontal="center"/>
      <protection locked="0"/>
    </xf>
    <xf numFmtId="0" fontId="12" fillId="6" borderId="41" xfId="0" applyFont="1" applyFill="1" applyBorder="1" applyAlignment="1" applyProtection="1">
      <alignment horizontal="center" vertical="center"/>
      <protection locked="0"/>
    </xf>
    <xf numFmtId="0" fontId="2" fillId="6" borderId="24" xfId="0" applyFont="1" applyFill="1" applyBorder="1" applyAlignment="1" applyProtection="1">
      <alignment vertical="center"/>
      <protection locked="0"/>
    </xf>
    <xf numFmtId="0" fontId="2" fillId="0" borderId="28" xfId="0" applyFont="1" applyBorder="1" applyAlignment="1" applyProtection="1">
      <alignment horizontal="center"/>
      <protection locked="0"/>
    </xf>
    <xf numFmtId="0" fontId="2" fillId="0" borderId="29" xfId="0" applyFont="1" applyBorder="1" applyAlignment="1" applyProtection="1">
      <alignment vertical="center"/>
      <protection locked="0"/>
    </xf>
    <xf numFmtId="0" fontId="2" fillId="6" borderId="26" xfId="0" applyFont="1" applyFill="1" applyBorder="1" applyAlignment="1" applyProtection="1">
      <alignment horizontal="center"/>
      <protection locked="0"/>
    </xf>
    <xf numFmtId="0" fontId="2" fillId="0" borderId="33" xfId="0" applyFont="1" applyBorder="1" applyAlignment="1" applyProtection="1">
      <protection locked="0"/>
    </xf>
    <xf numFmtId="0" fontId="2" fillId="0" borderId="34"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2" fillId="0" borderId="46" xfId="0" applyFont="1" applyBorder="1" applyAlignment="1" applyProtection="1">
      <alignment vertical="center"/>
      <protection locked="0"/>
    </xf>
    <xf numFmtId="0" fontId="2" fillId="0" borderId="47"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2" fillId="0" borderId="47"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44" xfId="0" applyFont="1" applyBorder="1" applyAlignment="1" applyProtection="1">
      <protection locked="0"/>
    </xf>
    <xf numFmtId="0" fontId="2" fillId="0" borderId="37" xfId="0" applyFont="1" applyBorder="1" applyAlignment="1" applyProtection="1">
      <alignment horizontal="center"/>
      <protection locked="0"/>
    </xf>
    <xf numFmtId="0" fontId="2" fillId="0" borderId="47" xfId="0" applyFont="1" applyBorder="1" applyAlignment="1" applyProtection="1">
      <protection locked="0"/>
    </xf>
    <xf numFmtId="0" fontId="2" fillId="0" borderId="6" xfId="0" applyFont="1" applyBorder="1" applyAlignment="1" applyProtection="1">
      <protection locked="0"/>
    </xf>
    <xf numFmtId="0" fontId="2" fillId="0" borderId="28" xfId="0" applyFont="1" applyBorder="1" applyAlignment="1" applyProtection="1">
      <protection locked="0"/>
    </xf>
    <xf numFmtId="0" fontId="2" fillId="6" borderId="46" xfId="0" applyFont="1" applyFill="1" applyBorder="1" applyAlignment="1" applyProtection="1">
      <protection locked="0"/>
    </xf>
    <xf numFmtId="0" fontId="2" fillId="6" borderId="49" xfId="0" applyFont="1" applyFill="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29" xfId="0" applyFont="1" applyBorder="1" applyAlignment="1" applyProtection="1">
      <alignment horizontal="left"/>
      <protection locked="0"/>
    </xf>
    <xf numFmtId="0" fontId="2" fillId="0" borderId="34"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24"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6" borderId="31" xfId="0" applyFont="1" applyFill="1" applyBorder="1" applyAlignment="1" applyProtection="1">
      <alignment horizontal="center"/>
      <protection locked="0"/>
    </xf>
    <xf numFmtId="0" fontId="12" fillId="6" borderId="24" xfId="0" applyFont="1" applyFill="1" applyBorder="1" applyAlignment="1" applyProtection="1">
      <alignment horizontal="center"/>
      <protection locked="0"/>
    </xf>
    <xf numFmtId="0" fontId="2" fillId="0" borderId="49" xfId="0" applyFont="1" applyBorder="1" applyAlignment="1" applyProtection="1">
      <alignment horizontal="center"/>
      <protection locked="0"/>
    </xf>
    <xf numFmtId="0" fontId="2" fillId="0" borderId="12" xfId="0" applyFont="1" applyBorder="1" applyAlignment="1" applyProtection="1">
      <alignment vertical="center" shrinkToFit="1"/>
      <protection locked="0"/>
    </xf>
    <xf numFmtId="0" fontId="2" fillId="0" borderId="42" xfId="0" applyFont="1" applyBorder="1" applyProtection="1">
      <protection locked="0"/>
    </xf>
    <xf numFmtId="0" fontId="2" fillId="6" borderId="34" xfId="0" applyFont="1" applyFill="1" applyBorder="1" applyAlignment="1" applyProtection="1">
      <alignment horizontal="center"/>
      <protection locked="0"/>
    </xf>
    <xf numFmtId="0" fontId="2" fillId="0" borderId="44" xfId="0" applyFont="1" applyBorder="1" applyProtection="1">
      <protection locked="0"/>
    </xf>
    <xf numFmtId="0" fontId="2" fillId="0" borderId="6" xfId="0" applyFont="1" applyBorder="1" applyProtection="1">
      <protection locked="0"/>
    </xf>
    <xf numFmtId="0" fontId="2" fillId="0" borderId="48" xfId="0" applyFont="1" applyBorder="1" applyAlignment="1" applyProtection="1">
      <alignment horizontal="left"/>
      <protection locked="0"/>
    </xf>
    <xf numFmtId="0" fontId="2" fillId="0" borderId="47" xfId="0" applyFont="1" applyBorder="1" applyAlignment="1" applyProtection="1">
      <alignment horizontal="left"/>
      <protection locked="0"/>
    </xf>
    <xf numFmtId="0" fontId="2" fillId="0" borderId="50" xfId="0" applyFont="1" applyBorder="1" applyAlignment="1" applyProtection="1">
      <alignment horizontal="left"/>
      <protection locked="0"/>
    </xf>
    <xf numFmtId="0" fontId="2" fillId="0" borderId="0" xfId="0" applyFont="1" applyBorder="1" applyAlignment="1" applyProtection="1">
      <alignment horizontal="left" vertical="center"/>
      <protection locked="0"/>
    </xf>
    <xf numFmtId="0" fontId="2" fillId="6" borderId="44" xfId="0" applyFont="1" applyFill="1" applyBorder="1" applyAlignment="1" applyProtection="1">
      <alignment horizontal="center"/>
      <protection locked="0"/>
    </xf>
    <xf numFmtId="0" fontId="2" fillId="0" borderId="37" xfId="0" applyFont="1" applyBorder="1" applyAlignment="1" applyProtection="1">
      <alignment horizontal="left"/>
      <protection locked="0"/>
    </xf>
    <xf numFmtId="0" fontId="12" fillId="0" borderId="29" xfId="0" applyFont="1" applyBorder="1" applyAlignment="1" applyProtection="1">
      <alignment horizontal="center"/>
      <protection locked="0"/>
    </xf>
    <xf numFmtId="0" fontId="2" fillId="0" borderId="31" xfId="0" applyFont="1" applyFill="1" applyBorder="1" applyAlignment="1" applyProtection="1">
      <alignment horizontal="center"/>
      <protection locked="0"/>
    </xf>
    <xf numFmtId="0" fontId="2" fillId="6" borderId="47" xfId="0" applyFont="1" applyFill="1" applyBorder="1" applyAlignment="1" applyProtection="1">
      <alignment horizontal="center"/>
      <protection locked="0"/>
    </xf>
    <xf numFmtId="0" fontId="2" fillId="0" borderId="46" xfId="0" applyFont="1" applyBorder="1" applyAlignment="1" applyProtection="1">
      <alignment horizontal="center"/>
      <protection locked="0"/>
    </xf>
    <xf numFmtId="0" fontId="12" fillId="0" borderId="46" xfId="0" applyFont="1" applyBorder="1" applyAlignment="1" applyProtection="1">
      <alignment horizontal="center"/>
      <protection locked="0"/>
    </xf>
    <xf numFmtId="0" fontId="14" fillId="6" borderId="0" xfId="0" applyFont="1" applyFill="1"/>
    <xf numFmtId="0" fontId="2" fillId="0" borderId="73" xfId="0" applyFont="1" applyBorder="1" applyAlignment="1">
      <alignment horizontal="center" vertical="center" wrapText="1"/>
    </xf>
    <xf numFmtId="1" fontId="1" fillId="4" borderId="51" xfId="0" applyNumberFormat="1" applyFont="1" applyFill="1" applyBorder="1" applyAlignment="1">
      <alignment horizontal="center"/>
    </xf>
    <xf numFmtId="0" fontId="1" fillId="2" borderId="3" xfId="0" applyFont="1" applyFill="1" applyBorder="1" applyAlignment="1">
      <alignment horizontal="center" vertical="center"/>
    </xf>
    <xf numFmtId="0" fontId="2" fillId="0" borderId="2" xfId="0" applyFont="1" applyBorder="1"/>
    <xf numFmtId="0" fontId="2" fillId="0" borderId="3" xfId="0" applyFont="1" applyBorder="1"/>
    <xf numFmtId="0" fontId="2" fillId="0" borderId="0" xfId="0" applyFont="1" applyBorder="1" applyAlignment="1">
      <alignment horizontal="left" vertical="center" wrapText="1"/>
    </xf>
    <xf numFmtId="0" fontId="23" fillId="0" borderId="0" xfId="0" applyFont="1"/>
    <xf numFmtId="0" fontId="2" fillId="0" borderId="0" xfId="0" applyFont="1" applyAlignment="1">
      <alignment horizontal="left"/>
    </xf>
    <xf numFmtId="15" fontId="1" fillId="2" borderId="1"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left" vertical="center" wrapText="1"/>
    </xf>
    <xf numFmtId="0" fontId="23" fillId="2" borderId="9" xfId="0" applyFont="1" applyFill="1" applyBorder="1" applyAlignment="1" applyProtection="1">
      <alignment horizontal="center" vertical="center"/>
      <protection locked="0"/>
    </xf>
    <xf numFmtId="0" fontId="25" fillId="0" borderId="79" xfId="0" applyFont="1" applyBorder="1" applyAlignment="1">
      <alignment horizontal="center" vertical="center" wrapText="1"/>
    </xf>
    <xf numFmtId="0" fontId="25" fillId="0" borderId="72" xfId="0" applyFont="1" applyBorder="1" applyAlignment="1">
      <alignment horizontal="center" vertical="center" wrapText="1"/>
    </xf>
    <xf numFmtId="0" fontId="0" fillId="0" borderId="15" xfId="0" applyBorder="1" applyAlignment="1" applyProtection="1">
      <alignment horizontal="center"/>
      <protection locked="0"/>
    </xf>
    <xf numFmtId="0" fontId="0" fillId="0" borderId="20" xfId="0" applyBorder="1" applyAlignment="1" applyProtection="1">
      <alignment horizontal="center"/>
      <protection locked="0"/>
    </xf>
    <xf numFmtId="1" fontId="25" fillId="0" borderId="40" xfId="0" applyNumberFormat="1" applyFont="1" applyBorder="1" applyAlignment="1">
      <alignment horizontal="center" vertical="center" wrapText="1"/>
    </xf>
    <xf numFmtId="1" fontId="25" fillId="0" borderId="54" xfId="0" applyNumberFormat="1" applyFont="1" applyBorder="1" applyAlignment="1">
      <alignment horizontal="center" vertical="center" wrapText="1"/>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left" vertical="center"/>
      <protection locked="0"/>
    </xf>
    <xf numFmtId="0" fontId="7" fillId="0" borderId="27" xfId="0" applyFont="1" applyBorder="1" applyAlignment="1" applyProtection="1">
      <alignment horizontal="left"/>
      <protection locked="0"/>
    </xf>
    <xf numFmtId="0" fontId="7" fillId="0" borderId="31" xfId="0" applyFont="1" applyBorder="1" applyAlignment="1" applyProtection="1">
      <alignment horizontal="center" vertical="center"/>
      <protection locked="0"/>
    </xf>
    <xf numFmtId="0" fontId="7" fillId="0" borderId="27" xfId="0" applyFont="1" applyBorder="1" applyAlignment="1" applyProtection="1">
      <alignment horizontal="center"/>
      <protection locked="0"/>
    </xf>
    <xf numFmtId="0" fontId="7" fillId="0" borderId="30" xfId="0" applyFont="1" applyBorder="1" applyAlignment="1" applyProtection="1">
      <alignment horizontal="left"/>
      <protection locked="0"/>
    </xf>
    <xf numFmtId="0" fontId="7" fillId="0" borderId="28" xfId="0" applyFont="1" applyBorder="1" applyAlignment="1" applyProtection="1">
      <alignment horizontal="center"/>
      <protection locked="0"/>
    </xf>
    <xf numFmtId="0" fontId="7" fillId="0" borderId="31"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32" xfId="0" applyFont="1" applyBorder="1" applyAlignment="1" applyProtection="1">
      <alignment horizontal="left"/>
      <protection locked="0"/>
    </xf>
    <xf numFmtId="0" fontId="7" fillId="0" borderId="32" xfId="0" applyFont="1" applyBorder="1" applyAlignment="1" applyProtection="1">
      <alignment horizontal="center"/>
      <protection locked="0"/>
    </xf>
    <xf numFmtId="0" fontId="4" fillId="0" borderId="2" xfId="0" applyFont="1" applyBorder="1" applyAlignment="1">
      <alignment vertical="center" wrapText="1"/>
    </xf>
    <xf numFmtId="1" fontId="23" fillId="4" borderId="1" xfId="0" applyNumberFormat="1" applyFont="1" applyFill="1" applyBorder="1" applyAlignment="1">
      <alignment horizontal="center" vertical="center"/>
    </xf>
    <xf numFmtId="1" fontId="23" fillId="2" borderId="62" xfId="0" applyNumberFormat="1" applyFont="1" applyFill="1" applyBorder="1" applyAlignment="1" applyProtection="1">
      <alignment horizontal="center" vertical="center"/>
      <protection locked="0"/>
    </xf>
    <xf numFmtId="0" fontId="7" fillId="0" borderId="2" xfId="0" applyFont="1" applyBorder="1" applyProtection="1">
      <protection locked="0"/>
    </xf>
    <xf numFmtId="0" fontId="7" fillId="0" borderId="3" xfId="0" applyFont="1" applyBorder="1"/>
    <xf numFmtId="0" fontId="4" fillId="0" borderId="23" xfId="0" applyFont="1" applyBorder="1" applyAlignment="1">
      <alignment vertical="center"/>
    </xf>
    <xf numFmtId="1" fontId="23" fillId="5" borderId="38" xfId="0" applyNumberFormat="1" applyFont="1" applyFill="1" applyBorder="1" applyAlignment="1">
      <alignment horizontal="center"/>
    </xf>
    <xf numFmtId="1" fontId="23" fillId="2" borderId="80" xfId="0" applyNumberFormat="1" applyFont="1" applyFill="1" applyBorder="1" applyAlignment="1" applyProtection="1">
      <alignment horizontal="center" vertical="center"/>
      <protection locked="0"/>
    </xf>
    <xf numFmtId="0" fontId="4" fillId="0" borderId="22" xfId="0" applyFont="1" applyBorder="1" applyAlignment="1">
      <alignment vertical="center"/>
    </xf>
    <xf numFmtId="0" fontId="7" fillId="0" borderId="28" xfId="0" applyFont="1" applyBorder="1" applyAlignment="1" applyProtection="1">
      <alignment horizontal="left"/>
      <protection locked="0"/>
    </xf>
    <xf numFmtId="0" fontId="4" fillId="0" borderId="31" xfId="0" applyFont="1" applyBorder="1" applyAlignment="1">
      <alignment vertical="center"/>
    </xf>
    <xf numFmtId="0" fontId="7" fillId="0" borderId="29" xfId="0" applyFont="1" applyBorder="1" applyAlignment="1" applyProtection="1">
      <alignment horizontal="left"/>
      <protection locked="0"/>
    </xf>
    <xf numFmtId="0" fontId="7" fillId="0" borderId="29" xfId="0" applyFont="1" applyBorder="1" applyAlignment="1" applyProtection="1">
      <alignment horizontal="center"/>
      <protection locked="0"/>
    </xf>
    <xf numFmtId="0" fontId="7" fillId="0" borderId="24" xfId="0" applyFont="1" applyBorder="1" applyAlignment="1" applyProtection="1">
      <alignment horizontal="left"/>
      <protection locked="0"/>
    </xf>
    <xf numFmtId="0" fontId="7" fillId="0" borderId="24" xfId="0" applyFont="1" applyBorder="1" applyAlignment="1" applyProtection="1">
      <alignment horizontal="center"/>
      <protection locked="0"/>
    </xf>
    <xf numFmtId="0" fontId="4" fillId="0" borderId="32" xfId="0" applyFont="1" applyBorder="1" applyAlignment="1">
      <alignment vertical="center"/>
    </xf>
    <xf numFmtId="0" fontId="4" fillId="0" borderId="24" xfId="0" applyFont="1" applyBorder="1" applyAlignment="1">
      <alignment vertical="center"/>
    </xf>
    <xf numFmtId="0" fontId="7" fillId="0" borderId="31" xfId="0" applyFont="1" applyBorder="1" applyAlignment="1" applyProtection="1">
      <alignment horizontal="left"/>
      <protection locked="0"/>
    </xf>
    <xf numFmtId="0" fontId="4" fillId="0" borderId="27" xfId="0" applyFont="1" applyBorder="1" applyAlignment="1">
      <alignment vertical="center"/>
    </xf>
    <xf numFmtId="1" fontId="25" fillId="0" borderId="25" xfId="0" applyNumberFormat="1" applyFont="1" applyBorder="1" applyAlignment="1">
      <alignment horizontal="center" vertical="center" wrapText="1"/>
    </xf>
    <xf numFmtId="0" fontId="7" fillId="0" borderId="28" xfId="0" applyFont="1" applyBorder="1" applyAlignment="1" applyProtection="1">
      <alignment horizontal="left" vertical="center"/>
      <protection locked="0"/>
    </xf>
    <xf numFmtId="0" fontId="7" fillId="0" borderId="27" xfId="0" applyFont="1" applyBorder="1" applyAlignment="1" applyProtection="1">
      <alignment horizontal="left" vertical="center"/>
      <protection locked="0"/>
    </xf>
    <xf numFmtId="0" fontId="7" fillId="0" borderId="27" xfId="0" applyFont="1" applyBorder="1" applyAlignment="1" applyProtection="1">
      <alignment horizontal="center" vertical="center"/>
      <protection locked="0"/>
    </xf>
    <xf numFmtId="1" fontId="25" fillId="0" borderId="5" xfId="0" applyNumberFormat="1" applyFont="1" applyBorder="1" applyAlignment="1">
      <alignment horizontal="center" vertical="center" wrapText="1"/>
    </xf>
    <xf numFmtId="1" fontId="23" fillId="4" borderId="51" xfId="0" applyNumberFormat="1" applyFont="1" applyFill="1" applyBorder="1" applyAlignment="1">
      <alignment horizontal="center"/>
    </xf>
    <xf numFmtId="1" fontId="23" fillId="2" borderId="3" xfId="0" applyNumberFormat="1" applyFont="1" applyFill="1" applyBorder="1" applyAlignment="1">
      <alignment horizontal="center" vertical="center"/>
    </xf>
    <xf numFmtId="0" fontId="7" fillId="0" borderId="2" xfId="0" applyFont="1" applyBorder="1"/>
    <xf numFmtId="0" fontId="1" fillId="0" borderId="23" xfId="0" applyFont="1" applyBorder="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2" xfId="0" applyFont="1" applyBorder="1" applyAlignment="1">
      <alignment horizontal="left" vertical="center" wrapText="1"/>
    </xf>
    <xf numFmtId="0" fontId="14" fillId="0" borderId="0" xfId="0" applyFont="1" applyAlignment="1">
      <alignment horizontal="left"/>
    </xf>
    <xf numFmtId="0" fontId="7" fillId="6" borderId="31" xfId="0" applyFont="1" applyFill="1" applyBorder="1" applyAlignment="1" applyProtection="1">
      <alignment horizontal="center" vertical="center"/>
      <protection locked="0"/>
    </xf>
    <xf numFmtId="0" fontId="2" fillId="6" borderId="24" xfId="0" applyFont="1" applyFill="1" applyBorder="1" applyAlignment="1">
      <alignment vertical="center"/>
    </xf>
    <xf numFmtId="0" fontId="7" fillId="6" borderId="30" xfId="0" applyFont="1" applyFill="1" applyBorder="1" applyAlignment="1" applyProtection="1">
      <alignment horizontal="center" vertical="center"/>
      <protection locked="0"/>
    </xf>
    <xf numFmtId="0" fontId="2" fillId="6" borderId="31" xfId="0" applyFont="1" applyFill="1" applyBorder="1" applyAlignment="1">
      <alignment vertical="center"/>
    </xf>
    <xf numFmtId="0" fontId="7" fillId="6" borderId="37" xfId="0" applyFont="1" applyFill="1" applyBorder="1" applyAlignment="1" applyProtection="1">
      <alignment horizontal="center" vertical="center"/>
      <protection locked="0"/>
    </xf>
    <xf numFmtId="0" fontId="7" fillId="0" borderId="24" xfId="0" applyFont="1" applyBorder="1" applyAlignment="1" applyProtection="1">
      <alignment horizontal="left" vertical="center"/>
      <protection locked="0"/>
    </xf>
    <xf numFmtId="0" fontId="7" fillId="0" borderId="30" xfId="0" applyFont="1" applyBorder="1" applyAlignment="1">
      <alignment vertical="center"/>
    </xf>
    <xf numFmtId="0" fontId="7" fillId="0" borderId="31" xfId="0" applyFont="1" applyBorder="1" applyAlignment="1">
      <alignment vertical="center"/>
    </xf>
    <xf numFmtId="0" fontId="7" fillId="6" borderId="45" xfId="0" applyFont="1" applyFill="1" applyBorder="1" applyAlignment="1" applyProtection="1">
      <alignment horizontal="center" vertical="center"/>
      <protection locked="0"/>
    </xf>
    <xf numFmtId="0" fontId="7" fillId="0" borderId="24" xfId="0" applyFont="1" applyBorder="1" applyAlignment="1">
      <alignment vertical="center"/>
    </xf>
    <xf numFmtId="0" fontId="7" fillId="6" borderId="46" xfId="0" applyFont="1" applyFill="1" applyBorder="1" applyAlignment="1" applyProtection="1">
      <alignment horizontal="center" vertical="center"/>
      <protection locked="0"/>
    </xf>
    <xf numFmtId="0" fontId="7" fillId="6" borderId="29" xfId="0" applyFont="1" applyFill="1" applyBorder="1" applyAlignment="1" applyProtection="1">
      <alignment horizontal="center" vertical="center"/>
      <protection locked="0"/>
    </xf>
    <xf numFmtId="0" fontId="7" fillId="6" borderId="55" xfId="0" applyFont="1" applyFill="1" applyBorder="1" applyAlignment="1" applyProtection="1">
      <alignment horizontal="center" vertical="center"/>
      <protection locked="0"/>
    </xf>
    <xf numFmtId="0" fontId="7" fillId="0" borderId="30" xfId="0" applyFont="1" applyBorder="1" applyAlignment="1" applyProtection="1">
      <alignment horizontal="left" vertical="center"/>
      <protection locked="0"/>
    </xf>
    <xf numFmtId="0" fontId="7" fillId="0" borderId="25" xfId="0" applyFont="1" applyBorder="1" applyAlignment="1">
      <alignment vertical="center"/>
    </xf>
    <xf numFmtId="0" fontId="6" fillId="0" borderId="24" xfId="0" applyFont="1" applyBorder="1" applyAlignment="1">
      <alignment vertical="center" wrapText="1"/>
    </xf>
    <xf numFmtId="0" fontId="6" fillId="0" borderId="28" xfId="0" applyFont="1" applyBorder="1" applyAlignment="1">
      <alignment vertical="center" wrapText="1"/>
    </xf>
    <xf numFmtId="0" fontId="6" fillId="0" borderId="33" xfId="0" applyFont="1" applyBorder="1" applyAlignment="1">
      <alignment vertical="center" wrapText="1"/>
    </xf>
    <xf numFmtId="0" fontId="2" fillId="0" borderId="29" xfId="0" applyFont="1" applyBorder="1" applyAlignment="1" applyProtection="1">
      <alignment horizontal="center" vertical="center"/>
      <protection locked="0"/>
    </xf>
    <xf numFmtId="0" fontId="2" fillId="0" borderId="25" xfId="0" applyFont="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8" fillId="0" borderId="0" xfId="0" applyFont="1"/>
    <xf numFmtId="0" fontId="28" fillId="0" borderId="0" xfId="0" applyFont="1" applyAlignment="1"/>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10" fillId="0" borderId="27" xfId="0" applyFont="1" applyBorder="1" applyAlignment="1" applyProtection="1">
      <alignment horizontal="center" vertical="center"/>
      <protection locked="0"/>
    </xf>
    <xf numFmtId="0" fontId="10" fillId="0" borderId="5" xfId="0" applyFont="1" applyFill="1" applyBorder="1" applyAlignment="1" applyProtection="1">
      <alignment horizontal="left" wrapText="1"/>
      <protection locked="0"/>
    </xf>
    <xf numFmtId="0" fontId="2" fillId="6" borderId="55" xfId="0" applyFont="1" applyFill="1" applyBorder="1" applyAlignment="1" applyProtection="1">
      <alignment horizontal="center" vertical="center"/>
      <protection locked="0"/>
    </xf>
    <xf numFmtId="0" fontId="2" fillId="6" borderId="50" xfId="0" applyFont="1" applyFill="1" applyBorder="1" applyAlignment="1" applyProtection="1">
      <alignment horizontal="center" vertical="center"/>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vertical="center" shrinkToFit="1"/>
      <protection locked="0"/>
    </xf>
    <xf numFmtId="0" fontId="2" fillId="0" borderId="23" xfId="0" applyFont="1" applyBorder="1" applyAlignment="1" applyProtection="1">
      <alignment horizontal="left" vertical="center"/>
      <protection locked="0"/>
    </xf>
    <xf numFmtId="16" fontId="2" fillId="0" borderId="23" xfId="0" applyNumberFormat="1" applyFont="1" applyBorder="1" applyAlignment="1" applyProtection="1">
      <alignment horizontal="center" vertical="center"/>
      <protection locked="0"/>
    </xf>
    <xf numFmtId="16" fontId="2" fillId="0" borderId="31" xfId="0" applyNumberFormat="1" applyFont="1" applyBorder="1" applyAlignment="1" applyProtection="1">
      <alignment horizontal="center"/>
      <protection locked="0"/>
    </xf>
    <xf numFmtId="0" fontId="2" fillId="0" borderId="81" xfId="0" applyFont="1" applyBorder="1" applyAlignment="1" applyProtection="1">
      <alignment horizontal="left"/>
      <protection locked="0"/>
    </xf>
    <xf numFmtId="17" fontId="2" fillId="0" borderId="28" xfId="0" applyNumberFormat="1" applyFont="1" applyBorder="1" applyAlignment="1" applyProtection="1">
      <alignment horizontal="center"/>
      <protection locked="0"/>
    </xf>
    <xf numFmtId="0" fontId="2" fillId="7" borderId="0" xfId="0" applyFont="1" applyFill="1" applyProtection="1">
      <protection locked="0"/>
    </xf>
    <xf numFmtId="0" fontId="2" fillId="7" borderId="31" xfId="0" applyFont="1" applyFill="1" applyBorder="1" applyAlignment="1" applyProtection="1">
      <alignment shrinkToFit="1"/>
      <protection locked="0"/>
    </xf>
    <xf numFmtId="0" fontId="2" fillId="7" borderId="29" xfId="0" applyFont="1" applyFill="1" applyBorder="1" applyAlignment="1" applyProtection="1">
      <alignment shrinkToFit="1"/>
      <protection locked="0"/>
    </xf>
    <xf numFmtId="0" fontId="2" fillId="0" borderId="27" xfId="0" applyFont="1" applyBorder="1" applyAlignment="1" applyProtection="1">
      <alignment shrinkToFit="1"/>
      <protection locked="0"/>
    </xf>
    <xf numFmtId="1" fontId="25" fillId="0" borderId="5" xfId="0" applyNumberFormat="1" applyFont="1" applyBorder="1" applyAlignment="1">
      <alignment horizontal="center" vertical="center" wrapText="1"/>
    </xf>
    <xf numFmtId="1" fontId="24" fillId="0" borderId="33" xfId="0" applyNumberFormat="1" applyFont="1" applyBorder="1" applyAlignment="1">
      <alignment horizontal="center" vertical="center" wrapText="1"/>
    </xf>
    <xf numFmtId="1" fontId="23" fillId="2" borderId="11" xfId="0" applyNumberFormat="1" applyFont="1" applyFill="1" applyBorder="1" applyAlignment="1" applyProtection="1">
      <alignment horizontal="center" vertical="center"/>
      <protection locked="0"/>
    </xf>
    <xf numFmtId="2" fontId="2" fillId="0" borderId="31" xfId="0" applyNumberFormat="1" applyFont="1" applyBorder="1" applyAlignment="1" applyProtection="1">
      <alignment horizontal="center" vertical="center"/>
      <protection locked="0"/>
    </xf>
    <xf numFmtId="2" fontId="2" fillId="6" borderId="3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45" xfId="0" applyFont="1" applyFill="1" applyBorder="1" applyAlignment="1" applyProtection="1">
      <alignment horizontal="left" vertical="center"/>
      <protection locked="0"/>
    </xf>
    <xf numFmtId="0" fontId="2" fillId="0" borderId="55" xfId="0" applyFont="1" applyFill="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10" fillId="6" borderId="28" xfId="0" applyFont="1" applyFill="1" applyBorder="1" applyAlignment="1" applyProtection="1">
      <alignment horizontal="center" vertical="center"/>
      <protection locked="0"/>
    </xf>
    <xf numFmtId="0" fontId="10" fillId="6" borderId="28" xfId="0" applyFont="1" applyFill="1" applyBorder="1" applyAlignment="1" applyProtection="1">
      <alignment vertical="center"/>
      <protection locked="0"/>
    </xf>
    <xf numFmtId="0" fontId="1" fillId="0" borderId="24" xfId="0" applyFont="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1" fillId="0" borderId="5" xfId="0" applyFont="1" applyBorder="1" applyAlignment="1">
      <alignment vertical="center" wrapText="1"/>
    </xf>
    <xf numFmtId="0" fontId="2" fillId="0" borderId="25" xfId="0" applyFont="1" applyBorder="1" applyAlignment="1">
      <alignment vertical="center"/>
    </xf>
    <xf numFmtId="1" fontId="1" fillId="2" borderId="0"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1" fontId="8" fillId="4" borderId="24" xfId="0" applyNumberFormat="1" applyFont="1" applyFill="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24" fillId="0" borderId="1" xfId="0" applyFont="1" applyBorder="1" applyAlignment="1">
      <alignment vertical="center"/>
    </xf>
    <xf numFmtId="17" fontId="23" fillId="2" borderId="1" xfId="0" applyNumberFormat="1" applyFont="1" applyFill="1" applyBorder="1" applyAlignment="1" applyProtection="1">
      <alignment horizontal="center"/>
      <protection locked="0"/>
    </xf>
    <xf numFmtId="0" fontId="23" fillId="2" borderId="0" xfId="0" applyFont="1" applyFill="1" applyBorder="1" applyAlignment="1" applyProtection="1">
      <alignment horizontal="center" vertical="center"/>
      <protection locked="0"/>
    </xf>
    <xf numFmtId="0" fontId="26" fillId="0" borderId="0" xfId="0" applyFont="1" applyBorder="1" applyAlignment="1">
      <alignment horizontal="center"/>
    </xf>
    <xf numFmtId="1" fontId="0" fillId="0" borderId="59" xfId="0" applyNumberFormat="1" applyBorder="1" applyAlignment="1">
      <alignment horizontal="center" vertical="center"/>
    </xf>
    <xf numFmtId="1" fontId="23" fillId="4" borderId="0" xfId="0" applyNumberFormat="1" applyFont="1" applyFill="1" applyBorder="1" applyAlignment="1" applyProtection="1">
      <alignment horizontal="center" vertical="center"/>
    </xf>
    <xf numFmtId="1" fontId="13" fillId="2" borderId="0" xfId="0" applyNumberFormat="1" applyFont="1" applyFill="1" applyBorder="1" applyAlignment="1" applyProtection="1">
      <alignment horizontal="center" vertical="center"/>
      <protection locked="0"/>
    </xf>
    <xf numFmtId="1" fontId="24" fillId="0" borderId="12" xfId="0" applyNumberFormat="1" applyFont="1" applyBorder="1" applyAlignment="1">
      <alignment horizontal="center" vertical="center" wrapText="1"/>
    </xf>
    <xf numFmtId="1" fontId="25" fillId="0" borderId="35" xfId="0" applyNumberFormat="1" applyFont="1" applyBorder="1" applyAlignment="1">
      <alignment horizontal="center" vertical="center" wrapText="1"/>
    </xf>
    <xf numFmtId="1" fontId="25" fillId="0" borderId="53" xfId="0" applyNumberFormat="1" applyFont="1" applyBorder="1" applyAlignment="1">
      <alignment horizontal="center" vertical="center" wrapText="1"/>
    </xf>
    <xf numFmtId="1" fontId="25" fillId="0" borderId="26" xfId="0" applyNumberFormat="1" applyFont="1" applyBorder="1" applyAlignment="1">
      <alignment horizontal="center" vertical="center" wrapText="1"/>
    </xf>
    <xf numFmtId="0" fontId="4" fillId="0" borderId="2" xfId="0" applyFont="1" applyBorder="1" applyAlignment="1" applyProtection="1">
      <alignment vertical="center" wrapText="1"/>
    </xf>
    <xf numFmtId="1" fontId="23" fillId="2" borderId="23" xfId="0" applyNumberFormat="1" applyFont="1" applyFill="1" applyBorder="1" applyAlignment="1" applyProtection="1">
      <alignment horizontal="center" vertical="center"/>
      <protection locked="0"/>
    </xf>
    <xf numFmtId="0" fontId="7" fillId="0" borderId="3" xfId="0" applyFont="1" applyBorder="1" applyProtection="1">
      <protection locked="0"/>
    </xf>
    <xf numFmtId="0" fontId="4" fillId="0" borderId="23" xfId="0" applyFont="1" applyBorder="1" applyAlignment="1" applyProtection="1">
      <alignment vertical="center"/>
    </xf>
    <xf numFmtId="1" fontId="23" fillId="2" borderId="24" xfId="0" applyNumberFormat="1" applyFont="1" applyFill="1" applyBorder="1" applyAlignment="1" applyProtection="1">
      <alignment horizontal="center" vertical="center"/>
      <protection locked="0"/>
    </xf>
    <xf numFmtId="0" fontId="7" fillId="6" borderId="29" xfId="0" applyFont="1" applyFill="1" applyBorder="1" applyAlignment="1" applyProtection="1">
      <alignment horizontal="center"/>
      <protection locked="0"/>
    </xf>
    <xf numFmtId="0" fontId="4" fillId="0" borderId="22" xfId="0" applyFont="1" applyBorder="1" applyAlignment="1" applyProtection="1">
      <alignment vertical="center"/>
    </xf>
    <xf numFmtId="0" fontId="4" fillId="0" borderId="31" xfId="0" applyFont="1" applyBorder="1" applyAlignment="1" applyProtection="1">
      <alignment vertical="center"/>
    </xf>
    <xf numFmtId="0" fontId="7" fillId="6" borderId="31" xfId="0" applyFont="1" applyFill="1" applyBorder="1" applyAlignment="1" applyProtection="1">
      <alignment horizontal="center"/>
      <protection locked="0"/>
    </xf>
    <xf numFmtId="0" fontId="4" fillId="0" borderId="24" xfId="0" applyFont="1" applyBorder="1" applyAlignment="1" applyProtection="1">
      <alignment vertical="center"/>
    </xf>
    <xf numFmtId="0" fontId="4" fillId="0" borderId="27" xfId="0" applyFont="1" applyBorder="1" applyAlignment="1" applyProtection="1">
      <alignment vertical="center"/>
    </xf>
    <xf numFmtId="1" fontId="23" fillId="2" borderId="27" xfId="0" applyNumberFormat="1" applyFont="1" applyFill="1" applyBorder="1" applyAlignment="1" applyProtection="1">
      <alignment horizontal="center" vertical="center"/>
      <protection locked="0"/>
    </xf>
    <xf numFmtId="0" fontId="7" fillId="0" borderId="37" xfId="0" applyFont="1" applyBorder="1" applyAlignment="1" applyProtection="1">
      <alignment horizontal="center"/>
      <protection locked="0"/>
    </xf>
    <xf numFmtId="0" fontId="7" fillId="0" borderId="45" xfId="0" applyFont="1" applyBorder="1" applyAlignment="1" applyProtection="1">
      <alignment horizontal="center"/>
      <protection locked="0"/>
    </xf>
    <xf numFmtId="1" fontId="23" fillId="2" borderId="6" xfId="0" applyNumberFormat="1" applyFont="1" applyFill="1" applyBorder="1" applyAlignment="1" applyProtection="1">
      <alignment horizontal="center" vertical="center"/>
      <protection locked="0"/>
    </xf>
    <xf numFmtId="1" fontId="23" fillId="2" borderId="26" xfId="0" applyNumberFormat="1" applyFont="1" applyFill="1" applyBorder="1" applyAlignment="1" applyProtection="1">
      <alignment horizontal="center" vertical="center"/>
      <protection locked="0"/>
    </xf>
    <xf numFmtId="1" fontId="23" fillId="2" borderId="12" xfId="0" applyNumberFormat="1" applyFont="1" applyFill="1" applyBorder="1" applyAlignment="1" applyProtection="1">
      <alignment horizontal="center" vertical="center"/>
      <protection locked="0"/>
    </xf>
    <xf numFmtId="0" fontId="7" fillId="6" borderId="27" xfId="0" applyFont="1" applyFill="1" applyBorder="1" applyAlignment="1" applyProtection="1">
      <alignment horizontal="center" vertical="center"/>
      <protection locked="0"/>
    </xf>
    <xf numFmtId="1" fontId="24" fillId="0" borderId="36" xfId="0" applyNumberFormat="1" applyFont="1" applyBorder="1" applyAlignment="1">
      <alignment horizontal="center" vertical="center" wrapText="1"/>
    </xf>
    <xf numFmtId="1" fontId="24" fillId="0" borderId="6" xfId="0" applyNumberFormat="1" applyFont="1" applyBorder="1" applyAlignment="1">
      <alignment horizontal="center" vertical="center" wrapText="1"/>
    </xf>
    <xf numFmtId="1" fontId="23" fillId="4" borderId="7" xfId="0" applyNumberFormat="1" applyFont="1" applyFill="1" applyBorder="1" applyAlignment="1">
      <alignment horizontal="center"/>
    </xf>
    <xf numFmtId="1" fontId="23" fillId="4" borderId="1" xfId="0" applyNumberFormat="1" applyFont="1" applyFill="1" applyBorder="1" applyAlignment="1">
      <alignment horizontal="center"/>
    </xf>
    <xf numFmtId="1" fontId="13" fillId="5" borderId="12" xfId="0" applyNumberFormat="1" applyFont="1" applyFill="1" applyBorder="1" applyAlignment="1">
      <alignment horizontal="center" vertical="center"/>
    </xf>
    <xf numFmtId="1" fontId="13" fillId="5" borderId="6" xfId="0" applyNumberFormat="1" applyFont="1" applyFill="1" applyBorder="1" applyAlignment="1">
      <alignment horizontal="center" vertical="center"/>
    </xf>
    <xf numFmtId="1" fontId="13" fillId="5" borderId="26" xfId="0" applyNumberFormat="1" applyFont="1" applyFill="1" applyBorder="1" applyAlignment="1">
      <alignment horizontal="center" vertical="center"/>
    </xf>
    <xf numFmtId="0" fontId="7" fillId="0" borderId="33" xfId="0" applyFont="1" applyBorder="1" applyAlignment="1" applyProtection="1">
      <alignment horizontal="left"/>
      <protection locked="0"/>
    </xf>
    <xf numFmtId="0" fontId="7" fillId="0" borderId="46"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6" borderId="33" xfId="0" applyFont="1" applyFill="1" applyBorder="1" applyAlignment="1" applyProtection="1">
      <alignment horizontal="center"/>
      <protection locked="0"/>
    </xf>
    <xf numFmtId="1" fontId="23" fillId="2" borderId="0" xfId="0" applyNumberFormat="1" applyFont="1" applyFill="1" applyBorder="1" applyAlignment="1" applyProtection="1">
      <alignment horizontal="center" vertical="center"/>
      <protection locked="0"/>
    </xf>
    <xf numFmtId="0" fontId="7" fillId="6" borderId="46" xfId="0" applyFont="1" applyFill="1" applyBorder="1" applyAlignment="1" applyProtection="1">
      <alignment horizontal="center"/>
      <protection locked="0"/>
    </xf>
    <xf numFmtId="0" fontId="7" fillId="0" borderId="46" xfId="0" applyFont="1" applyBorder="1" applyAlignment="1" applyProtection="1">
      <alignment horizontal="left"/>
      <protection locked="0"/>
    </xf>
    <xf numFmtId="1" fontId="23" fillId="2" borderId="35" xfId="0" applyNumberFormat="1" applyFont="1" applyFill="1" applyBorder="1" applyAlignment="1" applyProtection="1">
      <alignment horizontal="center" vertical="center"/>
      <protection locked="0"/>
    </xf>
    <xf numFmtId="0" fontId="7" fillId="0" borderId="25" xfId="0" applyFont="1" applyBorder="1" applyAlignment="1" applyProtection="1">
      <alignment horizontal="left"/>
      <protection locked="0"/>
    </xf>
    <xf numFmtId="0" fontId="7" fillId="0" borderId="25" xfId="0" applyFont="1" applyBorder="1" applyAlignment="1" applyProtection="1">
      <alignment horizontal="center"/>
      <protection locked="0"/>
    </xf>
    <xf numFmtId="0" fontId="7" fillId="6" borderId="25" xfId="0" applyFont="1" applyFill="1" applyBorder="1" applyAlignment="1" applyProtection="1">
      <alignment horizontal="center"/>
      <protection locked="0"/>
    </xf>
    <xf numFmtId="0" fontId="0" fillId="6" borderId="0" xfId="0" applyFont="1" applyFill="1"/>
    <xf numFmtId="0" fontId="2" fillId="0" borderId="47"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 fillId="0" borderId="25" xfId="0" applyFont="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0" borderId="5" xfId="0" applyFont="1" applyBorder="1" applyAlignment="1" applyProtection="1">
      <alignment horizontal="left"/>
      <protection locked="0"/>
    </xf>
    <xf numFmtId="0" fontId="2" fillId="0" borderId="29"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12" fillId="0" borderId="30" xfId="0" applyFont="1" applyBorder="1" applyAlignment="1" applyProtection="1">
      <alignment horizontal="left" vertical="center"/>
      <protection locked="0"/>
    </xf>
    <xf numFmtId="0" fontId="12" fillId="0" borderId="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33" fillId="6" borderId="46" xfId="0" applyFont="1" applyFill="1" applyBorder="1" applyAlignment="1" applyProtection="1">
      <alignment horizontal="left" vertical="center"/>
      <protection locked="0"/>
    </xf>
    <xf numFmtId="0" fontId="2" fillId="0" borderId="0" xfId="1" applyFont="1"/>
    <xf numFmtId="0" fontId="2" fillId="0" borderId="24" xfId="1" applyFont="1" applyBorder="1"/>
    <xf numFmtId="0" fontId="2" fillId="0" borderId="0" xfId="1" applyFont="1" applyAlignment="1">
      <alignment horizontal="center"/>
    </xf>
    <xf numFmtId="0" fontId="2" fillId="0" borderId="0" xfId="1" applyFont="1" applyBorder="1"/>
    <xf numFmtId="0" fontId="2" fillId="0" borderId="0" xfId="1" applyFont="1" applyFill="1"/>
    <xf numFmtId="0" fontId="2" fillId="0" borderId="0" xfId="1" applyFont="1" applyFill="1" applyAlignment="1">
      <alignment horizontal="center"/>
    </xf>
    <xf numFmtId="0" fontId="34" fillId="0" borderId="0" xfId="1" applyFont="1" applyFill="1" applyBorder="1" applyAlignment="1">
      <alignment horizontal="left" wrapText="1"/>
    </xf>
    <xf numFmtId="0" fontId="34" fillId="0" borderId="0" xfId="1" applyFont="1" applyFill="1" applyBorder="1" applyAlignment="1">
      <alignment horizontal="left" vertical="center" wrapText="1"/>
    </xf>
    <xf numFmtId="0" fontId="13" fillId="0" borderId="0" xfId="1" applyFont="1" applyFill="1" applyBorder="1" applyAlignment="1">
      <alignment horizontal="left" vertical="center" wrapText="1"/>
    </xf>
    <xf numFmtId="1" fontId="2" fillId="0" borderId="0" xfId="1" applyNumberFormat="1" applyFont="1" applyFill="1"/>
    <xf numFmtId="1" fontId="2" fillId="0" borderId="51" xfId="1" applyNumberFormat="1" applyFont="1" applyFill="1" applyBorder="1" applyAlignment="1">
      <alignment horizontal="center"/>
    </xf>
    <xf numFmtId="1" fontId="2" fillId="0" borderId="0" xfId="1" applyNumberFormat="1" applyFont="1" applyFill="1" applyAlignment="1">
      <alignment horizontal="center"/>
    </xf>
    <xf numFmtId="0" fontId="2" fillId="0" borderId="27" xfId="1" applyFont="1" applyBorder="1"/>
    <xf numFmtId="0" fontId="7" fillId="0" borderId="25" xfId="1" applyFont="1" applyFill="1" applyBorder="1" applyAlignment="1" applyProtection="1">
      <alignment horizontal="center" vertical="center"/>
      <protection locked="0"/>
    </xf>
    <xf numFmtId="0" fontId="7" fillId="0" borderId="27" xfId="1" applyFont="1" applyFill="1" applyBorder="1" applyAlignment="1" applyProtection="1">
      <alignment horizontal="center" vertical="center"/>
      <protection locked="0"/>
    </xf>
    <xf numFmtId="0" fontId="7" fillId="0" borderId="27" xfId="1" applyFont="1" applyFill="1" applyBorder="1" applyAlignment="1" applyProtection="1">
      <alignment horizontal="left" vertical="center"/>
      <protection locked="0"/>
    </xf>
    <xf numFmtId="0" fontId="7" fillId="0" borderId="46" xfId="1" applyFont="1" applyFill="1" applyBorder="1" applyAlignment="1" applyProtection="1">
      <alignment horizontal="center" vertical="center"/>
      <protection locked="0"/>
    </xf>
    <xf numFmtId="0" fontId="7" fillId="0" borderId="31" xfId="1" applyFont="1" applyFill="1" applyBorder="1" applyAlignment="1" applyProtection="1">
      <alignment horizontal="center" vertical="center"/>
      <protection locked="0"/>
    </xf>
    <xf numFmtId="0" fontId="7" fillId="0" borderId="31" xfId="1" applyFont="1" applyFill="1" applyBorder="1" applyAlignment="1" applyProtection="1">
      <alignment horizontal="left" vertical="center"/>
      <protection locked="0"/>
    </xf>
    <xf numFmtId="0" fontId="2" fillId="0" borderId="24" xfId="1" applyFont="1" applyBorder="1" applyAlignment="1">
      <alignment horizontal="center"/>
    </xf>
    <xf numFmtId="0" fontId="7" fillId="0" borderId="33" xfId="1" applyFont="1" applyFill="1" applyBorder="1" applyAlignment="1" applyProtection="1">
      <alignment horizontal="center" vertical="center"/>
      <protection locked="0"/>
    </xf>
    <xf numFmtId="0" fontId="7" fillId="0" borderId="28" xfId="1" applyFont="1" applyFill="1" applyBorder="1" applyAlignment="1" applyProtection="1">
      <alignment horizontal="center" vertical="center"/>
      <protection locked="0"/>
    </xf>
    <xf numFmtId="0" fontId="7" fillId="0" borderId="28" xfId="1" applyFont="1" applyFill="1" applyBorder="1" applyAlignment="1" applyProtection="1">
      <alignment horizontal="left" vertical="center"/>
      <protection locked="0"/>
    </xf>
    <xf numFmtId="0" fontId="7" fillId="0" borderId="5" xfId="1" applyFont="1" applyFill="1" applyBorder="1" applyAlignment="1" applyProtection="1">
      <alignment horizontal="center" vertical="center"/>
      <protection locked="0"/>
    </xf>
    <xf numFmtId="0" fontId="7" fillId="0" borderId="24" xfId="1" applyFont="1" applyFill="1" applyBorder="1" applyAlignment="1" applyProtection="1">
      <alignment horizontal="center" vertical="center"/>
      <protection locked="0"/>
    </xf>
    <xf numFmtId="0" fontId="7" fillId="0" borderId="24" xfId="1" applyFont="1" applyFill="1" applyBorder="1" applyAlignment="1" applyProtection="1">
      <alignment horizontal="left" vertical="center"/>
      <protection locked="0"/>
    </xf>
    <xf numFmtId="0" fontId="7" fillId="0" borderId="36" xfId="1" applyFont="1" applyFill="1" applyBorder="1" applyAlignment="1" applyProtection="1">
      <alignment horizontal="center" vertical="center"/>
      <protection locked="0"/>
    </xf>
    <xf numFmtId="0" fontId="7" fillId="0" borderId="29" xfId="1" applyFont="1" applyFill="1" applyBorder="1" applyAlignment="1" applyProtection="1">
      <alignment horizontal="center" vertical="center"/>
      <protection locked="0"/>
    </xf>
    <xf numFmtId="0" fontId="7" fillId="0" borderId="29" xfId="1" applyFont="1" applyFill="1" applyBorder="1" applyAlignment="1" applyProtection="1">
      <alignment horizontal="left" vertical="center"/>
      <protection locked="0"/>
    </xf>
    <xf numFmtId="0" fontId="35" fillId="0" borderId="24" xfId="1" applyFont="1" applyFill="1" applyBorder="1" applyAlignment="1" applyProtection="1">
      <alignment horizontal="left" vertical="center"/>
      <protection locked="0"/>
    </xf>
    <xf numFmtId="0" fontId="7" fillId="0" borderId="30"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7" fillId="0" borderId="24" xfId="1" applyFont="1" applyFill="1" applyBorder="1" applyAlignment="1" applyProtection="1">
      <alignment horizontal="center"/>
      <protection locked="0"/>
    </xf>
    <xf numFmtId="0" fontId="7" fillId="0" borderId="24" xfId="1" applyFont="1" applyFill="1" applyBorder="1" applyAlignment="1" applyProtection="1">
      <alignment horizontal="left"/>
      <protection locked="0"/>
    </xf>
    <xf numFmtId="0" fontId="7" fillId="0" borderId="46" xfId="1" applyFont="1" applyFill="1" applyBorder="1" applyAlignment="1" applyProtection="1">
      <alignment horizontal="center"/>
      <protection locked="0"/>
    </xf>
    <xf numFmtId="0" fontId="7" fillId="0" borderId="31" xfId="1" applyFont="1" applyFill="1" applyBorder="1" applyAlignment="1" applyProtection="1">
      <alignment horizontal="center"/>
      <protection locked="0"/>
    </xf>
    <xf numFmtId="0" fontId="7" fillId="0" borderId="31" xfId="1" applyFont="1" applyFill="1" applyBorder="1" applyAlignment="1" applyProtection="1">
      <alignment horizontal="left"/>
      <protection locked="0"/>
    </xf>
    <xf numFmtId="0" fontId="7" fillId="0" borderId="36" xfId="1" applyFont="1" applyFill="1" applyBorder="1" applyAlignment="1" applyProtection="1">
      <alignment horizontal="center"/>
      <protection locked="0"/>
    </xf>
    <xf numFmtId="0" fontId="7" fillId="0" borderId="29" xfId="1" applyFont="1" applyFill="1" applyBorder="1" applyAlignment="1" applyProtection="1">
      <alignment horizontal="center"/>
      <protection locked="0"/>
    </xf>
    <xf numFmtId="0" fontId="7" fillId="6" borderId="29" xfId="1" applyFont="1" applyFill="1" applyBorder="1" applyAlignment="1" applyProtection="1">
      <alignment horizontal="left"/>
      <protection locked="0"/>
    </xf>
    <xf numFmtId="0" fontId="7" fillId="0" borderId="29" xfId="1" applyFont="1" applyFill="1" applyBorder="1" applyAlignment="1" applyProtection="1">
      <alignment horizontal="left"/>
      <protection locked="0"/>
    </xf>
    <xf numFmtId="0" fontId="7" fillId="0" borderId="33" xfId="1" applyFont="1" applyFill="1" applyBorder="1" applyAlignment="1" applyProtection="1">
      <alignment horizontal="center"/>
      <protection locked="0"/>
    </xf>
    <xf numFmtId="0" fontId="7" fillId="0" borderId="28" xfId="1" applyFont="1" applyFill="1" applyBorder="1" applyAlignment="1" applyProtection="1">
      <alignment horizontal="center"/>
      <protection locked="0"/>
    </xf>
    <xf numFmtId="0" fontId="7" fillId="0" borderId="28" xfId="1" applyFont="1" applyFill="1" applyBorder="1" applyAlignment="1" applyProtection="1">
      <alignment horizontal="left"/>
      <protection locked="0"/>
    </xf>
    <xf numFmtId="0" fontId="7" fillId="0" borderId="25" xfId="1" applyFont="1" applyFill="1" applyBorder="1" applyAlignment="1" applyProtection="1">
      <alignment horizontal="center"/>
      <protection locked="0"/>
    </xf>
    <xf numFmtId="0" fontId="7" fillId="0" borderId="27" xfId="1" applyFont="1" applyFill="1" applyBorder="1" applyAlignment="1" applyProtection="1">
      <alignment horizontal="center"/>
      <protection locked="0"/>
    </xf>
    <xf numFmtId="0" fontId="7" fillId="0" borderId="27" xfId="1" applyFont="1" applyFill="1" applyBorder="1" applyAlignment="1" applyProtection="1">
      <alignment horizontal="left"/>
      <protection locked="0"/>
    </xf>
    <xf numFmtId="0" fontId="2" fillId="0" borderId="5" xfId="1" applyFont="1" applyFill="1" applyBorder="1" applyAlignment="1" applyProtection="1">
      <alignment horizontal="center"/>
      <protection locked="0"/>
    </xf>
    <xf numFmtId="0" fontId="2" fillId="0" borderId="24" xfId="1" applyFont="1" applyFill="1" applyBorder="1" applyAlignment="1" applyProtection="1">
      <alignment horizontal="center"/>
      <protection locked="0"/>
    </xf>
    <xf numFmtId="0" fontId="2" fillId="0" borderId="24" xfId="1" applyFont="1" applyFill="1" applyBorder="1" applyAlignment="1" applyProtection="1">
      <alignment horizontal="left"/>
      <protection locked="0"/>
    </xf>
    <xf numFmtId="0" fontId="2" fillId="0" borderId="46" xfId="1" applyFont="1" applyFill="1" applyBorder="1" applyAlignment="1" applyProtection="1">
      <alignment horizontal="center"/>
      <protection locked="0"/>
    </xf>
    <xf numFmtId="0" fontId="2" fillId="0" borderId="31" xfId="1" applyFont="1" applyFill="1" applyBorder="1" applyAlignment="1" applyProtection="1">
      <alignment horizontal="center"/>
      <protection locked="0"/>
    </xf>
    <xf numFmtId="0" fontId="2" fillId="0" borderId="31" xfId="1" applyFont="1" applyFill="1" applyBorder="1" applyAlignment="1" applyProtection="1">
      <alignment horizontal="left"/>
      <protection locked="0"/>
    </xf>
    <xf numFmtId="0" fontId="7" fillId="0" borderId="58" xfId="1" applyFont="1" applyFill="1" applyBorder="1" applyAlignment="1" applyProtection="1">
      <alignment horizontal="center"/>
      <protection locked="0"/>
    </xf>
    <xf numFmtId="0" fontId="7" fillId="0" borderId="30" xfId="1" applyFont="1" applyFill="1" applyBorder="1" applyAlignment="1" applyProtection="1">
      <alignment horizontal="left"/>
      <protection locked="0"/>
    </xf>
    <xf numFmtId="0" fontId="7" fillId="0" borderId="22" xfId="1" applyFont="1" applyFill="1" applyBorder="1" applyAlignment="1" applyProtection="1">
      <alignment horizontal="center" vertical="center"/>
      <protection locked="0"/>
    </xf>
    <xf numFmtId="0" fontId="7" fillId="0" borderId="23" xfId="1" applyFont="1" applyFill="1" applyBorder="1" applyAlignment="1" applyProtection="1">
      <alignment horizontal="center" vertical="center"/>
      <protection locked="0"/>
    </xf>
    <xf numFmtId="0" fontId="7" fillId="0" borderId="23" xfId="1" applyFont="1" applyFill="1" applyBorder="1" applyAlignment="1" applyProtection="1">
      <alignment horizontal="left" vertical="center"/>
      <protection locked="0"/>
    </xf>
    <xf numFmtId="0" fontId="7" fillId="0" borderId="32" xfId="1" applyFont="1" applyFill="1" applyBorder="1" applyAlignment="1" applyProtection="1">
      <alignment horizontal="center"/>
      <protection locked="0"/>
    </xf>
    <xf numFmtId="0" fontId="7" fillId="0" borderId="32" xfId="1" applyFont="1" applyFill="1" applyBorder="1" applyAlignment="1" applyProtection="1">
      <alignment horizontal="left"/>
      <protection locked="0"/>
    </xf>
    <xf numFmtId="0" fontId="7" fillId="0" borderId="22" xfId="1" applyFont="1" applyFill="1" applyBorder="1" applyAlignment="1" applyProtection="1">
      <alignment horizontal="center" vertical="center" shrinkToFit="1"/>
      <protection locked="0"/>
    </xf>
    <xf numFmtId="0" fontId="7" fillId="0" borderId="23" xfId="1" applyFont="1" applyFill="1" applyBorder="1" applyAlignment="1" applyProtection="1">
      <alignment horizontal="center" vertical="center" shrinkToFit="1"/>
      <protection locked="0"/>
    </xf>
    <xf numFmtId="0" fontId="7" fillId="0" borderId="23" xfId="1" applyFont="1" applyFill="1" applyBorder="1" applyAlignment="1" applyProtection="1">
      <alignment horizontal="left" vertical="center" shrinkToFit="1"/>
      <protection locked="0"/>
    </xf>
    <xf numFmtId="0" fontId="4" fillId="0" borderId="23" xfId="1" applyFont="1" applyFill="1" applyBorder="1" applyAlignment="1">
      <alignment vertical="center"/>
    </xf>
    <xf numFmtId="0" fontId="4" fillId="0" borderId="2" xfId="1" applyFont="1" applyFill="1" applyBorder="1" applyAlignment="1">
      <alignment vertical="center" wrapText="1"/>
    </xf>
    <xf numFmtId="0" fontId="2" fillId="0" borderId="23" xfId="1" applyFont="1" applyBorder="1"/>
    <xf numFmtId="0" fontId="2" fillId="0" borderId="0" xfId="1" applyFont="1" applyFill="1" applyAlignment="1">
      <alignment wrapText="1"/>
    </xf>
    <xf numFmtId="1" fontId="2" fillId="0" borderId="0" xfId="1" applyNumberFormat="1" applyFont="1" applyFill="1" applyAlignment="1">
      <alignment horizontal="center" wrapText="1"/>
    </xf>
    <xf numFmtId="0" fontId="2" fillId="0" borderId="0" xfId="1" applyFont="1" applyFill="1" applyAlignment="1">
      <alignment horizontal="left" vertical="center" wrapText="1"/>
    </xf>
    <xf numFmtId="0" fontId="2" fillId="0" borderId="0" xfId="1" applyFont="1" applyFill="1" applyBorder="1"/>
    <xf numFmtId="0" fontId="3" fillId="0" borderId="0" xfId="1" applyFont="1" applyFill="1" applyBorder="1" applyAlignment="1">
      <alignment horizontal="center" vertical="center"/>
    </xf>
    <xf numFmtId="0" fontId="26" fillId="0" borderId="0" xfId="1" applyFont="1" applyFill="1" applyBorder="1" applyAlignment="1">
      <alignment horizontal="center"/>
    </xf>
    <xf numFmtId="0" fontId="1" fillId="0" borderId="0" xfId="1" applyFont="1" applyFill="1" applyBorder="1" applyAlignment="1">
      <alignment horizontal="left" vertical="center"/>
    </xf>
    <xf numFmtId="0" fontId="2" fillId="0" borderId="0" xfId="1" applyFont="1" applyAlignment="1">
      <alignment vertical="center"/>
    </xf>
    <xf numFmtId="0" fontId="2" fillId="0" borderId="0" xfId="1" applyFont="1" applyBorder="1" applyAlignment="1">
      <alignment vertical="center"/>
    </xf>
    <xf numFmtId="0" fontId="2" fillId="0" borderId="3" xfId="1" applyFont="1" applyFill="1" applyBorder="1" applyAlignment="1">
      <alignment vertical="center"/>
    </xf>
    <xf numFmtId="0" fontId="25" fillId="0" borderId="84" xfId="1" applyFont="1" applyFill="1" applyBorder="1" applyAlignment="1">
      <alignment horizontal="center" vertical="center" wrapText="1"/>
    </xf>
    <xf numFmtId="0" fontId="25" fillId="0" borderId="85" xfId="1" applyFont="1" applyFill="1" applyBorder="1" applyAlignment="1">
      <alignment horizontal="center" vertical="center" wrapText="1"/>
    </xf>
    <xf numFmtId="0" fontId="2"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Border="1" applyAlignment="1" applyProtection="1">
      <alignment horizontal="center" vertical="center"/>
      <protection locked="0"/>
    </xf>
    <xf numFmtId="0" fontId="13" fillId="0" borderId="0" xfId="1" applyFill="1" applyBorder="1" applyAlignment="1" applyProtection="1">
      <alignment vertical="center"/>
      <protection locked="0"/>
    </xf>
    <xf numFmtId="49" fontId="24" fillId="0" borderId="1" xfId="1" applyNumberFormat="1" applyFont="1" applyFill="1" applyBorder="1" applyAlignment="1" applyProtection="1">
      <alignment horizontal="center" vertical="center"/>
      <protection locked="0"/>
    </xf>
    <xf numFmtId="0" fontId="1" fillId="0" borderId="1" xfId="1" applyFont="1" applyFill="1" applyBorder="1" applyAlignment="1">
      <alignment vertical="center"/>
    </xf>
    <xf numFmtId="0" fontId="13" fillId="0" borderId="0" xfId="1"/>
    <xf numFmtId="0" fontId="13" fillId="0" borderId="0" xfId="1" applyBorder="1"/>
    <xf numFmtId="0" fontId="13" fillId="0" borderId="68" xfId="1" applyFont="1" applyFill="1" applyBorder="1" applyAlignment="1">
      <alignment horizontal="center" vertical="center" wrapText="1"/>
    </xf>
    <xf numFmtId="0" fontId="2" fillId="0" borderId="33"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25" xfId="0" applyFont="1" applyBorder="1" applyAlignment="1">
      <alignment vertical="center"/>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2" fillId="0" borderId="24" xfId="0" applyFont="1" applyBorder="1"/>
    <xf numFmtId="0" fontId="2" fillId="0" borderId="30" xfId="0" applyFont="1" applyBorder="1"/>
    <xf numFmtId="0" fontId="2" fillId="0" borderId="31" xfId="0" applyFont="1" applyBorder="1"/>
    <xf numFmtId="0" fontId="2" fillId="0" borderId="0" xfId="0" applyFont="1" applyAlignment="1" applyProtection="1">
      <alignment horizontal="center"/>
      <protection locked="0"/>
    </xf>
    <xf numFmtId="0" fontId="2" fillId="0" borderId="30" xfId="0" applyFont="1" applyBorder="1" applyAlignment="1">
      <alignment horizontal="center"/>
    </xf>
    <xf numFmtId="0" fontId="2" fillId="0" borderId="25" xfId="0" applyFont="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7" xfId="0" applyFont="1" applyBorder="1" applyAlignment="1">
      <alignment horizontal="left" vertical="center" wrapText="1"/>
    </xf>
    <xf numFmtId="164" fontId="1" fillId="4" borderId="23" xfId="0" applyNumberFormat="1" applyFont="1" applyFill="1" applyBorder="1" applyAlignment="1">
      <alignment horizontal="center" vertical="center"/>
    </xf>
    <xf numFmtId="164" fontId="1" fillId="4" borderId="24" xfId="0" applyNumberFormat="1" applyFont="1" applyFill="1" applyBorder="1" applyAlignment="1">
      <alignment horizontal="center" vertical="center"/>
    </xf>
    <xf numFmtId="164" fontId="1" fillId="4" borderId="27" xfId="0" applyNumberFormat="1" applyFont="1" applyFill="1" applyBorder="1" applyAlignment="1">
      <alignment horizontal="center" vertical="center"/>
    </xf>
    <xf numFmtId="1" fontId="1" fillId="4" borderId="23"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1" fillId="4" borderId="27" xfId="0" applyNumberFormat="1" applyFont="1" applyFill="1" applyBorder="1" applyAlignment="1">
      <alignment horizontal="center" vertical="center"/>
    </xf>
    <xf numFmtId="1" fontId="1" fillId="2" borderId="23"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 fillId="2" borderId="27" xfId="0" applyNumberFormat="1" applyFont="1" applyFill="1" applyBorder="1" applyAlignment="1" applyProtection="1">
      <alignment horizontal="center" vertical="center"/>
      <protection locked="0"/>
    </xf>
    <xf numFmtId="0" fontId="1" fillId="0" borderId="24" xfId="0" applyFont="1" applyBorder="1" applyAlignment="1">
      <alignment vertical="center"/>
    </xf>
    <xf numFmtId="0" fontId="1" fillId="0" borderId="27" xfId="0" applyFont="1" applyBorder="1" applyAlignment="1">
      <alignment vertical="center"/>
    </xf>
    <xf numFmtId="0" fontId="1" fillId="0" borderId="5" xfId="0" applyFont="1" applyBorder="1" applyAlignment="1">
      <alignment horizontal="left" vertical="center" wrapText="1"/>
    </xf>
    <xf numFmtId="1" fontId="1" fillId="5" borderId="5" xfId="0" applyNumberFormat="1" applyFont="1" applyFill="1" applyBorder="1" applyAlignment="1">
      <alignment horizontal="center" vertical="center"/>
    </xf>
    <xf numFmtId="1" fontId="1" fillId="5" borderId="25" xfId="0" applyNumberFormat="1" applyFont="1" applyFill="1" applyBorder="1" applyAlignment="1">
      <alignment horizontal="center" vertical="center"/>
    </xf>
    <xf numFmtId="1" fontId="1" fillId="2" borderId="53" xfId="0" applyNumberFormat="1" applyFont="1" applyFill="1" applyBorder="1" applyAlignment="1" applyProtection="1">
      <alignment horizontal="center" vertical="center"/>
      <protection locked="0"/>
    </xf>
    <xf numFmtId="1" fontId="1" fillId="2" borderId="54" xfId="0" applyNumberFormat="1" applyFont="1" applyFill="1" applyBorder="1" applyAlignment="1" applyProtection="1">
      <alignment horizontal="center" vertical="center"/>
      <protection locked="0"/>
    </xf>
    <xf numFmtId="0" fontId="2" fillId="0" borderId="58" xfId="0" applyFont="1" applyFill="1" applyBorder="1" applyAlignment="1" applyProtection="1">
      <alignment horizontal="left" vertical="center" wrapText="1"/>
      <protection locked="0"/>
    </xf>
    <xf numFmtId="0" fontId="2" fillId="0" borderId="48"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46"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1" fontId="1" fillId="2" borderId="23" xfId="0" applyNumberFormat="1" applyFont="1" applyFill="1" applyBorder="1" applyAlignment="1" applyProtection="1">
      <alignment horizontal="center" vertical="center" wrapText="1"/>
      <protection locked="0"/>
    </xf>
    <xf numFmtId="1" fontId="1" fillId="2" borderId="24"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wrapText="1"/>
      <protection locked="0"/>
    </xf>
    <xf numFmtId="1" fontId="2" fillId="0" borderId="22" xfId="0" applyNumberFormat="1" applyFont="1" applyFill="1" applyBorder="1" applyAlignment="1" applyProtection="1">
      <alignment horizontal="left" vertical="center" wrapText="1"/>
      <protection locked="0"/>
    </xf>
    <xf numFmtId="1" fontId="2" fillId="0" borderId="12" xfId="0" applyNumberFormat="1" applyFont="1" applyFill="1" applyBorder="1" applyAlignment="1" applyProtection="1">
      <alignment horizontal="left" vertical="center" wrapText="1"/>
      <protection locked="0"/>
    </xf>
    <xf numFmtId="1" fontId="2" fillId="0" borderId="5" xfId="0" applyNumberFormat="1" applyFont="1" applyFill="1" applyBorder="1" applyAlignment="1" applyProtection="1">
      <alignment horizontal="left" vertical="center" wrapText="1"/>
      <protection locked="0"/>
    </xf>
    <xf numFmtId="1" fontId="2" fillId="0" borderId="6" xfId="0" applyNumberFormat="1" applyFont="1" applyFill="1" applyBorder="1" applyAlignment="1" applyProtection="1">
      <alignment horizontal="left" vertical="center" wrapText="1"/>
      <protection locked="0"/>
    </xf>
    <xf numFmtId="1" fontId="2" fillId="0" borderId="25" xfId="0" applyNumberFormat="1" applyFont="1" applyFill="1" applyBorder="1" applyAlignment="1" applyProtection="1">
      <alignment horizontal="left" vertical="center" wrapText="1"/>
      <protection locked="0"/>
    </xf>
    <xf numFmtId="1" fontId="2" fillId="0" borderId="26" xfId="0" applyNumberFormat="1" applyFont="1" applyFill="1" applyBorder="1" applyAlignment="1" applyProtection="1">
      <alignment horizontal="left" vertical="center" wrapText="1"/>
      <protection locked="0"/>
    </xf>
    <xf numFmtId="1" fontId="1" fillId="0" borderId="2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0" borderId="25" xfId="0" applyNumberFormat="1" applyFont="1" applyBorder="1" applyAlignment="1">
      <alignment horizontal="center" vertical="center" wrapText="1"/>
    </xf>
    <xf numFmtId="1" fontId="1" fillId="0" borderId="26" xfId="0" applyNumberFormat="1" applyFont="1" applyBorder="1" applyAlignment="1">
      <alignment horizontal="center" vertical="center" wrapText="1"/>
    </xf>
    <xf numFmtId="1" fontId="2" fillId="0" borderId="11" xfId="0" applyNumberFormat="1" applyFont="1" applyFill="1" applyBorder="1" applyAlignment="1" applyProtection="1">
      <alignment horizontal="left" vertical="center" wrapText="1"/>
      <protection locked="0"/>
    </xf>
    <xf numFmtId="1" fontId="2" fillId="0" borderId="36" xfId="0" applyNumberFormat="1" applyFont="1" applyFill="1" applyBorder="1" applyAlignment="1" applyProtection="1">
      <alignment horizontal="left" vertical="center" wrapText="1"/>
      <protection locked="0"/>
    </xf>
    <xf numFmtId="1" fontId="2" fillId="0" borderId="44" xfId="0" applyNumberFormat="1" applyFont="1" applyFill="1" applyBorder="1" applyAlignment="1" applyProtection="1">
      <alignment horizontal="left" vertical="center" wrapText="1"/>
      <protection locked="0"/>
    </xf>
    <xf numFmtId="1" fontId="2" fillId="0" borderId="49" xfId="0" applyNumberFormat="1" applyFont="1" applyFill="1" applyBorder="1" applyAlignment="1" applyProtection="1">
      <alignment horizontal="left" vertical="center" wrapText="1"/>
      <protection locked="0"/>
    </xf>
    <xf numFmtId="1" fontId="2" fillId="0" borderId="50" xfId="0" applyNumberFormat="1" applyFont="1" applyFill="1" applyBorder="1" applyAlignment="1" applyProtection="1">
      <alignment horizontal="left" vertical="center" wrapText="1"/>
      <protection locked="0"/>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7" xfId="0" applyFont="1" applyBorder="1" applyAlignment="1">
      <alignment vertical="center" wrapText="1"/>
    </xf>
    <xf numFmtId="0" fontId="1" fillId="0" borderId="22" xfId="0" applyFont="1" applyBorder="1" applyAlignment="1">
      <alignment horizontal="left" vertical="center" wrapText="1"/>
    </xf>
    <xf numFmtId="0" fontId="1" fillId="0" borderId="25" xfId="0" applyFont="1" applyBorder="1" applyAlignment="1">
      <alignment horizontal="left" vertical="center" wrapText="1"/>
    </xf>
    <xf numFmtId="1" fontId="1" fillId="4" borderId="23" xfId="0" applyNumberFormat="1" applyFont="1" applyFill="1" applyBorder="1" applyAlignment="1">
      <alignment horizontal="center" vertical="center" wrapText="1"/>
    </xf>
    <xf numFmtId="1" fontId="1" fillId="4" borderId="24" xfId="0" applyNumberFormat="1" applyFont="1" applyFill="1" applyBorder="1" applyAlignment="1">
      <alignment horizontal="center" vertical="center" wrapText="1"/>
    </xf>
    <xf numFmtId="1" fontId="1" fillId="4" borderId="27" xfId="0" applyNumberFormat="1" applyFont="1" applyFill="1" applyBorder="1" applyAlignment="1">
      <alignment horizontal="center" vertical="center" wrapText="1"/>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49" xfId="0" applyFont="1" applyFill="1" applyBorder="1" applyAlignment="1" applyProtection="1">
      <alignment horizontal="left" vertical="center" wrapText="1"/>
      <protection locked="0"/>
    </xf>
    <xf numFmtId="0" fontId="2" fillId="0" borderId="50" xfId="0" applyFont="1" applyFill="1" applyBorder="1" applyAlignment="1" applyProtection="1">
      <alignment horizontal="left" vertical="center" wrapText="1"/>
      <protection locked="0"/>
    </xf>
    <xf numFmtId="1" fontId="1" fillId="5" borderId="22" xfId="0" applyNumberFormat="1" applyFont="1" applyFill="1" applyBorder="1" applyAlignment="1">
      <alignment horizontal="center" vertical="center"/>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1" fontId="1" fillId="5" borderId="22" xfId="0" applyNumberFormat="1" applyFont="1" applyFill="1" applyBorder="1" applyAlignment="1" applyProtection="1">
      <alignment horizontal="center" vertical="center"/>
      <protection locked="0"/>
    </xf>
    <xf numFmtId="1" fontId="1" fillId="5" borderId="5" xfId="0" applyNumberFormat="1" applyFont="1" applyFill="1" applyBorder="1" applyAlignment="1" applyProtection="1">
      <alignment horizontal="center" vertical="center"/>
      <protection locked="0"/>
    </xf>
    <xf numFmtId="1" fontId="1" fillId="2" borderId="52" xfId="0" applyNumberFormat="1"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2" fillId="0" borderId="3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2" fillId="0" borderId="23"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 fillId="0" borderId="1" xfId="0" applyFont="1" applyBorder="1" applyAlignment="1">
      <alignment horizontal="center" vertical="center"/>
    </xf>
    <xf numFmtId="0" fontId="2" fillId="0" borderId="23"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 fillId="0" borderId="24" xfId="0" applyFont="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 fillId="0" borderId="2" xfId="0" applyFont="1" applyBorder="1" applyAlignment="1">
      <alignment horizontal="left" vertical="center"/>
    </xf>
    <xf numFmtId="0" fontId="2" fillId="0" borderId="4" xfId="0" applyFont="1" applyBorder="1" applyAlignment="1">
      <alignment vertical="center"/>
    </xf>
    <xf numFmtId="17" fontId="14" fillId="2" borderId="2" xfId="0" applyNumberFormat="1"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wrapText="1"/>
    </xf>
    <xf numFmtId="0" fontId="2" fillId="0" borderId="2" xfId="0" applyFont="1" applyBorder="1" applyAlignment="1">
      <alignment horizontal="left" vertical="center"/>
    </xf>
    <xf numFmtId="1" fontId="1" fillId="4" borderId="7" xfId="0" applyNumberFormat="1" applyFont="1" applyFill="1" applyBorder="1" applyAlignment="1" applyProtection="1">
      <alignment horizontal="center" vertical="center"/>
    </xf>
    <xf numFmtId="1" fontId="1" fillId="4" borderId="10" xfId="0" applyNumberFormat="1" applyFont="1" applyFill="1" applyBorder="1" applyAlignment="1" applyProtection="1">
      <alignment horizontal="center" vertical="center"/>
    </xf>
    <xf numFmtId="1" fontId="1" fillId="4" borderId="8" xfId="0" applyNumberFormat="1" applyFont="1" applyFill="1" applyBorder="1" applyAlignment="1" applyProtection="1">
      <alignment horizontal="center" vertical="center"/>
    </xf>
    <xf numFmtId="0" fontId="2" fillId="3" borderId="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1" fontId="1" fillId="2" borderId="17" xfId="0" applyNumberFormat="1" applyFont="1" applyFill="1" applyBorder="1" applyAlignment="1" applyProtection="1">
      <alignment horizontal="center" vertical="center"/>
      <protection locked="0"/>
    </xf>
    <xf numFmtId="1" fontId="1" fillId="2" borderId="18" xfId="0" applyNumberFormat="1" applyFont="1" applyFill="1" applyBorder="1" applyAlignment="1" applyProtection="1">
      <alignment horizontal="center" vertical="center"/>
      <protection locked="0"/>
    </xf>
    <xf numFmtId="1" fontId="1" fillId="2" borderId="19" xfId="0" applyNumberFormat="1" applyFont="1" applyFill="1" applyBorder="1" applyAlignment="1" applyProtection="1">
      <alignment horizontal="center" vertical="center"/>
      <protection locked="0"/>
    </xf>
    <xf numFmtId="0" fontId="1" fillId="0" borderId="22" xfId="0" applyFont="1" applyBorder="1" applyAlignment="1">
      <alignment vertical="center" wrapText="1"/>
    </xf>
    <xf numFmtId="0" fontId="2" fillId="0" borderId="12" xfId="0" applyFont="1" applyBorder="1" applyAlignment="1">
      <alignment vertical="center"/>
    </xf>
    <xf numFmtId="0" fontId="1" fillId="0" borderId="5" xfId="0" applyFont="1" applyBorder="1" applyAlignment="1">
      <alignment vertical="center" wrapText="1"/>
    </xf>
    <xf numFmtId="0" fontId="2" fillId="0" borderId="6"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1" fontId="1" fillId="0" borderId="11"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1" fontId="2" fillId="0" borderId="5"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0" fontId="1" fillId="0" borderId="23" xfId="0" applyFont="1" applyBorder="1" applyAlignment="1">
      <alignmen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7" xfId="0" applyFont="1" applyBorder="1" applyAlignment="1">
      <alignment horizontal="left" vertical="center"/>
    </xf>
    <xf numFmtId="0" fontId="2" fillId="6" borderId="30"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protection locked="0"/>
    </xf>
    <xf numFmtId="0" fontId="2" fillId="6" borderId="29" xfId="0" applyFont="1" applyFill="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1" fontId="1" fillId="5" borderId="38" xfId="0" applyNumberFormat="1" applyFont="1" applyFill="1" applyBorder="1" applyAlignment="1">
      <alignment horizontal="center" vertical="center"/>
    </xf>
    <xf numFmtId="1" fontId="1" fillId="5" borderId="39" xfId="0" applyNumberFormat="1" applyFont="1" applyFill="1" applyBorder="1" applyAlignment="1">
      <alignment horizontal="center" vertical="center"/>
    </xf>
    <xf numFmtId="1" fontId="1" fillId="0" borderId="39" xfId="0" applyNumberFormat="1" applyFont="1" applyBorder="1" applyAlignment="1">
      <alignment horizontal="center" vertical="center"/>
    </xf>
    <xf numFmtId="1" fontId="1" fillId="0" borderId="40" xfId="0" applyNumberFormat="1" applyFont="1" applyBorder="1" applyAlignment="1">
      <alignment horizontal="center" vertical="center"/>
    </xf>
    <xf numFmtId="1" fontId="1" fillId="5" borderId="23" xfId="0" applyNumberFormat="1" applyFont="1" applyFill="1" applyBorder="1" applyAlignment="1" applyProtection="1">
      <alignment horizontal="right" vertical="center"/>
      <protection locked="0"/>
    </xf>
    <xf numFmtId="1" fontId="1" fillId="5" borderId="24" xfId="0" applyNumberFormat="1" applyFont="1" applyFill="1" applyBorder="1" applyAlignment="1" applyProtection="1">
      <alignment horizontal="right" vertical="center"/>
      <protection locked="0"/>
    </xf>
    <xf numFmtId="1" fontId="1" fillId="2" borderId="12"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6" xfId="0" applyNumberFormat="1" applyFont="1" applyFill="1" applyBorder="1" applyAlignment="1" applyProtection="1">
      <alignment horizontal="center" vertical="center"/>
      <protection locked="0"/>
    </xf>
    <xf numFmtId="0" fontId="1" fillId="0" borderId="2" xfId="0" applyFont="1" applyFill="1" applyBorder="1" applyAlignment="1">
      <alignment vertical="center" wrapText="1"/>
    </xf>
    <xf numFmtId="0" fontId="1" fillId="0" borderId="3" xfId="0" applyFont="1" applyFill="1" applyBorder="1" applyAlignment="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1" fontId="2" fillId="0" borderId="0" xfId="0" applyNumberFormat="1" applyFont="1" applyFill="1" applyBorder="1" applyAlignment="1" applyProtection="1">
      <alignment horizontal="left" vertical="center" wrapText="1"/>
      <protection locked="0"/>
    </xf>
    <xf numFmtId="0" fontId="10" fillId="0" borderId="49" xfId="0" applyFont="1" applyFill="1" applyBorder="1" applyAlignment="1" applyProtection="1">
      <alignment horizontal="left" vertical="center" wrapText="1"/>
      <protection locked="0"/>
    </xf>
    <xf numFmtId="0" fontId="10" fillId="0" borderId="50" xfId="0" applyFont="1" applyFill="1" applyBorder="1" applyAlignment="1" applyProtection="1">
      <alignment horizontal="left" vertical="center" wrapText="1"/>
      <protection locked="0"/>
    </xf>
    <xf numFmtId="0" fontId="14" fillId="0" borderId="12" xfId="0" applyFont="1" applyBorder="1" applyAlignment="1">
      <alignment vertical="center"/>
    </xf>
    <xf numFmtId="0" fontId="14" fillId="0" borderId="25" xfId="0" applyFont="1" applyBorder="1" applyAlignment="1">
      <alignment vertical="center"/>
    </xf>
    <xf numFmtId="0" fontId="14" fillId="0" borderId="26" xfId="0" applyFont="1" applyBorder="1" applyAlignment="1">
      <alignment vertical="center"/>
    </xf>
    <xf numFmtId="1" fontId="1" fillId="0" borderId="33" xfId="0" applyNumberFormat="1" applyFont="1" applyBorder="1" applyAlignment="1">
      <alignment horizontal="center" vertical="center" wrapText="1"/>
    </xf>
    <xf numFmtId="1" fontId="1" fillId="0" borderId="34" xfId="0" applyNumberFormat="1" applyFont="1" applyBorder="1" applyAlignment="1">
      <alignment horizontal="center" vertical="center" wrapText="1"/>
    </xf>
    <xf numFmtId="0" fontId="2" fillId="0" borderId="58"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12" fillId="0" borderId="46" xfId="0" applyFont="1" applyFill="1" applyBorder="1" applyAlignment="1" applyProtection="1">
      <alignment horizontal="left" vertical="center"/>
      <protection locked="0"/>
    </xf>
    <xf numFmtId="0" fontId="12" fillId="0" borderId="47"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1" fillId="0" borderId="12"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1" fontId="1" fillId="5" borderId="25"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0" fontId="2" fillId="0" borderId="45" xfId="0" applyFont="1" applyBorder="1" applyAlignment="1" applyProtection="1">
      <alignment horizontal="left" vertical="center"/>
      <protection locked="0"/>
    </xf>
    <xf numFmtId="0" fontId="12" fillId="6" borderId="46" xfId="0" applyFont="1" applyFill="1" applyBorder="1" applyAlignment="1" applyProtection="1">
      <alignment horizontal="left" vertical="center"/>
      <protection locked="0"/>
    </xf>
    <xf numFmtId="0" fontId="12" fillId="6" borderId="47" xfId="0" applyFont="1" applyFill="1" applyBorder="1" applyAlignment="1" applyProtection="1">
      <alignment horizontal="left" vertical="center"/>
      <protection locked="0"/>
    </xf>
    <xf numFmtId="0" fontId="1" fillId="0" borderId="25" xfId="0" applyFont="1" applyFill="1" applyBorder="1" applyAlignment="1">
      <alignment vertical="center" wrapText="1"/>
    </xf>
    <xf numFmtId="0" fontId="1" fillId="0" borderId="35" xfId="0" applyFont="1" applyFill="1" applyBorder="1" applyAlignment="1">
      <alignment vertical="center"/>
    </xf>
    <xf numFmtId="0" fontId="2" fillId="0" borderId="3" xfId="0" applyFont="1" applyFill="1" applyBorder="1" applyAlignment="1">
      <alignment horizontal="right" vertical="center"/>
    </xf>
    <xf numFmtId="0" fontId="2" fillId="0" borderId="33"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1" fillId="0" borderId="12" xfId="0" applyFont="1" applyBorder="1" applyAlignment="1">
      <alignment vertical="center" wrapText="1"/>
    </xf>
    <xf numFmtId="0" fontId="1" fillId="0" borderId="6"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2" fillId="0" borderId="36"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1" fontId="2" fillId="0" borderId="48"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1" fontId="1" fillId="0" borderId="1" xfId="0" applyNumberFormat="1" applyFont="1" applyBorder="1" applyAlignment="1">
      <alignment horizontal="center" vertical="center" wrapText="1"/>
    </xf>
    <xf numFmtId="1" fontId="2" fillId="0" borderId="55" xfId="0" applyNumberFormat="1" applyFont="1" applyBorder="1" applyAlignment="1">
      <alignment horizontal="center" vertical="center" wrapText="1"/>
    </xf>
    <xf numFmtId="1" fontId="2" fillId="0" borderId="56" xfId="0" applyNumberFormat="1" applyFont="1" applyBorder="1" applyAlignment="1">
      <alignment horizontal="center" vertical="center" wrapText="1"/>
    </xf>
    <xf numFmtId="0" fontId="2" fillId="0" borderId="49"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1" fontId="14"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 fontId="1" fillId="2" borderId="7" xfId="0" applyNumberFormat="1" applyFont="1" applyFill="1" applyBorder="1" applyAlignment="1" applyProtection="1">
      <alignment horizontal="center" vertical="center"/>
      <protection locked="0"/>
    </xf>
    <xf numFmtId="1" fontId="1" fillId="2" borderId="8" xfId="0" applyNumberFormat="1" applyFont="1" applyFill="1" applyBorder="1" applyAlignment="1" applyProtection="1">
      <alignment horizontal="center" vertical="center"/>
      <protection locked="0"/>
    </xf>
    <xf numFmtId="1" fontId="2" fillId="0" borderId="34" xfId="0" applyNumberFormat="1" applyFont="1" applyBorder="1" applyAlignment="1">
      <alignment horizontal="center" vertical="center" wrapText="1"/>
    </xf>
    <xf numFmtId="1" fontId="1" fillId="2" borderId="11" xfId="0" applyNumberFormat="1" applyFont="1" applyFill="1" applyBorder="1" applyAlignment="1" applyProtection="1">
      <alignment horizontal="center" vertical="center"/>
      <protection locked="0"/>
    </xf>
    <xf numFmtId="1" fontId="1" fillId="2" borderId="59" xfId="0" applyNumberFormat="1" applyFont="1" applyFill="1" applyBorder="1" applyAlignment="1" applyProtection="1">
      <alignment horizontal="center" vertical="center"/>
      <protection locked="0"/>
    </xf>
    <xf numFmtId="1" fontId="1" fillId="2" borderId="60" xfId="0" applyNumberFormat="1" applyFont="1" applyFill="1" applyBorder="1" applyAlignment="1" applyProtection="1">
      <alignment horizontal="center" vertical="center"/>
      <protection locked="0"/>
    </xf>
    <xf numFmtId="1" fontId="1" fillId="2" borderId="61" xfId="0" applyNumberFormat="1" applyFont="1" applyFill="1" applyBorder="1" applyAlignment="1" applyProtection="1">
      <alignment horizontal="center" vertical="center"/>
      <protection locked="0"/>
    </xf>
    <xf numFmtId="0" fontId="1" fillId="0" borderId="23" xfId="0" applyFont="1" applyFill="1" applyBorder="1" applyAlignment="1">
      <alignment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 fontId="1" fillId="5" borderId="23" xfId="0" applyNumberFormat="1" applyFont="1" applyFill="1" applyBorder="1" applyAlignment="1">
      <alignment horizontal="center" vertical="center"/>
    </xf>
    <xf numFmtId="1" fontId="1" fillId="0" borderId="24"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5" borderId="24" xfId="0" applyNumberFormat="1" applyFont="1" applyFill="1" applyBorder="1" applyAlignment="1">
      <alignment horizontal="center" vertical="center"/>
    </xf>
    <xf numFmtId="1" fontId="1" fillId="5" borderId="27" xfId="0" applyNumberFormat="1" applyFont="1" applyFill="1" applyBorder="1" applyAlignment="1">
      <alignment horizontal="center" vertical="center"/>
    </xf>
    <xf numFmtId="1" fontId="1" fillId="2" borderId="22" xfId="0" applyNumberFormat="1" applyFont="1" applyFill="1" applyBorder="1" applyAlignment="1" applyProtection="1">
      <alignment horizontal="center" vertical="center"/>
      <protection locked="0"/>
    </xf>
    <xf numFmtId="1" fontId="1" fillId="2" borderId="5"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0" fontId="1" fillId="0" borderId="2" xfId="0" applyFont="1" applyBorder="1" applyAlignment="1">
      <alignment vertical="center" wrapText="1"/>
    </xf>
    <xf numFmtId="0" fontId="1" fillId="0" borderId="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1" fontId="12" fillId="5" borderId="5" xfId="0" applyNumberFormat="1" applyFont="1" applyFill="1" applyBorder="1" applyAlignment="1">
      <alignment horizontal="center" vertical="center"/>
    </xf>
    <xf numFmtId="1" fontId="12" fillId="5" borderId="25" xfId="0" applyNumberFormat="1" applyFont="1" applyFill="1" applyBorder="1" applyAlignment="1">
      <alignment horizontal="center" vertical="center"/>
    </xf>
    <xf numFmtId="0" fontId="1" fillId="0" borderId="23"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1" fillId="0" borderId="23"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12"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4" xfId="0" applyFont="1" applyBorder="1" applyAlignment="1" applyProtection="1">
      <alignment vertical="center"/>
      <protection locked="0"/>
    </xf>
    <xf numFmtId="0" fontId="1" fillId="0" borderId="24" xfId="0" applyFont="1" applyBorder="1" applyAlignment="1" applyProtection="1">
      <alignment vertical="center" wrapText="1"/>
      <protection locked="0"/>
    </xf>
    <xf numFmtId="0" fontId="1" fillId="0" borderId="0" xfId="0" applyFont="1" applyBorder="1" applyAlignment="1">
      <alignment vertical="center"/>
    </xf>
    <xf numFmtId="0" fontId="1" fillId="0" borderId="0" xfId="0" applyFont="1" applyBorder="1" applyAlignment="1">
      <alignment vertical="center" wrapText="1"/>
    </xf>
    <xf numFmtId="0" fontId="14" fillId="0" borderId="24" xfId="0" applyFont="1" applyBorder="1" applyAlignment="1">
      <alignment vertical="center" wrapText="1"/>
    </xf>
    <xf numFmtId="0" fontId="14" fillId="0" borderId="27" xfId="0" applyFont="1" applyBorder="1" applyAlignment="1">
      <alignment vertical="center" wrapText="1"/>
    </xf>
    <xf numFmtId="0" fontId="14" fillId="0" borderId="5" xfId="0" applyFont="1" applyBorder="1" applyAlignment="1">
      <alignment vertical="center" wrapText="1"/>
    </xf>
    <xf numFmtId="0" fontId="14" fillId="0" borderId="25" xfId="0" applyFont="1" applyBorder="1" applyAlignment="1">
      <alignment vertical="center" wrapText="1"/>
    </xf>
    <xf numFmtId="1" fontId="1" fillId="2" borderId="11"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0" fontId="20" fillId="0" borderId="0" xfId="0" applyFont="1" applyAlignment="1">
      <alignment horizontal="center" vertical="center"/>
    </xf>
    <xf numFmtId="0" fontId="20" fillId="0" borderId="35" xfId="0" applyFont="1" applyBorder="1" applyAlignment="1">
      <alignment horizontal="center" vertical="center"/>
    </xf>
    <xf numFmtId="1" fontId="1" fillId="4" borderId="11"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56" xfId="0" applyFont="1" applyBorder="1" applyAlignment="1">
      <alignment horizontal="center" vertical="center" wrapText="1"/>
    </xf>
    <xf numFmtId="1" fontId="1" fillId="5" borderId="40" xfId="0" applyNumberFormat="1" applyFont="1" applyFill="1" applyBorder="1" applyAlignment="1">
      <alignment horizontal="center" vertical="center"/>
    </xf>
    <xf numFmtId="1" fontId="2" fillId="4" borderId="23" xfId="0" quotePrefix="1" applyNumberFormat="1" applyFont="1" applyFill="1" applyBorder="1" applyAlignment="1">
      <alignment horizontal="center" vertical="center" wrapText="1"/>
    </xf>
    <xf numFmtId="1" fontId="8" fillId="4" borderId="24" xfId="0" applyNumberFormat="1" applyFont="1" applyFill="1" applyBorder="1" applyAlignment="1">
      <alignment horizontal="center" vertical="center" wrapText="1"/>
    </xf>
    <xf numFmtId="1" fontId="8" fillId="4" borderId="27" xfId="0" applyNumberFormat="1" applyFont="1" applyFill="1" applyBorder="1" applyAlignment="1">
      <alignment horizontal="center" vertical="center" wrapText="1"/>
    </xf>
    <xf numFmtId="0" fontId="2" fillId="2" borderId="2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2" fillId="0" borderId="2" xfId="0" applyFont="1" applyBorder="1" applyAlignment="1">
      <alignment horizontal="left"/>
    </xf>
    <xf numFmtId="3" fontId="14" fillId="2" borderId="7" xfId="0" applyNumberFormat="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5" xfId="0" applyFont="1" applyBorder="1" applyAlignment="1">
      <alignment horizontal="center" wrapText="1"/>
    </xf>
    <xf numFmtId="0" fontId="14" fillId="0" borderId="0" xfId="0" applyFont="1" applyBorder="1" applyAlignment="1">
      <alignment horizontal="center"/>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2" fillId="0" borderId="4" xfId="0" applyFont="1" applyBorder="1"/>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 fillId="4" borderId="7" xfId="0" quotePrefix="1" applyFont="1" applyFill="1" applyBorder="1" applyAlignment="1" applyProtection="1">
      <alignment horizontal="center"/>
    </xf>
    <xf numFmtId="0" fontId="1" fillId="4" borderId="8" xfId="0" applyFont="1" applyFill="1" applyBorder="1" applyAlignment="1" applyProtection="1">
      <alignment horizontal="center"/>
    </xf>
    <xf numFmtId="0" fontId="14" fillId="2" borderId="7" xfId="0" applyFont="1" applyFill="1" applyBorder="1" applyAlignment="1" applyProtection="1">
      <alignment horizontal="center"/>
      <protection locked="0"/>
    </xf>
    <xf numFmtId="0" fontId="14" fillId="2" borderId="8" xfId="0" applyFont="1" applyFill="1" applyBorder="1" applyAlignment="1" applyProtection="1">
      <alignment horizontal="center"/>
      <protection locked="0"/>
    </xf>
    <xf numFmtId="0" fontId="1" fillId="0" borderId="33" xfId="0" applyFont="1" applyBorder="1" applyAlignment="1">
      <alignment horizontal="center" vertical="center" wrapText="1"/>
    </xf>
    <xf numFmtId="0" fontId="2" fillId="0" borderId="34" xfId="0" applyFont="1" applyBorder="1" applyAlignment="1">
      <alignment horizontal="center" vertical="center" wrapText="1"/>
    </xf>
    <xf numFmtId="1" fontId="2" fillId="4" borderId="24" xfId="0" quotePrefix="1" applyNumberFormat="1" applyFont="1" applyFill="1" applyBorder="1" applyAlignment="1">
      <alignment horizontal="center" vertical="center" wrapText="1"/>
    </xf>
    <xf numFmtId="1" fontId="2" fillId="4" borderId="27" xfId="0" quotePrefix="1" applyNumberFormat="1" applyFont="1" applyFill="1" applyBorder="1" applyAlignment="1">
      <alignment horizontal="center" vertical="center" wrapText="1"/>
    </xf>
    <xf numFmtId="0" fontId="1" fillId="0" borderId="24" xfId="0" applyFont="1" applyFill="1" applyBorder="1" applyAlignment="1">
      <alignment vertical="center" wrapText="1"/>
    </xf>
    <xf numFmtId="0" fontId="2" fillId="2" borderId="24" xfId="0" applyFont="1" applyFill="1" applyBorder="1" applyAlignment="1" applyProtection="1">
      <alignment horizontal="center" vertical="center"/>
      <protection locked="0"/>
    </xf>
    <xf numFmtId="0" fontId="2" fillId="6" borderId="23" xfId="0" applyFont="1" applyFill="1" applyBorder="1" applyAlignment="1" applyProtection="1">
      <alignment horizontal="center" vertical="center"/>
      <protection locked="0"/>
    </xf>
    <xf numFmtId="0" fontId="8" fillId="5"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center" vertical="center"/>
      <protection locked="0"/>
    </xf>
    <xf numFmtId="0" fontId="8" fillId="5" borderId="40"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2" fillId="5" borderId="22"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5" xfId="0" applyFont="1" applyFill="1" applyBorder="1" applyAlignment="1">
      <alignment horizontal="center" vertical="center"/>
    </xf>
    <xf numFmtId="0" fontId="2" fillId="2" borderId="5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1" fillId="0" borderId="2" xfId="0" applyFont="1" applyBorder="1" applyAlignment="1">
      <alignment vertical="top" wrapText="1"/>
    </xf>
    <xf numFmtId="0" fontId="1" fillId="0" borderId="3" xfId="0" applyFont="1" applyBorder="1" applyAlignment="1"/>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5" borderId="5" xfId="0" applyFont="1" applyFill="1" applyBorder="1" applyAlignment="1">
      <alignment horizontal="center" vertical="center"/>
    </xf>
    <xf numFmtId="0" fontId="2" fillId="2" borderId="53"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1" fillId="0" borderId="34" xfId="0" applyFont="1" applyBorder="1" applyAlignment="1">
      <alignment horizontal="center" vertical="center" wrapText="1"/>
    </xf>
    <xf numFmtId="0" fontId="2" fillId="4" borderId="23" xfId="0" quotePrefix="1" applyFont="1" applyFill="1" applyBorder="1" applyAlignment="1">
      <alignment horizontal="center" vertical="center" wrapText="1"/>
    </xf>
    <xf numFmtId="0" fontId="2" fillId="4" borderId="24" xfId="0" quotePrefix="1" applyFont="1" applyFill="1" applyBorder="1" applyAlignment="1">
      <alignment horizontal="center" vertical="center" wrapText="1"/>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8" fillId="2" borderId="7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3" fontId="1" fillId="2" borderId="7" xfId="0" applyNumberFormat="1"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0" fillId="0" borderId="2" xfId="0" applyBorder="1" applyAlignment="1">
      <alignment horizontal="left"/>
    </xf>
    <xf numFmtId="0" fontId="23" fillId="2" borderId="2"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0" borderId="2" xfId="0" applyFont="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1" fontId="23" fillId="4" borderId="7" xfId="0" applyNumberFormat="1" applyFont="1" applyFill="1" applyBorder="1" applyAlignment="1" applyProtection="1">
      <alignment horizontal="center" vertical="center"/>
    </xf>
    <xf numFmtId="1" fontId="23" fillId="4" borderId="10" xfId="0" applyNumberFormat="1" applyFont="1" applyFill="1" applyBorder="1" applyAlignment="1" applyProtection="1">
      <alignment horizontal="center" vertical="center"/>
    </xf>
    <xf numFmtId="1" fontId="23" fillId="4" borderId="8" xfId="0" applyNumberFormat="1" applyFont="1" applyFill="1" applyBorder="1" applyAlignment="1" applyProtection="1">
      <alignment horizontal="center" vertical="center"/>
    </xf>
    <xf numFmtId="1" fontId="13" fillId="2" borderId="7" xfId="0" applyNumberFormat="1" applyFont="1" applyFill="1" applyBorder="1" applyAlignment="1" applyProtection="1">
      <alignment horizontal="center" vertical="center"/>
      <protection locked="0"/>
    </xf>
    <xf numFmtId="1" fontId="13" fillId="2" borderId="10" xfId="0" applyNumberFormat="1" applyFont="1" applyFill="1" applyBorder="1" applyAlignment="1" applyProtection="1">
      <alignment horizontal="center" vertical="center"/>
      <protection locked="0"/>
    </xf>
    <xf numFmtId="1" fontId="13" fillId="2" borderId="8" xfId="0" applyNumberFormat="1" applyFont="1" applyFill="1" applyBorder="1" applyAlignment="1" applyProtection="1">
      <alignment horizontal="center" vertical="center"/>
      <protection locked="0"/>
    </xf>
    <xf numFmtId="1" fontId="25" fillId="0" borderId="70" xfId="0" applyNumberFormat="1" applyFont="1" applyBorder="1" applyAlignment="1">
      <alignment horizontal="center" vertical="center" wrapText="1"/>
    </xf>
    <xf numFmtId="1" fontId="25" fillId="0" borderId="10" xfId="0" applyNumberFormat="1" applyFont="1" applyBorder="1" applyAlignment="1">
      <alignment horizontal="center" vertical="center" wrapText="1"/>
    </xf>
    <xf numFmtId="1" fontId="0" fillId="0" borderId="71" xfId="0" applyNumberFormat="1" applyBorder="1" applyAlignment="1">
      <alignment horizontal="center" vertical="center"/>
    </xf>
    <xf numFmtId="0" fontId="24" fillId="0" borderId="22" xfId="0" applyFont="1" applyBorder="1" applyAlignment="1">
      <alignment vertical="center" wrapText="1"/>
    </xf>
    <xf numFmtId="0" fontId="0" fillId="0" borderId="12"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1" fontId="24" fillId="0" borderId="34" xfId="0" applyNumberFormat="1" applyFont="1" applyBorder="1" applyAlignment="1">
      <alignment horizontal="center" vertical="center" wrapText="1"/>
    </xf>
    <xf numFmtId="1" fontId="24" fillId="0" borderId="42" xfId="0" applyNumberFormat="1" applyFont="1" applyBorder="1" applyAlignment="1">
      <alignment horizontal="center" vertical="center" wrapText="1"/>
    </xf>
    <xf numFmtId="0" fontId="1" fillId="0" borderId="23" xfId="0" applyFont="1" applyBorder="1" applyAlignment="1" applyProtection="1">
      <alignment vertical="center"/>
    </xf>
    <xf numFmtId="0" fontId="23" fillId="0" borderId="24" xfId="0" applyFont="1" applyBorder="1" applyAlignment="1" applyProtection="1">
      <alignment vertical="center"/>
    </xf>
    <xf numFmtId="0" fontId="23" fillId="0" borderId="27" xfId="0" applyFont="1" applyBorder="1" applyAlignment="1" applyProtection="1">
      <alignment vertical="center"/>
    </xf>
    <xf numFmtId="1" fontId="23" fillId="4" borderId="23" xfId="0" applyNumberFormat="1" applyFont="1" applyFill="1" applyBorder="1" applyAlignment="1">
      <alignment horizontal="center" vertical="center"/>
    </xf>
    <xf numFmtId="1" fontId="23" fillId="4" borderId="24" xfId="0" applyNumberFormat="1" applyFont="1" applyFill="1" applyBorder="1" applyAlignment="1">
      <alignment horizontal="center" vertical="center"/>
    </xf>
    <xf numFmtId="1" fontId="23" fillId="4" borderId="27" xfId="0" applyNumberFormat="1" applyFont="1" applyFill="1" applyBorder="1" applyAlignment="1">
      <alignment horizontal="center" vertical="center"/>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1" fontId="23" fillId="2" borderId="23" xfId="0" applyNumberFormat="1" applyFont="1" applyFill="1" applyBorder="1" applyAlignment="1" applyProtection="1">
      <alignment horizontal="center" vertical="center" wrapText="1"/>
      <protection locked="0"/>
    </xf>
    <xf numFmtId="1" fontId="23" fillId="2" borderId="24" xfId="0" applyNumberFormat="1" applyFont="1" applyFill="1" applyBorder="1" applyAlignment="1" applyProtection="1">
      <alignment horizontal="center" vertical="center" wrapText="1"/>
      <protection locked="0"/>
    </xf>
    <xf numFmtId="0" fontId="30" fillId="6" borderId="23"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7" xfId="0" applyFont="1" applyBorder="1" applyAlignment="1">
      <alignment horizontal="center" vertical="center"/>
    </xf>
    <xf numFmtId="0" fontId="7" fillId="0" borderId="3" xfId="0" applyFont="1" applyBorder="1" applyAlignment="1" applyProtection="1">
      <protection locked="0"/>
    </xf>
    <xf numFmtId="0" fontId="7" fillId="0" borderId="4" xfId="0" applyFont="1" applyBorder="1" applyAlignment="1" applyProtection="1">
      <protection locked="0"/>
    </xf>
    <xf numFmtId="0" fontId="24" fillId="0" borderId="23"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4" xfId="0" applyFont="1" applyBorder="1" applyAlignment="1">
      <alignment horizontal="center" vertical="center" wrapText="1"/>
    </xf>
    <xf numFmtId="1" fontId="23" fillId="2" borderId="12" xfId="0" applyNumberFormat="1" applyFont="1" applyFill="1" applyBorder="1" applyAlignment="1" applyProtection="1">
      <alignment horizontal="center" vertical="center"/>
      <protection locked="0"/>
    </xf>
    <xf numFmtId="1" fontId="23" fillId="2" borderId="6" xfId="0" applyNumberFormat="1" applyFont="1" applyFill="1" applyBorder="1" applyAlignment="1" applyProtection="1">
      <alignment horizontal="center" vertical="center"/>
      <protection locked="0"/>
    </xf>
    <xf numFmtId="1" fontId="23" fillId="2" borderId="26" xfId="0" applyNumberFormat="1" applyFont="1" applyFill="1" applyBorder="1" applyAlignment="1" applyProtection="1">
      <alignment horizontal="center" vertical="center"/>
      <protection locked="0"/>
    </xf>
    <xf numFmtId="0" fontId="1" fillId="0" borderId="24" xfId="0" applyFont="1" applyBorder="1" applyAlignment="1" applyProtection="1">
      <alignment vertical="center"/>
    </xf>
    <xf numFmtId="0" fontId="4" fillId="0" borderId="23" xfId="0" applyFont="1" applyBorder="1" applyAlignment="1" applyProtection="1">
      <alignmen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vertical="center" wrapText="1"/>
    </xf>
    <xf numFmtId="1" fontId="23" fillId="4" borderId="12" xfId="0" applyNumberFormat="1" applyFont="1" applyFill="1" applyBorder="1" applyAlignment="1" applyProtection="1">
      <alignment horizontal="center" vertical="center"/>
    </xf>
    <xf numFmtId="1" fontId="23" fillId="4" borderId="6" xfId="0" applyNumberFormat="1" applyFont="1" applyFill="1" applyBorder="1" applyAlignment="1" applyProtection="1">
      <alignment horizontal="center" vertical="center"/>
    </xf>
    <xf numFmtId="1" fontId="23" fillId="4" borderId="26" xfId="0" applyNumberFormat="1" applyFont="1" applyFill="1" applyBorder="1" applyAlignment="1" applyProtection="1">
      <alignment horizontal="center" vertical="center"/>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27" xfId="0" applyFont="1" applyBorder="1" applyAlignment="1" applyProtection="1">
      <alignment vertical="center" wrapText="1"/>
    </xf>
    <xf numFmtId="0" fontId="4" fillId="0" borderId="22" xfId="0" applyFont="1" applyBorder="1" applyAlignment="1" applyProtection="1">
      <alignment vertical="center" wrapText="1"/>
    </xf>
    <xf numFmtId="0" fontId="23" fillId="0" borderId="5" xfId="0" applyFont="1" applyBorder="1" applyAlignment="1" applyProtection="1">
      <alignment vertical="center" wrapText="1"/>
    </xf>
    <xf numFmtId="0" fontId="23" fillId="0" borderId="25" xfId="0" applyFont="1" applyBorder="1" applyAlignment="1" applyProtection="1">
      <alignment vertical="center" wrapText="1"/>
    </xf>
    <xf numFmtId="1" fontId="23" fillId="4" borderId="12" xfId="0" applyNumberFormat="1" applyFont="1" applyFill="1" applyBorder="1" applyAlignment="1" applyProtection="1">
      <alignment horizontal="center" vertical="center" wrapText="1"/>
    </xf>
    <xf numFmtId="1" fontId="23" fillId="4" borderId="6" xfId="0" applyNumberFormat="1" applyFont="1" applyFill="1" applyBorder="1" applyAlignment="1" applyProtection="1">
      <alignment horizontal="center" vertical="center" wrapText="1"/>
    </xf>
    <xf numFmtId="1" fontId="23" fillId="4" borderId="26" xfId="0" applyNumberFormat="1" applyFont="1" applyFill="1" applyBorder="1" applyAlignment="1" applyProtection="1">
      <alignment horizontal="center" vertical="center" wrapText="1"/>
    </xf>
    <xf numFmtId="1" fontId="23" fillId="2" borderId="6" xfId="0" applyNumberFormat="1" applyFont="1" applyFill="1" applyBorder="1" applyAlignment="1" applyProtection="1">
      <alignment horizontal="center" vertical="center" wrapText="1"/>
      <protection locked="0"/>
    </xf>
    <xf numFmtId="0" fontId="1" fillId="0" borderId="27" xfId="0" applyFont="1" applyBorder="1" applyAlignment="1" applyProtection="1">
      <alignment vertical="center"/>
    </xf>
    <xf numFmtId="1" fontId="13" fillId="4" borderId="12" xfId="0" applyNumberFormat="1" applyFont="1" applyFill="1" applyBorder="1" applyAlignment="1" applyProtection="1">
      <alignment horizontal="center" vertical="center"/>
    </xf>
    <xf numFmtId="1" fontId="13" fillId="4" borderId="6" xfId="0" applyNumberFormat="1" applyFont="1" applyFill="1" applyBorder="1" applyAlignment="1" applyProtection="1">
      <alignment horizontal="center" vertical="center"/>
    </xf>
    <xf numFmtId="1" fontId="13" fillId="4" borderId="26" xfId="0" applyNumberFormat="1" applyFont="1" applyFill="1" applyBorder="1" applyAlignment="1" applyProtection="1">
      <alignment horizontal="center" vertical="center"/>
    </xf>
    <xf numFmtId="0" fontId="30" fillId="6" borderId="24" xfId="0" applyFont="1" applyFill="1" applyBorder="1" applyAlignment="1">
      <alignment horizontal="center" vertical="center" wrapText="1"/>
    </xf>
    <xf numFmtId="0" fontId="24" fillId="0" borderId="24" xfId="0" applyFont="1" applyBorder="1" applyAlignment="1">
      <alignment horizontal="center" vertical="center"/>
    </xf>
    <xf numFmtId="0" fontId="4" fillId="0" borderId="2" xfId="0" applyFont="1" applyBorder="1" applyAlignment="1" applyProtection="1">
      <alignment vertical="top" wrapText="1"/>
    </xf>
    <xf numFmtId="0" fontId="23" fillId="0" borderId="3" xfId="0" applyFont="1" applyBorder="1" applyAlignment="1" applyProtection="1"/>
    <xf numFmtId="0" fontId="24" fillId="0" borderId="5" xfId="0" applyFont="1" applyBorder="1" applyAlignment="1" applyProtection="1">
      <alignment vertical="center" wrapText="1"/>
    </xf>
    <xf numFmtId="0" fontId="23" fillId="0" borderId="6" xfId="0" applyFont="1" applyBorder="1" applyAlignment="1" applyProtection="1">
      <alignment vertical="center"/>
    </xf>
    <xf numFmtId="0" fontId="23" fillId="0" borderId="25" xfId="0" applyFont="1" applyBorder="1" applyAlignment="1" applyProtection="1">
      <alignment vertical="center"/>
    </xf>
    <xf numFmtId="0" fontId="23" fillId="0" borderId="26" xfId="0" applyFont="1" applyBorder="1" applyAlignment="1" applyProtection="1">
      <alignment vertical="center"/>
    </xf>
    <xf numFmtId="1" fontId="24" fillId="0" borderId="37" xfId="0" applyNumberFormat="1" applyFont="1" applyBorder="1" applyAlignment="1">
      <alignment horizontal="center" vertical="center" wrapText="1"/>
    </xf>
    <xf numFmtId="1" fontId="24" fillId="0" borderId="44" xfId="0" applyNumberFormat="1" applyFont="1" applyBorder="1" applyAlignment="1">
      <alignment horizontal="center" vertical="center" wrapText="1"/>
    </xf>
    <xf numFmtId="1" fontId="13" fillId="5" borderId="23" xfId="0" applyNumberFormat="1" applyFont="1" applyFill="1" applyBorder="1" applyAlignment="1">
      <alignment horizontal="center" vertical="center"/>
    </xf>
    <xf numFmtId="1" fontId="13" fillId="5" borderId="24" xfId="0" applyNumberFormat="1" applyFont="1" applyFill="1" applyBorder="1" applyAlignment="1">
      <alignment horizontal="center" vertical="center"/>
    </xf>
    <xf numFmtId="1" fontId="13" fillId="5" borderId="27" xfId="0" applyNumberFormat="1" applyFont="1" applyFill="1" applyBorder="1" applyAlignment="1">
      <alignment horizontal="center" vertical="center"/>
    </xf>
    <xf numFmtId="0" fontId="4" fillId="0" borderId="5" xfId="0" applyFont="1" applyBorder="1" applyAlignment="1" applyProtection="1">
      <alignment vertical="center" wrapText="1"/>
    </xf>
    <xf numFmtId="1" fontId="13" fillId="5" borderId="83"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2" fillId="0" borderId="2" xfId="0" applyFont="1" applyBorder="1" applyAlignment="1">
      <alignment horizontal="left" wrapText="1"/>
    </xf>
    <xf numFmtId="0" fontId="1" fillId="2" borderId="7" xfId="0" applyFont="1" applyFill="1" applyBorder="1" applyAlignment="1" applyProtection="1">
      <alignment horizontal="center" vertical="center"/>
      <protection locked="0"/>
    </xf>
    <xf numFmtId="1" fontId="1" fillId="4" borderId="7" xfId="0" applyNumberFormat="1" applyFont="1" applyFill="1" applyBorder="1" applyAlignment="1" applyProtection="1">
      <alignment horizontal="center"/>
    </xf>
    <xf numFmtId="1" fontId="1" fillId="4" borderId="8" xfId="0" applyNumberFormat="1" applyFont="1" applyFill="1" applyBorder="1" applyAlignment="1" applyProtection="1">
      <alignment horizontal="center"/>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2" fillId="0" borderId="3" xfId="0" applyFont="1" applyBorder="1" applyAlignment="1"/>
    <xf numFmtId="0" fontId="2" fillId="0" borderId="4" xfId="0" applyFont="1" applyBorder="1" applyAlignment="1"/>
    <xf numFmtId="0" fontId="2" fillId="5" borderId="25" xfId="0" applyFont="1" applyFill="1" applyBorder="1" applyAlignment="1">
      <alignment horizontal="center" vertical="center"/>
    </xf>
    <xf numFmtId="0" fontId="1" fillId="2" borderId="52"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1" fontId="4" fillId="0" borderId="23" xfId="1" applyNumberFormat="1" applyFont="1" applyFill="1" applyBorder="1" applyAlignment="1" applyProtection="1">
      <alignment vertical="center" wrapText="1"/>
      <protection locked="0"/>
    </xf>
    <xf numFmtId="1" fontId="4" fillId="0" borderId="24" xfId="1" applyNumberFormat="1" applyFont="1" applyFill="1" applyBorder="1" applyAlignment="1" applyProtection="1">
      <alignment vertical="center" wrapText="1"/>
      <protection locked="0"/>
    </xf>
    <xf numFmtId="1" fontId="4" fillId="0" borderId="27" xfId="1" applyNumberFormat="1" applyFont="1" applyFill="1" applyBorder="1" applyAlignment="1" applyProtection="1">
      <alignment vertical="center" wrapText="1"/>
      <protection locked="0"/>
    </xf>
    <xf numFmtId="1" fontId="23" fillId="0" borderId="22" xfId="1" applyNumberFormat="1" applyFont="1" applyFill="1" applyBorder="1" applyAlignment="1" applyProtection="1">
      <alignment horizontal="center" vertical="center"/>
      <protection locked="0"/>
    </xf>
    <xf numFmtId="1" fontId="23" fillId="0" borderId="12" xfId="1" applyNumberFormat="1" applyFont="1" applyFill="1" applyBorder="1" applyAlignment="1" applyProtection="1">
      <alignment horizontal="center" vertical="center"/>
      <protection locked="0"/>
    </xf>
    <xf numFmtId="1" fontId="23" fillId="0" borderId="5" xfId="1" applyNumberFormat="1" applyFont="1" applyFill="1" applyBorder="1" applyAlignment="1" applyProtection="1">
      <alignment horizontal="center" vertical="center"/>
      <protection locked="0"/>
    </xf>
    <xf numFmtId="1" fontId="23" fillId="0" borderId="6" xfId="1" applyNumberFormat="1" applyFont="1" applyFill="1" applyBorder="1" applyAlignment="1" applyProtection="1">
      <alignment horizontal="center" vertical="center"/>
      <protection locked="0"/>
    </xf>
    <xf numFmtId="1" fontId="23" fillId="0" borderId="25" xfId="1" applyNumberFormat="1" applyFont="1" applyFill="1" applyBorder="1" applyAlignment="1" applyProtection="1">
      <alignment horizontal="center" vertical="center"/>
      <protection locked="0"/>
    </xf>
    <xf numFmtId="1" fontId="23" fillId="0" borderId="26" xfId="1" applyNumberFormat="1" applyFont="1" applyFill="1" applyBorder="1" applyAlignment="1" applyProtection="1">
      <alignment horizontal="center" vertical="center"/>
      <protection locked="0"/>
    </xf>
    <xf numFmtId="1" fontId="24" fillId="0" borderId="33" xfId="1" applyNumberFormat="1" applyFont="1" applyFill="1" applyBorder="1" applyAlignment="1">
      <alignment horizontal="center" vertical="center" wrapText="1"/>
    </xf>
    <xf numFmtId="1" fontId="2" fillId="0" borderId="34" xfId="1" applyNumberFormat="1" applyFont="1" applyFill="1" applyBorder="1" applyAlignment="1">
      <alignment horizontal="center" vertical="center" wrapText="1"/>
    </xf>
    <xf numFmtId="0" fontId="24" fillId="0" borderId="23" xfId="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21" fillId="0" borderId="63" xfId="1" applyFont="1" applyBorder="1" applyAlignment="1">
      <alignment vertical="top" wrapText="1"/>
    </xf>
    <xf numFmtId="0" fontId="13" fillId="0" borderId="66" xfId="1" applyBorder="1" applyAlignment="1">
      <alignment vertical="top" wrapText="1"/>
    </xf>
    <xf numFmtId="0" fontId="13" fillId="0" borderId="68" xfId="1" applyBorder="1" applyAlignment="1">
      <alignment vertical="top" wrapText="1"/>
    </xf>
    <xf numFmtId="0" fontId="22" fillId="7" borderId="63" xfId="1" applyFont="1" applyFill="1" applyBorder="1" applyAlignment="1">
      <alignment horizontal="center" vertical="center" wrapText="1"/>
    </xf>
    <xf numFmtId="0" fontId="22" fillId="7" borderId="64" xfId="1" applyFont="1" applyFill="1" applyBorder="1" applyAlignment="1">
      <alignment horizontal="center" vertical="center" wrapText="1"/>
    </xf>
    <xf numFmtId="0" fontId="22" fillId="7" borderId="66" xfId="1" applyFont="1" applyFill="1" applyBorder="1" applyAlignment="1">
      <alignment horizontal="center" vertical="center" wrapText="1"/>
    </xf>
    <xf numFmtId="0" fontId="22" fillId="7" borderId="0" xfId="1" applyFont="1" applyFill="1" applyBorder="1" applyAlignment="1">
      <alignment horizontal="center" vertical="center" wrapText="1"/>
    </xf>
    <xf numFmtId="0" fontId="22" fillId="7" borderId="68" xfId="1" applyFont="1" applyFill="1" applyBorder="1" applyAlignment="1">
      <alignment horizontal="center" vertical="center" wrapText="1"/>
    </xf>
    <xf numFmtId="0" fontId="22" fillId="7" borderId="56" xfId="1" applyFont="1" applyFill="1" applyBorder="1" applyAlignment="1">
      <alignment horizontal="center" vertical="center" wrapText="1"/>
    </xf>
    <xf numFmtId="0" fontId="13" fillId="0" borderId="7" xfId="1" applyFill="1" applyBorder="1" applyAlignment="1">
      <alignment horizontal="center" vertical="top" wrapText="1"/>
    </xf>
    <xf numFmtId="0" fontId="13" fillId="0" borderId="10" xfId="1" applyFill="1" applyBorder="1" applyAlignment="1">
      <alignment horizontal="center" vertical="top" wrapText="1"/>
    </xf>
    <xf numFmtId="1" fontId="4" fillId="0" borderId="23" xfId="1" applyNumberFormat="1" applyFont="1" applyFill="1" applyBorder="1" applyAlignment="1">
      <alignment vertical="center" wrapText="1"/>
    </xf>
    <xf numFmtId="1" fontId="4" fillId="0" borderId="24" xfId="1" applyNumberFormat="1" applyFont="1" applyFill="1" applyBorder="1" applyAlignment="1">
      <alignment vertical="center" wrapText="1"/>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27" xfId="1" applyFont="1" applyFill="1" applyBorder="1" applyAlignment="1">
      <alignment vertical="center"/>
    </xf>
    <xf numFmtId="0" fontId="23" fillId="0" borderId="2" xfId="1" applyFont="1" applyFill="1" applyBorder="1" applyAlignment="1" applyProtection="1">
      <alignment horizontal="center" vertical="center"/>
      <protection locked="0"/>
    </xf>
    <xf numFmtId="0" fontId="23" fillId="0" borderId="3" xfId="1" applyFont="1" applyFill="1" applyBorder="1" applyAlignment="1" applyProtection="1">
      <alignment horizontal="center" vertical="center"/>
      <protection locked="0"/>
    </xf>
    <xf numFmtId="0" fontId="23" fillId="0" borderId="4" xfId="1" applyFont="1" applyFill="1" applyBorder="1" applyAlignment="1" applyProtection="1">
      <alignment horizontal="center" vertical="center"/>
      <protection locked="0"/>
    </xf>
    <xf numFmtId="1" fontId="23" fillId="0" borderId="2" xfId="1" applyNumberFormat="1" applyFont="1" applyFill="1" applyBorder="1" applyAlignment="1" applyProtection="1">
      <alignment horizontal="center" vertical="center"/>
      <protection locked="0"/>
    </xf>
    <xf numFmtId="1" fontId="23" fillId="0" borderId="3" xfId="1" applyNumberFormat="1" applyFont="1" applyFill="1" applyBorder="1" applyAlignment="1" applyProtection="1">
      <alignment horizontal="center" vertical="center"/>
      <protection locked="0"/>
    </xf>
    <xf numFmtId="1" fontId="4" fillId="0" borderId="22" xfId="1" applyNumberFormat="1" applyFont="1" applyFill="1" applyBorder="1" applyAlignment="1">
      <alignment vertical="center" wrapText="1"/>
    </xf>
    <xf numFmtId="1" fontId="23" fillId="0" borderId="5" xfId="1" applyNumberFormat="1" applyFont="1" applyFill="1" applyBorder="1" applyAlignment="1">
      <alignment vertical="center" wrapText="1"/>
    </xf>
    <xf numFmtId="1" fontId="23" fillId="0" borderId="25" xfId="1" applyNumberFormat="1" applyFont="1" applyFill="1" applyBorder="1" applyAlignment="1">
      <alignment vertical="center" wrapText="1"/>
    </xf>
    <xf numFmtId="0" fontId="23" fillId="0" borderId="22"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4" xfId="1" applyFont="1" applyFill="1" applyBorder="1" applyAlignment="1">
      <alignment horizontal="center" vertical="center"/>
    </xf>
    <xf numFmtId="0" fontId="24" fillId="0" borderId="22" xfId="1" applyFont="1" applyFill="1" applyBorder="1" applyAlignment="1">
      <alignment horizontal="center" vertical="center" wrapText="1"/>
    </xf>
    <xf numFmtId="0" fontId="24" fillId="0" borderId="25" xfId="1" applyFont="1" applyFill="1" applyBorder="1" applyAlignment="1">
      <alignment horizontal="center" vertical="center" wrapText="1"/>
    </xf>
    <xf numFmtId="0" fontId="24" fillId="0" borderId="24" xfId="1" applyFont="1" applyFill="1" applyBorder="1" applyAlignment="1">
      <alignment horizontal="center" vertical="center" wrapText="1"/>
    </xf>
    <xf numFmtId="1" fontId="4" fillId="0" borderId="27" xfId="1" applyNumberFormat="1" applyFont="1" applyFill="1" applyBorder="1" applyAlignment="1">
      <alignment vertical="center" wrapText="1"/>
    </xf>
    <xf numFmtId="1" fontId="4" fillId="0" borderId="5" xfId="1" applyNumberFormat="1" applyFont="1" applyFill="1" applyBorder="1" applyAlignment="1">
      <alignment vertical="center" wrapText="1"/>
    </xf>
    <xf numFmtId="1" fontId="25" fillId="0" borderId="49" xfId="1" applyNumberFormat="1" applyFont="1" applyFill="1" applyBorder="1" applyAlignment="1">
      <alignment horizontal="center" vertical="center" wrapText="1"/>
    </xf>
    <xf numFmtId="1" fontId="25" fillId="0" borderId="50" xfId="1" applyNumberFormat="1" applyFont="1" applyFill="1" applyBorder="1" applyAlignment="1">
      <alignment horizontal="center" vertical="center" wrapText="1"/>
    </xf>
    <xf numFmtId="1" fontId="13" fillId="0" borderId="22" xfId="1" applyNumberFormat="1" applyFont="1" applyFill="1" applyBorder="1" applyAlignment="1">
      <alignment horizontal="center" vertical="center"/>
    </xf>
    <xf numFmtId="1" fontId="13" fillId="0" borderId="12" xfId="1" applyNumberFormat="1" applyFont="1" applyFill="1" applyBorder="1" applyAlignment="1">
      <alignment horizontal="center" vertical="center"/>
    </xf>
    <xf numFmtId="1" fontId="13" fillId="0" borderId="5" xfId="1" applyNumberFormat="1" applyFont="1" applyFill="1" applyBorder="1" applyAlignment="1">
      <alignment horizontal="center" vertical="center"/>
    </xf>
    <xf numFmtId="1" fontId="13" fillId="0" borderId="6" xfId="1" applyNumberFormat="1" applyFont="1" applyFill="1" applyBorder="1" applyAlignment="1">
      <alignment horizontal="center" vertical="center"/>
    </xf>
    <xf numFmtId="1" fontId="13" fillId="0" borderId="25" xfId="1" applyNumberFormat="1" applyFont="1" applyFill="1" applyBorder="1" applyAlignment="1">
      <alignment horizontal="center" vertical="center"/>
    </xf>
    <xf numFmtId="1" fontId="13" fillId="0" borderId="26" xfId="1" applyNumberFormat="1" applyFont="1" applyFill="1" applyBorder="1" applyAlignment="1">
      <alignment horizontal="center" vertical="center"/>
    </xf>
    <xf numFmtId="1" fontId="23" fillId="0" borderId="22" xfId="1" applyNumberFormat="1" applyFont="1" applyFill="1" applyBorder="1" applyAlignment="1">
      <alignment horizontal="center" vertical="center" wrapText="1"/>
    </xf>
    <xf numFmtId="1" fontId="23" fillId="0" borderId="12" xfId="1" applyNumberFormat="1" applyFont="1" applyFill="1" applyBorder="1" applyAlignment="1">
      <alignment horizontal="center" vertical="center" wrapText="1"/>
    </xf>
    <xf numFmtId="1" fontId="23" fillId="0" borderId="5" xfId="1" applyNumberFormat="1" applyFont="1" applyFill="1" applyBorder="1" applyAlignment="1">
      <alignment horizontal="center" vertical="center" wrapText="1"/>
    </xf>
    <xf numFmtId="1" fontId="23" fillId="0" borderId="6" xfId="1" applyNumberFormat="1" applyFont="1" applyFill="1" applyBorder="1" applyAlignment="1">
      <alignment horizontal="center" vertical="center" wrapText="1"/>
    </xf>
    <xf numFmtId="1" fontId="23" fillId="0" borderId="25" xfId="1" applyNumberFormat="1" applyFont="1" applyFill="1" applyBorder="1" applyAlignment="1">
      <alignment horizontal="center" vertical="center" wrapText="1"/>
    </xf>
    <xf numFmtId="1" fontId="23" fillId="0" borderId="26" xfId="1" applyNumberFormat="1" applyFont="1" applyFill="1" applyBorder="1" applyAlignment="1">
      <alignment horizontal="center" vertical="center" wrapText="1"/>
    </xf>
    <xf numFmtId="1" fontId="23" fillId="0" borderId="4" xfId="1" applyNumberFormat="1" applyFont="1" applyFill="1" applyBorder="1" applyAlignment="1" applyProtection="1">
      <alignment horizontal="center" vertical="center"/>
      <protection locked="0"/>
    </xf>
    <xf numFmtId="0" fontId="4" fillId="0" borderId="23"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27" xfId="1" applyFont="1" applyFill="1" applyBorder="1" applyAlignment="1">
      <alignment horizontal="center" vertical="center" wrapText="1"/>
    </xf>
    <xf numFmtId="1" fontId="25" fillId="0" borderId="25" xfId="1" applyNumberFormat="1" applyFont="1" applyFill="1" applyBorder="1" applyAlignment="1">
      <alignment horizontal="center" vertical="center" wrapText="1"/>
    </xf>
    <xf numFmtId="1" fontId="25" fillId="0" borderId="35" xfId="1" applyNumberFormat="1" applyFont="1" applyFill="1" applyBorder="1" applyAlignment="1">
      <alignment horizontal="center" vertical="center" wrapText="1"/>
    </xf>
    <xf numFmtId="1" fontId="25" fillId="0" borderId="3" xfId="1" applyNumberFormat="1" applyFont="1" applyFill="1" applyBorder="1" applyAlignment="1">
      <alignment horizontal="center" vertical="center" wrapText="1"/>
    </xf>
    <xf numFmtId="1" fontId="25" fillId="0" borderId="4" xfId="1" applyNumberFormat="1" applyFont="1" applyFill="1" applyBorder="1" applyAlignment="1">
      <alignment horizontal="center"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7" xfId="0" applyFont="1" applyBorder="1" applyAlignment="1">
      <alignment vertical="center" wrapText="1"/>
    </xf>
    <xf numFmtId="1" fontId="23" fillId="5" borderId="22" xfId="0" applyNumberFormat="1" applyFont="1" applyFill="1" applyBorder="1" applyAlignment="1">
      <alignment horizontal="center" vertical="center"/>
    </xf>
    <xf numFmtId="1" fontId="23" fillId="5" borderId="5" xfId="0" applyNumberFormat="1" applyFont="1" applyFill="1" applyBorder="1" applyAlignment="1">
      <alignment horizontal="center" vertical="center"/>
    </xf>
    <xf numFmtId="1" fontId="23" fillId="5" borderId="25" xfId="0" applyNumberFormat="1" applyFont="1" applyFill="1" applyBorder="1" applyAlignment="1">
      <alignment horizontal="center" vertical="center"/>
    </xf>
    <xf numFmtId="1" fontId="23" fillId="2" borderId="52" xfId="0" applyNumberFormat="1" applyFont="1" applyFill="1" applyBorder="1" applyAlignment="1" applyProtection="1">
      <alignment horizontal="center" vertical="center"/>
      <protection locked="0"/>
    </xf>
    <xf numFmtId="1" fontId="23" fillId="2" borderId="53" xfId="0" applyNumberFormat="1" applyFont="1" applyFill="1" applyBorder="1" applyAlignment="1" applyProtection="1">
      <alignment horizontal="center" vertical="center"/>
      <protection locked="0"/>
    </xf>
    <xf numFmtId="1" fontId="23" fillId="2" borderId="54" xfId="0" applyNumberFormat="1" applyFont="1" applyFill="1" applyBorder="1" applyAlignment="1" applyProtection="1">
      <alignment horizontal="center" vertical="center"/>
      <protection locked="0"/>
    </xf>
    <xf numFmtId="0" fontId="4" fillId="0" borderId="5" xfId="0" applyFont="1" applyBorder="1" applyAlignment="1">
      <alignment vertical="center" wrapText="1"/>
    </xf>
    <xf numFmtId="0" fontId="4" fillId="0" borderId="2" xfId="0" applyFont="1" applyBorder="1" applyAlignment="1">
      <alignment vertical="center" wrapText="1"/>
    </xf>
    <xf numFmtId="0" fontId="23" fillId="0" borderId="82" xfId="0" applyFont="1" applyBorder="1" applyAlignment="1">
      <alignment vertical="center"/>
    </xf>
    <xf numFmtId="0" fontId="7" fillId="0" borderId="3" xfId="0" applyFont="1" applyBorder="1" applyAlignment="1"/>
    <xf numFmtId="0" fontId="7" fillId="0" borderId="4" xfId="0" applyFont="1" applyBorder="1" applyAlignment="1"/>
    <xf numFmtId="0" fontId="23" fillId="0" borderId="12" xfId="0" applyFont="1" applyBorder="1" applyAlignment="1">
      <alignment vertical="center"/>
    </xf>
    <xf numFmtId="0" fontId="23" fillId="0" borderId="25" xfId="0" applyFont="1" applyBorder="1" applyAlignment="1">
      <alignment vertical="center"/>
    </xf>
    <xf numFmtId="0" fontId="23" fillId="0" borderId="26" xfId="0" applyFont="1" applyBorder="1" applyAlignment="1">
      <alignment vertical="center"/>
    </xf>
    <xf numFmtId="1" fontId="24" fillId="0" borderId="33" xfId="0" applyNumberFormat="1" applyFont="1" applyBorder="1" applyAlignment="1">
      <alignment horizontal="center" vertical="center" wrapText="1"/>
    </xf>
    <xf numFmtId="1" fontId="23" fillId="4" borderId="0" xfId="0" applyNumberFormat="1" applyFont="1" applyFill="1" applyBorder="1" applyAlignment="1">
      <alignment horizontal="center" vertical="center"/>
    </xf>
    <xf numFmtId="1" fontId="23" fillId="4" borderId="35" xfId="0" applyNumberFormat="1" applyFont="1" applyFill="1" applyBorder="1" applyAlignment="1">
      <alignment horizontal="center" vertical="center"/>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1" fontId="23" fillId="5" borderId="38" xfId="0" applyNumberFormat="1" applyFont="1" applyFill="1" applyBorder="1" applyAlignment="1" applyProtection="1">
      <alignment horizontal="center" vertical="center"/>
      <protection locked="0"/>
    </xf>
    <xf numFmtId="1" fontId="23" fillId="5" borderId="39" xfId="0" applyNumberFormat="1" applyFont="1" applyFill="1" applyBorder="1" applyAlignment="1" applyProtection="1">
      <alignment horizontal="center" vertical="center"/>
      <protection locked="0"/>
    </xf>
    <xf numFmtId="1" fontId="23" fillId="5" borderId="40" xfId="0" applyNumberFormat="1" applyFont="1" applyFill="1" applyBorder="1" applyAlignment="1" applyProtection="1">
      <alignment horizontal="center" vertical="center"/>
      <protection locked="0"/>
    </xf>
    <xf numFmtId="0" fontId="4" fillId="0" borderId="22" xfId="0" applyFont="1" applyBorder="1" applyAlignment="1">
      <alignment vertical="center" wrapText="1"/>
    </xf>
    <xf numFmtId="0" fontId="23" fillId="0" borderId="5" xfId="0" applyFont="1" applyBorder="1" applyAlignment="1">
      <alignment vertical="center" wrapText="1"/>
    </xf>
    <xf numFmtId="0" fontId="23" fillId="0" borderId="25" xfId="0" applyFont="1" applyBorder="1" applyAlignment="1">
      <alignment vertical="center" wrapText="1"/>
    </xf>
    <xf numFmtId="1" fontId="23" fillId="4" borderId="38" xfId="0" applyNumberFormat="1" applyFont="1" applyFill="1" applyBorder="1" applyAlignment="1">
      <alignment horizontal="center" vertical="center" wrapText="1"/>
    </xf>
    <xf numFmtId="1" fontId="23" fillId="4" borderId="39" xfId="0" applyNumberFormat="1" applyFont="1" applyFill="1" applyBorder="1" applyAlignment="1">
      <alignment horizontal="center" vertical="center" wrapText="1"/>
    </xf>
    <xf numFmtId="1" fontId="23" fillId="4" borderId="40" xfId="0" applyNumberFormat="1" applyFont="1" applyFill="1" applyBorder="1" applyAlignment="1">
      <alignment horizontal="center" vertical="center" wrapText="1"/>
    </xf>
    <xf numFmtId="1" fontId="23" fillId="2" borderId="52" xfId="0" applyNumberFormat="1" applyFont="1" applyFill="1" applyBorder="1" applyAlignment="1" applyProtection="1">
      <alignment horizontal="center" vertical="center" wrapText="1"/>
      <protection locked="0"/>
    </xf>
    <xf numFmtId="0" fontId="23" fillId="0" borderId="24" xfId="0" applyFont="1" applyBorder="1" applyAlignment="1">
      <alignment vertical="center"/>
    </xf>
    <xf numFmtId="0" fontId="23" fillId="0" borderId="27" xfId="0" applyFont="1" applyBorder="1" applyAlignment="1">
      <alignment vertical="center"/>
    </xf>
    <xf numFmtId="1" fontId="23" fillId="2" borderId="61" xfId="0" applyNumberFormat="1" applyFont="1" applyFill="1" applyBorder="1" applyAlignment="1" applyProtection="1">
      <alignment horizontal="center" vertical="center"/>
      <protection locked="0"/>
    </xf>
    <xf numFmtId="1" fontId="23" fillId="2" borderId="59" xfId="0" applyNumberFormat="1" applyFont="1" applyFill="1" applyBorder="1" applyAlignment="1" applyProtection="1">
      <alignment horizontal="center" vertical="center"/>
      <protection locked="0"/>
    </xf>
    <xf numFmtId="1" fontId="23" fillId="2" borderId="60" xfId="0" applyNumberFormat="1" applyFont="1" applyFill="1" applyBorder="1" applyAlignment="1" applyProtection="1">
      <alignment horizontal="center" vertical="center"/>
      <protection locked="0"/>
    </xf>
    <xf numFmtId="1" fontId="23" fillId="5" borderId="38" xfId="0" applyNumberFormat="1" applyFont="1" applyFill="1" applyBorder="1" applyAlignment="1">
      <alignment horizontal="center"/>
    </xf>
    <xf numFmtId="1" fontId="23" fillId="0" borderId="39" xfId="0" applyNumberFormat="1" applyFont="1" applyBorder="1" applyAlignment="1">
      <alignment horizontal="center"/>
    </xf>
    <xf numFmtId="1" fontId="23" fillId="0" borderId="40" xfId="0" applyNumberFormat="1" applyFont="1" applyBorder="1" applyAlignment="1">
      <alignment horizontal="center"/>
    </xf>
    <xf numFmtId="1" fontId="23" fillId="5" borderId="39" xfId="0" applyNumberFormat="1" applyFont="1" applyFill="1" applyBorder="1" applyAlignment="1">
      <alignment horizontal="center"/>
    </xf>
    <xf numFmtId="1" fontId="23" fillId="5" borderId="40" xfId="0" applyNumberFormat="1" applyFont="1" applyFill="1" applyBorder="1" applyAlignment="1">
      <alignment horizontal="center"/>
    </xf>
    <xf numFmtId="1" fontId="23" fillId="2" borderId="11" xfId="0" applyNumberFormat="1" applyFont="1" applyFill="1" applyBorder="1" applyAlignment="1" applyProtection="1">
      <alignment horizontal="center" vertical="center"/>
      <protection locked="0"/>
    </xf>
    <xf numFmtId="1" fontId="23" fillId="0" borderId="7" xfId="0" applyNumberFormat="1" applyFont="1" applyBorder="1" applyAlignment="1">
      <alignment horizontal="center" vertical="center"/>
    </xf>
    <xf numFmtId="1" fontId="23" fillId="0" borderId="8" xfId="0" applyNumberFormat="1" applyFont="1" applyBorder="1" applyAlignment="1">
      <alignment horizontal="center" vertical="center"/>
    </xf>
    <xf numFmtId="1" fontId="23" fillId="2" borderId="7" xfId="0" applyNumberFormat="1" applyFont="1" applyFill="1" applyBorder="1" applyAlignment="1" applyProtection="1">
      <alignment horizontal="center"/>
      <protection locked="0"/>
    </xf>
    <xf numFmtId="1" fontId="23" fillId="2" borderId="8" xfId="0" applyNumberFormat="1" applyFont="1" applyFill="1" applyBorder="1" applyAlignment="1" applyProtection="1">
      <alignment horizontal="center"/>
      <protection locked="0"/>
    </xf>
    <xf numFmtId="1" fontId="25" fillId="0" borderId="5" xfId="0" applyNumberFormat="1" applyFont="1" applyBorder="1" applyAlignment="1">
      <alignment horizontal="center" vertical="center" wrapText="1"/>
    </xf>
    <xf numFmtId="1" fontId="0" fillId="0" borderId="0" xfId="0" applyNumberFormat="1" applyBorder="1" applyAlignment="1">
      <alignment horizontal="center" vertical="center"/>
    </xf>
    <xf numFmtId="0" fontId="23" fillId="2" borderId="7"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1" fontId="23" fillId="2" borderId="7" xfId="0" applyNumberFormat="1" applyFont="1" applyFill="1" applyBorder="1" applyAlignment="1" applyProtection="1">
      <alignment horizontal="center" vertical="center"/>
      <protection locked="0"/>
    </xf>
    <xf numFmtId="1" fontId="23" fillId="2" borderId="8" xfId="0" applyNumberFormat="1" applyFont="1" applyFill="1" applyBorder="1" applyAlignment="1" applyProtection="1">
      <alignment horizontal="center" vertical="center"/>
      <protection locked="0"/>
    </xf>
    <xf numFmtId="0" fontId="23" fillId="2" borderId="2" xfId="0" applyFont="1" applyFill="1" applyBorder="1" applyAlignment="1" applyProtection="1">
      <alignment horizontal="center"/>
      <protection locked="0"/>
    </xf>
    <xf numFmtId="0" fontId="23" fillId="2" borderId="4" xfId="0" applyFont="1" applyFill="1" applyBorder="1" applyAlignment="1" applyProtection="1">
      <alignment horizontal="center"/>
      <protection locked="0"/>
    </xf>
    <xf numFmtId="0" fontId="1" fillId="0" borderId="77" xfId="0" applyFont="1" applyBorder="1" applyAlignment="1">
      <alignment horizontal="center" wrapText="1"/>
    </xf>
    <xf numFmtId="0" fontId="1" fillId="0" borderId="78"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231</xdr:row>
      <xdr:rowOff>28575</xdr:rowOff>
    </xdr:from>
    <xdr:to>
      <xdr:col>13</xdr:col>
      <xdr:colOff>95250</xdr:colOff>
      <xdr:row>252</xdr:row>
      <xdr:rowOff>89540</xdr:rowOff>
    </xdr:to>
    <xdr:sp macro="" textlink="">
      <xdr:nvSpPr>
        <xdr:cNvPr id="2" name="Text Box 1"/>
        <xdr:cNvSpPr txBox="1">
          <a:spLocks noChangeArrowheads="1"/>
        </xdr:cNvSpPr>
      </xdr:nvSpPr>
      <xdr:spPr bwMode="auto">
        <a:xfrm>
          <a:off x="76200" y="29136975"/>
          <a:ext cx="13601700" cy="306134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s-UY" sz="1100" b="1" i="1" u="none" strike="noStrike" baseline="0">
              <a:solidFill>
                <a:srgbClr val="000000"/>
              </a:solidFill>
              <a:latin typeface="Arial"/>
              <a:cs typeface="Arial"/>
            </a:rPr>
            <a:t>Group A: 0,25 % divided as follows:</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s-UY" sz="1100" b="0" i="0" u="none" strike="noStrike" baseline="0">
              <a:solidFill>
                <a:srgbClr val="000000"/>
              </a:solidFill>
              <a:latin typeface="Arial"/>
              <a:cs typeface="Arial"/>
            </a:rPr>
            <a:t>- one half of the samples are to be taken at the slaughterhouse. </a:t>
          </a:r>
        </a:p>
        <a:p>
          <a:pPr algn="l" rtl="0">
            <a:defRPr sz="1000"/>
          </a:pPr>
          <a:r>
            <a:rPr lang="es-UY"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0,15 % divided as follows: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must be allocated according to the situation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endParaRPr lang="es-UY"/>
        </a:p>
      </xdr:txBody>
    </xdr:sp>
    <xdr:clientData/>
  </xdr:twoCellAnchor>
  <xdr:twoCellAnchor>
    <xdr:from>
      <xdr:col>4</xdr:col>
      <xdr:colOff>22860</xdr:colOff>
      <xdr:row>6</xdr:row>
      <xdr:rowOff>274320</xdr:rowOff>
    </xdr:from>
    <xdr:to>
      <xdr:col>5</xdr:col>
      <xdr:colOff>434340</xdr:colOff>
      <xdr:row>6</xdr:row>
      <xdr:rowOff>274320</xdr:rowOff>
    </xdr:to>
    <xdr:sp macro="" textlink="">
      <xdr:nvSpPr>
        <xdr:cNvPr id="3" name="Line 2"/>
        <xdr:cNvSpPr>
          <a:spLocks noChangeShapeType="1"/>
        </xdr:cNvSpPr>
      </xdr:nvSpPr>
      <xdr:spPr bwMode="auto">
        <a:xfrm flipH="1">
          <a:off x="2975610" y="1531620"/>
          <a:ext cx="8115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218</xdr:row>
      <xdr:rowOff>0</xdr:rowOff>
    </xdr:from>
    <xdr:to>
      <xdr:col>12</xdr:col>
      <xdr:colOff>26671</xdr:colOff>
      <xdr:row>238</xdr:row>
      <xdr:rowOff>49532</xdr:rowOff>
    </xdr:to>
    <xdr:sp macro="" textlink="">
      <xdr:nvSpPr>
        <xdr:cNvPr id="2"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5</xdr:col>
      <xdr:colOff>38100</xdr:colOff>
      <xdr:row>6</xdr:row>
      <xdr:rowOff>228600</xdr:rowOff>
    </xdr:from>
    <xdr:to>
      <xdr:col>5</xdr:col>
      <xdr:colOff>1463040</xdr:colOff>
      <xdr:row>6</xdr:row>
      <xdr:rowOff>228600</xdr:rowOff>
    </xdr:to>
    <xdr:sp macro="" textlink="">
      <xdr:nvSpPr>
        <xdr:cNvPr id="3" name="Line 3"/>
        <xdr:cNvSpPr>
          <a:spLocks noChangeShapeType="1"/>
        </xdr:cNvSpPr>
      </xdr:nvSpPr>
      <xdr:spPr bwMode="auto">
        <a:xfrm flipH="1">
          <a:off x="2724150" y="1590675"/>
          <a:ext cx="1424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218</xdr:row>
      <xdr:rowOff>0</xdr:rowOff>
    </xdr:from>
    <xdr:to>
      <xdr:col>12</xdr:col>
      <xdr:colOff>26671</xdr:colOff>
      <xdr:row>238</xdr:row>
      <xdr:rowOff>49532</xdr:rowOff>
    </xdr:to>
    <xdr:sp macro="" textlink="">
      <xdr:nvSpPr>
        <xdr:cNvPr id="4"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5</xdr:col>
      <xdr:colOff>38100</xdr:colOff>
      <xdr:row>6</xdr:row>
      <xdr:rowOff>228600</xdr:rowOff>
    </xdr:from>
    <xdr:to>
      <xdr:col>5</xdr:col>
      <xdr:colOff>1463040</xdr:colOff>
      <xdr:row>6</xdr:row>
      <xdr:rowOff>228600</xdr:rowOff>
    </xdr:to>
    <xdr:sp macro="" textlink="">
      <xdr:nvSpPr>
        <xdr:cNvPr id="5" name="Line 3"/>
        <xdr:cNvSpPr>
          <a:spLocks noChangeShapeType="1"/>
        </xdr:cNvSpPr>
      </xdr:nvSpPr>
      <xdr:spPr bwMode="auto">
        <a:xfrm flipH="1">
          <a:off x="2724150" y="1590675"/>
          <a:ext cx="1424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60960</xdr:colOff>
      <xdr:row>6</xdr:row>
      <xdr:rowOff>297180</xdr:rowOff>
    </xdr:from>
    <xdr:to>
      <xdr:col>6</xdr:col>
      <xdr:colOff>1432560</xdr:colOff>
      <xdr:row>6</xdr:row>
      <xdr:rowOff>297180</xdr:rowOff>
    </xdr:to>
    <xdr:sp macro="" textlink="">
      <xdr:nvSpPr>
        <xdr:cNvPr id="3" name="Line 3"/>
        <xdr:cNvSpPr>
          <a:spLocks noChangeShapeType="1"/>
        </xdr:cNvSpPr>
      </xdr:nvSpPr>
      <xdr:spPr bwMode="auto">
        <a:xfrm flipH="1">
          <a:off x="5414010" y="184023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146</xdr:row>
      <xdr:rowOff>11430</xdr:rowOff>
    </xdr:from>
    <xdr:to>
      <xdr:col>13</xdr:col>
      <xdr:colOff>9525</xdr:colOff>
      <xdr:row>164</xdr:row>
      <xdr:rowOff>13</xdr:rowOff>
    </xdr:to>
    <xdr:sp macro="" textlink="">
      <xdr:nvSpPr>
        <xdr:cNvPr id="6" name="Text Box 2"/>
        <xdr:cNvSpPr txBox="1">
          <a:spLocks noChangeArrowheads="1"/>
        </xdr:cNvSpPr>
      </xdr:nvSpPr>
      <xdr:spPr bwMode="auto">
        <a:xfrm>
          <a:off x="762000" y="20623530"/>
          <a:ext cx="12306300" cy="2560333"/>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annual </a:t>
          </a:r>
          <a:r>
            <a:rPr lang="es-UY" sz="1100" b="1" i="0" u="none" strike="noStrike" baseline="0">
              <a:solidFill>
                <a:srgbClr val="000000"/>
              </a:solidFill>
              <a:latin typeface="Arial"/>
              <a:cs typeface="Arial"/>
            </a:rPr>
            <a:t>number of samples</a:t>
          </a:r>
          <a:r>
            <a:rPr lang="es-UY" sz="1100" b="0" i="0" u="none" strike="noStrike" baseline="0">
              <a:solidFill>
                <a:srgbClr val="000000"/>
              </a:solidFill>
              <a:latin typeface="Arial"/>
              <a:cs typeface="Arial"/>
            </a:rPr>
            <a:t> is </a:t>
          </a:r>
          <a:r>
            <a:rPr lang="es-UY" sz="1100" b="1" i="0" u="none" strike="noStrike" baseline="0">
              <a:solidFill>
                <a:srgbClr val="000000"/>
              </a:solidFill>
              <a:latin typeface="Arial"/>
              <a:cs typeface="Arial"/>
            </a:rPr>
            <a:t>1 per 15000 tonnes of the annual production of milk, with a minimum of 300 samples</a:t>
          </a:r>
          <a:r>
            <a:rPr lang="es-UY" sz="1100" b="0" i="0" u="none" strike="noStrike" baseline="0">
              <a:solidFill>
                <a:srgbClr val="000000"/>
              </a:solidFill>
              <a:latin typeface="Arial"/>
              <a:cs typeface="Arial"/>
            </a:rPr>
            <a:t>.</a:t>
          </a:r>
        </a:p>
        <a:p>
          <a:pPr algn="l" rtl="0">
            <a:defRPr sz="1000"/>
          </a:pPr>
          <a:r>
            <a:rPr lang="es-UY" sz="1100" b="0" i="0" u="none" strike="noStrike" baseline="0">
              <a:solidFill>
                <a:srgbClr val="000000"/>
              </a:solidFill>
              <a:latin typeface="Arial"/>
              <a:cs typeface="Arial"/>
            </a:rPr>
            <a:t>The following breakdown must be respected:</a:t>
          </a:r>
        </a:p>
        <a:p>
          <a:pPr algn="l" rtl="0">
            <a:defRPr sz="1000"/>
          </a:pPr>
          <a:r>
            <a:rPr lang="es-UY" sz="1100" b="0" i="0" u="none" strike="noStrike" baseline="0">
              <a:solidFill>
                <a:srgbClr val="000000"/>
              </a:solidFill>
              <a:latin typeface="Arial"/>
              <a:cs typeface="Arial"/>
            </a:rPr>
            <a:t>(a) 70 % of the samples must be examined for the presence of residues of veterinary drugs. In this case, </a:t>
          </a:r>
          <a:r>
            <a:rPr lang="es-UY" sz="1100" b="1" i="0" u="sng" strike="noStrike" baseline="0">
              <a:solidFill>
                <a:srgbClr val="000000"/>
              </a:solidFill>
              <a:latin typeface="Arial"/>
              <a:cs typeface="Arial"/>
            </a:rPr>
            <a:t>each sample has to be tested for at least four different compounds from</a:t>
          </a:r>
          <a:r>
            <a:rPr lang="es-UY" sz="1100" b="0" i="0" u="sng" strike="noStrike" baseline="0">
              <a:solidFill>
                <a:srgbClr val="000000"/>
              </a:solidFill>
              <a:latin typeface="Arial"/>
              <a:cs typeface="Arial"/>
            </a:rPr>
            <a:t> </a:t>
          </a:r>
          <a:r>
            <a:rPr lang="es-UY" sz="1100" b="1" i="0" u="sng" strike="noStrike" baseline="0">
              <a:solidFill>
                <a:srgbClr val="000000"/>
              </a:solidFill>
              <a:latin typeface="Arial"/>
              <a:cs typeface="Arial"/>
            </a:rPr>
            <a:t>at least three groups</a:t>
          </a:r>
          <a:r>
            <a:rPr lang="es-UY" sz="1100" b="0" i="0" u="none" strike="noStrike" baseline="0">
              <a:solidFill>
                <a:srgbClr val="000000"/>
              </a:solidFill>
              <a:latin typeface="Arial"/>
              <a:cs typeface="Arial"/>
            </a:rPr>
            <a:t> among groups A 6, B 1, B 2 (a) and B 2 (e).</a:t>
          </a:r>
        </a:p>
        <a:p>
          <a:pPr algn="l" rtl="0">
            <a:defRPr sz="1000"/>
          </a:pPr>
          <a:r>
            <a:rPr lang="es-UY" sz="1100" b="0" i="0" u="none" strike="noStrike" baseline="0">
              <a:solidFill>
                <a:srgbClr val="000000"/>
              </a:solidFill>
              <a:latin typeface="Arial"/>
              <a:cs typeface="Arial"/>
            </a:rPr>
            <a:t>(b) 15 % of the samples must be tested for the presence of residues designated in group B 3 of Annex of this document.</a:t>
          </a:r>
        </a:p>
        <a:p>
          <a:pPr algn="l" rtl="0">
            <a:defRPr sz="1000"/>
          </a:pPr>
          <a:r>
            <a:rPr lang="es-UY" sz="1100" b="0" i="0" u="none" strike="noStrike" baseline="0">
              <a:solidFill>
                <a:srgbClr val="000000"/>
              </a:solidFill>
              <a:latin typeface="Arial"/>
              <a:cs typeface="Arial"/>
            </a:rPr>
            <a:t>(c) The balance (15 %) must be allocated according to the situation of the country.</a:t>
          </a:r>
        </a:p>
        <a:p>
          <a:pPr algn="l" rtl="0">
            <a:defRPr sz="1000"/>
          </a:pPr>
          <a:endParaRPr lang="es-UY" sz="1100" b="1"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300 samples are taken, the spreadsheet has made the following calculations:                                                                               - Of the 70% of the samples to be tested for in Group A6, B1, B2a and B2e, 35%, 40%, 20% and 5% have been allocated to each group respectively and the balance of samples referred to in (c) above (i.e. 15% of 300) has been equally allocated between all of the four groups listed. </a:t>
          </a:r>
        </a:p>
        <a:p>
          <a:pPr algn="l" rtl="0">
            <a:defRPr sz="1000"/>
          </a:pPr>
          <a:r>
            <a:rPr lang="es-UY" sz="1100" b="1" i="0" u="none" strike="noStrike" baseline="0">
              <a:solidFill>
                <a:srgbClr val="000000"/>
              </a:solidFill>
              <a:latin typeface="Arial"/>
              <a:cs typeface="Arial"/>
            </a:rPr>
            <a:t>- To take account of the necessity to test </a:t>
          </a:r>
          <a:r>
            <a:rPr lang="es-UY" sz="1100" b="1" i="0" u="sng" strike="noStrike" baseline="0">
              <a:solidFill>
                <a:srgbClr val="000000"/>
              </a:solidFill>
              <a:latin typeface="Arial"/>
              <a:cs typeface="Arial"/>
            </a:rPr>
            <a:t>each</a:t>
          </a:r>
          <a:r>
            <a:rPr lang="es-UY" sz="1100" b="1" i="0" u="none" strike="noStrike" baseline="0">
              <a:solidFill>
                <a:srgbClr val="000000"/>
              </a:solidFill>
              <a:latin typeface="Arial"/>
              <a:cs typeface="Arial"/>
            </a:rPr>
            <a:t> of the samples allocated for Groups A6, B1, B2a and B2e f</a:t>
          </a:r>
          <a:r>
            <a:rPr lang="es-UY" sz="1100" b="1" i="0" u="sng" strike="noStrike" baseline="0">
              <a:solidFill>
                <a:srgbClr val="000000"/>
              </a:solidFill>
              <a:latin typeface="Arial"/>
              <a:cs typeface="Arial"/>
            </a:rPr>
            <a:t>or at least three substance groups</a:t>
          </a:r>
          <a:r>
            <a:rPr lang="es-UY" sz="1100" b="1" i="0" u="none" strike="noStrike" baseline="0">
              <a:solidFill>
                <a:srgbClr val="000000"/>
              </a:solidFill>
              <a:latin typeface="Arial"/>
              <a:cs typeface="Arial"/>
            </a:rPr>
            <a:t> (i.e. multiple analysis for a single sample), the samples taken in total for A6, B1 and B2a should be tested for each of these three substance groups.  The minimum </a:t>
          </a:r>
          <a:r>
            <a:rPr lang="es-UY" sz="1100" b="1" i="0" u="sng" strike="noStrike" baseline="0">
              <a:solidFill>
                <a:srgbClr val="000000"/>
              </a:solidFill>
              <a:latin typeface="Arial"/>
              <a:cs typeface="Arial"/>
            </a:rPr>
            <a:t>number of tests</a:t>
          </a:r>
          <a:r>
            <a:rPr lang="es-UY" sz="1100" b="1" i="0" u="none" strike="noStrike" baseline="0">
              <a:solidFill>
                <a:srgbClr val="000000"/>
              </a:solidFill>
              <a:latin typeface="Arial"/>
              <a:cs typeface="Arial"/>
            </a:rPr>
            <a:t> is calculated accordingly.                                                </a:t>
          </a:r>
        </a:p>
        <a:p>
          <a:pPr algn="l" rtl="0">
            <a:defRPr sz="1000"/>
          </a:pPr>
          <a:r>
            <a:rPr lang="es-UY" sz="1100" b="1" i="0" u="none" strike="noStrike" baseline="0">
              <a:solidFill>
                <a:srgbClr val="000000"/>
              </a:solidFill>
              <a:latin typeface="Arial"/>
              <a:cs typeface="Arial"/>
            </a:rPr>
            <a:t>  </a:t>
          </a:r>
          <a:endParaRPr lang="es-UY"/>
        </a:p>
      </xdr:txBody>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7" name="Line 3"/>
        <xdr:cNvSpPr>
          <a:spLocks noChangeShapeType="1"/>
        </xdr:cNvSpPr>
      </xdr:nvSpPr>
      <xdr:spPr bwMode="auto">
        <a:xfrm flipH="1">
          <a:off x="5414010" y="185928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31</xdr:row>
      <xdr:rowOff>9525</xdr:rowOff>
    </xdr:from>
    <xdr:to>
      <xdr:col>11</xdr:col>
      <xdr:colOff>19050</xdr:colOff>
      <xdr:row>32</xdr:row>
      <xdr:rowOff>104775</xdr:rowOff>
    </xdr:to>
    <xdr:sp macro="" textlink="">
      <xdr:nvSpPr>
        <xdr:cNvPr id="2" name="Text Box 1"/>
        <xdr:cNvSpPr txBox="1">
          <a:spLocks noChangeArrowheads="1"/>
        </xdr:cNvSpPr>
      </xdr:nvSpPr>
      <xdr:spPr bwMode="auto">
        <a:xfrm>
          <a:off x="238125" y="5524500"/>
          <a:ext cx="10391775" cy="238125"/>
        </a:xfrm>
        <a:prstGeom prst="rect">
          <a:avLst/>
        </a:prstGeom>
        <a:solidFill>
          <a:srgbClr val="CCFFCC"/>
        </a:solidFill>
        <a:ln w="9525">
          <a:solidFill>
            <a:srgbClr val="000000"/>
          </a:solidFill>
          <a:miter lim="800000"/>
          <a:headEnd/>
          <a:tailEnd/>
        </a:ln>
      </xdr:spPr>
      <xdr:txBody>
        <a:bodyPr vertOverflow="clip" wrap="square" lIns="27432" tIns="22860" rIns="0" bIns="22860" anchor="ctr" upright="1"/>
        <a:lstStyle/>
        <a:p>
          <a:pPr algn="l" rtl="0">
            <a:defRPr sz="1000"/>
          </a:pPr>
          <a:r>
            <a:rPr lang="es-UY" sz="1100" b="0" i="0" u="none" strike="noStrike" baseline="0">
              <a:solidFill>
                <a:srgbClr val="000000"/>
              </a:solidFill>
              <a:latin typeface="Arial"/>
              <a:cs typeface="Arial"/>
            </a:rPr>
            <a:t>The number of samples to be taken each year must at least be equal to </a:t>
          </a:r>
          <a:r>
            <a:rPr lang="es-UY" sz="1100" b="1" i="0" u="none" strike="noStrike" baseline="0">
              <a:solidFill>
                <a:srgbClr val="000000"/>
              </a:solidFill>
              <a:latin typeface="Arial"/>
              <a:cs typeface="Arial"/>
            </a:rPr>
            <a:t>100 samples</a:t>
          </a:r>
          <a:r>
            <a:rPr lang="es-UY" sz="1100" b="0" i="0" u="none" strike="noStrike" baseline="0">
              <a:solidFill>
                <a:srgbClr val="000000"/>
              </a:solidFill>
              <a:latin typeface="Arial"/>
              <a:cs typeface="Arial"/>
            </a:rPr>
            <a:t>.  Samples must be analysed for residues of chemical elements (Group B3c).</a:t>
          </a:r>
          <a:endParaRPr lang="es-UY" sz="1100" b="1" i="1" u="none" strike="noStrike" baseline="0">
            <a:solidFill>
              <a:srgbClr val="000000"/>
            </a:solidFill>
            <a:latin typeface="Arial"/>
            <a:cs typeface="Arial"/>
          </a:endParaRPr>
        </a:p>
        <a:p>
          <a:pPr algn="l" rtl="0">
            <a:defRPr sz="1000"/>
          </a:pPr>
          <a:endParaRPr lang="es-UY"/>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0</xdr:row>
      <xdr:rowOff>9525</xdr:rowOff>
    </xdr:from>
    <xdr:to>
      <xdr:col>0</xdr:col>
      <xdr:colOff>1228725</xdr:colOff>
      <xdr:row>2</xdr:row>
      <xdr:rowOff>161925</xdr:rowOff>
    </xdr:to>
    <xdr:pic>
      <xdr:nvPicPr>
        <xdr:cNvPr id="2" name="Picture 400"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2</xdr:row>
      <xdr:rowOff>190500</xdr:rowOff>
    </xdr:to>
    <xdr:pic>
      <xdr:nvPicPr>
        <xdr:cNvPr id="3" name="Picture 401" descr="LOGODILAVE_NUEVO3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125</xdr:row>
      <xdr:rowOff>47625</xdr:rowOff>
    </xdr:from>
    <xdr:to>
      <xdr:col>11</xdr:col>
      <xdr:colOff>916308</xdr:colOff>
      <xdr:row>139</xdr:row>
      <xdr:rowOff>38100</xdr:rowOff>
    </xdr:to>
    <xdr:sp macro="" textlink="">
      <xdr:nvSpPr>
        <xdr:cNvPr id="2" name="Text Box 1"/>
        <xdr:cNvSpPr txBox="1">
          <a:spLocks noChangeArrowheads="1"/>
        </xdr:cNvSpPr>
      </xdr:nvSpPr>
      <xdr:spPr bwMode="auto">
        <a:xfrm>
          <a:off x="104775" y="18211800"/>
          <a:ext cx="10793733" cy="19907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000" b="0" i="0" u="none" strike="noStrike" baseline="0">
              <a:solidFill>
                <a:srgbClr val="000000"/>
              </a:solidFill>
              <a:latin typeface="Arial"/>
              <a:cs typeface="Arial"/>
            </a:rPr>
            <a:t>†  A sample is one or more fish. The </a:t>
          </a:r>
          <a:r>
            <a:rPr lang="es-UY" sz="1000" b="1" i="0" u="sng" strike="noStrike" baseline="0">
              <a:solidFill>
                <a:srgbClr val="000000"/>
              </a:solidFill>
              <a:latin typeface="Arial"/>
              <a:cs typeface="Arial"/>
            </a:rPr>
            <a:t>minimum number of samples to be collected each year must be at least 1 per 100 tonnes of annual production</a:t>
          </a:r>
          <a:r>
            <a:rPr lang="es-UY" sz="1000" b="0" i="0" u="none" strike="noStrike" baseline="0">
              <a:solidFill>
                <a:srgbClr val="000000"/>
              </a:solidFill>
              <a:latin typeface="Arial"/>
              <a:cs typeface="Arial"/>
            </a:rPr>
            <a:t>. </a:t>
          </a:r>
        </a:p>
        <a:p>
          <a:pPr algn="l" rtl="0">
            <a:defRPr sz="1000"/>
          </a:pPr>
          <a:r>
            <a:rPr lang="es-UY" sz="1000" b="0" i="0" u="none" strike="noStrike" baseline="0">
              <a:solidFill>
                <a:srgbClr val="000000"/>
              </a:solidFill>
              <a:latin typeface="Arial"/>
              <a:cs typeface="Arial"/>
            </a:rPr>
            <a:t>The following breakdown must be respected: </a:t>
          </a:r>
          <a:r>
            <a:rPr lang="es-UY" sz="1000" b="1" i="1" u="none" strike="noStrike" baseline="0">
              <a:solidFill>
                <a:srgbClr val="000000"/>
              </a:solidFill>
              <a:latin typeface="Arial"/>
              <a:cs typeface="Arial"/>
            </a:rPr>
            <a:t>Group A: one third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s-UY" sz="1000" b="1" i="1" u="none" strike="noStrike" baseline="0">
              <a:solidFill>
                <a:srgbClr val="000000"/>
              </a:solidFill>
              <a:latin typeface="Arial"/>
              <a:cs typeface="Arial"/>
            </a:rPr>
            <a:t>Group B: two thirds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s-UY"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s-UY"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s-UY"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s-UY" sz="1000" b="1" i="0" u="none" strike="noStrike" baseline="0">
              <a:solidFill>
                <a:srgbClr val="000000"/>
              </a:solidFill>
              <a:latin typeface="Arial"/>
              <a:cs typeface="Arial"/>
            </a:rPr>
            <a:t>- Of the samples to be tested for Group B, 50% of these have been allocated to Group B1, 20% to Group B2 and 30% to Group B3. It is </a:t>
          </a:r>
          <a:r>
            <a:rPr lang="es-UY" sz="1000" b="1" i="0" u="sng" strike="noStrike" baseline="0">
              <a:solidFill>
                <a:srgbClr val="000000"/>
              </a:solidFill>
              <a:latin typeface="Arial"/>
              <a:cs typeface="Arial"/>
            </a:rPr>
            <a:t>essential</a:t>
          </a:r>
          <a:r>
            <a:rPr lang="es-UY" sz="1000" b="1" i="0" u="none" strike="noStrike" baseline="0">
              <a:solidFill>
                <a:srgbClr val="000000"/>
              </a:solidFill>
              <a:latin typeface="Arial"/>
              <a:cs typeface="Arial"/>
            </a:rPr>
            <a:t> that dyes are tested for.  </a:t>
          </a:r>
        </a:p>
        <a:p>
          <a:pPr algn="l" rtl="0">
            <a:defRPr sz="1000"/>
          </a:pPr>
          <a:r>
            <a:rPr lang="es-UY"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endParaRPr lang="es-UY"/>
        </a:p>
      </xdr:txBody>
    </xdr:sp>
    <xdr:clientData/>
  </xdr:twoCellAnchor>
  <xdr:twoCellAnchor>
    <xdr:from>
      <xdr:col>4</xdr:col>
      <xdr:colOff>57150</xdr:colOff>
      <xdr:row>6</xdr:row>
      <xdr:rowOff>295275</xdr:rowOff>
    </xdr:from>
    <xdr:to>
      <xdr:col>4</xdr:col>
      <xdr:colOff>1428750</xdr:colOff>
      <xdr:row>6</xdr:row>
      <xdr:rowOff>295275</xdr:rowOff>
    </xdr:to>
    <xdr:sp macro="" textlink="">
      <xdr:nvSpPr>
        <xdr:cNvPr id="3" name="Line 2"/>
        <xdr:cNvSpPr>
          <a:spLocks noChangeShapeType="1"/>
        </xdr:cNvSpPr>
      </xdr:nvSpPr>
      <xdr:spPr bwMode="auto">
        <a:xfrm flipH="1">
          <a:off x="2743200" y="1809750"/>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tabSelected="1" topLeftCell="C145" zoomScale="106" zoomScaleNormal="106" workbookViewId="0">
      <selection activeCell="N177" sqref="N177"/>
    </sheetView>
  </sheetViews>
  <sheetFormatPr baseColWidth="10" defaultRowHeight="15" x14ac:dyDescent="0.25"/>
  <cols>
    <col min="1" max="1" width="11.42578125" style="301"/>
    <col min="2" max="2" width="16" style="536" customWidth="1"/>
    <col min="3" max="6" width="11.42578125" style="301"/>
    <col min="7" max="7" width="36.140625" style="301" customWidth="1"/>
    <col min="8" max="8" width="16.5703125" style="302" customWidth="1"/>
    <col min="9" max="9" width="12.85546875" style="301" customWidth="1"/>
    <col min="10" max="10" width="18" style="301" customWidth="1"/>
    <col min="11" max="11" width="11.7109375" style="301" customWidth="1"/>
    <col min="12" max="12" width="12.140625" style="301" customWidth="1"/>
    <col min="13" max="13" width="26" style="301" customWidth="1"/>
    <col min="14" max="14" width="24.5703125" style="301" customWidth="1"/>
  </cols>
  <sheetData>
    <row r="1" spans="1:14" s="3" customFormat="1" ht="11.25" x14ac:dyDescent="0.25">
      <c r="A1" s="1" t="s">
        <v>0</v>
      </c>
      <c r="B1" s="533"/>
      <c r="C1" s="2"/>
    </row>
    <row r="2" spans="1:14" s="3" customFormat="1" ht="9.75" customHeight="1" x14ac:dyDescent="0.25">
      <c r="B2" s="534"/>
      <c r="C2" s="2"/>
    </row>
    <row r="3" spans="1:14" s="3" customFormat="1" ht="12.75" customHeight="1" x14ac:dyDescent="0.25">
      <c r="A3" s="876" t="s">
        <v>1</v>
      </c>
      <c r="B3" s="877"/>
      <c r="C3" s="878" t="s">
        <v>2</v>
      </c>
      <c r="D3" s="879"/>
      <c r="E3" s="880"/>
      <c r="F3" s="162"/>
      <c r="G3" s="4" t="s">
        <v>3</v>
      </c>
      <c r="H3" s="163">
        <v>43160</v>
      </c>
      <c r="I3" s="5"/>
    </row>
    <row r="4" spans="1:14" s="3" customFormat="1" ht="12.75" customHeight="1" x14ac:dyDescent="0.25">
      <c r="A4" s="881" t="s">
        <v>4</v>
      </c>
      <c r="B4" s="882"/>
      <c r="C4" s="883" t="s">
        <v>343</v>
      </c>
      <c r="D4" s="879"/>
      <c r="E4" s="880"/>
      <c r="F4" s="162"/>
      <c r="G4" s="6"/>
      <c r="H4" s="5"/>
      <c r="I4" s="5"/>
    </row>
    <row r="5" spans="1:14" s="3" customFormat="1" ht="12.75" customHeight="1" thickBot="1" x14ac:dyDescent="0.3">
      <c r="A5" s="876" t="s">
        <v>5</v>
      </c>
      <c r="B5" s="877"/>
      <c r="C5" s="884" t="s">
        <v>6</v>
      </c>
      <c r="D5" s="885"/>
      <c r="E5" s="7"/>
      <c r="F5" s="7"/>
      <c r="G5" s="7"/>
      <c r="H5" s="5"/>
      <c r="I5" s="5"/>
    </row>
    <row r="6" spans="1:14" s="3" customFormat="1" ht="38.25" customHeight="1" thickBot="1" x14ac:dyDescent="0.3">
      <c r="A6" s="886" t="s">
        <v>7</v>
      </c>
      <c r="B6" s="887"/>
      <c r="C6" s="904">
        <v>2339973</v>
      </c>
      <c r="D6" s="905"/>
      <c r="E6" s="162"/>
      <c r="F6" s="162"/>
      <c r="G6" s="164" t="s">
        <v>8</v>
      </c>
      <c r="H6" s="165"/>
      <c r="I6" s="5"/>
      <c r="J6" s="166"/>
    </row>
    <row r="7" spans="1:14" s="3" customFormat="1" ht="44.25" customHeight="1" thickBot="1" x14ac:dyDescent="0.3">
      <c r="A7" s="886" t="s">
        <v>140</v>
      </c>
      <c r="B7" s="887"/>
      <c r="C7" s="904">
        <v>2339973</v>
      </c>
      <c r="D7" s="905"/>
      <c r="E7" s="167"/>
      <c r="F7" s="168"/>
      <c r="G7" s="891" t="s">
        <v>141</v>
      </c>
      <c r="H7" s="892"/>
      <c r="I7" s="892"/>
      <c r="J7" s="893"/>
      <c r="K7" s="8"/>
      <c r="L7" s="8"/>
      <c r="M7" s="8"/>
      <c r="N7" s="8"/>
    </row>
    <row r="8" spans="1:14" s="3" customFormat="1" ht="20.100000000000001" customHeight="1" thickBot="1" x14ac:dyDescent="0.3">
      <c r="A8" s="886" t="s">
        <v>9</v>
      </c>
      <c r="B8" s="877"/>
      <c r="C8" s="906" t="s">
        <v>10</v>
      </c>
      <c r="D8" s="907"/>
      <c r="E8" s="908"/>
      <c r="F8" s="909"/>
      <c r="G8" s="169" t="s">
        <v>11</v>
      </c>
      <c r="H8" s="170" t="s">
        <v>12</v>
      </c>
    </row>
    <row r="9" spans="1:14" s="3" customFormat="1" ht="14.25" customHeight="1" thickBot="1" x14ac:dyDescent="0.3">
      <c r="A9" s="886" t="s">
        <v>13</v>
      </c>
      <c r="B9" s="887"/>
      <c r="C9" s="888">
        <f>C6*0.4%</f>
        <v>9359.8919999999998</v>
      </c>
      <c r="D9" s="889"/>
      <c r="E9" s="889"/>
      <c r="F9" s="890"/>
      <c r="G9" s="171"/>
      <c r="H9" s="31"/>
    </row>
    <row r="10" spans="1:14" s="3" customFormat="1" ht="14.25" customHeight="1" x14ac:dyDescent="0.25">
      <c r="A10" s="886" t="s">
        <v>14</v>
      </c>
      <c r="B10" s="877"/>
      <c r="C10" s="894">
        <v>9106</v>
      </c>
      <c r="D10" s="895"/>
      <c r="E10" s="895"/>
      <c r="F10" s="896"/>
      <c r="G10" s="172"/>
      <c r="H10" s="32"/>
    </row>
    <row r="11" spans="1:14" s="3" customFormat="1" ht="9.75" customHeight="1" x14ac:dyDescent="0.25">
      <c r="B11" s="11"/>
      <c r="C11" s="12"/>
      <c r="D11" s="13"/>
      <c r="E11" s="13"/>
      <c r="F11" s="13"/>
      <c r="G11" s="14"/>
      <c r="H11" s="14"/>
    </row>
    <row r="12" spans="1:14" s="15" customFormat="1" ht="20.100000000000001" customHeight="1" x14ac:dyDescent="0.25">
      <c r="A12" s="897" t="s">
        <v>15</v>
      </c>
      <c r="B12" s="898"/>
      <c r="C12" s="820" t="s">
        <v>345</v>
      </c>
      <c r="D12" s="903"/>
      <c r="E12" s="903"/>
      <c r="F12" s="821"/>
      <c r="G12" s="840" t="s">
        <v>16</v>
      </c>
      <c r="H12" s="829" t="s">
        <v>17</v>
      </c>
      <c r="I12" s="840" t="s">
        <v>18</v>
      </c>
      <c r="J12" s="840" t="s">
        <v>19</v>
      </c>
      <c r="K12" s="840" t="s">
        <v>20</v>
      </c>
      <c r="L12" s="840" t="s">
        <v>21</v>
      </c>
      <c r="M12" s="840" t="s">
        <v>22</v>
      </c>
      <c r="N12" s="868" t="s">
        <v>23</v>
      </c>
    </row>
    <row r="13" spans="1:14" s="15" customFormat="1" ht="20.100000000000001" customHeight="1" x14ac:dyDescent="0.25">
      <c r="A13" s="899"/>
      <c r="B13" s="900"/>
      <c r="C13" s="173" t="s">
        <v>24</v>
      </c>
      <c r="D13" s="173" t="s">
        <v>25</v>
      </c>
      <c r="E13" s="174" t="s">
        <v>26</v>
      </c>
      <c r="F13" s="175" t="s">
        <v>26</v>
      </c>
      <c r="G13" s="841"/>
      <c r="H13" s="830"/>
      <c r="I13" s="841"/>
      <c r="J13" s="841"/>
      <c r="K13" s="841"/>
      <c r="L13" s="841"/>
      <c r="M13" s="841"/>
      <c r="N13" s="875"/>
    </row>
    <row r="14" spans="1:14" s="15" customFormat="1" ht="12" x14ac:dyDescent="0.25">
      <c r="A14" s="901"/>
      <c r="B14" s="902"/>
      <c r="C14" s="176" t="s">
        <v>27</v>
      </c>
      <c r="D14" s="176" t="s">
        <v>27</v>
      </c>
      <c r="E14" s="176" t="s">
        <v>27</v>
      </c>
      <c r="F14" s="175" t="s">
        <v>14</v>
      </c>
      <c r="G14" s="842"/>
      <c r="H14" s="831"/>
      <c r="I14" s="842"/>
      <c r="J14" s="842"/>
      <c r="K14" s="842"/>
      <c r="L14" s="842"/>
      <c r="M14" s="842"/>
      <c r="N14" s="869"/>
    </row>
    <row r="15" spans="1:14" s="3" customFormat="1" ht="9.75" customHeight="1" x14ac:dyDescent="0.25">
      <c r="A15" s="910" t="s">
        <v>28</v>
      </c>
      <c r="B15" s="832" t="s">
        <v>29</v>
      </c>
      <c r="C15" s="787">
        <f>0.5*(C6*0.25%)/6</f>
        <v>487.49437499999999</v>
      </c>
      <c r="D15" s="787">
        <f>C15</f>
        <v>487.49437499999999</v>
      </c>
      <c r="E15" s="790">
        <f>SUM(C15:D19)</f>
        <v>974.98874999999998</v>
      </c>
      <c r="F15" s="793">
        <v>975</v>
      </c>
      <c r="G15" s="156" t="s">
        <v>30</v>
      </c>
      <c r="H15" s="177" t="s">
        <v>31</v>
      </c>
      <c r="I15" s="178"/>
      <c r="J15" s="179" t="s">
        <v>33</v>
      </c>
      <c r="K15" s="180"/>
      <c r="L15" s="181">
        <v>0.56999999999999995</v>
      </c>
      <c r="M15" s="180">
        <v>1</v>
      </c>
      <c r="N15" s="180"/>
    </row>
    <row r="16" spans="1:14" s="3" customFormat="1" ht="9.75" customHeight="1" x14ac:dyDescent="0.25">
      <c r="A16" s="796"/>
      <c r="B16" s="798"/>
      <c r="C16" s="788"/>
      <c r="D16" s="788"/>
      <c r="E16" s="791"/>
      <c r="F16" s="794"/>
      <c r="G16" s="182" t="s">
        <v>32</v>
      </c>
      <c r="H16" s="178" t="s">
        <v>31</v>
      </c>
      <c r="I16" s="178"/>
      <c r="J16" s="180" t="s">
        <v>33</v>
      </c>
      <c r="K16" s="180"/>
      <c r="L16" s="181">
        <v>0.57999999999999996</v>
      </c>
      <c r="M16" s="180">
        <v>1</v>
      </c>
      <c r="N16" s="855" t="s">
        <v>312</v>
      </c>
    </row>
    <row r="17" spans="1:14" s="3" customFormat="1" ht="9.75" customHeight="1" x14ac:dyDescent="0.25">
      <c r="A17" s="796"/>
      <c r="B17" s="798"/>
      <c r="C17" s="788"/>
      <c r="D17" s="788"/>
      <c r="E17" s="791"/>
      <c r="F17" s="794"/>
      <c r="G17" s="183" t="s">
        <v>35</v>
      </c>
      <c r="H17" s="178" t="s">
        <v>31</v>
      </c>
      <c r="I17" s="178"/>
      <c r="J17" s="181" t="s">
        <v>33</v>
      </c>
      <c r="K17" s="180"/>
      <c r="L17" s="181">
        <v>0.65</v>
      </c>
      <c r="M17" s="180">
        <v>1</v>
      </c>
      <c r="N17" s="857"/>
    </row>
    <row r="18" spans="1:14" s="3" customFormat="1" ht="9.75" customHeight="1" x14ac:dyDescent="0.25">
      <c r="A18" s="796"/>
      <c r="B18" s="798"/>
      <c r="C18" s="788"/>
      <c r="D18" s="788"/>
      <c r="E18" s="791"/>
      <c r="F18" s="794"/>
      <c r="G18" s="184"/>
      <c r="H18" s="185"/>
      <c r="I18" s="185"/>
      <c r="J18" s="185"/>
      <c r="K18" s="180"/>
      <c r="L18" s="185"/>
      <c r="M18" s="180"/>
      <c r="N18" s="180"/>
    </row>
    <row r="19" spans="1:14" s="3" customFormat="1" ht="9.75" customHeight="1" x14ac:dyDescent="0.25">
      <c r="A19" s="797"/>
      <c r="B19" s="833"/>
      <c r="C19" s="789"/>
      <c r="D19" s="789"/>
      <c r="E19" s="792"/>
      <c r="F19" s="795"/>
      <c r="G19" s="186"/>
      <c r="H19" s="187"/>
      <c r="I19" s="187"/>
      <c r="J19" s="187"/>
      <c r="K19" s="187"/>
      <c r="L19" s="187"/>
      <c r="M19" s="187"/>
      <c r="N19" s="187"/>
    </row>
    <row r="20" spans="1:14" s="3" customFormat="1" ht="9.75" customHeight="1" x14ac:dyDescent="0.25">
      <c r="A20" s="910" t="s">
        <v>36</v>
      </c>
      <c r="B20" s="832" t="s">
        <v>37</v>
      </c>
      <c r="C20" s="787">
        <f>0.5*(C6*0.25%)/6</f>
        <v>487.49437499999999</v>
      </c>
      <c r="D20" s="787">
        <f>C20</f>
        <v>487.49437499999999</v>
      </c>
      <c r="E20" s="790">
        <f>SUM(C20:D26)</f>
        <v>974.98874999999998</v>
      </c>
      <c r="F20" s="925">
        <v>487.5</v>
      </c>
      <c r="G20" s="188"/>
      <c r="H20" s="863" t="s">
        <v>39</v>
      </c>
      <c r="I20" s="189"/>
      <c r="J20" s="177"/>
      <c r="K20" s="189"/>
      <c r="L20" s="190"/>
      <c r="M20" s="190"/>
      <c r="N20" s="177"/>
    </row>
    <row r="21" spans="1:14" s="3" customFormat="1" ht="9.75" customHeight="1" x14ac:dyDescent="0.25">
      <c r="A21" s="796"/>
      <c r="B21" s="798"/>
      <c r="C21" s="788"/>
      <c r="D21" s="788"/>
      <c r="E21" s="791"/>
      <c r="F21" s="926"/>
      <c r="G21" s="183" t="s">
        <v>38</v>
      </c>
      <c r="H21" s="858"/>
      <c r="I21" s="183"/>
      <c r="J21" s="191" t="s">
        <v>57</v>
      </c>
      <c r="K21" s="180"/>
      <c r="L21" s="192">
        <v>2.2999999999999998</v>
      </c>
      <c r="M21" s="193">
        <v>10</v>
      </c>
      <c r="N21" s="855" t="s">
        <v>313</v>
      </c>
    </row>
    <row r="22" spans="1:14" s="3" customFormat="1" ht="9.75" customHeight="1" x14ac:dyDescent="0.25">
      <c r="A22" s="796"/>
      <c r="B22" s="798"/>
      <c r="C22" s="788"/>
      <c r="D22" s="788"/>
      <c r="E22" s="791"/>
      <c r="F22" s="926"/>
      <c r="G22" s="183" t="s">
        <v>40</v>
      </c>
      <c r="H22" s="858"/>
      <c r="I22" s="178"/>
      <c r="J22" s="191" t="s">
        <v>57</v>
      </c>
      <c r="K22" s="181"/>
      <c r="L22" s="192">
        <v>1.3</v>
      </c>
      <c r="M22" s="193">
        <v>10</v>
      </c>
      <c r="N22" s="856"/>
    </row>
    <row r="23" spans="1:14" s="3" customFormat="1" ht="9.75" customHeight="1" x14ac:dyDescent="0.25">
      <c r="A23" s="796"/>
      <c r="B23" s="798"/>
      <c r="C23" s="788"/>
      <c r="D23" s="788"/>
      <c r="E23" s="791"/>
      <c r="F23" s="926"/>
      <c r="G23" s="183" t="s">
        <v>41</v>
      </c>
      <c r="H23" s="858"/>
      <c r="I23" s="181"/>
      <c r="J23" s="191" t="s">
        <v>57</v>
      </c>
      <c r="K23" s="180"/>
      <c r="L23" s="192">
        <v>2.2999999999999998</v>
      </c>
      <c r="M23" s="193">
        <v>10</v>
      </c>
      <c r="N23" s="856"/>
    </row>
    <row r="24" spans="1:14" s="3" customFormat="1" ht="9.75" customHeight="1" x14ac:dyDescent="0.25">
      <c r="A24" s="796"/>
      <c r="B24" s="798"/>
      <c r="C24" s="788"/>
      <c r="D24" s="788"/>
      <c r="E24" s="791"/>
      <c r="F24" s="926"/>
      <c r="G24" s="183" t="s">
        <v>42</v>
      </c>
      <c r="H24" s="858"/>
      <c r="I24" s="180"/>
      <c r="J24" s="191" t="s">
        <v>57</v>
      </c>
      <c r="K24" s="180"/>
      <c r="L24" s="194">
        <v>2</v>
      </c>
      <c r="M24" s="195">
        <v>10</v>
      </c>
      <c r="N24" s="856"/>
    </row>
    <row r="25" spans="1:14" s="3" customFormat="1" ht="9.75" customHeight="1" x14ac:dyDescent="0.25">
      <c r="A25" s="796"/>
      <c r="B25" s="798"/>
      <c r="C25" s="788"/>
      <c r="D25" s="788"/>
      <c r="E25" s="791"/>
      <c r="F25" s="926"/>
      <c r="G25" s="183" t="s">
        <v>43</v>
      </c>
      <c r="H25" s="858"/>
      <c r="I25" s="180"/>
      <c r="J25" s="191" t="s">
        <v>57</v>
      </c>
      <c r="K25" s="180"/>
      <c r="L25" s="192">
        <v>1</v>
      </c>
      <c r="M25" s="193">
        <v>10</v>
      </c>
      <c r="N25" s="857"/>
    </row>
    <row r="26" spans="1:14" s="3" customFormat="1" ht="9.75" customHeight="1" x14ac:dyDescent="0.25">
      <c r="A26" s="797"/>
      <c r="B26" s="833"/>
      <c r="C26" s="789"/>
      <c r="D26" s="789"/>
      <c r="E26" s="792"/>
      <c r="F26" s="927"/>
      <c r="G26" s="196"/>
      <c r="H26" s="864"/>
      <c r="I26" s="187"/>
      <c r="J26" s="187"/>
      <c r="K26" s="187"/>
      <c r="L26" s="197"/>
      <c r="M26" s="198"/>
      <c r="N26" s="187"/>
    </row>
    <row r="27" spans="1:14" s="3" customFormat="1" ht="9.75" customHeight="1" x14ac:dyDescent="0.25">
      <c r="A27" s="911" t="s">
        <v>44</v>
      </c>
      <c r="B27" s="784" t="s">
        <v>45</v>
      </c>
      <c r="C27" s="787">
        <f>0.5*(C6*0.25%)/6</f>
        <v>487.49437499999999</v>
      </c>
      <c r="D27" s="787">
        <f>C27</f>
        <v>487.49437499999999</v>
      </c>
      <c r="E27" s="790">
        <f>SUM(C27:D35)</f>
        <v>974.98874999999998</v>
      </c>
      <c r="F27" s="793">
        <v>975</v>
      </c>
      <c r="G27" s="188"/>
      <c r="H27" s="177"/>
      <c r="I27" s="189"/>
      <c r="J27" s="177"/>
      <c r="K27" s="189"/>
      <c r="L27" s="177"/>
      <c r="M27" s="177"/>
      <c r="N27" s="177"/>
    </row>
    <row r="28" spans="1:14" s="3" customFormat="1" ht="9.75" customHeight="1" x14ac:dyDescent="0.25">
      <c r="A28" s="912"/>
      <c r="B28" s="785"/>
      <c r="C28" s="788"/>
      <c r="D28" s="788"/>
      <c r="E28" s="791"/>
      <c r="F28" s="794"/>
      <c r="G28" s="183"/>
      <c r="H28" s="178"/>
      <c r="I28" s="178"/>
      <c r="J28" s="178"/>
      <c r="K28" s="181"/>
      <c r="L28" s="181"/>
      <c r="M28" s="181"/>
      <c r="N28" s="180"/>
    </row>
    <row r="29" spans="1:14" s="3" customFormat="1" ht="9.75" customHeight="1" x14ac:dyDescent="0.25">
      <c r="A29" s="912"/>
      <c r="B29" s="785"/>
      <c r="C29" s="788"/>
      <c r="D29" s="788"/>
      <c r="E29" s="791"/>
      <c r="F29" s="794"/>
      <c r="G29" s="183" t="s">
        <v>46</v>
      </c>
      <c r="H29" s="178" t="s">
        <v>31</v>
      </c>
      <c r="I29" s="199"/>
      <c r="J29" s="178" t="s">
        <v>47</v>
      </c>
      <c r="K29" s="181">
        <v>1.9</v>
      </c>
      <c r="L29" s="181">
        <v>0.25</v>
      </c>
      <c r="M29" s="181">
        <v>2</v>
      </c>
      <c r="N29" s="914" t="s">
        <v>314</v>
      </c>
    </row>
    <row r="30" spans="1:14" s="3" customFormat="1" ht="9.75" customHeight="1" x14ac:dyDescent="0.25">
      <c r="A30" s="912"/>
      <c r="B30" s="785"/>
      <c r="C30" s="788"/>
      <c r="D30" s="788"/>
      <c r="E30" s="791"/>
      <c r="F30" s="794"/>
      <c r="G30" s="183" t="s">
        <v>48</v>
      </c>
      <c r="H30" s="178" t="s">
        <v>31</v>
      </c>
      <c r="I30" s="181"/>
      <c r="J30" s="178" t="s">
        <v>255</v>
      </c>
      <c r="K30" s="181"/>
      <c r="L30" s="593">
        <v>0.3</v>
      </c>
      <c r="M30" s="181">
        <v>2</v>
      </c>
      <c r="N30" s="915"/>
    </row>
    <row r="31" spans="1:14" s="3" customFormat="1" ht="9.75" customHeight="1" x14ac:dyDescent="0.25">
      <c r="A31" s="912"/>
      <c r="B31" s="785"/>
      <c r="C31" s="788"/>
      <c r="D31" s="788"/>
      <c r="E31" s="791"/>
      <c r="F31" s="794"/>
      <c r="G31" s="200" t="s">
        <v>341</v>
      </c>
      <c r="H31" s="192" t="s">
        <v>31</v>
      </c>
      <c r="I31" s="192"/>
      <c r="J31" s="178" t="s">
        <v>255</v>
      </c>
      <c r="K31" s="192"/>
      <c r="L31" s="594">
        <v>0.3</v>
      </c>
      <c r="M31" s="181">
        <v>1</v>
      </c>
      <c r="N31" s="916"/>
    </row>
    <row r="32" spans="1:14" s="3" customFormat="1" ht="9.75" customHeight="1" x14ac:dyDescent="0.25">
      <c r="A32" s="912"/>
      <c r="B32" s="785"/>
      <c r="C32" s="788"/>
      <c r="D32" s="788"/>
      <c r="E32" s="791"/>
      <c r="F32" s="794"/>
      <c r="G32" s="201"/>
      <c r="H32" s="181"/>
      <c r="I32" s="181"/>
      <c r="J32" s="181"/>
      <c r="K32" s="181"/>
      <c r="L32" s="181"/>
      <c r="M32" s="180"/>
      <c r="N32" s="180"/>
    </row>
    <row r="33" spans="1:14" s="3" customFormat="1" ht="9.75" customHeight="1" x14ac:dyDescent="0.25">
      <c r="A33" s="912"/>
      <c r="B33" s="785"/>
      <c r="C33" s="788"/>
      <c r="D33" s="788"/>
      <c r="E33" s="791"/>
      <c r="F33" s="794"/>
      <c r="G33" s="398" t="s">
        <v>467</v>
      </c>
      <c r="H33" s="192" t="s">
        <v>31</v>
      </c>
      <c r="I33" s="181"/>
      <c r="J33" s="555" t="s">
        <v>255</v>
      </c>
      <c r="K33" s="181"/>
      <c r="L33" s="181"/>
      <c r="M33" s="193"/>
      <c r="N33" s="180" t="s">
        <v>34</v>
      </c>
    </row>
    <row r="34" spans="1:14" s="3" customFormat="1" ht="9.75" customHeight="1" x14ac:dyDescent="0.25">
      <c r="A34" s="912"/>
      <c r="B34" s="785"/>
      <c r="C34" s="788"/>
      <c r="D34" s="788"/>
      <c r="E34" s="791"/>
      <c r="F34" s="794"/>
      <c r="G34" s="398" t="s">
        <v>468</v>
      </c>
      <c r="H34" s="181"/>
      <c r="I34" s="181"/>
      <c r="J34" s="181"/>
      <c r="K34" s="181"/>
      <c r="L34" s="181"/>
      <c r="M34" s="193" t="s">
        <v>289</v>
      </c>
      <c r="N34" s="180"/>
    </row>
    <row r="35" spans="1:14" s="3" customFormat="1" ht="9.75" customHeight="1" x14ac:dyDescent="0.25">
      <c r="A35" s="913"/>
      <c r="B35" s="786"/>
      <c r="C35" s="789"/>
      <c r="D35" s="789"/>
      <c r="E35" s="792"/>
      <c r="F35" s="795"/>
      <c r="G35" s="201"/>
      <c r="H35" s="187"/>
      <c r="I35" s="187"/>
      <c r="J35" s="187"/>
      <c r="K35" s="187"/>
      <c r="L35" s="187"/>
      <c r="M35" s="180" t="s">
        <v>471</v>
      </c>
      <c r="N35" s="180"/>
    </row>
    <row r="36" spans="1:14" s="3" customFormat="1" ht="9.75" customHeight="1" x14ac:dyDescent="0.25">
      <c r="A36" s="911" t="s">
        <v>50</v>
      </c>
      <c r="B36" s="784" t="s">
        <v>51</v>
      </c>
      <c r="C36" s="787">
        <f>0.5*(C6*0.25%)/6</f>
        <v>487.49437499999999</v>
      </c>
      <c r="D36" s="787">
        <f>C36</f>
        <v>487.49437499999999</v>
      </c>
      <c r="E36" s="790">
        <f>SUM(C36:D41)</f>
        <v>1949.98875</v>
      </c>
      <c r="F36" s="793">
        <v>975</v>
      </c>
      <c r="G36" s="202"/>
      <c r="H36" s="267"/>
      <c r="I36" s="766"/>
      <c r="J36" s="766"/>
      <c r="K36" s="177"/>
      <c r="L36" s="177"/>
      <c r="M36" s="177"/>
      <c r="N36" s="177"/>
    </row>
    <row r="37" spans="1:14" s="3" customFormat="1" ht="9.75" customHeight="1" x14ac:dyDescent="0.25">
      <c r="A37" s="912"/>
      <c r="B37" s="785"/>
      <c r="C37" s="788"/>
      <c r="D37" s="788"/>
      <c r="E37" s="791"/>
      <c r="F37" s="794"/>
      <c r="G37" s="767"/>
      <c r="H37" s="199"/>
      <c r="I37" s="767"/>
      <c r="J37" s="767"/>
      <c r="K37" s="770"/>
      <c r="L37" s="770"/>
      <c r="M37" s="770"/>
      <c r="N37" s="178"/>
    </row>
    <row r="38" spans="1:14" s="3" customFormat="1" ht="9.75" customHeight="1" x14ac:dyDescent="0.25">
      <c r="A38" s="912"/>
      <c r="B38" s="785"/>
      <c r="C38" s="788"/>
      <c r="D38" s="788"/>
      <c r="E38" s="791"/>
      <c r="F38" s="794"/>
      <c r="G38" s="5"/>
      <c r="H38" s="770"/>
      <c r="I38" s="199"/>
      <c r="J38" s="767"/>
      <c r="K38" s="181"/>
      <c r="L38" s="181"/>
      <c r="M38" s="181"/>
      <c r="N38" s="855" t="s">
        <v>314</v>
      </c>
    </row>
    <row r="39" spans="1:14" s="3" customFormat="1" ht="9.75" customHeight="1" x14ac:dyDescent="0.2">
      <c r="A39" s="912"/>
      <c r="B39" s="785"/>
      <c r="C39" s="788"/>
      <c r="D39" s="788"/>
      <c r="E39" s="791"/>
      <c r="F39" s="794"/>
      <c r="G39" s="183" t="s">
        <v>52</v>
      </c>
      <c r="H39" s="204" t="s">
        <v>31</v>
      </c>
      <c r="I39" s="204" t="s">
        <v>162</v>
      </c>
      <c r="J39" s="204" t="s">
        <v>33</v>
      </c>
      <c r="K39" s="205">
        <v>0.84</v>
      </c>
      <c r="L39" s="206">
        <v>0.84</v>
      </c>
      <c r="M39" s="205">
        <v>1</v>
      </c>
      <c r="N39" s="857"/>
    </row>
    <row r="40" spans="1:14" s="3" customFormat="1" ht="9.75" customHeight="1" x14ac:dyDescent="0.25">
      <c r="A40" s="913"/>
      <c r="B40" s="786"/>
      <c r="C40" s="789"/>
      <c r="D40" s="789"/>
      <c r="E40" s="792"/>
      <c r="F40" s="795"/>
      <c r="G40" s="781"/>
      <c r="H40" s="771"/>
      <c r="I40" s="371"/>
      <c r="J40" s="771"/>
      <c r="K40" s="771"/>
      <c r="L40" s="771"/>
      <c r="M40" s="187"/>
      <c r="N40" s="178"/>
    </row>
    <row r="41" spans="1:14" s="3" customFormat="1" ht="9.75" customHeight="1" x14ac:dyDescent="0.25">
      <c r="A41" s="911" t="s">
        <v>53</v>
      </c>
      <c r="B41" s="886" t="s">
        <v>54</v>
      </c>
      <c r="C41" s="788">
        <v>487.5</v>
      </c>
      <c r="D41" s="788">
        <v>487.5</v>
      </c>
      <c r="E41" s="788">
        <v>975</v>
      </c>
      <c r="F41" s="794">
        <v>975</v>
      </c>
      <c r="G41" s="203"/>
      <c r="H41" s="178"/>
      <c r="I41" s="207"/>
      <c r="J41" s="178"/>
      <c r="K41" s="178"/>
      <c r="L41" s="178"/>
      <c r="M41" s="178"/>
      <c r="N41" s="178"/>
    </row>
    <row r="42" spans="1:14" s="3" customFormat="1" ht="9.75" customHeight="1" x14ac:dyDescent="0.25">
      <c r="A42" s="912"/>
      <c r="B42" s="886"/>
      <c r="C42" s="788"/>
      <c r="D42" s="788"/>
      <c r="E42" s="788"/>
      <c r="F42" s="794"/>
      <c r="G42" s="203"/>
      <c r="H42" s="178"/>
      <c r="I42" s="208"/>
      <c r="J42" s="208"/>
      <c r="K42" s="199"/>
      <c r="L42" s="178"/>
      <c r="M42" s="178"/>
      <c r="N42" s="178"/>
    </row>
    <row r="43" spans="1:14" s="3" customFormat="1" ht="9.75" customHeight="1" x14ac:dyDescent="0.25">
      <c r="A43" s="912"/>
      <c r="B43" s="886"/>
      <c r="C43" s="788"/>
      <c r="D43" s="788"/>
      <c r="E43" s="788"/>
      <c r="F43" s="794"/>
      <c r="G43" s="95"/>
      <c r="H43" s="97"/>
      <c r="I43" s="154"/>
      <c r="J43" s="95"/>
      <c r="K43" s="95"/>
      <c r="L43" s="97"/>
      <c r="M43" s="155"/>
      <c r="N43" s="178"/>
    </row>
    <row r="44" spans="1:14" s="3" customFormat="1" ht="9.75" customHeight="1" x14ac:dyDescent="0.25">
      <c r="A44" s="912"/>
      <c r="B44" s="886"/>
      <c r="C44" s="788"/>
      <c r="D44" s="788"/>
      <c r="E44" s="788"/>
      <c r="F44" s="794"/>
      <c r="G44" s="209" t="s">
        <v>342</v>
      </c>
      <c r="H44" s="178" t="s">
        <v>31</v>
      </c>
      <c r="I44" s="208"/>
      <c r="J44" s="208" t="s">
        <v>57</v>
      </c>
      <c r="K44" s="199"/>
      <c r="L44" s="199">
        <v>0.5</v>
      </c>
      <c r="M44" s="181">
        <v>1</v>
      </c>
      <c r="N44" s="855" t="s">
        <v>314</v>
      </c>
    </row>
    <row r="45" spans="1:14" s="3" customFormat="1" ht="9.75" customHeight="1" x14ac:dyDescent="0.25">
      <c r="A45" s="912"/>
      <c r="B45" s="886"/>
      <c r="C45" s="788"/>
      <c r="D45" s="788"/>
      <c r="E45" s="788"/>
      <c r="F45" s="794"/>
      <c r="G45" s="183" t="s">
        <v>55</v>
      </c>
      <c r="H45" s="181" t="s">
        <v>31</v>
      </c>
      <c r="I45" s="208"/>
      <c r="J45" s="208" t="s">
        <v>57</v>
      </c>
      <c r="K45" s="178"/>
      <c r="L45" s="178">
        <v>0.5</v>
      </c>
      <c r="M45" s="108">
        <v>1</v>
      </c>
      <c r="N45" s="858"/>
    </row>
    <row r="46" spans="1:14" s="3" customFormat="1" ht="9.75" customHeight="1" x14ac:dyDescent="0.25">
      <c r="A46" s="912"/>
      <c r="B46" s="886"/>
      <c r="C46" s="788"/>
      <c r="D46" s="788"/>
      <c r="E46" s="788"/>
      <c r="F46" s="794"/>
      <c r="G46" s="203" t="s">
        <v>56</v>
      </c>
      <c r="H46" s="178" t="s">
        <v>31</v>
      </c>
      <c r="I46" s="208"/>
      <c r="J46" s="208" t="s">
        <v>57</v>
      </c>
      <c r="K46" s="178"/>
      <c r="L46" s="178">
        <v>0.5</v>
      </c>
      <c r="M46" s="108">
        <v>1</v>
      </c>
      <c r="N46" s="858"/>
    </row>
    <row r="47" spans="1:14" s="3" customFormat="1" ht="9.75" customHeight="1" x14ac:dyDescent="0.25">
      <c r="A47" s="912"/>
      <c r="B47" s="886"/>
      <c r="C47" s="788"/>
      <c r="D47" s="788"/>
      <c r="E47" s="788"/>
      <c r="F47" s="794"/>
      <c r="G47" s="183" t="s">
        <v>223</v>
      </c>
      <c r="H47" s="178" t="s">
        <v>31</v>
      </c>
      <c r="I47" s="208"/>
      <c r="J47" s="208" t="s">
        <v>57</v>
      </c>
      <c r="K47" s="178"/>
      <c r="L47" s="178">
        <v>0.5</v>
      </c>
      <c r="M47" s="108">
        <v>1</v>
      </c>
      <c r="N47" s="858"/>
    </row>
    <row r="48" spans="1:14" s="3" customFormat="1" ht="9.75" customHeight="1" x14ac:dyDescent="0.25">
      <c r="A48" s="912"/>
      <c r="B48" s="886"/>
      <c r="C48" s="788"/>
      <c r="D48" s="788"/>
      <c r="E48" s="788"/>
      <c r="F48" s="794"/>
      <c r="G48" s="97" t="s">
        <v>59</v>
      </c>
      <c r="H48" s="210" t="s">
        <v>31</v>
      </c>
      <c r="I48" s="208"/>
      <c r="J48" s="208" t="s">
        <v>57</v>
      </c>
      <c r="K48" s="178"/>
      <c r="L48" s="178">
        <v>0.5</v>
      </c>
      <c r="M48" s="108">
        <v>1</v>
      </c>
      <c r="N48" s="858"/>
    </row>
    <row r="49" spans="1:14" s="3" customFormat="1" ht="9.75" customHeight="1" x14ac:dyDescent="0.25">
      <c r="A49" s="912"/>
      <c r="B49" s="886"/>
      <c r="C49" s="788"/>
      <c r="D49" s="788"/>
      <c r="E49" s="788"/>
      <c r="F49" s="794"/>
      <c r="G49" s="203" t="s">
        <v>329</v>
      </c>
      <c r="H49" s="178" t="s">
        <v>31</v>
      </c>
      <c r="I49" s="208"/>
      <c r="J49" s="208" t="s">
        <v>57</v>
      </c>
      <c r="K49" s="178"/>
      <c r="L49" s="178">
        <v>0.5</v>
      </c>
      <c r="M49" s="108">
        <v>1</v>
      </c>
      <c r="N49" s="858"/>
    </row>
    <row r="50" spans="1:14" s="3" customFormat="1" ht="9.75" customHeight="1" x14ac:dyDescent="0.25">
      <c r="A50" s="912"/>
      <c r="B50" s="886"/>
      <c r="C50" s="788"/>
      <c r="D50" s="788"/>
      <c r="E50" s="788"/>
      <c r="F50" s="794"/>
      <c r="G50" s="183" t="s">
        <v>224</v>
      </c>
      <c r="H50" s="178" t="s">
        <v>31</v>
      </c>
      <c r="I50" s="208"/>
      <c r="J50" s="208" t="s">
        <v>57</v>
      </c>
      <c r="K50" s="178"/>
      <c r="L50" s="178">
        <v>0.5</v>
      </c>
      <c r="M50" s="178">
        <v>1</v>
      </c>
      <c r="N50" s="858"/>
    </row>
    <row r="51" spans="1:14" s="3" customFormat="1" ht="9.75" customHeight="1" x14ac:dyDescent="0.25">
      <c r="A51" s="912"/>
      <c r="B51" s="886"/>
      <c r="C51" s="788"/>
      <c r="D51" s="788"/>
      <c r="E51" s="788"/>
      <c r="F51" s="794"/>
      <c r="G51" s="209" t="s">
        <v>58</v>
      </c>
      <c r="H51" s="178" t="s">
        <v>31</v>
      </c>
      <c r="I51" s="208"/>
      <c r="J51" s="208" t="s">
        <v>57</v>
      </c>
      <c r="K51" s="178"/>
      <c r="L51" s="178">
        <v>0.5</v>
      </c>
      <c r="M51" s="178">
        <v>1</v>
      </c>
      <c r="N51" s="858"/>
    </row>
    <row r="52" spans="1:14" s="3" customFormat="1" ht="9.75" customHeight="1" x14ac:dyDescent="0.25">
      <c r="A52" s="912"/>
      <c r="B52" s="886"/>
      <c r="C52" s="788"/>
      <c r="D52" s="788"/>
      <c r="E52" s="788"/>
      <c r="F52" s="794"/>
      <c r="G52" s="209" t="s">
        <v>60</v>
      </c>
      <c r="H52" s="178" t="s">
        <v>31</v>
      </c>
      <c r="I52" s="208"/>
      <c r="J52" s="208" t="s">
        <v>57</v>
      </c>
      <c r="K52" s="178"/>
      <c r="L52" s="178">
        <v>0.5</v>
      </c>
      <c r="M52" s="178">
        <v>1</v>
      </c>
      <c r="N52" s="858"/>
    </row>
    <row r="53" spans="1:14" s="3" customFormat="1" ht="9.75" customHeight="1" x14ac:dyDescent="0.25">
      <c r="A53" s="912"/>
      <c r="B53" s="886"/>
      <c r="C53" s="788"/>
      <c r="D53" s="788"/>
      <c r="E53" s="788"/>
      <c r="F53" s="794"/>
      <c r="G53" s="209" t="s">
        <v>225</v>
      </c>
      <c r="H53" s="178" t="s">
        <v>31</v>
      </c>
      <c r="I53" s="208"/>
      <c r="J53" s="208" t="s">
        <v>57</v>
      </c>
      <c r="K53" s="178"/>
      <c r="L53" s="178">
        <v>0.5</v>
      </c>
      <c r="M53" s="178">
        <v>1</v>
      </c>
      <c r="N53" s="858"/>
    </row>
    <row r="54" spans="1:14" s="3" customFormat="1" ht="9.75" customHeight="1" x14ac:dyDescent="0.25">
      <c r="A54" s="912"/>
      <c r="B54" s="886"/>
      <c r="C54" s="788"/>
      <c r="D54" s="788"/>
      <c r="E54" s="788"/>
      <c r="F54" s="794"/>
      <c r="G54" s="3" t="s">
        <v>226</v>
      </c>
      <c r="H54" s="178" t="s">
        <v>31</v>
      </c>
      <c r="I54" s="208"/>
      <c r="J54" s="208" t="s">
        <v>57</v>
      </c>
      <c r="K54" s="178"/>
      <c r="L54" s="178">
        <v>0.5</v>
      </c>
      <c r="M54" s="178">
        <v>1</v>
      </c>
      <c r="N54" s="859"/>
    </row>
    <row r="55" spans="1:14" s="3" customFormat="1" ht="9.75" customHeight="1" x14ac:dyDescent="0.25">
      <c r="A55" s="913"/>
      <c r="B55" s="886"/>
      <c r="C55" s="789"/>
      <c r="D55" s="789"/>
      <c r="E55" s="789"/>
      <c r="F55" s="795"/>
      <c r="G55" s="183"/>
      <c r="H55" s="178"/>
      <c r="I55" s="208"/>
      <c r="J55" s="208"/>
      <c r="K55" s="211"/>
      <c r="L55" s="208"/>
      <c r="M55" s="208"/>
      <c r="N55" s="208"/>
    </row>
    <row r="56" spans="1:14" s="3" customFormat="1" ht="42" customHeight="1" x14ac:dyDescent="0.25">
      <c r="A56" s="910" t="s">
        <v>61</v>
      </c>
      <c r="B56" s="535" t="s">
        <v>62</v>
      </c>
      <c r="C56" s="213">
        <f>0.5*(C6*0.25%)/6</f>
        <v>487.49437499999999</v>
      </c>
      <c r="D56" s="213">
        <f>C56</f>
        <v>487.49437499999999</v>
      </c>
      <c r="E56" s="214">
        <f>SUM(C56:D56)</f>
        <v>974.98874999999998</v>
      </c>
      <c r="F56" s="215">
        <v>975</v>
      </c>
      <c r="G56" s="216"/>
      <c r="H56" s="217"/>
      <c r="I56" s="917"/>
      <c r="J56" s="917"/>
      <c r="K56" s="917"/>
      <c r="L56" s="917"/>
      <c r="M56" s="917"/>
      <c r="N56" s="918"/>
    </row>
    <row r="57" spans="1:14" s="3" customFormat="1" ht="9.75" customHeight="1" x14ac:dyDescent="0.25">
      <c r="A57" s="796"/>
      <c r="B57" s="532" t="s">
        <v>63</v>
      </c>
      <c r="C57" s="218"/>
      <c r="D57" s="218"/>
      <c r="E57" s="219"/>
      <c r="F57" s="220">
        <v>320</v>
      </c>
      <c r="G57" s="326" t="s">
        <v>290</v>
      </c>
      <c r="H57" s="327" t="s">
        <v>64</v>
      </c>
      <c r="I57" s="782" t="s">
        <v>49</v>
      </c>
      <c r="J57" s="327" t="s">
        <v>57</v>
      </c>
      <c r="K57" s="327">
        <v>0.25</v>
      </c>
      <c r="L57" s="327">
        <v>0.05</v>
      </c>
      <c r="M57" s="327">
        <v>0.3</v>
      </c>
      <c r="N57" s="180" t="s">
        <v>34</v>
      </c>
    </row>
    <row r="58" spans="1:14" s="3" customFormat="1" ht="9.75" customHeight="1" x14ac:dyDescent="0.25">
      <c r="A58" s="796"/>
      <c r="B58" s="911" t="s">
        <v>66</v>
      </c>
      <c r="C58" s="919"/>
      <c r="D58" s="919"/>
      <c r="E58" s="923"/>
      <c r="F58" s="793">
        <v>317</v>
      </c>
      <c r="G58" s="182" t="s">
        <v>291</v>
      </c>
      <c r="H58" s="769" t="s">
        <v>64</v>
      </c>
      <c r="I58" s="178"/>
      <c r="J58" s="178" t="s">
        <v>67</v>
      </c>
      <c r="K58" s="22"/>
      <c r="L58" s="178">
        <v>0.5</v>
      </c>
      <c r="M58" s="207">
        <v>1</v>
      </c>
      <c r="N58" s="855" t="s">
        <v>314</v>
      </c>
    </row>
    <row r="59" spans="1:14" s="3" customFormat="1" ht="9.75" customHeight="1" x14ac:dyDescent="0.25">
      <c r="A59" s="796"/>
      <c r="B59" s="912"/>
      <c r="C59" s="920"/>
      <c r="D59" s="920"/>
      <c r="E59" s="924"/>
      <c r="F59" s="794"/>
      <c r="G59" s="182" t="s">
        <v>68</v>
      </c>
      <c r="H59" s="180" t="s">
        <v>64</v>
      </c>
      <c r="I59" s="178"/>
      <c r="J59" s="178" t="s">
        <v>67</v>
      </c>
      <c r="K59" s="22"/>
      <c r="L59" s="178">
        <v>0.5</v>
      </c>
      <c r="M59" s="207">
        <v>1</v>
      </c>
      <c r="N59" s="858"/>
    </row>
    <row r="60" spans="1:14" s="3" customFormat="1" ht="9.75" customHeight="1" x14ac:dyDescent="0.25">
      <c r="A60" s="796"/>
      <c r="B60" s="912"/>
      <c r="C60" s="920"/>
      <c r="D60" s="920"/>
      <c r="E60" s="924"/>
      <c r="F60" s="794"/>
      <c r="G60" s="182" t="s">
        <v>69</v>
      </c>
      <c r="H60" s="180" t="s">
        <v>64</v>
      </c>
      <c r="I60" s="178"/>
      <c r="J60" s="178" t="s">
        <v>67</v>
      </c>
      <c r="K60" s="22"/>
      <c r="L60" s="178">
        <v>0.5</v>
      </c>
      <c r="M60" s="207">
        <v>1</v>
      </c>
      <c r="N60" s="858"/>
    </row>
    <row r="61" spans="1:14" s="3" customFormat="1" ht="9.75" customHeight="1" x14ac:dyDescent="0.25">
      <c r="A61" s="796"/>
      <c r="B61" s="912"/>
      <c r="C61" s="920"/>
      <c r="D61" s="920"/>
      <c r="E61" s="924"/>
      <c r="F61" s="794"/>
      <c r="G61" s="182" t="s">
        <v>70</v>
      </c>
      <c r="H61" s="180" t="s">
        <v>64</v>
      </c>
      <c r="I61" s="178"/>
      <c r="J61" s="178" t="s">
        <v>67</v>
      </c>
      <c r="K61" s="22"/>
      <c r="L61" s="178">
        <v>0.5</v>
      </c>
      <c r="M61" s="207">
        <v>1</v>
      </c>
      <c r="N61" s="858"/>
    </row>
    <row r="62" spans="1:14" s="3" customFormat="1" ht="9.75" customHeight="1" x14ac:dyDescent="0.25">
      <c r="A62" s="796"/>
      <c r="B62" s="912"/>
      <c r="C62" s="920"/>
      <c r="D62" s="920"/>
      <c r="E62" s="924"/>
      <c r="F62" s="794"/>
      <c r="G62" s="182" t="s">
        <v>71</v>
      </c>
      <c r="H62" s="181" t="s">
        <v>64</v>
      </c>
      <c r="I62" s="178"/>
      <c r="J62" s="178" t="s">
        <v>67</v>
      </c>
      <c r="K62" s="22"/>
      <c r="L62" s="178">
        <v>0.5</v>
      </c>
      <c r="M62" s="207">
        <v>1</v>
      </c>
      <c r="N62" s="859"/>
    </row>
    <row r="63" spans="1:14" s="3" customFormat="1" ht="9.75" customHeight="1" x14ac:dyDescent="0.25">
      <c r="A63" s="796"/>
      <c r="B63" s="912"/>
      <c r="C63" s="920"/>
      <c r="D63" s="920"/>
      <c r="E63" s="924"/>
      <c r="F63" s="795"/>
      <c r="G63" s="186"/>
      <c r="H63" s="187"/>
      <c r="I63" s="187"/>
      <c r="J63" s="187"/>
      <c r="K63" s="336"/>
      <c r="L63" s="187"/>
      <c r="M63" s="187"/>
      <c r="N63" s="187"/>
    </row>
    <row r="64" spans="1:14" s="3" customFormat="1" ht="9.75" customHeight="1" x14ac:dyDescent="0.25">
      <c r="A64" s="796"/>
      <c r="B64" s="912"/>
      <c r="C64" s="921"/>
      <c r="D64" s="921"/>
      <c r="E64" s="924"/>
      <c r="F64" s="793">
        <v>338</v>
      </c>
      <c r="G64" s="202" t="s">
        <v>167</v>
      </c>
      <c r="H64" s="178" t="s">
        <v>64</v>
      </c>
      <c r="I64" s="178"/>
      <c r="J64" s="178" t="s">
        <v>72</v>
      </c>
      <c r="K64" s="178"/>
      <c r="L64" s="178">
        <v>0.5</v>
      </c>
      <c r="M64" s="207">
        <v>1</v>
      </c>
      <c r="N64" s="858" t="s">
        <v>73</v>
      </c>
    </row>
    <row r="65" spans="1:14" s="3" customFormat="1" ht="9.75" customHeight="1" x14ac:dyDescent="0.25">
      <c r="A65" s="796"/>
      <c r="B65" s="912"/>
      <c r="C65" s="921"/>
      <c r="D65" s="921"/>
      <c r="E65" s="924"/>
      <c r="F65" s="794"/>
      <c r="G65" s="201" t="s">
        <v>287</v>
      </c>
      <c r="H65" s="178" t="s">
        <v>64</v>
      </c>
      <c r="I65" s="6"/>
      <c r="J65" s="178" t="s">
        <v>72</v>
      </c>
      <c r="K65" s="181"/>
      <c r="L65" s="178">
        <v>0.5</v>
      </c>
      <c r="M65" s="207">
        <v>1</v>
      </c>
      <c r="N65" s="858"/>
    </row>
    <row r="66" spans="1:14" s="3" customFormat="1" ht="9.75" customHeight="1" x14ac:dyDescent="0.25">
      <c r="A66" s="796"/>
      <c r="B66" s="912"/>
      <c r="C66" s="921"/>
      <c r="D66" s="921"/>
      <c r="E66" s="924"/>
      <c r="F66" s="794"/>
      <c r="G66" s="183" t="s">
        <v>288</v>
      </c>
      <c r="H66" s="178" t="s">
        <v>64</v>
      </c>
      <c r="I66" s="181"/>
      <c r="J66" s="178" t="s">
        <v>72</v>
      </c>
      <c r="K66" s="185"/>
      <c r="L66" s="178">
        <v>0.5</v>
      </c>
      <c r="M66" s="207">
        <v>1</v>
      </c>
      <c r="N66" s="858"/>
    </row>
    <row r="67" spans="1:14" s="3" customFormat="1" ht="9.75" customHeight="1" x14ac:dyDescent="0.25">
      <c r="A67" s="796"/>
      <c r="B67" s="912"/>
      <c r="C67" s="921"/>
      <c r="D67" s="921"/>
      <c r="E67" s="924"/>
      <c r="F67" s="794"/>
      <c r="G67" s="201" t="s">
        <v>330</v>
      </c>
      <c r="H67" s="178" t="s">
        <v>64</v>
      </c>
      <c r="I67" s="6"/>
      <c r="J67" s="178" t="s">
        <v>72</v>
      </c>
      <c r="K67" s="181"/>
      <c r="L67" s="178">
        <v>0.5</v>
      </c>
      <c r="M67" s="207">
        <v>1</v>
      </c>
      <c r="N67" s="859"/>
    </row>
    <row r="68" spans="1:14" s="3" customFormat="1" ht="1.5" customHeight="1" x14ac:dyDescent="0.25">
      <c r="A68" s="796"/>
      <c r="B68" s="913"/>
      <c r="C68" s="922"/>
      <c r="D68" s="922"/>
      <c r="E68" s="924"/>
      <c r="F68" s="794"/>
      <c r="G68" s="186"/>
      <c r="H68" s="21"/>
      <c r="I68" s="187"/>
      <c r="K68" s="187"/>
      <c r="M68" s="33"/>
      <c r="N68" s="21"/>
    </row>
    <row r="69" spans="1:14" s="3" customFormat="1" ht="20.100000000000001" customHeight="1" x14ac:dyDescent="0.25">
      <c r="A69" s="897" t="s">
        <v>15</v>
      </c>
      <c r="B69" s="938"/>
      <c r="C69" s="941" t="s">
        <v>9</v>
      </c>
      <c r="D69" s="942"/>
      <c r="E69" s="820"/>
      <c r="F69" s="821"/>
      <c r="G69" s="840" t="s">
        <v>16</v>
      </c>
      <c r="H69" s="840" t="s">
        <v>17</v>
      </c>
      <c r="I69" s="840" t="s">
        <v>18</v>
      </c>
      <c r="J69" s="840" t="s">
        <v>19</v>
      </c>
      <c r="K69" s="840" t="s">
        <v>20</v>
      </c>
      <c r="L69" s="840" t="s">
        <v>21</v>
      </c>
      <c r="M69" s="933" t="s">
        <v>22</v>
      </c>
      <c r="N69" s="868" t="s">
        <v>23</v>
      </c>
    </row>
    <row r="70" spans="1:14" s="3" customFormat="1" ht="42" customHeight="1" x14ac:dyDescent="0.25">
      <c r="A70" s="939"/>
      <c r="B70" s="940"/>
      <c r="C70" s="16" t="s">
        <v>27</v>
      </c>
      <c r="D70" s="105" t="s">
        <v>14</v>
      </c>
      <c r="E70" s="822"/>
      <c r="F70" s="823"/>
      <c r="G70" s="842"/>
      <c r="H70" s="842"/>
      <c r="I70" s="842"/>
      <c r="J70" s="842"/>
      <c r="K70" s="842"/>
      <c r="L70" s="842"/>
      <c r="M70" s="934"/>
      <c r="N70" s="869"/>
    </row>
    <row r="71" spans="1:14" s="3" customFormat="1" ht="11.25" customHeight="1" x14ac:dyDescent="0.25">
      <c r="A71" s="829" t="s">
        <v>74</v>
      </c>
      <c r="B71" s="832" t="s">
        <v>75</v>
      </c>
      <c r="C71" s="834">
        <f>(C6*0.15%)*0.4</f>
        <v>1403.9838</v>
      </c>
      <c r="D71" s="811">
        <v>1450</v>
      </c>
      <c r="E71" s="814">
        <v>600</v>
      </c>
      <c r="F71" s="824"/>
      <c r="G71" s="552"/>
      <c r="H71" s="553"/>
      <c r="I71" s="553"/>
      <c r="J71" s="553"/>
      <c r="K71" s="552"/>
      <c r="L71" s="553"/>
      <c r="M71" s="554"/>
      <c r="N71" s="870" t="s">
        <v>346</v>
      </c>
    </row>
    <row r="72" spans="1:14" s="3" customFormat="1" ht="9.75" customHeight="1" x14ac:dyDescent="0.25">
      <c r="A72" s="830"/>
      <c r="B72" s="798"/>
      <c r="C72" s="835"/>
      <c r="D72" s="812"/>
      <c r="E72" s="816"/>
      <c r="F72" s="817"/>
      <c r="G72" s="495"/>
      <c r="H72" s="494"/>
      <c r="I72" s="497"/>
      <c r="J72" s="494"/>
      <c r="K72" s="537"/>
      <c r="L72" s="548"/>
      <c r="M72" s="541"/>
      <c r="N72" s="861"/>
    </row>
    <row r="73" spans="1:14" s="3" customFormat="1" ht="9.75" customHeight="1" x14ac:dyDescent="0.25">
      <c r="A73" s="830"/>
      <c r="B73" s="798"/>
      <c r="C73" s="835"/>
      <c r="D73" s="812"/>
      <c r="E73" s="816"/>
      <c r="F73" s="817"/>
      <c r="G73" s="542" t="s">
        <v>230</v>
      </c>
      <c r="H73" s="537" t="s">
        <v>76</v>
      </c>
      <c r="I73" s="537" t="s">
        <v>77</v>
      </c>
      <c r="J73" s="537" t="s">
        <v>57</v>
      </c>
      <c r="K73" s="537">
        <v>50</v>
      </c>
      <c r="L73" s="865">
        <v>10</v>
      </c>
      <c r="M73" s="541" t="s">
        <v>331</v>
      </c>
      <c r="N73" s="861"/>
    </row>
    <row r="74" spans="1:14" s="3" customFormat="1" ht="9.75" customHeight="1" x14ac:dyDescent="0.25">
      <c r="A74" s="830"/>
      <c r="B74" s="798"/>
      <c r="C74" s="835"/>
      <c r="D74" s="812"/>
      <c r="E74" s="816"/>
      <c r="F74" s="817"/>
      <c r="G74" s="543" t="s">
        <v>233</v>
      </c>
      <c r="H74" s="537" t="s">
        <v>76</v>
      </c>
      <c r="I74" s="537" t="s">
        <v>77</v>
      </c>
      <c r="J74" s="537" t="s">
        <v>57</v>
      </c>
      <c r="K74" s="537">
        <v>50</v>
      </c>
      <c r="L74" s="866"/>
      <c r="M74" s="107" t="s">
        <v>172</v>
      </c>
      <c r="N74" s="861"/>
    </row>
    <row r="75" spans="1:14" s="3" customFormat="1" ht="9.75" customHeight="1" x14ac:dyDescent="0.25">
      <c r="A75" s="830"/>
      <c r="B75" s="798"/>
      <c r="C75" s="835"/>
      <c r="D75" s="812"/>
      <c r="E75" s="816"/>
      <c r="F75" s="817"/>
      <c r="G75" s="544" t="s">
        <v>234</v>
      </c>
      <c r="H75" s="537" t="s">
        <v>76</v>
      </c>
      <c r="I75" s="537" t="s">
        <v>77</v>
      </c>
      <c r="J75" s="537" t="s">
        <v>57</v>
      </c>
      <c r="K75" s="537">
        <v>50</v>
      </c>
      <c r="L75" s="867"/>
      <c r="M75" s="545" t="s">
        <v>331</v>
      </c>
      <c r="N75" s="861"/>
    </row>
    <row r="76" spans="1:14" s="3" customFormat="1" ht="9.75" customHeight="1" x14ac:dyDescent="0.25">
      <c r="A76" s="830"/>
      <c r="B76" s="798"/>
      <c r="C76" s="835"/>
      <c r="D76" s="812"/>
      <c r="E76" s="816"/>
      <c r="F76" s="817"/>
      <c r="G76" s="546"/>
      <c r="H76" s="538"/>
      <c r="I76" s="537"/>
      <c r="J76" s="537"/>
      <c r="K76" s="538"/>
      <c r="L76" s="540"/>
      <c r="M76" s="101"/>
      <c r="N76" s="861"/>
    </row>
    <row r="77" spans="1:14" s="3" customFormat="1" ht="9.75" customHeight="1" x14ac:dyDescent="0.25">
      <c r="A77" s="830"/>
      <c r="B77" s="798"/>
      <c r="C77" s="835"/>
      <c r="D77" s="812"/>
      <c r="E77" s="816"/>
      <c r="F77" s="817"/>
      <c r="G77" s="495" t="s">
        <v>231</v>
      </c>
      <c r="H77" s="537" t="s">
        <v>76</v>
      </c>
      <c r="I77" s="537" t="s">
        <v>77</v>
      </c>
      <c r="J77" s="537" t="s">
        <v>57</v>
      </c>
      <c r="K77" s="537">
        <v>250</v>
      </c>
      <c r="L77" s="865">
        <v>10</v>
      </c>
      <c r="M77" s="547" t="s">
        <v>332</v>
      </c>
      <c r="N77" s="861"/>
    </row>
    <row r="78" spans="1:14" s="3" customFormat="1" ht="9.75" customHeight="1" x14ac:dyDescent="0.25">
      <c r="A78" s="830"/>
      <c r="B78" s="798"/>
      <c r="C78" s="835"/>
      <c r="D78" s="812"/>
      <c r="E78" s="816"/>
      <c r="F78" s="817"/>
      <c r="G78" s="495" t="s">
        <v>232</v>
      </c>
      <c r="H78" s="537" t="s">
        <v>76</v>
      </c>
      <c r="I78" s="537" t="s">
        <v>77</v>
      </c>
      <c r="J78" s="537" t="s">
        <v>57</v>
      </c>
      <c r="K78" s="548">
        <v>100</v>
      </c>
      <c r="L78" s="866"/>
      <c r="M78" s="545" t="s">
        <v>172</v>
      </c>
      <c r="N78" s="861"/>
    </row>
    <row r="79" spans="1:14" s="3" customFormat="1" ht="9.75" customHeight="1" x14ac:dyDescent="0.25">
      <c r="A79" s="830"/>
      <c r="B79" s="798"/>
      <c r="C79" s="835"/>
      <c r="D79" s="812"/>
      <c r="E79" s="816"/>
      <c r="F79" s="817"/>
      <c r="G79" s="495" t="s">
        <v>207</v>
      </c>
      <c r="H79" s="539" t="s">
        <v>76</v>
      </c>
      <c r="I79" s="537" t="s">
        <v>77</v>
      </c>
      <c r="J79" s="537" t="s">
        <v>57</v>
      </c>
      <c r="K79" s="537">
        <v>100</v>
      </c>
      <c r="L79" s="867"/>
      <c r="M79" s="549" t="s">
        <v>332</v>
      </c>
      <c r="N79" s="861"/>
    </row>
    <row r="80" spans="1:14" s="3" customFormat="1" ht="9.75" customHeight="1" x14ac:dyDescent="0.25">
      <c r="A80" s="830"/>
      <c r="B80" s="798"/>
      <c r="C80" s="835"/>
      <c r="D80" s="812"/>
      <c r="E80" s="816"/>
      <c r="F80" s="817"/>
      <c r="G80" s="546"/>
      <c r="H80" s="540"/>
      <c r="I80" s="537"/>
      <c r="J80" s="537"/>
      <c r="K80" s="538"/>
      <c r="L80" s="540"/>
      <c r="M80" s="117"/>
      <c r="N80" s="861"/>
    </row>
    <row r="81" spans="1:14" s="3" customFormat="1" ht="9.75" customHeight="1" x14ac:dyDescent="0.25">
      <c r="A81" s="830"/>
      <c r="B81" s="798"/>
      <c r="C81" s="835"/>
      <c r="D81" s="812"/>
      <c r="E81" s="816"/>
      <c r="F81" s="817"/>
      <c r="G81" s="495" t="s">
        <v>227</v>
      </c>
      <c r="H81" s="537" t="s">
        <v>76</v>
      </c>
      <c r="I81" s="537" t="s">
        <v>77</v>
      </c>
      <c r="J81" s="537" t="s">
        <v>57</v>
      </c>
      <c r="K81" s="537">
        <v>12.5</v>
      </c>
      <c r="L81" s="774">
        <v>20</v>
      </c>
      <c r="M81" s="545" t="s">
        <v>199</v>
      </c>
      <c r="N81" s="861"/>
    </row>
    <row r="82" spans="1:14" s="3" customFormat="1" ht="9.75" customHeight="1" x14ac:dyDescent="0.25">
      <c r="A82" s="830"/>
      <c r="B82" s="798"/>
      <c r="C82" s="835"/>
      <c r="D82" s="812"/>
      <c r="E82" s="816"/>
      <c r="F82" s="817"/>
      <c r="G82" s="495" t="s">
        <v>292</v>
      </c>
      <c r="H82" s="537" t="s">
        <v>76</v>
      </c>
      <c r="I82" s="537" t="s">
        <v>77</v>
      </c>
      <c r="J82" s="537" t="s">
        <v>57</v>
      </c>
      <c r="K82" s="537">
        <v>12.5</v>
      </c>
      <c r="L82" s="192">
        <v>10</v>
      </c>
      <c r="M82" s="549" t="s">
        <v>199</v>
      </c>
      <c r="N82" s="861"/>
    </row>
    <row r="83" spans="1:14" s="3" customFormat="1" ht="9.75" customHeight="1" x14ac:dyDescent="0.25">
      <c r="A83" s="830"/>
      <c r="B83" s="798"/>
      <c r="C83" s="835"/>
      <c r="D83" s="812"/>
      <c r="E83" s="816"/>
      <c r="F83" s="817"/>
      <c r="G83" s="542" t="s">
        <v>212</v>
      </c>
      <c r="H83" s="537" t="s">
        <v>76</v>
      </c>
      <c r="I83" s="537" t="s">
        <v>77</v>
      </c>
      <c r="J83" s="537" t="s">
        <v>57</v>
      </c>
      <c r="K83" s="537">
        <v>12.5</v>
      </c>
      <c r="L83" s="192">
        <v>20</v>
      </c>
      <c r="M83" s="545" t="s">
        <v>333</v>
      </c>
      <c r="N83" s="861"/>
    </row>
    <row r="84" spans="1:14" s="3" customFormat="1" ht="9.75" customHeight="1" x14ac:dyDescent="0.25">
      <c r="A84" s="830"/>
      <c r="B84" s="798"/>
      <c r="C84" s="835"/>
      <c r="D84" s="812"/>
      <c r="E84" s="816"/>
      <c r="F84" s="817"/>
      <c r="G84" s="550" t="s">
        <v>328</v>
      </c>
      <c r="H84" s="537" t="s">
        <v>76</v>
      </c>
      <c r="I84" s="537" t="s">
        <v>77</v>
      </c>
      <c r="J84" s="537" t="s">
        <v>57</v>
      </c>
      <c r="K84" s="537">
        <v>12.5</v>
      </c>
      <c r="L84" s="773">
        <v>40</v>
      </c>
      <c r="M84" s="545" t="s">
        <v>331</v>
      </c>
      <c r="N84" s="861"/>
    </row>
    <row r="85" spans="1:14" s="3" customFormat="1" ht="9.75" customHeight="1" x14ac:dyDescent="0.25">
      <c r="A85" s="830"/>
      <c r="B85" s="798"/>
      <c r="C85" s="835"/>
      <c r="D85" s="812"/>
      <c r="E85" s="816"/>
      <c r="F85" s="817"/>
      <c r="G85" s="544" t="s">
        <v>228</v>
      </c>
      <c r="H85" s="537" t="s">
        <v>76</v>
      </c>
      <c r="I85" s="537" t="s">
        <v>77</v>
      </c>
      <c r="J85" s="537" t="s">
        <v>57</v>
      </c>
      <c r="K85" s="537">
        <v>12.5</v>
      </c>
      <c r="L85" s="772">
        <v>10</v>
      </c>
      <c r="M85" s="541" t="s">
        <v>199</v>
      </c>
      <c r="N85" s="861"/>
    </row>
    <row r="86" spans="1:14" s="3" customFormat="1" ht="9.75" customHeight="1" x14ac:dyDescent="0.25">
      <c r="A86" s="830"/>
      <c r="B86" s="798"/>
      <c r="C86" s="835"/>
      <c r="D86" s="812"/>
      <c r="E86" s="816"/>
      <c r="F86" s="817"/>
      <c r="G86" s="544" t="s">
        <v>229</v>
      </c>
      <c r="H86" s="537" t="s">
        <v>76</v>
      </c>
      <c r="I86" s="537" t="s">
        <v>77</v>
      </c>
      <c r="J86" s="537" t="s">
        <v>57</v>
      </c>
      <c r="K86" s="537">
        <v>12.5</v>
      </c>
      <c r="L86" s="192">
        <v>10</v>
      </c>
      <c r="M86" s="545" t="s">
        <v>199</v>
      </c>
      <c r="N86" s="861"/>
    </row>
    <row r="87" spans="1:14" s="3" customFormat="1" ht="9.75" customHeight="1" x14ac:dyDescent="0.25">
      <c r="A87" s="830"/>
      <c r="B87" s="798"/>
      <c r="C87" s="835"/>
      <c r="D87" s="812"/>
      <c r="E87" s="816"/>
      <c r="F87" s="817"/>
      <c r="G87" s="546"/>
      <c r="H87" s="538"/>
      <c r="I87" s="537"/>
      <c r="J87" s="537"/>
      <c r="K87" s="540"/>
      <c r="L87" s="538"/>
      <c r="M87" s="101"/>
      <c r="N87" s="861"/>
    </row>
    <row r="88" spans="1:14" s="3" customFormat="1" ht="9.75" customHeight="1" x14ac:dyDescent="0.25">
      <c r="A88" s="830"/>
      <c r="B88" s="798"/>
      <c r="C88" s="835"/>
      <c r="D88" s="812"/>
      <c r="E88" s="816"/>
      <c r="F88" s="817"/>
      <c r="G88" s="495" t="s">
        <v>217</v>
      </c>
      <c r="H88" s="537" t="s">
        <v>76</v>
      </c>
      <c r="I88" s="537" t="s">
        <v>77</v>
      </c>
      <c r="J88" s="537" t="s">
        <v>57</v>
      </c>
      <c r="K88" s="548">
        <v>80</v>
      </c>
      <c r="L88" s="192">
        <v>10</v>
      </c>
      <c r="M88" s="545" t="s">
        <v>172</v>
      </c>
      <c r="N88" s="861"/>
    </row>
    <row r="89" spans="1:14" s="3" customFormat="1" ht="9.75" customHeight="1" x14ac:dyDescent="0.25">
      <c r="A89" s="830"/>
      <c r="B89" s="798"/>
      <c r="C89" s="835"/>
      <c r="D89" s="812"/>
      <c r="E89" s="816"/>
      <c r="F89" s="817"/>
      <c r="G89" s="495" t="s">
        <v>235</v>
      </c>
      <c r="H89" s="537" t="s">
        <v>76</v>
      </c>
      <c r="I89" s="537" t="s">
        <v>77</v>
      </c>
      <c r="J89" s="537" t="s">
        <v>57</v>
      </c>
      <c r="K89" s="537">
        <v>80</v>
      </c>
      <c r="L89" s="192">
        <v>10</v>
      </c>
      <c r="M89" s="545" t="s">
        <v>172</v>
      </c>
      <c r="N89" s="861"/>
    </row>
    <row r="90" spans="1:14" s="3" customFormat="1" ht="9.75" customHeight="1" x14ac:dyDescent="0.25">
      <c r="A90" s="830"/>
      <c r="B90" s="798"/>
      <c r="C90" s="835"/>
      <c r="D90" s="812"/>
      <c r="E90" s="818"/>
      <c r="F90" s="819"/>
      <c r="G90" s="551" t="s">
        <v>218</v>
      </c>
      <c r="H90" s="537" t="s">
        <v>76</v>
      </c>
      <c r="I90" s="537" t="s">
        <v>77</v>
      </c>
      <c r="J90" s="537" t="s">
        <v>57</v>
      </c>
      <c r="K90" s="539">
        <v>80</v>
      </c>
      <c r="L90" s="192">
        <v>10</v>
      </c>
      <c r="M90" s="545" t="s">
        <v>172</v>
      </c>
      <c r="N90" s="871"/>
    </row>
    <row r="91" spans="1:14" s="3" customFormat="1" ht="9.75" customHeight="1" x14ac:dyDescent="0.25">
      <c r="A91" s="830"/>
      <c r="B91" s="798"/>
      <c r="C91" s="835"/>
      <c r="D91" s="812"/>
      <c r="E91" s="814">
        <v>500</v>
      </c>
      <c r="F91" s="815"/>
      <c r="G91" s="229"/>
      <c r="H91" s="177"/>
      <c r="I91" s="190"/>
      <c r="J91" s="190"/>
      <c r="K91" s="190"/>
      <c r="L91" s="190"/>
      <c r="M91" s="190"/>
      <c r="N91" s="230"/>
    </row>
    <row r="92" spans="1:14" s="3" customFormat="1" ht="9.75" customHeight="1" x14ac:dyDescent="0.25">
      <c r="A92" s="830"/>
      <c r="B92" s="798"/>
      <c r="C92" s="835"/>
      <c r="D92" s="812"/>
      <c r="E92" s="816"/>
      <c r="F92" s="817"/>
      <c r="G92" s="231" t="s">
        <v>243</v>
      </c>
      <c r="H92" s="108" t="s">
        <v>64</v>
      </c>
      <c r="I92" s="109"/>
      <c r="J92" s="192" t="s">
        <v>57</v>
      </c>
      <c r="K92" s="109"/>
      <c r="L92" s="108">
        <v>10</v>
      </c>
      <c r="M92" s="185">
        <v>115</v>
      </c>
      <c r="N92" s="858" t="s">
        <v>34</v>
      </c>
    </row>
    <row r="93" spans="1:14" s="3" customFormat="1" ht="9.75" customHeight="1" x14ac:dyDescent="0.25">
      <c r="A93" s="830"/>
      <c r="B93" s="798"/>
      <c r="C93" s="835"/>
      <c r="D93" s="812"/>
      <c r="E93" s="816"/>
      <c r="F93" s="817"/>
      <c r="G93" s="422" t="s">
        <v>293</v>
      </c>
      <c r="H93" s="192" t="s">
        <v>64</v>
      </c>
      <c r="I93" s="232"/>
      <c r="J93" s="192" t="s">
        <v>57</v>
      </c>
      <c r="K93" s="192"/>
      <c r="L93" s="108">
        <v>5</v>
      </c>
      <c r="M93" s="180">
        <v>10</v>
      </c>
      <c r="N93" s="858"/>
    </row>
    <row r="94" spans="1:14" s="3" customFormat="1" ht="9.75" customHeight="1" x14ac:dyDescent="0.25">
      <c r="A94" s="830"/>
      <c r="B94" s="798"/>
      <c r="C94" s="835"/>
      <c r="D94" s="812"/>
      <c r="E94" s="816"/>
      <c r="F94" s="817"/>
      <c r="G94" s="233" t="s">
        <v>295</v>
      </c>
      <c r="H94" s="192" t="s">
        <v>64</v>
      </c>
      <c r="I94" s="232"/>
      <c r="J94" s="192" t="s">
        <v>57</v>
      </c>
      <c r="K94" s="108"/>
      <c r="L94" s="108">
        <v>10</v>
      </c>
      <c r="M94" s="193">
        <v>224</v>
      </c>
      <c r="N94" s="858"/>
    </row>
    <row r="95" spans="1:14" s="3" customFormat="1" ht="9.75" customHeight="1" x14ac:dyDescent="0.25">
      <c r="A95" s="830"/>
      <c r="B95" s="798"/>
      <c r="C95" s="835"/>
      <c r="D95" s="812"/>
      <c r="E95" s="816"/>
      <c r="F95" s="817"/>
      <c r="G95" s="233" t="s">
        <v>296</v>
      </c>
      <c r="H95" s="192" t="s">
        <v>64</v>
      </c>
      <c r="I95" s="232"/>
      <c r="J95" s="192" t="s">
        <v>57</v>
      </c>
      <c r="K95" s="108"/>
      <c r="L95" s="108">
        <v>10</v>
      </c>
      <c r="M95" s="193">
        <v>177</v>
      </c>
      <c r="N95" s="858"/>
    </row>
    <row r="96" spans="1:14" s="3" customFormat="1" ht="9.75" customHeight="1" x14ac:dyDescent="0.25">
      <c r="A96" s="830"/>
      <c r="B96" s="798"/>
      <c r="C96" s="835"/>
      <c r="D96" s="812"/>
      <c r="E96" s="816"/>
      <c r="F96" s="817"/>
      <c r="G96" s="233" t="s">
        <v>294</v>
      </c>
      <c r="H96" s="192" t="s">
        <v>64</v>
      </c>
      <c r="I96" s="192"/>
      <c r="J96" s="192" t="s">
        <v>57</v>
      </c>
      <c r="K96" s="114"/>
      <c r="L96" s="114">
        <v>10</v>
      </c>
      <c r="M96" s="193">
        <v>233</v>
      </c>
      <c r="N96" s="859"/>
    </row>
    <row r="97" spans="1:16" s="3" customFormat="1" ht="9.75" customHeight="1" x14ac:dyDescent="0.25">
      <c r="A97" s="830"/>
      <c r="B97" s="798"/>
      <c r="C97" s="835"/>
      <c r="D97" s="812"/>
      <c r="E97" s="818"/>
      <c r="F97" s="819"/>
      <c r="G97" s="234"/>
      <c r="H97" s="198"/>
      <c r="I97" s="110"/>
      <c r="J97" s="111"/>
      <c r="K97" s="112"/>
      <c r="L97" s="112"/>
      <c r="M97" s="94"/>
      <c r="N97" s="94"/>
    </row>
    <row r="98" spans="1:16" s="3" customFormat="1" ht="9.75" customHeight="1" x14ac:dyDescent="0.25">
      <c r="A98" s="830"/>
      <c r="B98" s="798"/>
      <c r="C98" s="835"/>
      <c r="D98" s="812"/>
      <c r="E98" s="814">
        <v>320</v>
      </c>
      <c r="F98" s="815"/>
      <c r="G98" s="599"/>
      <c r="H98" s="190"/>
      <c r="I98" s="235"/>
      <c r="J98" s="190"/>
      <c r="K98" s="102"/>
      <c r="L98" s="236"/>
      <c r="M98" s="237"/>
      <c r="N98" s="568"/>
    </row>
    <row r="99" spans="1:16" s="3" customFormat="1" ht="9.75" customHeight="1" x14ac:dyDescent="0.25">
      <c r="A99" s="830"/>
      <c r="B99" s="798"/>
      <c r="C99" s="835"/>
      <c r="D99" s="812"/>
      <c r="E99" s="816"/>
      <c r="F99" s="817"/>
      <c r="G99" s="396" t="s">
        <v>304</v>
      </c>
      <c r="H99" s="571" t="s">
        <v>78</v>
      </c>
      <c r="I99" s="238"/>
      <c r="J99" s="192" t="s">
        <v>57</v>
      </c>
      <c r="K99" s="127"/>
      <c r="L99" s="192">
        <v>10</v>
      </c>
      <c r="M99" s="192">
        <v>100</v>
      </c>
      <c r="N99" s="865" t="s">
        <v>34</v>
      </c>
      <c r="P99" s="5"/>
    </row>
    <row r="100" spans="1:16" s="3" customFormat="1" ht="9.75" customHeight="1" x14ac:dyDescent="0.25">
      <c r="A100" s="830"/>
      <c r="B100" s="798"/>
      <c r="C100" s="835"/>
      <c r="D100" s="812"/>
      <c r="E100" s="816"/>
      <c r="F100" s="817"/>
      <c r="G100" s="596" t="s">
        <v>214</v>
      </c>
      <c r="H100" s="571" t="s">
        <v>78</v>
      </c>
      <c r="I100" s="240"/>
      <c r="J100" s="192" t="s">
        <v>57</v>
      </c>
      <c r="K100" s="128"/>
      <c r="L100" s="192">
        <v>10</v>
      </c>
      <c r="M100" s="192">
        <v>100</v>
      </c>
      <c r="N100" s="866"/>
      <c r="P100" s="595"/>
    </row>
    <row r="101" spans="1:16" s="3" customFormat="1" ht="9.75" customHeight="1" x14ac:dyDescent="0.25">
      <c r="A101" s="830"/>
      <c r="B101" s="798"/>
      <c r="C101" s="835"/>
      <c r="D101" s="812"/>
      <c r="E101" s="816"/>
      <c r="F101" s="817"/>
      <c r="G101" s="398" t="s">
        <v>305</v>
      </c>
      <c r="H101" s="571" t="s">
        <v>78</v>
      </c>
      <c r="I101" s="241"/>
      <c r="J101" s="192" t="s">
        <v>57</v>
      </c>
      <c r="K101" s="129"/>
      <c r="L101" s="192">
        <v>10</v>
      </c>
      <c r="M101" s="192">
        <v>100</v>
      </c>
      <c r="N101" s="866"/>
      <c r="P101" s="595"/>
    </row>
    <row r="102" spans="1:16" s="3" customFormat="1" ht="9.75" customHeight="1" x14ac:dyDescent="0.25">
      <c r="A102" s="830"/>
      <c r="B102" s="798"/>
      <c r="C102" s="835"/>
      <c r="D102" s="812"/>
      <c r="E102" s="816"/>
      <c r="F102" s="817"/>
      <c r="G102" s="396" t="s">
        <v>306</v>
      </c>
      <c r="H102" s="571" t="s">
        <v>78</v>
      </c>
      <c r="I102" s="238"/>
      <c r="J102" s="192" t="s">
        <v>57</v>
      </c>
      <c r="K102" s="130"/>
      <c r="L102" s="192">
        <v>10</v>
      </c>
      <c r="M102" s="192">
        <v>100</v>
      </c>
      <c r="N102" s="866"/>
      <c r="P102" s="595"/>
    </row>
    <row r="103" spans="1:16" s="3" customFormat="1" ht="9.75" customHeight="1" x14ac:dyDescent="0.25">
      <c r="A103" s="830"/>
      <c r="B103" s="798"/>
      <c r="C103" s="835"/>
      <c r="D103" s="812"/>
      <c r="E103" s="816"/>
      <c r="F103" s="817"/>
      <c r="G103" s="597" t="s">
        <v>307</v>
      </c>
      <c r="H103" s="192" t="s">
        <v>78</v>
      </c>
      <c r="I103" s="238"/>
      <c r="J103" s="192" t="s">
        <v>57</v>
      </c>
      <c r="K103" s="238"/>
      <c r="L103" s="192">
        <v>10</v>
      </c>
      <c r="M103" s="192">
        <v>100</v>
      </c>
      <c r="N103" s="866"/>
      <c r="P103" s="595"/>
    </row>
    <row r="104" spans="1:16" s="3" customFormat="1" ht="9.75" customHeight="1" x14ac:dyDescent="0.25">
      <c r="A104" s="830"/>
      <c r="B104" s="798"/>
      <c r="C104" s="835"/>
      <c r="D104" s="812"/>
      <c r="E104" s="816"/>
      <c r="F104" s="817"/>
      <c r="G104" s="597" t="s">
        <v>240</v>
      </c>
      <c r="H104" s="192" t="s">
        <v>78</v>
      </c>
      <c r="I104" s="117"/>
      <c r="J104" s="192" t="s">
        <v>57</v>
      </c>
      <c r="K104" s="225"/>
      <c r="L104" s="192">
        <v>10</v>
      </c>
      <c r="M104" s="192">
        <v>100</v>
      </c>
      <c r="N104" s="866"/>
      <c r="P104" s="595"/>
    </row>
    <row r="105" spans="1:16" s="3" customFormat="1" ht="9.75" customHeight="1" x14ac:dyDescent="0.25">
      <c r="A105" s="830"/>
      <c r="B105" s="798"/>
      <c r="C105" s="835"/>
      <c r="D105" s="812"/>
      <c r="E105" s="816"/>
      <c r="F105" s="817"/>
      <c r="G105" s="396" t="s">
        <v>241</v>
      </c>
      <c r="H105" s="232" t="s">
        <v>78</v>
      </c>
      <c r="I105" s="242"/>
      <c r="J105" s="192" t="s">
        <v>57</v>
      </c>
      <c r="K105" s="240"/>
      <c r="L105" s="192">
        <v>10</v>
      </c>
      <c r="M105" s="192">
        <v>100</v>
      </c>
      <c r="N105" s="866"/>
      <c r="P105" s="5"/>
    </row>
    <row r="106" spans="1:16" s="3" customFormat="1" ht="9.75" customHeight="1" x14ac:dyDescent="0.25">
      <c r="A106" s="830"/>
      <c r="B106" s="798"/>
      <c r="C106" s="835"/>
      <c r="D106" s="812"/>
      <c r="E106" s="816"/>
      <c r="F106" s="817"/>
      <c r="G106" s="598" t="s">
        <v>242</v>
      </c>
      <c r="H106" s="569" t="s">
        <v>78</v>
      </c>
      <c r="I106" s="243"/>
      <c r="J106" s="192" t="s">
        <v>57</v>
      </c>
      <c r="K106" s="238"/>
      <c r="L106" s="192">
        <v>10</v>
      </c>
      <c r="M106" s="192">
        <v>100</v>
      </c>
      <c r="N106" s="866"/>
      <c r="P106" s="5"/>
    </row>
    <row r="107" spans="1:16" s="3" customFormat="1" ht="9.75" customHeight="1" x14ac:dyDescent="0.25">
      <c r="A107" s="830"/>
      <c r="B107" s="798"/>
      <c r="C107" s="835"/>
      <c r="D107" s="812"/>
      <c r="E107" s="816"/>
      <c r="F107" s="817"/>
      <c r="G107" s="598" t="s">
        <v>215</v>
      </c>
      <c r="H107" s="569" t="s">
        <v>78</v>
      </c>
      <c r="I107" s="243"/>
      <c r="J107" s="569" t="s">
        <v>57</v>
      </c>
      <c r="K107" s="238"/>
      <c r="L107" s="192">
        <v>10</v>
      </c>
      <c r="M107" s="192">
        <v>100</v>
      </c>
      <c r="N107" s="867"/>
    </row>
    <row r="108" spans="1:16" s="3" customFormat="1" ht="9.75" customHeight="1" x14ac:dyDescent="0.25">
      <c r="A108" s="830"/>
      <c r="B108" s="798"/>
      <c r="C108" s="835"/>
      <c r="D108" s="812"/>
      <c r="E108" s="818"/>
      <c r="F108" s="819"/>
      <c r="G108" s="600" t="s">
        <v>472</v>
      </c>
      <c r="H108" s="198" t="s">
        <v>78</v>
      </c>
      <c r="I108" s="244"/>
      <c r="J108" s="198"/>
      <c r="K108" s="575"/>
      <c r="L108" s="198">
        <v>10</v>
      </c>
      <c r="M108" s="187">
        <v>100</v>
      </c>
      <c r="N108" s="187"/>
    </row>
    <row r="109" spans="1:16" s="3" customFormat="1" ht="9.75" customHeight="1" x14ac:dyDescent="0.25">
      <c r="A109" s="830"/>
      <c r="B109" s="798"/>
      <c r="C109" s="835"/>
      <c r="D109" s="812"/>
      <c r="E109" s="825"/>
      <c r="F109" s="826"/>
      <c r="G109" s="566"/>
      <c r="H109" s="178"/>
      <c r="I109" s="178"/>
      <c r="J109" s="566"/>
      <c r="K109" s="178"/>
      <c r="L109" s="207"/>
      <c r="M109" s="178"/>
      <c r="N109" s="178"/>
    </row>
    <row r="110" spans="1:16" s="3" customFormat="1" ht="9.75" customHeight="1" x14ac:dyDescent="0.25">
      <c r="A110" s="831"/>
      <c r="B110" s="833"/>
      <c r="C110" s="836"/>
      <c r="D110" s="813"/>
      <c r="E110" s="827">
        <v>30</v>
      </c>
      <c r="F110" s="828"/>
      <c r="G110" s="245" t="s">
        <v>256</v>
      </c>
      <c r="H110" s="246" t="s">
        <v>64</v>
      </c>
      <c r="I110" s="185"/>
      <c r="J110" s="193" t="s">
        <v>57</v>
      </c>
      <c r="K110" s="185"/>
      <c r="L110" s="247">
        <v>2.5</v>
      </c>
      <c r="M110" s="185">
        <v>5</v>
      </c>
      <c r="N110" s="181" t="s">
        <v>73</v>
      </c>
    </row>
    <row r="111" spans="1:16" s="3" customFormat="1" ht="12" customHeight="1" x14ac:dyDescent="0.25">
      <c r="A111" s="928" t="s">
        <v>79</v>
      </c>
      <c r="B111" s="929"/>
      <c r="C111" s="214">
        <f>(C6*0.15%)*0.5</f>
        <v>1754.97975</v>
      </c>
      <c r="D111" s="248">
        <v>1770</v>
      </c>
      <c r="E111" s="930"/>
      <c r="F111" s="931"/>
      <c r="G111" s="931"/>
      <c r="H111" s="931"/>
      <c r="I111" s="931"/>
      <c r="J111" s="931"/>
      <c r="K111" s="931"/>
      <c r="L111" s="931"/>
      <c r="M111" s="932"/>
      <c r="N111" s="249"/>
    </row>
    <row r="112" spans="1:16" s="3" customFormat="1" ht="9.75" customHeight="1" x14ac:dyDescent="0.25">
      <c r="A112" s="910" t="s">
        <v>80</v>
      </c>
      <c r="B112" s="784" t="s">
        <v>81</v>
      </c>
      <c r="C112" s="799"/>
      <c r="D112" s="850">
        <v>960</v>
      </c>
      <c r="E112" s="935"/>
      <c r="F112" s="806"/>
      <c r="G112" s="156"/>
      <c r="H112" s="29"/>
      <c r="I112" s="28"/>
      <c r="J112" s="27"/>
      <c r="K112" s="28"/>
      <c r="L112" s="131"/>
      <c r="M112" s="28"/>
      <c r="N112" s="855" t="s">
        <v>316</v>
      </c>
    </row>
    <row r="113" spans="1:14" s="3" customFormat="1" ht="9.75" customHeight="1" x14ac:dyDescent="0.25">
      <c r="A113" s="796"/>
      <c r="B113" s="785"/>
      <c r="C113" s="799"/>
      <c r="D113" s="801"/>
      <c r="E113" s="809">
        <v>30</v>
      </c>
      <c r="F113" s="810"/>
      <c r="G113" s="182" t="s">
        <v>259</v>
      </c>
      <c r="H113" s="30" t="s">
        <v>64</v>
      </c>
      <c r="I113" s="23"/>
      <c r="J113" s="181" t="s">
        <v>83</v>
      </c>
      <c r="K113" s="24"/>
      <c r="L113" s="192">
        <v>15</v>
      </c>
      <c r="M113" s="192">
        <v>37</v>
      </c>
      <c r="N113" s="858"/>
    </row>
    <row r="114" spans="1:14" s="3" customFormat="1" ht="9" customHeight="1" x14ac:dyDescent="0.25">
      <c r="A114" s="796"/>
      <c r="B114" s="785"/>
      <c r="C114" s="799"/>
      <c r="D114" s="801"/>
      <c r="E114" s="837">
        <v>70</v>
      </c>
      <c r="F114" s="838"/>
      <c r="G114" s="183" t="s">
        <v>248</v>
      </c>
      <c r="H114" s="181" t="s">
        <v>64</v>
      </c>
      <c r="I114" s="181"/>
      <c r="J114" s="181" t="s">
        <v>83</v>
      </c>
      <c r="K114" s="181"/>
      <c r="L114" s="192">
        <v>23</v>
      </c>
      <c r="M114" s="181">
        <v>1019</v>
      </c>
      <c r="N114" s="858"/>
    </row>
    <row r="115" spans="1:14" s="3" customFormat="1" ht="9.75" customHeight="1" x14ac:dyDescent="0.25">
      <c r="A115" s="796"/>
      <c r="B115" s="785"/>
      <c r="C115" s="799"/>
      <c r="D115" s="801"/>
      <c r="E115" s="837">
        <v>30</v>
      </c>
      <c r="F115" s="838"/>
      <c r="G115" s="397" t="s">
        <v>258</v>
      </c>
      <c r="H115" s="211" t="s">
        <v>78</v>
      </c>
      <c r="I115" s="210" t="s">
        <v>476</v>
      </c>
      <c r="J115" s="210" t="s">
        <v>82</v>
      </c>
      <c r="K115" s="178">
        <v>100</v>
      </c>
      <c r="L115" s="108">
        <v>100</v>
      </c>
      <c r="M115" s="178">
        <v>100</v>
      </c>
      <c r="N115" s="859"/>
    </row>
    <row r="116" spans="1:14" s="3" customFormat="1" ht="9.75" customHeight="1" x14ac:dyDescent="0.25">
      <c r="A116" s="796"/>
      <c r="B116" s="785"/>
      <c r="C116" s="799"/>
      <c r="D116" s="801"/>
      <c r="E116" s="837"/>
      <c r="F116" s="838"/>
      <c r="G116" s="182"/>
      <c r="I116" s="95"/>
      <c r="J116" s="97"/>
      <c r="L116" s="97"/>
      <c r="M116" s="106"/>
      <c r="N116" s="181"/>
    </row>
    <row r="117" spans="1:14" s="3" customFormat="1" ht="9.75" customHeight="1" x14ac:dyDescent="0.2">
      <c r="A117" s="796"/>
      <c r="B117" s="785"/>
      <c r="C117" s="799"/>
      <c r="D117" s="801"/>
      <c r="E117" s="837">
        <v>30</v>
      </c>
      <c r="F117" s="838"/>
      <c r="G117" s="250" t="s">
        <v>257</v>
      </c>
      <c r="H117" s="181" t="s">
        <v>64</v>
      </c>
      <c r="I117" s="181"/>
      <c r="J117" s="181" t="s">
        <v>82</v>
      </c>
      <c r="K117" s="251"/>
      <c r="L117" s="192">
        <v>1</v>
      </c>
      <c r="M117" s="181">
        <v>10</v>
      </c>
      <c r="N117" s="252" t="s">
        <v>73</v>
      </c>
    </row>
    <row r="118" spans="1:14" s="3" customFormat="1" ht="9.75" customHeight="1" x14ac:dyDescent="0.25">
      <c r="A118" s="796"/>
      <c r="B118" s="785"/>
      <c r="C118" s="799"/>
      <c r="D118" s="801"/>
      <c r="E118" s="809"/>
      <c r="F118" s="810"/>
      <c r="G118" s="182"/>
      <c r="H118" s="30"/>
      <c r="I118" s="24"/>
      <c r="J118" s="22"/>
      <c r="K118" s="157"/>
      <c r="L118" s="132"/>
      <c r="M118" s="24"/>
      <c r="N118" s="26"/>
    </row>
    <row r="119" spans="1:14" s="3" customFormat="1" ht="9.75" customHeight="1" x14ac:dyDescent="0.25">
      <c r="A119" s="796"/>
      <c r="B119" s="785"/>
      <c r="C119" s="799"/>
      <c r="D119" s="801"/>
      <c r="E119" s="803">
        <v>600</v>
      </c>
      <c r="F119" s="804"/>
      <c r="G119" s="182" t="s">
        <v>244</v>
      </c>
      <c r="H119" s="181" t="s">
        <v>78</v>
      </c>
      <c r="I119" s="181"/>
      <c r="J119" s="181" t="s">
        <v>83</v>
      </c>
      <c r="K119" s="253"/>
      <c r="L119" s="178">
        <v>8</v>
      </c>
      <c r="M119" s="178">
        <v>108</v>
      </c>
      <c r="N119" s="855" t="s">
        <v>316</v>
      </c>
    </row>
    <row r="120" spans="1:14" s="3" customFormat="1" ht="9.75" customHeight="1" x14ac:dyDescent="0.25">
      <c r="A120" s="796"/>
      <c r="B120" s="785"/>
      <c r="C120" s="799"/>
      <c r="D120" s="801"/>
      <c r="E120" s="805"/>
      <c r="F120" s="806"/>
      <c r="G120" s="182" t="s">
        <v>245</v>
      </c>
      <c r="H120" s="181" t="s">
        <v>78</v>
      </c>
      <c r="I120" s="178"/>
      <c r="J120" s="253" t="s">
        <v>83</v>
      </c>
      <c r="K120" s="178"/>
      <c r="L120" s="178">
        <v>6</v>
      </c>
      <c r="M120" s="178">
        <v>108</v>
      </c>
      <c r="N120" s="858"/>
    </row>
    <row r="121" spans="1:14" s="3" customFormat="1" ht="9.75" customHeight="1" x14ac:dyDescent="0.25">
      <c r="A121" s="796"/>
      <c r="B121" s="785"/>
      <c r="C121" s="799"/>
      <c r="D121" s="801"/>
      <c r="E121" s="805"/>
      <c r="F121" s="806"/>
      <c r="G121" s="182" t="s">
        <v>246</v>
      </c>
      <c r="H121" s="181" t="s">
        <v>78</v>
      </c>
      <c r="I121" s="178"/>
      <c r="J121" s="253" t="s">
        <v>83</v>
      </c>
      <c r="K121" s="178"/>
      <c r="L121" s="178">
        <v>6</v>
      </c>
      <c r="M121" s="178">
        <v>115</v>
      </c>
      <c r="N121" s="858"/>
    </row>
    <row r="122" spans="1:14" s="3" customFormat="1" ht="9.75" customHeight="1" x14ac:dyDescent="0.25">
      <c r="A122" s="796"/>
      <c r="B122" s="785"/>
      <c r="C122" s="799"/>
      <c r="D122" s="801"/>
      <c r="E122" s="807"/>
      <c r="F122" s="808"/>
      <c r="G122" s="182" t="s">
        <v>247</v>
      </c>
      <c r="H122" s="178" t="s">
        <v>78</v>
      </c>
      <c r="I122" s="181"/>
      <c r="J122" s="253" t="s">
        <v>83</v>
      </c>
      <c r="K122" s="178"/>
      <c r="L122" s="178">
        <v>8</v>
      </c>
      <c r="M122" s="178">
        <v>111</v>
      </c>
      <c r="N122" s="859"/>
    </row>
    <row r="123" spans="1:14" s="3" customFormat="1" ht="9.75" customHeight="1" x14ac:dyDescent="0.25">
      <c r="A123" s="796"/>
      <c r="B123" s="785"/>
      <c r="C123" s="799"/>
      <c r="D123" s="801"/>
      <c r="E123" s="837"/>
      <c r="F123" s="838"/>
      <c r="G123" s="65"/>
      <c r="H123" s="30"/>
      <c r="I123" s="22"/>
      <c r="J123" s="25"/>
      <c r="K123" s="24"/>
      <c r="L123" s="22"/>
      <c r="M123" s="23"/>
      <c r="N123" s="24"/>
    </row>
    <row r="124" spans="1:14" s="3" customFormat="1" ht="9.75" customHeight="1" x14ac:dyDescent="0.2">
      <c r="A124" s="796"/>
      <c r="B124" s="785"/>
      <c r="C124" s="799"/>
      <c r="D124" s="801"/>
      <c r="E124" s="803">
        <v>200</v>
      </c>
      <c r="F124" s="804"/>
      <c r="G124" s="231"/>
      <c r="H124" s="192"/>
      <c r="I124" s="254"/>
      <c r="J124" s="192"/>
      <c r="K124" s="255"/>
      <c r="L124" s="256"/>
      <c r="M124" s="254"/>
      <c r="N124" s="865" t="s">
        <v>34</v>
      </c>
    </row>
    <row r="125" spans="1:14" s="3" customFormat="1" ht="9.75" customHeight="1" x14ac:dyDescent="0.2">
      <c r="A125" s="796"/>
      <c r="B125" s="785"/>
      <c r="C125" s="799"/>
      <c r="D125" s="801"/>
      <c r="E125" s="805"/>
      <c r="F125" s="806"/>
      <c r="G125" s="396" t="s">
        <v>478</v>
      </c>
      <c r="H125" s="192" t="s">
        <v>78</v>
      </c>
      <c r="I125" s="192" t="s">
        <v>476</v>
      </c>
      <c r="J125" s="192" t="s">
        <v>82</v>
      </c>
      <c r="K125" s="566">
        <v>300</v>
      </c>
      <c r="L125" s="257">
        <v>10</v>
      </c>
      <c r="M125" s="192">
        <v>1000</v>
      </c>
      <c r="N125" s="866"/>
    </row>
    <row r="126" spans="1:14" s="3" customFormat="1" ht="9.75" customHeight="1" x14ac:dyDescent="0.2">
      <c r="A126" s="796"/>
      <c r="B126" s="785"/>
      <c r="C126" s="799"/>
      <c r="D126" s="801"/>
      <c r="E126" s="805"/>
      <c r="F126" s="806"/>
      <c r="G126" s="396" t="s">
        <v>477</v>
      </c>
      <c r="H126" s="192" t="s">
        <v>78</v>
      </c>
      <c r="I126" s="192" t="s">
        <v>476</v>
      </c>
      <c r="J126" s="192" t="s">
        <v>82</v>
      </c>
      <c r="K126" s="566">
        <v>16</v>
      </c>
      <c r="L126" s="257">
        <v>10</v>
      </c>
      <c r="M126" s="192">
        <v>1000</v>
      </c>
      <c r="N126" s="866"/>
    </row>
    <row r="127" spans="1:14" s="3" customFormat="1" ht="9.75" customHeight="1" x14ac:dyDescent="0.2">
      <c r="A127" s="796"/>
      <c r="B127" s="785"/>
      <c r="C127" s="799"/>
      <c r="D127" s="801"/>
      <c r="E127" s="805"/>
      <c r="F127" s="806"/>
      <c r="G127" s="396" t="s">
        <v>340</v>
      </c>
      <c r="H127" s="192" t="s">
        <v>78</v>
      </c>
      <c r="I127" s="192" t="s">
        <v>476</v>
      </c>
      <c r="J127" s="192" t="s">
        <v>82</v>
      </c>
      <c r="K127" s="181">
        <v>300</v>
      </c>
      <c r="L127" s="257">
        <v>10</v>
      </c>
      <c r="M127" s="192">
        <v>500</v>
      </c>
      <c r="N127" s="866"/>
    </row>
    <row r="128" spans="1:14" s="3" customFormat="1" ht="9.75" customHeight="1" x14ac:dyDescent="0.2">
      <c r="A128" s="796"/>
      <c r="B128" s="785"/>
      <c r="C128" s="799"/>
      <c r="D128" s="801"/>
      <c r="E128" s="805"/>
      <c r="F128" s="806"/>
      <c r="G128" s="397" t="s">
        <v>250</v>
      </c>
      <c r="H128" s="192" t="s">
        <v>78</v>
      </c>
      <c r="I128" s="192" t="s">
        <v>476</v>
      </c>
      <c r="J128" s="192" t="s">
        <v>82</v>
      </c>
      <c r="K128" s="181">
        <v>300</v>
      </c>
      <c r="L128" s="257">
        <v>10</v>
      </c>
      <c r="M128" s="108">
        <v>400</v>
      </c>
      <c r="N128" s="866"/>
    </row>
    <row r="129" spans="1:14" s="3" customFormat="1" ht="9.75" customHeight="1" x14ac:dyDescent="0.2">
      <c r="A129" s="796"/>
      <c r="B129" s="785"/>
      <c r="C129" s="799"/>
      <c r="D129" s="801"/>
      <c r="E129" s="805"/>
      <c r="F129" s="806"/>
      <c r="G129" s="396" t="s">
        <v>249</v>
      </c>
      <c r="H129" s="192" t="s">
        <v>78</v>
      </c>
      <c r="I129" s="192" t="s">
        <v>476</v>
      </c>
      <c r="J129" s="192" t="s">
        <v>82</v>
      </c>
      <c r="K129" s="181">
        <v>300</v>
      </c>
      <c r="L129" s="257">
        <v>10</v>
      </c>
      <c r="M129" s="108">
        <v>500</v>
      </c>
      <c r="N129" s="866"/>
    </row>
    <row r="130" spans="1:14" s="3" customFormat="1" ht="9.75" customHeight="1" x14ac:dyDescent="0.2">
      <c r="A130" s="796"/>
      <c r="B130" s="785"/>
      <c r="C130" s="799"/>
      <c r="D130" s="801"/>
      <c r="E130" s="805"/>
      <c r="F130" s="806"/>
      <c r="G130" s="396" t="s">
        <v>236</v>
      </c>
      <c r="H130" s="192" t="s">
        <v>78</v>
      </c>
      <c r="I130" s="192" t="s">
        <v>476</v>
      </c>
      <c r="J130" s="192" t="s">
        <v>82</v>
      </c>
      <c r="K130" s="181">
        <v>160</v>
      </c>
      <c r="L130" s="257">
        <v>10</v>
      </c>
      <c r="M130" s="192">
        <v>250</v>
      </c>
      <c r="N130" s="866"/>
    </row>
    <row r="131" spans="1:14" s="3" customFormat="1" ht="9.75" customHeight="1" x14ac:dyDescent="0.2">
      <c r="A131" s="796"/>
      <c r="B131" s="785"/>
      <c r="C131" s="799"/>
      <c r="D131" s="801"/>
      <c r="E131" s="807"/>
      <c r="F131" s="808"/>
      <c r="G131" s="103"/>
      <c r="H131" s="103"/>
      <c r="I131" s="103"/>
      <c r="J131" s="103"/>
      <c r="K131" s="103"/>
      <c r="L131" s="471"/>
      <c r="M131" s="97"/>
      <c r="N131" s="867"/>
    </row>
    <row r="132" spans="1:14" s="3" customFormat="1" ht="9.6" customHeight="1" x14ac:dyDescent="0.25">
      <c r="A132" s="797"/>
      <c r="B132" s="786"/>
      <c r="C132" s="800"/>
      <c r="D132" s="802"/>
      <c r="E132" s="936"/>
      <c r="F132" s="937"/>
      <c r="G132" s="21"/>
      <c r="H132" s="258"/>
      <c r="I132" s="258"/>
      <c r="J132" s="258"/>
      <c r="K132" s="258"/>
      <c r="L132" s="258"/>
      <c r="M132" s="258"/>
      <c r="N132" s="259"/>
    </row>
    <row r="133" spans="1:14" s="3" customFormat="1" ht="9.75" customHeight="1" x14ac:dyDescent="0.25">
      <c r="A133" s="796" t="s">
        <v>85</v>
      </c>
      <c r="B133" s="785" t="s">
        <v>86</v>
      </c>
      <c r="C133" s="799"/>
      <c r="D133" s="801"/>
      <c r="E133" s="837"/>
      <c r="F133" s="838"/>
      <c r="G133" s="6"/>
      <c r="H133" s="181"/>
      <c r="I133" s="181"/>
      <c r="J133" s="181"/>
      <c r="K133" s="181"/>
      <c r="L133" s="181"/>
      <c r="M133" s="185"/>
      <c r="N133" s="247"/>
    </row>
    <row r="134" spans="1:14" s="3" customFormat="1" ht="9.75" customHeight="1" x14ac:dyDescent="0.25">
      <c r="A134" s="796"/>
      <c r="B134" s="798"/>
      <c r="C134" s="799"/>
      <c r="D134" s="801"/>
      <c r="E134" s="837"/>
      <c r="F134" s="838"/>
      <c r="G134" s="181"/>
      <c r="H134" s="260"/>
      <c r="I134" s="260"/>
      <c r="J134" s="185"/>
      <c r="K134" s="6"/>
      <c r="L134" s="114"/>
      <c r="M134" s="181"/>
      <c r="N134" s="251"/>
    </row>
    <row r="135" spans="1:14" s="3" customFormat="1" ht="9.75" customHeight="1" x14ac:dyDescent="0.25">
      <c r="A135" s="796"/>
      <c r="B135" s="798"/>
      <c r="C135" s="799"/>
      <c r="D135" s="801"/>
      <c r="E135" s="803">
        <v>100</v>
      </c>
      <c r="F135" s="804"/>
      <c r="G135" s="183" t="s">
        <v>208</v>
      </c>
      <c r="H135" s="181" t="s">
        <v>78</v>
      </c>
      <c r="I135" s="181"/>
      <c r="J135" s="23" t="s">
        <v>87</v>
      </c>
      <c r="K135" s="181"/>
      <c r="L135" s="192">
        <v>1.78</v>
      </c>
      <c r="M135" s="185">
        <v>20</v>
      </c>
      <c r="N135" s="860" t="s">
        <v>73</v>
      </c>
    </row>
    <row r="136" spans="1:14" s="3" customFormat="1" ht="9.75" customHeight="1" x14ac:dyDescent="0.25">
      <c r="A136" s="796"/>
      <c r="B136" s="798"/>
      <c r="C136" s="799"/>
      <c r="D136" s="801"/>
      <c r="E136" s="805"/>
      <c r="F136" s="806"/>
      <c r="G136" s="183" t="s">
        <v>260</v>
      </c>
      <c r="H136" s="181" t="s">
        <v>78</v>
      </c>
      <c r="I136" s="181"/>
      <c r="J136" s="23" t="s">
        <v>87</v>
      </c>
      <c r="K136" s="181"/>
      <c r="L136" s="114">
        <v>1.86</v>
      </c>
      <c r="M136" s="181">
        <v>20</v>
      </c>
      <c r="N136" s="861"/>
    </row>
    <row r="137" spans="1:14" s="3" customFormat="1" ht="9.75" customHeight="1" x14ac:dyDescent="0.25">
      <c r="A137" s="796"/>
      <c r="B137" s="798"/>
      <c r="C137" s="799"/>
      <c r="D137" s="801"/>
      <c r="E137" s="807"/>
      <c r="F137" s="808"/>
      <c r="G137" s="183" t="s">
        <v>261</v>
      </c>
      <c r="H137" s="181" t="s">
        <v>78</v>
      </c>
      <c r="I137" s="181"/>
      <c r="J137" s="24" t="s">
        <v>87</v>
      </c>
      <c r="K137" s="181"/>
      <c r="L137" s="193">
        <v>2.15</v>
      </c>
      <c r="M137" s="181">
        <v>10</v>
      </c>
      <c r="N137" s="862"/>
    </row>
    <row r="138" spans="1:14" s="3" customFormat="1" ht="9.75" customHeight="1" x14ac:dyDescent="0.25">
      <c r="A138" s="796"/>
      <c r="B138" s="798"/>
      <c r="C138" s="799"/>
      <c r="D138" s="801"/>
      <c r="E138" s="837"/>
      <c r="F138" s="838"/>
      <c r="G138" s="181"/>
      <c r="H138" s="30"/>
      <c r="I138" s="30"/>
      <c r="J138" s="181"/>
      <c r="K138" s="261"/>
      <c r="L138" s="192"/>
      <c r="M138" s="181"/>
      <c r="N138" s="251"/>
    </row>
    <row r="139" spans="1:14" s="3" customFormat="1" ht="9.75" customHeight="1" x14ac:dyDescent="0.25">
      <c r="A139" s="797"/>
      <c r="B139" s="786"/>
      <c r="C139" s="800"/>
      <c r="D139" s="802"/>
      <c r="E139" s="843"/>
      <c r="F139" s="844"/>
      <c r="G139" s="6"/>
      <c r="H139" s="262"/>
      <c r="I139" s="260"/>
      <c r="J139" s="263"/>
      <c r="K139" s="6"/>
      <c r="L139" s="264"/>
      <c r="M139" s="185"/>
      <c r="N139" s="187"/>
    </row>
    <row r="140" spans="1:14" s="3" customFormat="1" ht="9.75" customHeight="1" x14ac:dyDescent="0.25">
      <c r="A140" s="796" t="s">
        <v>89</v>
      </c>
      <c r="B140" s="785" t="s">
        <v>90</v>
      </c>
      <c r="C140" s="799"/>
      <c r="D140" s="801"/>
      <c r="E140" s="837"/>
      <c r="F140" s="838"/>
      <c r="G140" s="177"/>
      <c r="H140" s="183"/>
      <c r="I140" s="177"/>
      <c r="J140" s="261"/>
      <c r="K140" s="177"/>
      <c r="L140" s="265"/>
      <c r="M140" s="177"/>
      <c r="N140" s="253"/>
    </row>
    <row r="141" spans="1:14" s="3" customFormat="1" ht="9.75" customHeight="1" x14ac:dyDescent="0.25">
      <c r="A141" s="796"/>
      <c r="B141" s="785"/>
      <c r="C141" s="799"/>
      <c r="D141" s="801"/>
      <c r="E141" s="837"/>
      <c r="F141" s="838"/>
      <c r="G141" s="181"/>
      <c r="H141" s="183"/>
      <c r="I141" s="181"/>
      <c r="J141" s="261"/>
      <c r="K141" s="181"/>
      <c r="L141" s="265"/>
      <c r="M141" s="181"/>
      <c r="N141" s="251"/>
    </row>
    <row r="142" spans="1:14" s="3" customFormat="1" ht="9.75" customHeight="1" x14ac:dyDescent="0.25">
      <c r="A142" s="796"/>
      <c r="B142" s="785"/>
      <c r="C142" s="799"/>
      <c r="D142" s="801"/>
      <c r="E142" s="803">
        <v>30</v>
      </c>
      <c r="F142" s="804"/>
      <c r="G142" s="183" t="s">
        <v>91</v>
      </c>
      <c r="H142" s="181" t="s">
        <v>145</v>
      </c>
      <c r="I142" s="181"/>
      <c r="J142" s="181" t="s">
        <v>83</v>
      </c>
      <c r="K142" s="181"/>
      <c r="L142" s="192">
        <v>1.19</v>
      </c>
      <c r="M142" s="181">
        <v>10</v>
      </c>
      <c r="N142" s="860" t="s">
        <v>88</v>
      </c>
    </row>
    <row r="143" spans="1:14" s="3" customFormat="1" ht="9.75" customHeight="1" x14ac:dyDescent="0.25">
      <c r="A143" s="796"/>
      <c r="B143" s="785"/>
      <c r="C143" s="799"/>
      <c r="D143" s="801"/>
      <c r="E143" s="805"/>
      <c r="F143" s="806"/>
      <c r="G143" s="183" t="s">
        <v>299</v>
      </c>
      <c r="H143" s="181" t="s">
        <v>145</v>
      </c>
      <c r="I143" s="181"/>
      <c r="J143" s="181" t="s">
        <v>83</v>
      </c>
      <c r="K143" s="181"/>
      <c r="L143" s="192">
        <v>0.8</v>
      </c>
      <c r="M143" s="181">
        <v>10</v>
      </c>
      <c r="N143" s="858"/>
    </row>
    <row r="144" spans="1:14" s="3" customFormat="1" ht="9.75" customHeight="1" x14ac:dyDescent="0.25">
      <c r="A144" s="796"/>
      <c r="B144" s="785"/>
      <c r="C144" s="799"/>
      <c r="D144" s="801"/>
      <c r="E144" s="805"/>
      <c r="F144" s="806"/>
      <c r="G144" s="183" t="s">
        <v>300</v>
      </c>
      <c r="H144" s="181" t="s">
        <v>145</v>
      </c>
      <c r="I144" s="261"/>
      <c r="J144" s="181" t="s">
        <v>83</v>
      </c>
      <c r="K144" s="261"/>
      <c r="L144" s="192">
        <v>1.1000000000000001</v>
      </c>
      <c r="M144" s="181">
        <v>10</v>
      </c>
      <c r="N144" s="858"/>
    </row>
    <row r="145" spans="1:14" s="3" customFormat="1" ht="9.75" customHeight="1" x14ac:dyDescent="0.25">
      <c r="A145" s="796"/>
      <c r="B145" s="785"/>
      <c r="C145" s="799"/>
      <c r="D145" s="801"/>
      <c r="E145" s="805"/>
      <c r="F145" s="806"/>
      <c r="G145" s="183" t="s">
        <v>93</v>
      </c>
      <c r="H145" s="181" t="s">
        <v>145</v>
      </c>
      <c r="I145" s="181"/>
      <c r="J145" s="181" t="s">
        <v>83</v>
      </c>
      <c r="K145" s="181"/>
      <c r="L145" s="192">
        <v>1.2</v>
      </c>
      <c r="M145" s="181">
        <v>10</v>
      </c>
      <c r="N145" s="858"/>
    </row>
    <row r="146" spans="1:14" s="3" customFormat="1" ht="9.75" customHeight="1" x14ac:dyDescent="0.25">
      <c r="A146" s="796"/>
      <c r="B146" s="785"/>
      <c r="C146" s="799"/>
      <c r="D146" s="801"/>
      <c r="E146" s="805"/>
      <c r="F146" s="806"/>
      <c r="G146" s="183" t="s">
        <v>92</v>
      </c>
      <c r="H146" s="181" t="s">
        <v>145</v>
      </c>
      <c r="I146" s="181"/>
      <c r="J146" s="181" t="s">
        <v>83</v>
      </c>
      <c r="K146" s="181"/>
      <c r="L146" s="194">
        <v>1.4</v>
      </c>
      <c r="M146" s="181">
        <v>10</v>
      </c>
      <c r="N146" s="858"/>
    </row>
    <row r="147" spans="1:14" s="3" customFormat="1" ht="9.75" customHeight="1" x14ac:dyDescent="0.25">
      <c r="A147" s="796"/>
      <c r="B147" s="785"/>
      <c r="C147" s="799"/>
      <c r="D147" s="801"/>
      <c r="E147" s="807"/>
      <c r="F147" s="808"/>
      <c r="G147" s="3" t="s">
        <v>219</v>
      </c>
      <c r="H147" s="181" t="s">
        <v>145</v>
      </c>
      <c r="I147" s="192"/>
      <c r="J147" s="181" t="s">
        <v>83</v>
      </c>
      <c r="K147" s="181"/>
      <c r="L147" s="133">
        <v>1</v>
      </c>
      <c r="M147" s="119">
        <v>50</v>
      </c>
      <c r="N147" s="859"/>
    </row>
    <row r="148" spans="1:14" s="3" customFormat="1" ht="9.75" customHeight="1" x14ac:dyDescent="0.25">
      <c r="A148" s="796"/>
      <c r="B148" s="785"/>
      <c r="C148" s="799"/>
      <c r="D148" s="801"/>
      <c r="E148" s="851"/>
      <c r="F148" s="852"/>
      <c r="G148" s="181"/>
      <c r="H148" s="181"/>
      <c r="I148" s="181"/>
      <c r="J148" s="261"/>
      <c r="K148" s="181"/>
      <c r="L148" s="265"/>
      <c r="M148" s="181"/>
      <c r="N148" s="251"/>
    </row>
    <row r="149" spans="1:14" s="3" customFormat="1" ht="9.75" customHeight="1" x14ac:dyDescent="0.25">
      <c r="A149" s="796"/>
      <c r="B149" s="786"/>
      <c r="C149" s="800"/>
      <c r="D149" s="802"/>
      <c r="E149" s="843"/>
      <c r="F149" s="844"/>
      <c r="G149" s="263"/>
      <c r="H149" s="181"/>
      <c r="I149" s="263"/>
      <c r="J149" s="6"/>
      <c r="K149" s="263"/>
      <c r="L149" s="6"/>
      <c r="M149" s="263"/>
      <c r="N149" s="266"/>
    </row>
    <row r="150" spans="1:14" s="3" customFormat="1" ht="9.75" customHeight="1" x14ac:dyDescent="0.25">
      <c r="A150" s="796"/>
      <c r="B150" s="784" t="s">
        <v>94</v>
      </c>
      <c r="C150" s="845"/>
      <c r="D150" s="850">
        <v>200</v>
      </c>
      <c r="E150" s="853"/>
      <c r="F150" s="854"/>
      <c r="G150" s="267"/>
      <c r="H150" s="267"/>
      <c r="I150" s="267"/>
      <c r="J150" s="177"/>
      <c r="K150" s="189"/>
      <c r="L150" s="177"/>
      <c r="M150" s="177"/>
      <c r="N150" s="253"/>
    </row>
    <row r="151" spans="1:14" s="3" customFormat="1" ht="9.75" customHeight="1" x14ac:dyDescent="0.25">
      <c r="A151" s="796"/>
      <c r="B151" s="785"/>
      <c r="C151" s="799"/>
      <c r="D151" s="801"/>
      <c r="E151" s="837"/>
      <c r="F151" s="838"/>
      <c r="G151" s="199"/>
      <c r="H151" s="181"/>
      <c r="I151" s="199"/>
      <c r="J151" s="178"/>
      <c r="K151" s="207"/>
      <c r="L151" s="178"/>
      <c r="M151" s="185"/>
      <c r="N151" s="253"/>
    </row>
    <row r="152" spans="1:14" s="3" customFormat="1" ht="9.75" customHeight="1" x14ac:dyDescent="0.25">
      <c r="A152" s="796"/>
      <c r="B152" s="785"/>
      <c r="C152" s="799"/>
      <c r="D152" s="801"/>
      <c r="E152" s="803">
        <v>200</v>
      </c>
      <c r="F152" s="804"/>
      <c r="G152" s="183" t="s">
        <v>148</v>
      </c>
      <c r="H152" s="181" t="s">
        <v>129</v>
      </c>
      <c r="I152" s="181"/>
      <c r="J152" s="30" t="s">
        <v>95</v>
      </c>
      <c r="K152" s="181"/>
      <c r="L152" s="178">
        <v>15</v>
      </c>
      <c r="M152" s="181">
        <v>200</v>
      </c>
      <c r="N152" s="856"/>
    </row>
    <row r="153" spans="1:14" s="3" customFormat="1" ht="9.75" customHeight="1" x14ac:dyDescent="0.25">
      <c r="A153" s="796"/>
      <c r="B153" s="785"/>
      <c r="C153" s="799"/>
      <c r="D153" s="801"/>
      <c r="E153" s="805"/>
      <c r="F153" s="806"/>
      <c r="G153" s="268" t="s">
        <v>150</v>
      </c>
      <c r="H153" s="181" t="s">
        <v>129</v>
      </c>
      <c r="I153" s="30"/>
      <c r="J153" s="30" t="s">
        <v>95</v>
      </c>
      <c r="K153" s="181"/>
      <c r="L153" s="261">
        <v>10</v>
      </c>
      <c r="M153" s="181">
        <v>100</v>
      </c>
      <c r="N153" s="857"/>
    </row>
    <row r="154" spans="1:14" s="3" customFormat="1" ht="9.75" customHeight="1" x14ac:dyDescent="0.25">
      <c r="A154" s="796"/>
      <c r="B154" s="785"/>
      <c r="C154" s="799"/>
      <c r="D154" s="801"/>
      <c r="E154" s="807"/>
      <c r="F154" s="808"/>
      <c r="G154" s="183" t="s">
        <v>151</v>
      </c>
      <c r="H154" s="30" t="s">
        <v>129</v>
      </c>
      <c r="I154" s="199"/>
      <c r="J154" s="30" t="s">
        <v>95</v>
      </c>
      <c r="K154" s="181"/>
      <c r="L154" s="178">
        <v>20</v>
      </c>
      <c r="M154" s="178">
        <v>50</v>
      </c>
      <c r="N154" s="253"/>
    </row>
    <row r="155" spans="1:14" s="3" customFormat="1" ht="9.75" customHeight="1" x14ac:dyDescent="0.25">
      <c r="A155" s="796"/>
      <c r="B155" s="785"/>
      <c r="C155" s="799"/>
      <c r="D155" s="801"/>
      <c r="E155" s="837"/>
      <c r="F155" s="838"/>
      <c r="G155" s="199"/>
      <c r="H155" s="199"/>
      <c r="I155" s="199"/>
      <c r="J155" s="178"/>
      <c r="K155" s="207"/>
      <c r="L155" s="178"/>
      <c r="M155" s="178"/>
      <c r="N155" s="253"/>
    </row>
    <row r="156" spans="1:14" s="3" customFormat="1" ht="9.75" customHeight="1" x14ac:dyDescent="0.25">
      <c r="A156" s="796"/>
      <c r="B156" s="785"/>
      <c r="C156" s="799"/>
      <c r="D156" s="801"/>
      <c r="E156" s="837"/>
      <c r="F156" s="838"/>
      <c r="G156" s="187"/>
      <c r="H156" s="246"/>
      <c r="I156" s="30"/>
      <c r="J156" s="180"/>
      <c r="K156" s="261"/>
      <c r="L156" s="187"/>
      <c r="M156" s="181"/>
      <c r="N156" s="253"/>
    </row>
    <row r="157" spans="1:14" s="3" customFormat="1" ht="9.75" customHeight="1" x14ac:dyDescent="0.25">
      <c r="A157" s="910" t="s">
        <v>96</v>
      </c>
      <c r="B157" s="784" t="s">
        <v>97</v>
      </c>
      <c r="C157" s="845"/>
      <c r="D157" s="850">
        <v>100</v>
      </c>
      <c r="E157" s="947">
        <v>100</v>
      </c>
      <c r="F157" s="948"/>
      <c r="G157" s="182" t="s">
        <v>262</v>
      </c>
      <c r="H157" s="177" t="s">
        <v>161</v>
      </c>
      <c r="I157" s="177"/>
      <c r="J157" s="177" t="s">
        <v>84</v>
      </c>
      <c r="K157" s="177"/>
      <c r="L157" s="108">
        <v>4.9000000000000004</v>
      </c>
      <c r="M157" s="269">
        <v>10</v>
      </c>
      <c r="N157" s="863" t="s">
        <v>88</v>
      </c>
    </row>
    <row r="158" spans="1:14" s="3" customFormat="1" ht="9.75" customHeight="1" x14ac:dyDescent="0.25">
      <c r="A158" s="796"/>
      <c r="B158" s="785"/>
      <c r="C158" s="799"/>
      <c r="D158" s="801"/>
      <c r="E158" s="805"/>
      <c r="F158" s="806"/>
      <c r="G158" s="183" t="s">
        <v>263</v>
      </c>
      <c r="H158" s="178" t="s">
        <v>161</v>
      </c>
      <c r="I158" s="178"/>
      <c r="J158" s="178" t="s">
        <v>84</v>
      </c>
      <c r="K158" s="178"/>
      <c r="L158" s="108">
        <v>3.4</v>
      </c>
      <c r="M158" s="193">
        <v>10</v>
      </c>
      <c r="N158" s="858"/>
    </row>
    <row r="159" spans="1:14" s="3" customFormat="1" ht="9.75" customHeight="1" x14ac:dyDescent="0.25">
      <c r="A159" s="796"/>
      <c r="B159" s="785"/>
      <c r="C159" s="799"/>
      <c r="D159" s="801"/>
      <c r="E159" s="805"/>
      <c r="F159" s="806"/>
      <c r="G159" s="183" t="s">
        <v>264</v>
      </c>
      <c r="H159" s="178" t="s">
        <v>161</v>
      </c>
      <c r="I159" s="207"/>
      <c r="J159" s="178" t="s">
        <v>84</v>
      </c>
      <c r="K159" s="207"/>
      <c r="L159" s="108">
        <v>3.8</v>
      </c>
      <c r="M159" s="193">
        <v>10</v>
      </c>
      <c r="N159" s="858"/>
    </row>
    <row r="160" spans="1:14" s="3" customFormat="1" ht="9.75" customHeight="1" x14ac:dyDescent="0.25">
      <c r="A160" s="796"/>
      <c r="B160" s="785"/>
      <c r="C160" s="799"/>
      <c r="D160" s="801"/>
      <c r="E160" s="805"/>
      <c r="F160" s="806"/>
      <c r="G160" s="183" t="s">
        <v>301</v>
      </c>
      <c r="H160" s="178" t="s">
        <v>161</v>
      </c>
      <c r="I160" s="181"/>
      <c r="J160" s="178" t="s">
        <v>84</v>
      </c>
      <c r="K160" s="181"/>
      <c r="L160" s="108">
        <v>6.6</v>
      </c>
      <c r="M160" s="193">
        <v>10</v>
      </c>
      <c r="N160" s="858"/>
    </row>
    <row r="161" spans="1:14" s="3" customFormat="1" ht="9.75" customHeight="1" x14ac:dyDescent="0.25">
      <c r="A161" s="797"/>
      <c r="B161" s="786"/>
      <c r="C161" s="800"/>
      <c r="D161" s="801"/>
      <c r="E161" s="949"/>
      <c r="F161" s="950"/>
      <c r="G161" s="183" t="s">
        <v>155</v>
      </c>
      <c r="H161" s="178" t="s">
        <v>161</v>
      </c>
      <c r="I161" s="263"/>
      <c r="J161" s="178" t="s">
        <v>84</v>
      </c>
      <c r="K161" s="263"/>
      <c r="L161" s="108">
        <v>3.5</v>
      </c>
      <c r="M161" s="198">
        <v>10</v>
      </c>
      <c r="N161" s="864"/>
    </row>
    <row r="162" spans="1:14" s="3" customFormat="1" ht="9.75" customHeight="1" x14ac:dyDescent="0.25">
      <c r="A162" s="953" t="s">
        <v>98</v>
      </c>
      <c r="B162" s="846" t="s">
        <v>99</v>
      </c>
      <c r="C162" s="848"/>
      <c r="D162" s="850">
        <v>100</v>
      </c>
      <c r="E162" s="951"/>
      <c r="F162" s="952"/>
      <c r="G162" s="270"/>
      <c r="H162" s="267"/>
      <c r="I162" s="267"/>
      <c r="J162" s="177"/>
      <c r="K162" s="189"/>
      <c r="L162" s="190"/>
      <c r="M162" s="190"/>
      <c r="N162" s="271"/>
    </row>
    <row r="163" spans="1:14" s="3" customFormat="1" ht="9.75" customHeight="1" x14ac:dyDescent="0.25">
      <c r="A163" s="954"/>
      <c r="B163" s="847"/>
      <c r="C163" s="849"/>
      <c r="D163" s="801"/>
      <c r="E163" s="853"/>
      <c r="F163" s="854"/>
      <c r="G163" s="272"/>
      <c r="H163" s="199"/>
      <c r="I163" s="199"/>
      <c r="J163" s="178"/>
      <c r="K163" s="207"/>
      <c r="L163" s="108"/>
      <c r="M163" s="108"/>
      <c r="N163" s="253"/>
    </row>
    <row r="164" spans="1:14" s="3" customFormat="1" ht="9.75" customHeight="1" x14ac:dyDescent="0.25">
      <c r="A164" s="954"/>
      <c r="B164" s="847"/>
      <c r="C164" s="849"/>
      <c r="D164" s="801"/>
      <c r="E164" s="807"/>
      <c r="F164" s="808"/>
      <c r="G164" s="272"/>
      <c r="H164" s="199"/>
      <c r="I164" s="199"/>
      <c r="J164" s="178"/>
      <c r="K164" s="207"/>
      <c r="L164" s="108"/>
      <c r="M164" s="108"/>
      <c r="N164" s="253"/>
    </row>
    <row r="165" spans="1:14" s="3" customFormat="1" ht="9.75" customHeight="1" x14ac:dyDescent="0.25">
      <c r="A165" s="954"/>
      <c r="B165" s="847"/>
      <c r="C165" s="849"/>
      <c r="D165" s="801"/>
      <c r="E165" s="807"/>
      <c r="F165" s="808"/>
      <c r="G165" s="272"/>
      <c r="H165" s="199"/>
      <c r="I165" s="199"/>
      <c r="J165" s="178"/>
      <c r="K165" s="207"/>
      <c r="L165" s="108"/>
      <c r="M165" s="108"/>
      <c r="N165" s="253"/>
    </row>
    <row r="166" spans="1:14" s="3" customFormat="1" ht="9.75" customHeight="1" x14ac:dyDescent="0.25">
      <c r="A166" s="954"/>
      <c r="B166" s="847"/>
      <c r="C166" s="849"/>
      <c r="D166" s="801"/>
      <c r="E166" s="807">
        <v>40</v>
      </c>
      <c r="F166" s="808"/>
      <c r="G166" s="183" t="s">
        <v>265</v>
      </c>
      <c r="H166" s="181" t="s">
        <v>64</v>
      </c>
      <c r="I166" s="273"/>
      <c r="J166" s="199" t="s">
        <v>82</v>
      </c>
      <c r="K166" s="274"/>
      <c r="L166" s="275" t="s">
        <v>222</v>
      </c>
      <c r="M166" s="108">
        <v>10</v>
      </c>
      <c r="N166" s="860" t="s">
        <v>73</v>
      </c>
    </row>
    <row r="167" spans="1:14" s="3" customFormat="1" ht="9.75" customHeight="1" x14ac:dyDescent="0.25">
      <c r="A167" s="954"/>
      <c r="B167" s="847"/>
      <c r="C167" s="849"/>
      <c r="D167" s="801"/>
      <c r="E167" s="807">
        <v>30</v>
      </c>
      <c r="F167" s="808"/>
      <c r="G167" s="183" t="s">
        <v>266</v>
      </c>
      <c r="H167" s="207" t="s">
        <v>64</v>
      </c>
      <c r="I167" s="273"/>
      <c r="J167" s="178" t="s">
        <v>82</v>
      </c>
      <c r="K167" s="276"/>
      <c r="L167" s="108" t="s">
        <v>222</v>
      </c>
      <c r="M167" s="108">
        <v>20</v>
      </c>
      <c r="N167" s="858"/>
    </row>
    <row r="168" spans="1:14" s="3" customFormat="1" ht="9.75" customHeight="1" x14ac:dyDescent="0.25">
      <c r="A168" s="954"/>
      <c r="B168" s="847"/>
      <c r="C168" s="849"/>
      <c r="D168" s="801"/>
      <c r="E168" s="807">
        <v>30</v>
      </c>
      <c r="F168" s="808"/>
      <c r="G168" s="182" t="s">
        <v>267</v>
      </c>
      <c r="H168" s="207" t="s">
        <v>64</v>
      </c>
      <c r="I168" s="199"/>
      <c r="J168" s="178" t="s">
        <v>82</v>
      </c>
      <c r="K168" s="207"/>
      <c r="L168" s="108">
        <v>0.4</v>
      </c>
      <c r="M168" s="108">
        <v>5</v>
      </c>
      <c r="N168" s="859"/>
    </row>
    <row r="169" spans="1:14" s="3" customFormat="1" ht="9.75" customHeight="1" x14ac:dyDescent="0.25">
      <c r="A169" s="955"/>
      <c r="B169" s="847"/>
      <c r="C169" s="849"/>
      <c r="D169" s="801"/>
      <c r="E169" s="807"/>
      <c r="F169" s="808"/>
      <c r="G169" s="272"/>
      <c r="H169" s="199"/>
      <c r="I169" s="199"/>
      <c r="J169" s="178"/>
      <c r="K169" s="207"/>
      <c r="L169" s="108"/>
      <c r="M169" s="108"/>
      <c r="N169" s="22"/>
    </row>
    <row r="170" spans="1:14" s="3" customFormat="1" ht="9.75" customHeight="1" x14ac:dyDescent="0.25">
      <c r="A170" s="956" t="s">
        <v>100</v>
      </c>
      <c r="B170" s="959" t="s">
        <v>101</v>
      </c>
      <c r="C170" s="848"/>
      <c r="D170" s="925">
        <v>280</v>
      </c>
      <c r="E170" s="853"/>
      <c r="F170" s="854"/>
      <c r="G170" s="188"/>
      <c r="H170" s="277"/>
      <c r="I170" s="267"/>
      <c r="J170" s="177"/>
      <c r="K170" s="189"/>
      <c r="L170" s="190"/>
      <c r="M170" s="190"/>
      <c r="N170" s="177"/>
    </row>
    <row r="171" spans="1:14" s="3" customFormat="1" ht="9.75" customHeight="1" x14ac:dyDescent="0.25">
      <c r="A171" s="957"/>
      <c r="B171" s="960"/>
      <c r="C171" s="849"/>
      <c r="D171" s="963"/>
      <c r="E171" s="837"/>
      <c r="F171" s="838"/>
      <c r="G171" s="272"/>
      <c r="H171" s="250"/>
      <c r="I171" s="199"/>
      <c r="J171" s="178"/>
      <c r="K171" s="207"/>
      <c r="L171" s="108"/>
      <c r="M171" s="108"/>
      <c r="N171" s="185"/>
    </row>
    <row r="172" spans="1:14" s="3" customFormat="1" ht="9.75" customHeight="1" x14ac:dyDescent="0.25">
      <c r="A172" s="957"/>
      <c r="B172" s="960"/>
      <c r="C172" s="849"/>
      <c r="D172" s="963"/>
      <c r="E172" s="803">
        <v>30</v>
      </c>
      <c r="F172" s="804"/>
      <c r="G172" s="183"/>
      <c r="H172" s="278"/>
      <c r="I172" s="199"/>
      <c r="J172" s="178"/>
      <c r="K172" s="181"/>
      <c r="L172" s="279"/>
      <c r="M172" s="108"/>
      <c r="N172" s="181"/>
    </row>
    <row r="173" spans="1:14" s="3" customFormat="1" ht="9.75" customHeight="1" x14ac:dyDescent="0.25">
      <c r="A173" s="957"/>
      <c r="B173" s="960"/>
      <c r="C173" s="849"/>
      <c r="D173" s="963"/>
      <c r="E173" s="805"/>
      <c r="F173" s="806"/>
      <c r="G173" s="182" t="s">
        <v>270</v>
      </c>
      <c r="H173" s="207" t="s">
        <v>78</v>
      </c>
      <c r="I173" s="199"/>
      <c r="J173" s="178" t="s">
        <v>103</v>
      </c>
      <c r="K173" s="22"/>
      <c r="L173" s="275">
        <v>0.12</v>
      </c>
      <c r="M173" s="108">
        <v>2</v>
      </c>
      <c r="N173" s="855" t="s">
        <v>315</v>
      </c>
    </row>
    <row r="174" spans="1:14" s="3" customFormat="1" ht="9.75" customHeight="1" x14ac:dyDescent="0.25">
      <c r="A174" s="957"/>
      <c r="B174" s="960"/>
      <c r="C174" s="849"/>
      <c r="D174" s="963"/>
      <c r="E174" s="805"/>
      <c r="F174" s="806"/>
      <c r="G174" s="182" t="s">
        <v>271</v>
      </c>
      <c r="H174" s="207" t="s">
        <v>78</v>
      </c>
      <c r="I174" s="199"/>
      <c r="J174" s="178" t="s">
        <v>103</v>
      </c>
      <c r="K174" s="24"/>
      <c r="L174" s="275">
        <v>0.11</v>
      </c>
      <c r="M174" s="108">
        <v>2</v>
      </c>
      <c r="N174" s="858"/>
    </row>
    <row r="175" spans="1:14" s="3" customFormat="1" ht="9.75" customHeight="1" x14ac:dyDescent="0.25">
      <c r="A175" s="957"/>
      <c r="B175" s="960"/>
      <c r="C175" s="849"/>
      <c r="D175" s="963"/>
      <c r="E175" s="805"/>
      <c r="F175" s="806"/>
      <c r="G175" s="182" t="s">
        <v>268</v>
      </c>
      <c r="H175" s="207" t="s">
        <v>78</v>
      </c>
      <c r="I175" s="199"/>
      <c r="J175" s="178" t="s">
        <v>103</v>
      </c>
      <c r="K175" s="22"/>
      <c r="L175" s="275">
        <v>0.28000000000000003</v>
      </c>
      <c r="M175" s="108">
        <v>10</v>
      </c>
      <c r="N175" s="858"/>
    </row>
    <row r="176" spans="1:14" s="3" customFormat="1" ht="9.75" customHeight="1" x14ac:dyDescent="0.25">
      <c r="A176" s="957"/>
      <c r="B176" s="960"/>
      <c r="C176" s="849"/>
      <c r="D176" s="963"/>
      <c r="E176" s="807"/>
      <c r="F176" s="808"/>
      <c r="G176" s="182" t="s">
        <v>269</v>
      </c>
      <c r="H176" s="207" t="s">
        <v>78</v>
      </c>
      <c r="I176" s="178"/>
      <c r="J176" s="178" t="s">
        <v>103</v>
      </c>
      <c r="K176" s="24"/>
      <c r="L176" s="275">
        <v>0.38</v>
      </c>
      <c r="M176" s="108">
        <v>10</v>
      </c>
      <c r="N176" s="859"/>
    </row>
    <row r="177" spans="1:14" s="3" customFormat="1" ht="9.75" customHeight="1" x14ac:dyDescent="0.2">
      <c r="A177" s="957"/>
      <c r="B177" s="960"/>
      <c r="C177" s="849"/>
      <c r="D177" s="963"/>
      <c r="E177" s="837">
        <v>30</v>
      </c>
      <c r="F177" s="838"/>
      <c r="G177" s="182" t="s">
        <v>495</v>
      </c>
      <c r="H177" s="779" t="s">
        <v>129</v>
      </c>
      <c r="I177" s="178"/>
      <c r="J177" s="181" t="s">
        <v>497</v>
      </c>
      <c r="L177" s="181">
        <v>5.8</v>
      </c>
      <c r="M177" s="108">
        <v>100</v>
      </c>
      <c r="N177" s="783" t="s">
        <v>501</v>
      </c>
    </row>
    <row r="178" spans="1:14" s="3" customFormat="1" ht="9.75" customHeight="1" x14ac:dyDescent="0.25">
      <c r="A178" s="957"/>
      <c r="B178" s="960"/>
      <c r="C178" s="849"/>
      <c r="D178" s="926"/>
      <c r="E178" s="837">
        <v>250</v>
      </c>
      <c r="F178" s="838"/>
      <c r="G178" s="182" t="s">
        <v>272</v>
      </c>
      <c r="H178" s="181" t="s">
        <v>78</v>
      </c>
      <c r="I178" s="199"/>
      <c r="J178" s="178" t="s">
        <v>104</v>
      </c>
      <c r="K178" s="207"/>
      <c r="L178" s="108">
        <v>5</v>
      </c>
      <c r="M178" s="108">
        <v>15</v>
      </c>
      <c r="N178" s="181" t="s">
        <v>34</v>
      </c>
    </row>
    <row r="179" spans="1:14" s="3" customFormat="1" ht="11.25" customHeight="1" x14ac:dyDescent="0.25">
      <c r="A179" s="958"/>
      <c r="B179" s="961"/>
      <c r="C179" s="962"/>
      <c r="D179" s="927"/>
      <c r="E179" s="843">
        <v>30</v>
      </c>
      <c r="F179" s="844"/>
      <c r="G179" s="280" t="s">
        <v>496</v>
      </c>
      <c r="H179" s="282" t="s">
        <v>78</v>
      </c>
      <c r="I179" s="282"/>
      <c r="J179" s="187" t="s">
        <v>498</v>
      </c>
      <c r="K179" s="283"/>
      <c r="L179" s="198">
        <v>62.5</v>
      </c>
      <c r="M179" s="198">
        <v>500</v>
      </c>
      <c r="N179" s="284" t="s">
        <v>500</v>
      </c>
    </row>
    <row r="180" spans="1:14" s="3" customFormat="1" ht="29.25" customHeight="1" x14ac:dyDescent="0.25">
      <c r="A180" s="897" t="s">
        <v>15</v>
      </c>
      <c r="B180" s="972"/>
      <c r="C180" s="942" t="s">
        <v>9</v>
      </c>
      <c r="D180" s="942"/>
      <c r="E180" s="983"/>
      <c r="F180" s="983"/>
      <c r="G180" s="839" t="s">
        <v>16</v>
      </c>
      <c r="H180" s="829" t="s">
        <v>17</v>
      </c>
      <c r="I180" s="840" t="s">
        <v>18</v>
      </c>
      <c r="J180" s="840" t="s">
        <v>19</v>
      </c>
      <c r="K180" s="840" t="s">
        <v>20</v>
      </c>
      <c r="L180" s="840" t="s">
        <v>21</v>
      </c>
      <c r="M180" s="839" t="s">
        <v>22</v>
      </c>
      <c r="N180" s="872" t="s">
        <v>23</v>
      </c>
    </row>
    <row r="181" spans="1:14" s="3" customFormat="1" ht="11.25" customHeight="1" x14ac:dyDescent="0.25">
      <c r="A181" s="899"/>
      <c r="B181" s="973"/>
      <c r="C181" s="984" t="s">
        <v>27</v>
      </c>
      <c r="D181" s="979" t="s">
        <v>14</v>
      </c>
      <c r="E181" s="983"/>
      <c r="F181" s="983"/>
      <c r="G181" s="839"/>
      <c r="H181" s="830"/>
      <c r="I181" s="841"/>
      <c r="J181" s="841"/>
      <c r="K181" s="841"/>
      <c r="L181" s="841"/>
      <c r="M181" s="839"/>
      <c r="N181" s="872"/>
    </row>
    <row r="182" spans="1:14" s="3" customFormat="1" ht="13.5" customHeight="1" thickBot="1" x14ac:dyDescent="0.3">
      <c r="A182" s="974"/>
      <c r="B182" s="975"/>
      <c r="C182" s="985"/>
      <c r="D182" s="980"/>
      <c r="E182" s="983"/>
      <c r="F182" s="983"/>
      <c r="G182" s="839"/>
      <c r="H182" s="831"/>
      <c r="I182" s="842"/>
      <c r="J182" s="842"/>
      <c r="K182" s="842"/>
      <c r="L182" s="842"/>
      <c r="M182" s="839"/>
      <c r="N182" s="872"/>
    </row>
    <row r="183" spans="1:14" s="3" customFormat="1" ht="12" customHeight="1" thickBot="1" x14ac:dyDescent="0.3">
      <c r="A183" s="967" t="s">
        <v>105</v>
      </c>
      <c r="B183" s="968"/>
      <c r="C183" s="285">
        <f>(C6*0.15%)*0.1</f>
        <v>350.99594999999999</v>
      </c>
      <c r="D183" s="286">
        <v>1000</v>
      </c>
      <c r="E183" s="969"/>
      <c r="F183" s="969"/>
      <c r="G183" s="969"/>
      <c r="H183" s="969"/>
      <c r="I183" s="969"/>
      <c r="J183" s="969"/>
      <c r="K183" s="969"/>
      <c r="L183" s="969"/>
      <c r="M183" s="969"/>
      <c r="N183" s="146"/>
    </row>
    <row r="184" spans="1:14" s="3" customFormat="1" ht="9.75" customHeight="1" x14ac:dyDescent="0.25">
      <c r="A184" s="910" t="s">
        <v>106</v>
      </c>
      <c r="B184" s="784" t="s">
        <v>107</v>
      </c>
      <c r="C184" s="799"/>
      <c r="D184" s="850">
        <v>300</v>
      </c>
      <c r="E184" s="970"/>
      <c r="F184" s="971"/>
      <c r="G184" s="202" t="s">
        <v>108</v>
      </c>
      <c r="H184" s="181" t="s">
        <v>129</v>
      </c>
      <c r="I184" s="189"/>
      <c r="J184" s="181" t="s">
        <v>95</v>
      </c>
      <c r="K184" s="181"/>
      <c r="L184" s="181">
        <v>10</v>
      </c>
      <c r="M184" s="210">
        <v>25</v>
      </c>
      <c r="N184" s="873" t="s">
        <v>473</v>
      </c>
    </row>
    <row r="185" spans="1:14" s="3" customFormat="1" ht="9.75" customHeight="1" x14ac:dyDescent="0.25">
      <c r="A185" s="796"/>
      <c r="B185" s="785"/>
      <c r="C185" s="799"/>
      <c r="D185" s="801"/>
      <c r="E185" s="809"/>
      <c r="F185" s="810"/>
      <c r="G185" s="183" t="s">
        <v>347</v>
      </c>
      <c r="H185" s="181" t="s">
        <v>129</v>
      </c>
      <c r="I185" s="261"/>
      <c r="J185" s="181" t="s">
        <v>95</v>
      </c>
      <c r="K185" s="181"/>
      <c r="L185" s="181">
        <v>10</v>
      </c>
      <c r="M185" s="210">
        <v>25</v>
      </c>
      <c r="N185" s="856"/>
    </row>
    <row r="186" spans="1:14" s="3" customFormat="1" ht="9.75" customHeight="1" x14ac:dyDescent="0.25">
      <c r="A186" s="796"/>
      <c r="B186" s="785"/>
      <c r="C186" s="799"/>
      <c r="D186" s="801"/>
      <c r="E186" s="268"/>
      <c r="F186" s="287"/>
      <c r="G186" s="184" t="s">
        <v>334</v>
      </c>
      <c r="H186" s="181" t="s">
        <v>129</v>
      </c>
      <c r="I186" s="181"/>
      <c r="J186" s="181" t="s">
        <v>95</v>
      </c>
      <c r="K186" s="181"/>
      <c r="L186" s="181">
        <v>10</v>
      </c>
      <c r="M186" s="210">
        <v>25</v>
      </c>
      <c r="N186" s="856"/>
    </row>
    <row r="187" spans="1:14" s="3" customFormat="1" ht="9.75" customHeight="1" x14ac:dyDescent="0.25">
      <c r="A187" s="796"/>
      <c r="B187" s="785"/>
      <c r="C187" s="799"/>
      <c r="D187" s="801"/>
      <c r="E187" s="809"/>
      <c r="F187" s="810"/>
      <c r="G187" s="183" t="s">
        <v>109</v>
      </c>
      <c r="H187" s="181" t="s">
        <v>129</v>
      </c>
      <c r="I187" s="6"/>
      <c r="J187" s="181" t="s">
        <v>95</v>
      </c>
      <c r="K187" s="181"/>
      <c r="L187" s="181">
        <v>10</v>
      </c>
      <c r="M187" s="210">
        <v>20</v>
      </c>
      <c r="N187" s="856"/>
    </row>
    <row r="188" spans="1:14" s="3" customFormat="1" ht="9.75" customHeight="1" x14ac:dyDescent="0.25">
      <c r="A188" s="796"/>
      <c r="B188" s="798"/>
      <c r="C188" s="799"/>
      <c r="D188" s="801"/>
      <c r="E188" s="809"/>
      <c r="F188" s="810"/>
      <c r="G188" s="183" t="s">
        <v>110</v>
      </c>
      <c r="H188" s="181" t="s">
        <v>129</v>
      </c>
      <c r="I188" s="261"/>
      <c r="J188" s="181" t="s">
        <v>95</v>
      </c>
      <c r="K188" s="181"/>
      <c r="L188" s="181">
        <v>5</v>
      </c>
      <c r="M188" s="192">
        <v>200</v>
      </c>
      <c r="N188" s="856"/>
    </row>
    <row r="189" spans="1:14" s="3" customFormat="1" ht="9.75" customHeight="1" x14ac:dyDescent="0.25">
      <c r="A189" s="796"/>
      <c r="B189" s="798"/>
      <c r="C189" s="799"/>
      <c r="D189" s="801"/>
      <c r="E189" s="809"/>
      <c r="F189" s="810"/>
      <c r="G189" s="183" t="s">
        <v>111</v>
      </c>
      <c r="H189" s="181" t="s">
        <v>129</v>
      </c>
      <c r="I189" s="261"/>
      <c r="J189" s="181" t="s">
        <v>95</v>
      </c>
      <c r="K189" s="181"/>
      <c r="L189" s="181">
        <v>10</v>
      </c>
      <c r="M189" s="192">
        <v>1000</v>
      </c>
      <c r="N189" s="856"/>
    </row>
    <row r="190" spans="1:14" s="3" customFormat="1" ht="9.75" customHeight="1" x14ac:dyDescent="0.25">
      <c r="A190" s="796"/>
      <c r="B190" s="798"/>
      <c r="C190" s="799"/>
      <c r="D190" s="801"/>
      <c r="E190" s="809"/>
      <c r="F190" s="810"/>
      <c r="G190" s="183" t="s">
        <v>112</v>
      </c>
      <c r="H190" s="181" t="s">
        <v>129</v>
      </c>
      <c r="I190" s="261"/>
      <c r="J190" s="181" t="s">
        <v>95</v>
      </c>
      <c r="K190" s="181"/>
      <c r="L190" s="181">
        <v>10</v>
      </c>
      <c r="M190" s="192">
        <v>200</v>
      </c>
      <c r="N190" s="856"/>
    </row>
    <row r="191" spans="1:14" s="3" customFormat="1" ht="9.75" customHeight="1" x14ac:dyDescent="0.25">
      <c r="A191" s="796"/>
      <c r="B191" s="798"/>
      <c r="C191" s="799"/>
      <c r="D191" s="801"/>
      <c r="E191" s="809"/>
      <c r="F191" s="810"/>
      <c r="G191" s="183" t="s">
        <v>113</v>
      </c>
      <c r="H191" s="181" t="s">
        <v>129</v>
      </c>
      <c r="I191" s="261"/>
      <c r="J191" s="181" t="s">
        <v>95</v>
      </c>
      <c r="K191" s="181"/>
      <c r="L191" s="181">
        <v>10</v>
      </c>
      <c r="M191" s="192">
        <v>50</v>
      </c>
      <c r="N191" s="856"/>
    </row>
    <row r="192" spans="1:14" s="3" customFormat="1" ht="9.75" customHeight="1" x14ac:dyDescent="0.25">
      <c r="A192" s="796"/>
      <c r="B192" s="798"/>
      <c r="C192" s="799"/>
      <c r="D192" s="801"/>
      <c r="E192" s="809"/>
      <c r="F192" s="810"/>
      <c r="G192" s="183" t="s">
        <v>114</v>
      </c>
      <c r="H192" s="181" t="s">
        <v>129</v>
      </c>
      <c r="I192" s="261"/>
      <c r="J192" s="181" t="s">
        <v>95</v>
      </c>
      <c r="K192" s="181"/>
      <c r="L192" s="181">
        <v>10</v>
      </c>
      <c r="M192" s="192">
        <v>200</v>
      </c>
      <c r="N192" s="856"/>
    </row>
    <row r="193" spans="1:14" s="3" customFormat="1" ht="9.75" customHeight="1" x14ac:dyDescent="0.25">
      <c r="A193" s="796"/>
      <c r="B193" s="798"/>
      <c r="C193" s="799"/>
      <c r="D193" s="801"/>
      <c r="E193" s="945"/>
      <c r="F193" s="946"/>
      <c r="G193" s="183" t="s">
        <v>115</v>
      </c>
      <c r="H193" s="181" t="s">
        <v>129</v>
      </c>
      <c r="I193" s="261"/>
      <c r="J193" s="181" t="s">
        <v>95</v>
      </c>
      <c r="K193" s="181"/>
      <c r="L193" s="181">
        <v>10</v>
      </c>
      <c r="M193" s="192">
        <v>200</v>
      </c>
      <c r="N193" s="856"/>
    </row>
    <row r="194" spans="1:14" s="3" customFormat="1" ht="9.75" customHeight="1" x14ac:dyDescent="0.25">
      <c r="A194" s="796"/>
      <c r="B194" s="798"/>
      <c r="C194" s="799"/>
      <c r="D194" s="801"/>
      <c r="E194" s="809"/>
      <c r="F194" s="810"/>
      <c r="G194" s="183" t="s">
        <v>116</v>
      </c>
      <c r="H194" s="181" t="s">
        <v>129</v>
      </c>
      <c r="I194" s="261"/>
      <c r="J194" s="181" t="s">
        <v>95</v>
      </c>
      <c r="K194" s="181"/>
      <c r="L194" s="181">
        <v>10</v>
      </c>
      <c r="M194" s="192">
        <v>50</v>
      </c>
      <c r="N194" s="856"/>
    </row>
    <row r="195" spans="1:14" s="3" customFormat="1" ht="9.75" customHeight="1" x14ac:dyDescent="0.25">
      <c r="A195" s="796"/>
      <c r="B195" s="798"/>
      <c r="C195" s="799"/>
      <c r="D195" s="801"/>
      <c r="E195" s="809"/>
      <c r="F195" s="810"/>
      <c r="G195" s="183" t="s">
        <v>117</v>
      </c>
      <c r="H195" s="181" t="s">
        <v>129</v>
      </c>
      <c r="I195" s="261"/>
      <c r="J195" s="181" t="s">
        <v>95</v>
      </c>
      <c r="K195" s="181"/>
      <c r="L195" s="181">
        <v>10</v>
      </c>
      <c r="M195" s="192">
        <v>50</v>
      </c>
      <c r="N195" s="856"/>
    </row>
    <row r="196" spans="1:14" s="3" customFormat="1" ht="9.75" customHeight="1" x14ac:dyDescent="0.25">
      <c r="A196" s="796"/>
      <c r="B196" s="798"/>
      <c r="C196" s="799"/>
      <c r="D196" s="801"/>
      <c r="E196" s="809"/>
      <c r="F196" s="810"/>
      <c r="G196" s="183" t="s">
        <v>118</v>
      </c>
      <c r="H196" s="181" t="s">
        <v>129</v>
      </c>
      <c r="I196" s="261"/>
      <c r="J196" s="181" t="s">
        <v>95</v>
      </c>
      <c r="K196" s="181"/>
      <c r="L196" s="181">
        <v>10</v>
      </c>
      <c r="M196" s="192">
        <v>50</v>
      </c>
      <c r="N196" s="856"/>
    </row>
    <row r="197" spans="1:14" s="3" customFormat="1" ht="9.75" customHeight="1" x14ac:dyDescent="0.25">
      <c r="A197" s="796"/>
      <c r="B197" s="798"/>
      <c r="C197" s="799"/>
      <c r="D197" s="801"/>
      <c r="E197" s="809"/>
      <c r="F197" s="810"/>
      <c r="G197" s="183" t="s">
        <v>119</v>
      </c>
      <c r="H197" s="181" t="s">
        <v>129</v>
      </c>
      <c r="I197" s="261"/>
      <c r="J197" s="181" t="s">
        <v>95</v>
      </c>
      <c r="K197" s="181"/>
      <c r="L197" s="181">
        <v>50</v>
      </c>
      <c r="M197" s="192">
        <v>200</v>
      </c>
      <c r="N197" s="856"/>
    </row>
    <row r="198" spans="1:14" s="3" customFormat="1" ht="9.75" customHeight="1" x14ac:dyDescent="0.25">
      <c r="A198" s="796"/>
      <c r="B198" s="798"/>
      <c r="C198" s="799"/>
      <c r="D198" s="801"/>
      <c r="E198" s="809"/>
      <c r="F198" s="810"/>
      <c r="G198" s="183" t="s">
        <v>120</v>
      </c>
      <c r="H198" s="181" t="s">
        <v>129</v>
      </c>
      <c r="I198" s="261"/>
      <c r="J198" s="181" t="s">
        <v>95</v>
      </c>
      <c r="K198" s="181"/>
      <c r="L198" s="181">
        <v>50</v>
      </c>
      <c r="M198" s="192">
        <v>200</v>
      </c>
      <c r="N198" s="856"/>
    </row>
    <row r="199" spans="1:14" s="3" customFormat="1" ht="9.75" customHeight="1" x14ac:dyDescent="0.25">
      <c r="A199" s="796"/>
      <c r="B199" s="785"/>
      <c r="C199" s="799"/>
      <c r="D199" s="801"/>
      <c r="E199" s="809"/>
      <c r="F199" s="810"/>
      <c r="G199" s="183" t="s">
        <v>121</v>
      </c>
      <c r="H199" s="181" t="s">
        <v>129</v>
      </c>
      <c r="I199" s="261"/>
      <c r="J199" s="181" t="s">
        <v>95</v>
      </c>
      <c r="K199" s="181"/>
      <c r="L199" s="181">
        <v>50</v>
      </c>
      <c r="M199" s="181">
        <v>200</v>
      </c>
      <c r="N199" s="856"/>
    </row>
    <row r="200" spans="1:14" s="3" customFormat="1" ht="9.75" customHeight="1" x14ac:dyDescent="0.25">
      <c r="A200" s="796"/>
      <c r="B200" s="785"/>
      <c r="C200" s="799"/>
      <c r="D200" s="801"/>
      <c r="E200" s="809"/>
      <c r="F200" s="810"/>
      <c r="G200" s="183" t="s">
        <v>122</v>
      </c>
      <c r="H200" s="181" t="s">
        <v>129</v>
      </c>
      <c r="I200" s="261"/>
      <c r="J200" s="181" t="s">
        <v>95</v>
      </c>
      <c r="K200" s="181"/>
      <c r="L200" s="181">
        <v>50</v>
      </c>
      <c r="M200" s="181">
        <v>200</v>
      </c>
      <c r="N200" s="856"/>
    </row>
    <row r="201" spans="1:14" s="3" customFormat="1" ht="9.75" customHeight="1" x14ac:dyDescent="0.25">
      <c r="A201" s="796"/>
      <c r="B201" s="785"/>
      <c r="C201" s="799"/>
      <c r="D201" s="801"/>
      <c r="E201" s="943"/>
      <c r="F201" s="944"/>
      <c r="G201" s="183" t="s">
        <v>123</v>
      </c>
      <c r="H201" s="181" t="s">
        <v>129</v>
      </c>
      <c r="I201" s="261"/>
      <c r="J201" s="181" t="s">
        <v>95</v>
      </c>
      <c r="K201" s="181"/>
      <c r="L201" s="181">
        <v>50</v>
      </c>
      <c r="M201" s="181">
        <v>200</v>
      </c>
      <c r="N201" s="856"/>
    </row>
    <row r="202" spans="1:14" s="3" customFormat="1" ht="9.75" customHeight="1" x14ac:dyDescent="0.25">
      <c r="A202" s="796"/>
      <c r="B202" s="785"/>
      <c r="C202" s="799"/>
      <c r="D202" s="801"/>
      <c r="E202" s="809"/>
      <c r="F202" s="810"/>
      <c r="G202" s="183" t="s">
        <v>124</v>
      </c>
      <c r="H202" s="181" t="s">
        <v>129</v>
      </c>
      <c r="I202" s="261"/>
      <c r="J202" s="181" t="s">
        <v>95</v>
      </c>
      <c r="K202" s="181"/>
      <c r="L202" s="181">
        <v>50</v>
      </c>
      <c r="M202" s="2">
        <v>200</v>
      </c>
      <c r="N202" s="856"/>
    </row>
    <row r="203" spans="1:14" s="3" customFormat="1" ht="9.75" customHeight="1" x14ac:dyDescent="0.25">
      <c r="A203" s="796"/>
      <c r="B203" s="785"/>
      <c r="C203" s="799"/>
      <c r="D203" s="801"/>
      <c r="E203" s="976"/>
      <c r="F203" s="977"/>
      <c r="G203" s="183" t="s">
        <v>125</v>
      </c>
      <c r="H203" s="181" t="s">
        <v>129</v>
      </c>
      <c r="I203" s="261"/>
      <c r="J203" s="181" t="s">
        <v>95</v>
      </c>
      <c r="K203" s="181"/>
      <c r="L203" s="181">
        <v>50</v>
      </c>
      <c r="M203" s="181">
        <v>200</v>
      </c>
      <c r="N203" s="874"/>
    </row>
    <row r="204" spans="1:14" s="3" customFormat="1" ht="9.75" customHeight="1" x14ac:dyDescent="0.25">
      <c r="A204" s="796"/>
      <c r="B204" s="785"/>
      <c r="C204" s="799"/>
      <c r="D204" s="801"/>
      <c r="E204" s="809"/>
      <c r="F204" s="810"/>
      <c r="G204" s="181"/>
      <c r="H204" s="181"/>
      <c r="I204" s="181"/>
      <c r="J204" s="261"/>
      <c r="K204" s="181"/>
      <c r="L204" s="261"/>
      <c r="M204" s="181"/>
      <c r="N204" s="177"/>
    </row>
    <row r="205" spans="1:14" s="3" customFormat="1" ht="9.75" customHeight="1" x14ac:dyDescent="0.25">
      <c r="A205" s="796"/>
      <c r="B205" s="785"/>
      <c r="C205" s="799"/>
      <c r="D205" s="801"/>
      <c r="E205" s="809"/>
      <c r="F205" s="810"/>
      <c r="G205" s="181"/>
      <c r="H205" s="181"/>
      <c r="I205" s="181"/>
      <c r="J205" s="261"/>
      <c r="K205" s="181"/>
      <c r="L205" s="261"/>
      <c r="M205" s="181"/>
      <c r="N205" s="251"/>
    </row>
    <row r="206" spans="1:14" s="3" customFormat="1" ht="9.75" customHeight="1" x14ac:dyDescent="0.25">
      <c r="A206" s="910" t="s">
        <v>126</v>
      </c>
      <c r="B206" s="784" t="s">
        <v>127</v>
      </c>
      <c r="C206" s="845"/>
      <c r="D206" s="850">
        <v>400</v>
      </c>
      <c r="E206" s="970"/>
      <c r="F206" s="978"/>
      <c r="G206" s="288"/>
      <c r="H206" s="189"/>
      <c r="I206" s="267"/>
      <c r="J206" s="177"/>
      <c r="K206" s="189"/>
      <c r="L206" s="177"/>
      <c r="M206" s="177"/>
      <c r="N206" s="177"/>
    </row>
    <row r="207" spans="1:14" s="3" customFormat="1" ht="9.75" customHeight="1" x14ac:dyDescent="0.25">
      <c r="A207" s="796"/>
      <c r="B207" s="785"/>
      <c r="C207" s="799"/>
      <c r="D207" s="801"/>
      <c r="E207" s="809"/>
      <c r="F207" s="964"/>
      <c r="G207" s="289" t="s">
        <v>273</v>
      </c>
      <c r="H207" s="261" t="s">
        <v>129</v>
      </c>
      <c r="I207" s="30"/>
      <c r="J207" s="181" t="s">
        <v>57</v>
      </c>
      <c r="K207" s="251"/>
      <c r="L207" s="192">
        <v>0.5</v>
      </c>
      <c r="M207" s="192">
        <v>10</v>
      </c>
      <c r="N207" s="860" t="s">
        <v>34</v>
      </c>
    </row>
    <row r="208" spans="1:14" s="3" customFormat="1" ht="9.75" customHeight="1" x14ac:dyDescent="0.25">
      <c r="A208" s="796"/>
      <c r="B208" s="785"/>
      <c r="C208" s="799"/>
      <c r="D208" s="801"/>
      <c r="E208" s="809"/>
      <c r="F208" s="964"/>
      <c r="G208" s="290" t="s">
        <v>128</v>
      </c>
      <c r="H208" s="261" t="s">
        <v>129</v>
      </c>
      <c r="I208" s="30"/>
      <c r="J208" s="181" t="s">
        <v>57</v>
      </c>
      <c r="K208" s="251"/>
      <c r="L208" s="192">
        <v>5</v>
      </c>
      <c r="M208" s="192">
        <v>500</v>
      </c>
      <c r="N208" s="858"/>
    </row>
    <row r="209" spans="1:14" s="3" customFormat="1" ht="9.75" customHeight="1" x14ac:dyDescent="0.25">
      <c r="A209" s="796"/>
      <c r="B209" s="785"/>
      <c r="C209" s="799"/>
      <c r="D209" s="801"/>
      <c r="E209" s="809"/>
      <c r="F209" s="964"/>
      <c r="G209" s="289" t="s">
        <v>274</v>
      </c>
      <c r="H209" s="261" t="s">
        <v>129</v>
      </c>
      <c r="I209" s="30"/>
      <c r="J209" s="181" t="s">
        <v>57</v>
      </c>
      <c r="K209" s="251"/>
      <c r="L209" s="192">
        <v>5</v>
      </c>
      <c r="M209" s="192">
        <v>10</v>
      </c>
      <c r="N209" s="858"/>
    </row>
    <row r="210" spans="1:14" s="3" customFormat="1" ht="9.75" customHeight="1" x14ac:dyDescent="0.25">
      <c r="A210" s="796"/>
      <c r="B210" s="785"/>
      <c r="C210" s="799"/>
      <c r="D210" s="801"/>
      <c r="E210" s="809"/>
      <c r="F210" s="964"/>
      <c r="G210" s="290" t="s">
        <v>275</v>
      </c>
      <c r="H210" s="261" t="s">
        <v>129</v>
      </c>
      <c r="I210" s="30"/>
      <c r="J210" s="181" t="s">
        <v>57</v>
      </c>
      <c r="K210" s="251"/>
      <c r="L210" s="192">
        <v>30</v>
      </c>
      <c r="M210" s="192">
        <v>30</v>
      </c>
      <c r="N210" s="858"/>
    </row>
    <row r="211" spans="1:14" s="3" customFormat="1" ht="9.75" customHeight="1" x14ac:dyDescent="0.25">
      <c r="A211" s="796"/>
      <c r="B211" s="785"/>
      <c r="C211" s="799"/>
      <c r="D211" s="801"/>
      <c r="E211" s="809"/>
      <c r="F211" s="964"/>
      <c r="G211" s="291" t="s">
        <v>276</v>
      </c>
      <c r="H211" s="261" t="s">
        <v>129</v>
      </c>
      <c r="I211" s="30"/>
      <c r="J211" s="181" t="s">
        <v>57</v>
      </c>
      <c r="K211" s="251"/>
      <c r="L211" s="192">
        <v>15</v>
      </c>
      <c r="M211" s="192">
        <v>50</v>
      </c>
      <c r="N211" s="858"/>
    </row>
    <row r="212" spans="1:14" s="3" customFormat="1" ht="9.75" customHeight="1" x14ac:dyDescent="0.25">
      <c r="A212" s="796"/>
      <c r="B212" s="785"/>
      <c r="C212" s="799"/>
      <c r="D212" s="801"/>
      <c r="E212" s="809"/>
      <c r="F212" s="964"/>
      <c r="G212" s="291" t="s">
        <v>277</v>
      </c>
      <c r="H212" s="261" t="s">
        <v>129</v>
      </c>
      <c r="I212" s="30"/>
      <c r="J212" s="181" t="s">
        <v>57</v>
      </c>
      <c r="K212" s="261"/>
      <c r="L212" s="192">
        <v>5</v>
      </c>
      <c r="M212" s="192">
        <v>10</v>
      </c>
      <c r="N212" s="858"/>
    </row>
    <row r="213" spans="1:14" s="3" customFormat="1" ht="9.75" customHeight="1" x14ac:dyDescent="0.25">
      <c r="A213" s="796"/>
      <c r="B213" s="785"/>
      <c r="C213" s="799"/>
      <c r="D213" s="801"/>
      <c r="E213" s="965"/>
      <c r="F213" s="966"/>
      <c r="G213" s="290" t="s">
        <v>278</v>
      </c>
      <c r="H213" s="261" t="s">
        <v>129</v>
      </c>
      <c r="I213" s="292"/>
      <c r="J213" s="181" t="s">
        <v>57</v>
      </c>
      <c r="K213" s="293"/>
      <c r="L213" s="192">
        <v>15</v>
      </c>
      <c r="M213" s="192">
        <v>50</v>
      </c>
      <c r="N213" s="858"/>
    </row>
    <row r="214" spans="1:14" s="3" customFormat="1" ht="9.75" customHeight="1" x14ac:dyDescent="0.25">
      <c r="A214" s="796"/>
      <c r="B214" s="785"/>
      <c r="C214" s="799"/>
      <c r="D214" s="801"/>
      <c r="E214" s="809"/>
      <c r="F214" s="964"/>
      <c r="G214" s="289" t="s">
        <v>279</v>
      </c>
      <c r="H214" s="261" t="s">
        <v>129</v>
      </c>
      <c r="I214" s="292"/>
      <c r="J214" s="181" t="s">
        <v>57</v>
      </c>
      <c r="K214" s="293"/>
      <c r="L214" s="192">
        <v>10</v>
      </c>
      <c r="M214" s="192">
        <v>20</v>
      </c>
      <c r="N214" s="858"/>
    </row>
    <row r="215" spans="1:14" s="3" customFormat="1" ht="9.75" customHeight="1" x14ac:dyDescent="0.25">
      <c r="A215" s="796"/>
      <c r="B215" s="785"/>
      <c r="C215" s="799"/>
      <c r="D215" s="801"/>
      <c r="E215" s="809"/>
      <c r="F215" s="964"/>
      <c r="G215" s="291" t="s">
        <v>280</v>
      </c>
      <c r="H215" s="261" t="s">
        <v>129</v>
      </c>
      <c r="I215" s="292"/>
      <c r="J215" s="181" t="s">
        <v>57</v>
      </c>
      <c r="K215" s="293"/>
      <c r="L215" s="192">
        <v>10</v>
      </c>
      <c r="M215" s="192">
        <v>10</v>
      </c>
      <c r="N215" s="858"/>
    </row>
    <row r="216" spans="1:14" s="3" customFormat="1" ht="9.75" customHeight="1" x14ac:dyDescent="0.25">
      <c r="A216" s="796"/>
      <c r="B216" s="785"/>
      <c r="C216" s="799"/>
      <c r="D216" s="801"/>
      <c r="E216" s="809"/>
      <c r="F216" s="964"/>
      <c r="G216" s="290" t="s">
        <v>281</v>
      </c>
      <c r="H216" s="261" t="s">
        <v>129</v>
      </c>
      <c r="I216" s="292"/>
      <c r="J216" s="181" t="s">
        <v>57</v>
      </c>
      <c r="K216" s="293"/>
      <c r="L216" s="192">
        <v>5</v>
      </c>
      <c r="M216" s="192">
        <v>10</v>
      </c>
      <c r="N216" s="858"/>
    </row>
    <row r="217" spans="1:14" s="3" customFormat="1" ht="9.75" customHeight="1" x14ac:dyDescent="0.25">
      <c r="A217" s="796"/>
      <c r="B217" s="785"/>
      <c r="C217" s="799"/>
      <c r="D217" s="801"/>
      <c r="E217" s="981"/>
      <c r="F217" s="982"/>
      <c r="G217" s="289" t="s">
        <v>282</v>
      </c>
      <c r="H217" s="261" t="s">
        <v>129</v>
      </c>
      <c r="I217" s="294"/>
      <c r="J217" s="181" t="s">
        <v>57</v>
      </c>
      <c r="K217" s="295"/>
      <c r="L217" s="192">
        <v>2</v>
      </c>
      <c r="M217" s="192">
        <v>20</v>
      </c>
      <c r="N217" s="858"/>
    </row>
    <row r="218" spans="1:14" s="3" customFormat="1" ht="9.75" customHeight="1" x14ac:dyDescent="0.25">
      <c r="A218" s="796"/>
      <c r="B218" s="785"/>
      <c r="C218" s="799"/>
      <c r="D218" s="801"/>
      <c r="E218" s="981"/>
      <c r="F218" s="982"/>
      <c r="G218" s="291" t="s">
        <v>283</v>
      </c>
      <c r="H218" s="261" t="s">
        <v>129</v>
      </c>
      <c r="I218" s="296"/>
      <c r="J218" s="181" t="s">
        <v>57</v>
      </c>
      <c r="K218" s="297"/>
      <c r="L218" s="192">
        <v>2</v>
      </c>
      <c r="M218" s="114">
        <v>20</v>
      </c>
      <c r="N218" s="858"/>
    </row>
    <row r="219" spans="1:14" s="3" customFormat="1" ht="9.75" customHeight="1" x14ac:dyDescent="0.25">
      <c r="A219" s="796"/>
      <c r="B219" s="785"/>
      <c r="C219" s="799"/>
      <c r="D219" s="801"/>
      <c r="E219" s="981"/>
      <c r="F219" s="982"/>
      <c r="G219" s="290" t="s">
        <v>284</v>
      </c>
      <c r="H219" s="261" t="s">
        <v>129</v>
      </c>
      <c r="I219" s="292"/>
      <c r="J219" s="181" t="s">
        <v>57</v>
      </c>
      <c r="K219" s="295"/>
      <c r="L219" s="192">
        <v>10</v>
      </c>
      <c r="M219" s="192">
        <v>50</v>
      </c>
      <c r="N219" s="858"/>
    </row>
    <row r="220" spans="1:14" s="3" customFormat="1" ht="9.75" customHeight="1" x14ac:dyDescent="0.25">
      <c r="A220" s="796"/>
      <c r="B220" s="785"/>
      <c r="C220" s="799"/>
      <c r="D220" s="801"/>
      <c r="E220" s="981"/>
      <c r="F220" s="982"/>
      <c r="G220" s="291" t="s">
        <v>285</v>
      </c>
      <c r="H220" s="261" t="s">
        <v>129</v>
      </c>
      <c r="I220" s="292"/>
      <c r="J220" s="181" t="s">
        <v>57</v>
      </c>
      <c r="K220" s="295"/>
      <c r="L220" s="192">
        <v>15</v>
      </c>
      <c r="M220" s="192">
        <v>100</v>
      </c>
      <c r="N220" s="858"/>
    </row>
    <row r="221" spans="1:14" s="3" customFormat="1" ht="9.75" customHeight="1" x14ac:dyDescent="0.25">
      <c r="A221" s="797"/>
      <c r="B221" s="786"/>
      <c r="C221" s="800"/>
      <c r="D221" s="802"/>
      <c r="E221" s="943"/>
      <c r="F221" s="988"/>
      <c r="G221" s="298" t="s">
        <v>286</v>
      </c>
      <c r="H221" s="261" t="s">
        <v>129</v>
      </c>
      <c r="I221" s="292"/>
      <c r="J221" s="181" t="s">
        <v>57</v>
      </c>
      <c r="K221" s="295"/>
      <c r="L221" s="192">
        <v>2</v>
      </c>
      <c r="M221" s="192">
        <v>10</v>
      </c>
      <c r="N221" s="864"/>
    </row>
    <row r="222" spans="1:14" s="3" customFormat="1" ht="9.75" customHeight="1" x14ac:dyDescent="0.25">
      <c r="A222" s="910" t="s">
        <v>130</v>
      </c>
      <c r="B222" s="784" t="s">
        <v>131</v>
      </c>
      <c r="C222" s="845"/>
      <c r="D222" s="850">
        <v>300</v>
      </c>
      <c r="E222" s="970"/>
      <c r="F222" s="971"/>
      <c r="G222" s="178"/>
      <c r="H222" s="299"/>
      <c r="I222" s="177"/>
      <c r="J222" s="189"/>
      <c r="K222" s="177"/>
      <c r="L222" s="177"/>
      <c r="M222" s="177"/>
      <c r="N222" s="271"/>
    </row>
    <row r="223" spans="1:14" s="3" customFormat="1" ht="9.75" customHeight="1" x14ac:dyDescent="0.25">
      <c r="A223" s="796"/>
      <c r="B223" s="785"/>
      <c r="C223" s="799"/>
      <c r="D223" s="801"/>
      <c r="E223" s="809"/>
      <c r="F223" s="810"/>
      <c r="G223" s="183" t="s">
        <v>157</v>
      </c>
      <c r="H223" s="181" t="s">
        <v>76</v>
      </c>
      <c r="I223" s="261"/>
      <c r="J223" s="181" t="s">
        <v>132</v>
      </c>
      <c r="K223" s="261"/>
      <c r="L223" s="181">
        <v>50</v>
      </c>
      <c r="M223" s="261" t="s">
        <v>133</v>
      </c>
      <c r="N223" s="855" t="s">
        <v>317</v>
      </c>
    </row>
    <row r="224" spans="1:14" s="3" customFormat="1" ht="9.75" customHeight="1" x14ac:dyDescent="0.25">
      <c r="A224" s="796"/>
      <c r="B224" s="785"/>
      <c r="C224" s="799"/>
      <c r="D224" s="801"/>
      <c r="E224" s="809"/>
      <c r="F224" s="810"/>
      <c r="G224" s="183" t="s">
        <v>158</v>
      </c>
      <c r="H224" s="181" t="s">
        <v>76</v>
      </c>
      <c r="I224" s="261"/>
      <c r="J224" s="181" t="s">
        <v>132</v>
      </c>
      <c r="K224" s="261"/>
      <c r="L224" s="181">
        <v>100</v>
      </c>
      <c r="M224" s="261" t="s">
        <v>134</v>
      </c>
      <c r="N224" s="856"/>
    </row>
    <row r="225" spans="1:14" s="3" customFormat="1" ht="9.75" customHeight="1" x14ac:dyDescent="0.25">
      <c r="A225" s="796"/>
      <c r="B225" s="785"/>
      <c r="C225" s="799"/>
      <c r="D225" s="801"/>
      <c r="E225" s="809"/>
      <c r="F225" s="810"/>
      <c r="G225" s="183" t="s">
        <v>159</v>
      </c>
      <c r="H225" s="181" t="s">
        <v>76</v>
      </c>
      <c r="I225" s="261"/>
      <c r="J225" s="181" t="s">
        <v>132</v>
      </c>
      <c r="K225" s="261"/>
      <c r="L225" s="181">
        <v>10</v>
      </c>
      <c r="M225" s="261" t="s">
        <v>135</v>
      </c>
      <c r="N225" s="856"/>
    </row>
    <row r="226" spans="1:14" s="3" customFormat="1" ht="9.75" customHeight="1" x14ac:dyDescent="0.25">
      <c r="A226" s="796"/>
      <c r="B226" s="785"/>
      <c r="C226" s="799"/>
      <c r="D226" s="801"/>
      <c r="E226" s="809"/>
      <c r="F226" s="810"/>
      <c r="G226" s="183" t="s">
        <v>160</v>
      </c>
      <c r="H226" s="181" t="s">
        <v>76</v>
      </c>
      <c r="I226" s="261"/>
      <c r="J226" s="181" t="s">
        <v>132</v>
      </c>
      <c r="K226" s="261"/>
      <c r="L226" s="181">
        <v>160</v>
      </c>
      <c r="M226" s="261" t="s">
        <v>136</v>
      </c>
      <c r="N226" s="857"/>
    </row>
    <row r="227" spans="1:14" s="3" customFormat="1" ht="9.75" customHeight="1" x14ac:dyDescent="0.25">
      <c r="A227" s="797"/>
      <c r="B227" s="786"/>
      <c r="C227" s="800"/>
      <c r="D227" s="802"/>
      <c r="E227" s="986"/>
      <c r="F227" s="987"/>
      <c r="G227" s="263"/>
      <c r="H227" s="281"/>
      <c r="I227" s="187"/>
      <c r="J227" s="284"/>
      <c r="K227" s="263"/>
      <c r="L227" s="263"/>
      <c r="M227" s="180"/>
      <c r="N227" s="187"/>
    </row>
    <row r="228" spans="1:14" s="3" customFormat="1" ht="11.25" x14ac:dyDescent="0.25">
      <c r="B228" s="534"/>
      <c r="C228" s="18"/>
      <c r="D228" s="13"/>
      <c r="M228" s="159"/>
    </row>
    <row r="229" spans="1:14" s="3" customFormat="1" ht="11.25" x14ac:dyDescent="0.25">
      <c r="B229" s="534"/>
      <c r="C229" s="18"/>
      <c r="D229" s="13"/>
    </row>
    <row r="230" spans="1:14" s="3" customFormat="1" ht="12" thickBot="1" x14ac:dyDescent="0.3">
      <c r="B230" s="534" t="s">
        <v>139</v>
      </c>
      <c r="C230" s="18"/>
      <c r="D230" s="13"/>
    </row>
    <row r="231" spans="1:14" s="3" customFormat="1" ht="12" thickBot="1" x14ac:dyDescent="0.3">
      <c r="B231" s="534"/>
      <c r="C231" s="300">
        <f>SUM(C15:C227)+SUM(D15:D56)</f>
        <v>9359.9032499999994</v>
      </c>
      <c r="D231" s="13"/>
    </row>
    <row r="232" spans="1:14" s="3" customFormat="1" ht="11.25" x14ac:dyDescent="0.25">
      <c r="B232" s="534"/>
      <c r="C232" s="2"/>
    </row>
    <row r="233" spans="1:14" s="3" customFormat="1" ht="11.25" x14ac:dyDescent="0.25">
      <c r="B233" s="534"/>
      <c r="C233" s="2"/>
    </row>
    <row r="234" spans="1:14" s="3" customFormat="1" ht="11.25" x14ac:dyDescent="0.25">
      <c r="B234" s="534"/>
      <c r="C234" s="2"/>
    </row>
    <row r="235" spans="1:14" s="3" customFormat="1" ht="11.25" x14ac:dyDescent="0.25">
      <c r="B235" s="534"/>
      <c r="C235" s="2"/>
    </row>
    <row r="236" spans="1:14" s="3" customFormat="1" ht="11.25" x14ac:dyDescent="0.25">
      <c r="B236" s="534"/>
      <c r="C236" s="2"/>
    </row>
    <row r="237" spans="1:14" s="3" customFormat="1" ht="11.25" x14ac:dyDescent="0.25">
      <c r="B237" s="534"/>
      <c r="C237" s="2"/>
    </row>
    <row r="238" spans="1:14" s="3" customFormat="1" ht="11.25" x14ac:dyDescent="0.25">
      <c r="B238" s="534"/>
      <c r="C238" s="2"/>
    </row>
    <row r="239" spans="1:14" s="3" customFormat="1" ht="11.25" x14ac:dyDescent="0.25">
      <c r="B239" s="534"/>
      <c r="C239" s="2"/>
    </row>
    <row r="240" spans="1:14" s="3" customFormat="1" ht="11.25" x14ac:dyDescent="0.25">
      <c r="B240" s="534"/>
      <c r="C240" s="2"/>
    </row>
    <row r="241" spans="2:3" s="3" customFormat="1" ht="11.25" x14ac:dyDescent="0.25">
      <c r="B241" s="534"/>
      <c r="C241" s="2"/>
    </row>
    <row r="242" spans="2:3" s="3" customFormat="1" ht="11.25" x14ac:dyDescent="0.25">
      <c r="B242" s="534"/>
      <c r="C242" s="2"/>
    </row>
    <row r="243" spans="2:3" s="3" customFormat="1" ht="11.25" x14ac:dyDescent="0.25">
      <c r="B243" s="534"/>
      <c r="C243" s="2"/>
    </row>
    <row r="244" spans="2:3" s="3" customFormat="1" ht="11.25" x14ac:dyDescent="0.25">
      <c r="B244" s="534"/>
      <c r="C244" s="2"/>
    </row>
    <row r="245" spans="2:3" s="3" customFormat="1" ht="11.25" x14ac:dyDescent="0.25">
      <c r="B245" s="534"/>
      <c r="C245" s="2"/>
    </row>
    <row r="246" spans="2:3" s="3" customFormat="1" ht="11.25" x14ac:dyDescent="0.25">
      <c r="B246" s="534"/>
      <c r="C246" s="2"/>
    </row>
    <row r="247" spans="2:3" s="3" customFormat="1" ht="11.25" x14ac:dyDescent="0.25">
      <c r="B247" s="534"/>
      <c r="C247" s="2"/>
    </row>
    <row r="248" spans="2:3" s="3" customFormat="1" ht="11.25" x14ac:dyDescent="0.25">
      <c r="B248" s="534"/>
      <c r="C248" s="2"/>
    </row>
    <row r="249" spans="2:3" s="3" customFormat="1" ht="11.25" x14ac:dyDescent="0.25">
      <c r="B249" s="534"/>
      <c r="C249" s="2"/>
    </row>
    <row r="250" spans="2:3" s="3" customFormat="1" ht="11.25" x14ac:dyDescent="0.25">
      <c r="B250" s="534"/>
      <c r="C250" s="2"/>
    </row>
    <row r="251" spans="2:3" s="3" customFormat="1" ht="11.25" x14ac:dyDescent="0.25">
      <c r="B251" s="534"/>
      <c r="C251" s="2"/>
    </row>
    <row r="252" spans="2:3" s="3" customFormat="1" ht="11.25" x14ac:dyDescent="0.25">
      <c r="B252" s="534"/>
      <c r="C252" s="2"/>
    </row>
    <row r="253" spans="2:3" s="3" customFormat="1" ht="11.25" x14ac:dyDescent="0.25">
      <c r="B253" s="534"/>
      <c r="C253" s="2"/>
    </row>
    <row r="254" spans="2:3" s="3" customFormat="1" ht="11.25" x14ac:dyDescent="0.25">
      <c r="B254" s="534"/>
      <c r="C254" s="2"/>
    </row>
    <row r="255" spans="2:3" s="3" customFormat="1" ht="11.25" x14ac:dyDescent="0.25">
      <c r="B255" s="534"/>
      <c r="C255" s="2"/>
    </row>
    <row r="257" spans="4:6" x14ac:dyDescent="0.25">
      <c r="D257" s="398" t="s">
        <v>468</v>
      </c>
    </row>
    <row r="259" spans="4:6" x14ac:dyDescent="0.25">
      <c r="D259" s="564" t="s">
        <v>494</v>
      </c>
      <c r="E259" s="564"/>
      <c r="F259" s="565"/>
    </row>
  </sheetData>
  <protectedRanges>
    <protectedRange sqref="H3" name="Range2"/>
    <protectedRange password="CDC0" sqref="C3:D4 G9:H9 F56:F68 H6 J6 E182:F182 G58:G61 L173:L176 K170:L172 G178:M179 G176:G177 G119:N122 N170:N179 N135 G63:G68 I57:I68 K57:K68 G135:K137 G206:L206 M183:M201 I105:I111 G49:G53 G55 G133:G134 G207:I221 M221:N221 K207:K221 N217:N220 G170:G174 D170:D179 F170:F179 E175:E179 E170:E173 M203:M220 G222:M227 J57:J67 H57:H67 L57:N67 E160:E161 E105:E112 E96:E103 G140:H146 L140:M146 I170:J177 N71 J109:M111 I98:N99 N105:N110 I100:K103 N100:N103 N15:N21 N160:N168 N184:N192 N214:N215 N195:N212 N225:N227 N222:N223 N92 H93:M93 N80:N89 E71 E93 G91:G93 E73:E91 N73:N78 G148:H151 H170:H176 H22:H28 L148:M151 N131 H147 I140:K151 H46:H53 N51:N53 I46:M54 H91 J92 H94:N96 N23:N30 K91:M91 N140:N142 F71:F112 D206:F227 E113:F114 G114:I114 E118:E119 H117:M117 H44:M45 G44:G47 E115:G117 C6:D7 N32:N38 G39:G42 N40:N49 F15:F40 E121:E127 G138:N139 E137:E143 N137 E129:E135 H132:N134 F118:F151 N145:N151 E145:E152 N153:N158 E154:E158 F153:F161 G152:M169 D71:D162 E163:F169 D183:L205 H29:M42 D257 J104:K108 L100:M108 G97:H111 K114:M114 J113:J114 N112:N116 H115:M115 G124:N124 G125:K130 M130:N130 M129 M125:N128 G15:G37 I15:M28 H15:H20 M170:M177 L177" name="Range1"/>
    <protectedRange sqref="L135:M137" name="Range1_3_1"/>
    <protectedRange sqref="J207:J221" name="Range1_4"/>
    <protectedRange password="CDC0" sqref="G94:G96" name="Range1_3"/>
    <protectedRange sqref="L207:L221" name="Range1_5"/>
    <protectedRange password="CDC0" sqref="I91:J91" name="Range1_7_1"/>
    <protectedRange password="CDC0" sqref="G73 G72:H72 H81:H86 G81:G84 K77:M79 G88:H89 G77:H79 H73:H75 K72:M75 H90 K88:M90 K81:M86" name="Range1_6"/>
    <protectedRange password="CDC0" sqref="I72:J90" name="Range1_7_1_3"/>
    <protectedRange password="CDC0" sqref="P100:P104" name="Range1_1"/>
    <protectedRange sqref="L125:L131" name="Range1_2"/>
  </protectedRanges>
  <mergeCells count="250">
    <mergeCell ref="H20:H26"/>
    <mergeCell ref="L73:L75"/>
    <mergeCell ref="L77:L79"/>
    <mergeCell ref="E216:F216"/>
    <mergeCell ref="C180:D180"/>
    <mergeCell ref="E180:F182"/>
    <mergeCell ref="C181:C182"/>
    <mergeCell ref="E227:F227"/>
    <mergeCell ref="A222:A227"/>
    <mergeCell ref="B222:B227"/>
    <mergeCell ref="C222:C227"/>
    <mergeCell ref="D222:D227"/>
    <mergeCell ref="E222:F222"/>
    <mergeCell ref="C206:C221"/>
    <mergeCell ref="D206:D221"/>
    <mergeCell ref="E223:F223"/>
    <mergeCell ref="E207:F207"/>
    <mergeCell ref="E208:F208"/>
    <mergeCell ref="E209:F209"/>
    <mergeCell ref="E210:F210"/>
    <mergeCell ref="E226:F226"/>
    <mergeCell ref="E220:F220"/>
    <mergeCell ref="E221:F221"/>
    <mergeCell ref="E224:F224"/>
    <mergeCell ref="E225:F225"/>
    <mergeCell ref="E206:F206"/>
    <mergeCell ref="E214:F214"/>
    <mergeCell ref="E215:F215"/>
    <mergeCell ref="D181:D182"/>
    <mergeCell ref="E190:F190"/>
    <mergeCell ref="E197:F197"/>
    <mergeCell ref="E169:F169"/>
    <mergeCell ref="E165:F165"/>
    <mergeCell ref="E166:F166"/>
    <mergeCell ref="E217:F217"/>
    <mergeCell ref="E218:F218"/>
    <mergeCell ref="E219:F219"/>
    <mergeCell ref="E211:F211"/>
    <mergeCell ref="E212:F212"/>
    <mergeCell ref="E213:F213"/>
    <mergeCell ref="A206:A221"/>
    <mergeCell ref="B206:B221"/>
    <mergeCell ref="A183:B183"/>
    <mergeCell ref="E183:M183"/>
    <mergeCell ref="E188:F188"/>
    <mergeCell ref="E189:F189"/>
    <mergeCell ref="K180:K182"/>
    <mergeCell ref="L180:L182"/>
    <mergeCell ref="A184:A205"/>
    <mergeCell ref="B184:B205"/>
    <mergeCell ref="C184:C205"/>
    <mergeCell ref="D184:D205"/>
    <mergeCell ref="E184:F184"/>
    <mergeCell ref="E185:F185"/>
    <mergeCell ref="E187:F187"/>
    <mergeCell ref="A180:B182"/>
    <mergeCell ref="M180:M182"/>
    <mergeCell ref="E203:F203"/>
    <mergeCell ref="E204:F204"/>
    <mergeCell ref="E205:F205"/>
    <mergeCell ref="D157:D161"/>
    <mergeCell ref="E157:F161"/>
    <mergeCell ref="E172:F176"/>
    <mergeCell ref="E162:F162"/>
    <mergeCell ref="A162:A169"/>
    <mergeCell ref="E168:F168"/>
    <mergeCell ref="A170:A179"/>
    <mergeCell ref="B170:B179"/>
    <mergeCell ref="C170:C179"/>
    <mergeCell ref="D170:D179"/>
    <mergeCell ref="E170:F170"/>
    <mergeCell ref="E171:F171"/>
    <mergeCell ref="A157:A161"/>
    <mergeCell ref="B157:B161"/>
    <mergeCell ref="C157:C161"/>
    <mergeCell ref="E163:F163"/>
    <mergeCell ref="E164:F164"/>
    <mergeCell ref="E138:F138"/>
    <mergeCell ref="E139:F139"/>
    <mergeCell ref="E198:F198"/>
    <mergeCell ref="E199:F199"/>
    <mergeCell ref="E200:F200"/>
    <mergeCell ref="E201:F201"/>
    <mergeCell ref="E202:F202"/>
    <mergeCell ref="E177:F177"/>
    <mergeCell ref="E178:F178"/>
    <mergeCell ref="E179:F179"/>
    <mergeCell ref="E191:F191"/>
    <mergeCell ref="E192:F192"/>
    <mergeCell ref="E193:F193"/>
    <mergeCell ref="E194:F194"/>
    <mergeCell ref="E195:F195"/>
    <mergeCell ref="E196:F196"/>
    <mergeCell ref="E151:F151"/>
    <mergeCell ref="G69:G70"/>
    <mergeCell ref="A111:B111"/>
    <mergeCell ref="E111:M111"/>
    <mergeCell ref="A112:A132"/>
    <mergeCell ref="L69:L70"/>
    <mergeCell ref="M69:M70"/>
    <mergeCell ref="B112:B132"/>
    <mergeCell ref="C112:C132"/>
    <mergeCell ref="D112:D132"/>
    <mergeCell ref="E112:F112"/>
    <mergeCell ref="E114:F114"/>
    <mergeCell ref="E115:F115"/>
    <mergeCell ref="E116:F116"/>
    <mergeCell ref="E117:F117"/>
    <mergeCell ref="E123:F123"/>
    <mergeCell ref="E132:F132"/>
    <mergeCell ref="E118:F118"/>
    <mergeCell ref="H69:H70"/>
    <mergeCell ref="I69:I70"/>
    <mergeCell ref="J69:J70"/>
    <mergeCell ref="K69:K70"/>
    <mergeCell ref="A69:B70"/>
    <mergeCell ref="C69:D69"/>
    <mergeCell ref="E98:F108"/>
    <mergeCell ref="N38:N39"/>
    <mergeCell ref="N29:N31"/>
    <mergeCell ref="N21:N25"/>
    <mergeCell ref="A56:A68"/>
    <mergeCell ref="I56:N56"/>
    <mergeCell ref="B58:B68"/>
    <mergeCell ref="C58:C68"/>
    <mergeCell ref="D58:D68"/>
    <mergeCell ref="E58:E68"/>
    <mergeCell ref="F58:F63"/>
    <mergeCell ref="F64:F68"/>
    <mergeCell ref="A20:A26"/>
    <mergeCell ref="B20:B26"/>
    <mergeCell ref="C20:C26"/>
    <mergeCell ref="D20:D26"/>
    <mergeCell ref="E20:E26"/>
    <mergeCell ref="F20:F26"/>
    <mergeCell ref="A41:A55"/>
    <mergeCell ref="B41:B55"/>
    <mergeCell ref="C41:C55"/>
    <mergeCell ref="D41:D55"/>
    <mergeCell ref="E41:E55"/>
    <mergeCell ref="F41:F55"/>
    <mergeCell ref="A36:A40"/>
    <mergeCell ref="A15:A19"/>
    <mergeCell ref="B15:B19"/>
    <mergeCell ref="C15:C19"/>
    <mergeCell ref="D15:D19"/>
    <mergeCell ref="F27:F35"/>
    <mergeCell ref="E27:E35"/>
    <mergeCell ref="D27:D35"/>
    <mergeCell ref="C27:C35"/>
    <mergeCell ref="B27:B35"/>
    <mergeCell ref="A27:A35"/>
    <mergeCell ref="A3:B3"/>
    <mergeCell ref="C3:E3"/>
    <mergeCell ref="A4:B4"/>
    <mergeCell ref="C4:E4"/>
    <mergeCell ref="A5:B5"/>
    <mergeCell ref="C5:D5"/>
    <mergeCell ref="A9:B9"/>
    <mergeCell ref="C9:F9"/>
    <mergeCell ref="M12:M14"/>
    <mergeCell ref="G7:J7"/>
    <mergeCell ref="A10:B10"/>
    <mergeCell ref="C10:F10"/>
    <mergeCell ref="A12:B14"/>
    <mergeCell ref="C12:F12"/>
    <mergeCell ref="A6:B6"/>
    <mergeCell ref="A7:B7"/>
    <mergeCell ref="C6:D6"/>
    <mergeCell ref="C7:D7"/>
    <mergeCell ref="A8:B8"/>
    <mergeCell ref="C8:F8"/>
    <mergeCell ref="N12:N14"/>
    <mergeCell ref="E15:E19"/>
    <mergeCell ref="F15:F19"/>
    <mergeCell ref="G12:G14"/>
    <mergeCell ref="H12:H14"/>
    <mergeCell ref="I12:I14"/>
    <mergeCell ref="J12:J14"/>
    <mergeCell ref="K12:K14"/>
    <mergeCell ref="L12:L14"/>
    <mergeCell ref="N16:N17"/>
    <mergeCell ref="N223:N226"/>
    <mergeCell ref="N152:N153"/>
    <mergeCell ref="N119:N122"/>
    <mergeCell ref="N44:N54"/>
    <mergeCell ref="N64:N67"/>
    <mergeCell ref="N58:N62"/>
    <mergeCell ref="N135:N137"/>
    <mergeCell ref="N157:N161"/>
    <mergeCell ref="N166:N168"/>
    <mergeCell ref="N124:N131"/>
    <mergeCell ref="N142:N147"/>
    <mergeCell ref="N112:N115"/>
    <mergeCell ref="N99:N107"/>
    <mergeCell ref="N69:N70"/>
    <mergeCell ref="N71:N90"/>
    <mergeCell ref="N92:N96"/>
    <mergeCell ref="N180:N182"/>
    <mergeCell ref="N173:N176"/>
    <mergeCell ref="N184:N203"/>
    <mergeCell ref="N207:N221"/>
    <mergeCell ref="G180:G182"/>
    <mergeCell ref="H180:H182"/>
    <mergeCell ref="I180:I182"/>
    <mergeCell ref="J180:J182"/>
    <mergeCell ref="E167:F167"/>
    <mergeCell ref="A140:A156"/>
    <mergeCell ref="E149:F149"/>
    <mergeCell ref="B150:B156"/>
    <mergeCell ref="C150:C156"/>
    <mergeCell ref="B162:B169"/>
    <mergeCell ref="C162:C169"/>
    <mergeCell ref="D162:D169"/>
    <mergeCell ref="E148:F148"/>
    <mergeCell ref="D150:D156"/>
    <mergeCell ref="E150:F150"/>
    <mergeCell ref="B140:B149"/>
    <mergeCell ref="C140:C149"/>
    <mergeCell ref="D140:D149"/>
    <mergeCell ref="E155:F155"/>
    <mergeCell ref="E156:F156"/>
    <mergeCell ref="E140:F140"/>
    <mergeCell ref="E141:F141"/>
    <mergeCell ref="E152:F154"/>
    <mergeCell ref="E142:F147"/>
    <mergeCell ref="B36:B40"/>
    <mergeCell ref="C36:C40"/>
    <mergeCell ref="D36:D40"/>
    <mergeCell ref="E36:E40"/>
    <mergeCell ref="F36:F40"/>
    <mergeCell ref="A133:A139"/>
    <mergeCell ref="B133:B139"/>
    <mergeCell ref="C133:C139"/>
    <mergeCell ref="D133:D139"/>
    <mergeCell ref="E135:F137"/>
    <mergeCell ref="E113:F113"/>
    <mergeCell ref="D71:D110"/>
    <mergeCell ref="E91:F97"/>
    <mergeCell ref="E69:F70"/>
    <mergeCell ref="E71:F90"/>
    <mergeCell ref="E109:F109"/>
    <mergeCell ref="E110:F110"/>
    <mergeCell ref="A71:A110"/>
    <mergeCell ref="B71:B110"/>
    <mergeCell ref="C71:C110"/>
    <mergeCell ref="E119:F122"/>
    <mergeCell ref="E124:F131"/>
    <mergeCell ref="E133:F133"/>
    <mergeCell ref="E134:F13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0"/>
  <sheetViews>
    <sheetView topLeftCell="A58" zoomScaleNormal="100" workbookViewId="0">
      <selection activeCell="F63" sqref="F63:L63"/>
    </sheetView>
  </sheetViews>
  <sheetFormatPr baseColWidth="10" defaultRowHeight="15" x14ac:dyDescent="0.25"/>
  <cols>
    <col min="1" max="1" width="11.42578125" style="301"/>
    <col min="2" max="2" width="22.7109375" style="301" customWidth="1"/>
    <col min="3" max="5" width="11.42578125" style="301"/>
    <col min="6" max="6" width="33.140625" style="301" customWidth="1"/>
    <col min="7" max="8" width="11.42578125" style="301"/>
    <col min="9" max="9" width="19.28515625" style="301" customWidth="1"/>
    <col min="10" max="10" width="13.140625" style="301" customWidth="1"/>
    <col min="11" max="11" width="11.42578125" style="301"/>
    <col min="12" max="12" width="24" style="301" customWidth="1"/>
    <col min="13" max="13" width="22" style="301" customWidth="1"/>
    <col min="14" max="14" width="28.140625" style="301" customWidth="1"/>
    <col min="15" max="17" width="11.42578125" style="301"/>
  </cols>
  <sheetData>
    <row r="1" spans="1:14" s="3" customFormat="1" ht="11.25" x14ac:dyDescent="0.25">
      <c r="A1" s="1" t="s">
        <v>0</v>
      </c>
      <c r="B1" s="1"/>
      <c r="C1" s="2"/>
    </row>
    <row r="2" spans="1:14" s="3" customFormat="1" ht="9.75" customHeight="1" x14ac:dyDescent="0.25">
      <c r="C2" s="2"/>
    </row>
    <row r="3" spans="1:14" s="3" customFormat="1" ht="12.75" customHeight="1" x14ac:dyDescent="0.25">
      <c r="A3" s="876" t="s">
        <v>1</v>
      </c>
      <c r="B3" s="877"/>
      <c r="C3" s="878" t="s">
        <v>2</v>
      </c>
      <c r="D3" s="879"/>
      <c r="E3" s="879"/>
      <c r="F3" s="880"/>
      <c r="H3" s="4" t="s">
        <v>3</v>
      </c>
      <c r="I3" s="303">
        <v>43160</v>
      </c>
    </row>
    <row r="4" spans="1:14" s="3" customFormat="1" ht="12.75" customHeight="1" x14ac:dyDescent="0.25">
      <c r="A4" s="881" t="s">
        <v>4</v>
      </c>
      <c r="B4" s="882"/>
      <c r="C4" s="878">
        <v>2018</v>
      </c>
      <c r="D4" s="880"/>
      <c r="E4" s="304"/>
      <c r="F4" s="6"/>
      <c r="G4" s="5"/>
      <c r="H4" s="5"/>
    </row>
    <row r="5" spans="1:14" s="3" customFormat="1" ht="12.75" customHeight="1" thickBot="1" x14ac:dyDescent="0.3">
      <c r="A5" s="876" t="s">
        <v>5</v>
      </c>
      <c r="B5" s="877"/>
      <c r="C5" s="995" t="s">
        <v>142</v>
      </c>
      <c r="D5" s="996"/>
      <c r="E5" s="7"/>
      <c r="F5" s="7"/>
      <c r="G5" s="5"/>
      <c r="H5" s="5"/>
    </row>
    <row r="6" spans="1:14" s="3" customFormat="1" ht="46.5" customHeight="1" thickBot="1" x14ac:dyDescent="0.3">
      <c r="A6" s="886" t="s">
        <v>143</v>
      </c>
      <c r="B6" s="887"/>
      <c r="C6" s="904">
        <v>826572</v>
      </c>
      <c r="D6" s="905"/>
      <c r="E6" s="305"/>
      <c r="F6" s="6"/>
      <c r="G6" s="164" t="s">
        <v>8</v>
      </c>
      <c r="H6" s="306"/>
    </row>
    <row r="7" spans="1:14" s="3" customFormat="1" ht="45.75" customHeight="1" thickBot="1" x14ac:dyDescent="0.3">
      <c r="A7" s="886" t="s">
        <v>140</v>
      </c>
      <c r="B7" s="887"/>
      <c r="C7" s="904">
        <v>826572</v>
      </c>
      <c r="D7" s="905"/>
      <c r="E7" s="305"/>
      <c r="F7" s="19"/>
      <c r="G7" s="891" t="s">
        <v>144</v>
      </c>
      <c r="H7" s="892"/>
      <c r="I7" s="892"/>
      <c r="J7" s="892"/>
      <c r="K7" s="893"/>
    </row>
    <row r="8" spans="1:14" s="3" customFormat="1" ht="20.100000000000001" customHeight="1" thickBot="1" x14ac:dyDescent="0.3">
      <c r="A8" s="886" t="s">
        <v>9</v>
      </c>
      <c r="B8" s="877"/>
      <c r="C8" s="906" t="s">
        <v>10</v>
      </c>
      <c r="D8" s="994"/>
      <c r="E8" s="307"/>
      <c r="F8" s="308" t="s">
        <v>11</v>
      </c>
      <c r="G8" s="309" t="s">
        <v>12</v>
      </c>
    </row>
    <row r="9" spans="1:14" s="3" customFormat="1" ht="14.25" customHeight="1" thickBot="1" x14ac:dyDescent="0.3">
      <c r="A9" s="886" t="s">
        <v>13</v>
      </c>
      <c r="B9" s="887"/>
      <c r="C9" s="888">
        <f>C7*0.05%</f>
        <v>413.286</v>
      </c>
      <c r="D9" s="890"/>
      <c r="E9" s="310"/>
      <c r="F9" s="171"/>
      <c r="G9" s="9"/>
    </row>
    <row r="10" spans="1:14" s="3" customFormat="1" ht="14.25" customHeight="1" thickBot="1" x14ac:dyDescent="0.3">
      <c r="A10" s="886" t="s">
        <v>14</v>
      </c>
      <c r="B10" s="887"/>
      <c r="C10" s="997">
        <v>585</v>
      </c>
      <c r="D10" s="998"/>
      <c r="E10" s="311"/>
      <c r="F10" s="172"/>
      <c r="G10" s="10"/>
      <c r="N10" s="5"/>
    </row>
    <row r="11" spans="1:14" s="3" customFormat="1" ht="9.75" customHeight="1" x14ac:dyDescent="0.25">
      <c r="B11" s="11"/>
      <c r="C11" s="12"/>
      <c r="D11" s="13"/>
      <c r="E11" s="13"/>
      <c r="F11" s="14"/>
      <c r="G11" s="14"/>
    </row>
    <row r="12" spans="1:14" s="3" customFormat="1" ht="24" customHeight="1" x14ac:dyDescent="0.25">
      <c r="A12" s="897" t="s">
        <v>15</v>
      </c>
      <c r="B12" s="938"/>
      <c r="C12" s="941" t="s">
        <v>345</v>
      </c>
      <c r="D12" s="999"/>
      <c r="E12" s="88"/>
      <c r="F12" s="840" t="s">
        <v>16</v>
      </c>
      <c r="G12" s="840" t="s">
        <v>17</v>
      </c>
      <c r="H12" s="840" t="s">
        <v>18</v>
      </c>
      <c r="I12" s="840" t="s">
        <v>19</v>
      </c>
      <c r="J12" s="840" t="s">
        <v>348</v>
      </c>
      <c r="K12" s="840" t="s">
        <v>21</v>
      </c>
      <c r="L12" s="840" t="s">
        <v>22</v>
      </c>
      <c r="M12" s="840" t="s">
        <v>23</v>
      </c>
    </row>
    <row r="13" spans="1:14" s="3" customFormat="1" ht="21" customHeight="1" x14ac:dyDescent="0.25">
      <c r="A13" s="939"/>
      <c r="B13" s="940"/>
      <c r="C13" s="312" t="s">
        <v>27</v>
      </c>
      <c r="D13" s="313" t="s">
        <v>14</v>
      </c>
      <c r="E13" s="149"/>
      <c r="F13" s="842"/>
      <c r="G13" s="841"/>
      <c r="H13" s="842"/>
      <c r="I13" s="842"/>
      <c r="J13" s="842"/>
      <c r="K13" s="842"/>
      <c r="L13" s="842"/>
      <c r="M13" s="842"/>
    </row>
    <row r="14" spans="1:14" s="3" customFormat="1" ht="9.75" customHeight="1" x14ac:dyDescent="0.25">
      <c r="A14" s="910" t="s">
        <v>28</v>
      </c>
      <c r="B14" s="897" t="s">
        <v>29</v>
      </c>
      <c r="C14" s="790">
        <f>(C7*0.01%)/6</f>
        <v>13.776200000000001</v>
      </c>
      <c r="D14" s="1000">
        <v>15</v>
      </c>
      <c r="E14" s="220"/>
      <c r="F14" s="156" t="s">
        <v>30</v>
      </c>
      <c r="G14" s="177" t="s">
        <v>31</v>
      </c>
      <c r="H14" s="177"/>
      <c r="I14" s="177" t="s">
        <v>33</v>
      </c>
      <c r="J14" s="180"/>
      <c r="K14" s="181">
        <v>0.56999999999999995</v>
      </c>
      <c r="L14" s="180">
        <v>1</v>
      </c>
      <c r="M14" s="863" t="s">
        <v>34</v>
      </c>
    </row>
    <row r="15" spans="1:14" s="3" customFormat="1" ht="9.75" customHeight="1" x14ac:dyDescent="0.25">
      <c r="A15" s="796"/>
      <c r="B15" s="899"/>
      <c r="C15" s="791"/>
      <c r="D15" s="1001"/>
      <c r="E15" s="314"/>
      <c r="F15" s="182" t="s">
        <v>32</v>
      </c>
      <c r="G15" s="207" t="s">
        <v>31</v>
      </c>
      <c r="H15" s="181"/>
      <c r="I15" s="181" t="s">
        <v>33</v>
      </c>
      <c r="J15" s="180"/>
      <c r="K15" s="181">
        <v>0.57999999999999996</v>
      </c>
      <c r="L15" s="180">
        <v>1</v>
      </c>
      <c r="M15" s="858"/>
    </row>
    <row r="16" spans="1:14" s="3" customFormat="1" ht="9.75" customHeight="1" x14ac:dyDescent="0.25">
      <c r="A16" s="796"/>
      <c r="B16" s="899"/>
      <c r="C16" s="791"/>
      <c r="D16" s="1001"/>
      <c r="E16" s="314"/>
      <c r="F16" s="183" t="s">
        <v>35</v>
      </c>
      <c r="G16" s="207" t="s">
        <v>31</v>
      </c>
      <c r="H16" s="185"/>
      <c r="I16" s="185" t="s">
        <v>33</v>
      </c>
      <c r="J16" s="180"/>
      <c r="K16" s="181">
        <v>0.65</v>
      </c>
      <c r="L16" s="180">
        <v>1</v>
      </c>
      <c r="M16" s="859"/>
    </row>
    <row r="17" spans="1:13" s="3" customFormat="1" ht="9.75" customHeight="1" x14ac:dyDescent="0.25">
      <c r="A17" s="797"/>
      <c r="B17" s="974"/>
      <c r="C17" s="792"/>
      <c r="D17" s="1002"/>
      <c r="E17" s="315"/>
      <c r="F17" s="196"/>
      <c r="G17" s="187"/>
      <c r="H17" s="187"/>
      <c r="I17" s="187"/>
      <c r="J17" s="187"/>
      <c r="K17" s="263"/>
      <c r="L17" s="187"/>
      <c r="M17" s="187"/>
    </row>
    <row r="18" spans="1:13" s="3" customFormat="1" ht="9.75" customHeight="1" x14ac:dyDescent="0.25">
      <c r="A18" s="910" t="s">
        <v>36</v>
      </c>
      <c r="B18" s="897" t="s">
        <v>37</v>
      </c>
      <c r="C18" s="790">
        <f>(C7*0.01%)/6</f>
        <v>13.776200000000001</v>
      </c>
      <c r="D18" s="1003">
        <v>15</v>
      </c>
      <c r="E18" s="220"/>
      <c r="F18" s="183" t="s">
        <v>38</v>
      </c>
      <c r="G18" s="863" t="s">
        <v>39</v>
      </c>
      <c r="H18" s="183"/>
      <c r="I18" s="180" t="s">
        <v>57</v>
      </c>
      <c r="J18" s="180"/>
      <c r="K18" s="192">
        <v>2.2999999999999998</v>
      </c>
      <c r="L18" s="193">
        <v>10</v>
      </c>
      <c r="M18" s="863" t="s">
        <v>88</v>
      </c>
    </row>
    <row r="19" spans="1:13" s="3" customFormat="1" ht="9.75" customHeight="1" x14ac:dyDescent="0.25">
      <c r="A19" s="796"/>
      <c r="B19" s="899"/>
      <c r="C19" s="791"/>
      <c r="D19" s="1001"/>
      <c r="E19" s="314"/>
      <c r="F19" s="183" t="s">
        <v>40</v>
      </c>
      <c r="G19" s="858"/>
      <c r="H19" s="183"/>
      <c r="I19" s="180" t="s">
        <v>57</v>
      </c>
      <c r="J19" s="180"/>
      <c r="K19" s="192">
        <v>1.3</v>
      </c>
      <c r="L19" s="193">
        <v>10</v>
      </c>
      <c r="M19" s="858"/>
    </row>
    <row r="20" spans="1:13" s="3" customFormat="1" ht="9.75" customHeight="1" x14ac:dyDescent="0.25">
      <c r="A20" s="796"/>
      <c r="B20" s="899"/>
      <c r="C20" s="791"/>
      <c r="D20" s="1001"/>
      <c r="E20" s="314"/>
      <c r="F20" s="183" t="s">
        <v>41</v>
      </c>
      <c r="G20" s="858"/>
      <c r="H20" s="261"/>
      <c r="I20" s="180" t="s">
        <v>57</v>
      </c>
      <c r="J20" s="181"/>
      <c r="K20" s="192">
        <v>2.2999999999999998</v>
      </c>
      <c r="L20" s="192">
        <v>10</v>
      </c>
      <c r="M20" s="858"/>
    </row>
    <row r="21" spans="1:13" s="3" customFormat="1" ht="9.75" customHeight="1" x14ac:dyDescent="0.25">
      <c r="A21" s="796"/>
      <c r="B21" s="899"/>
      <c r="C21" s="791"/>
      <c r="D21" s="1001"/>
      <c r="E21" s="314"/>
      <c r="F21" s="183" t="s">
        <v>42</v>
      </c>
      <c r="G21" s="858"/>
      <c r="H21" s="261"/>
      <c r="I21" s="180" t="s">
        <v>57</v>
      </c>
      <c r="J21" s="181"/>
      <c r="K21" s="194">
        <v>2</v>
      </c>
      <c r="L21" s="192">
        <v>10</v>
      </c>
      <c r="M21" s="858"/>
    </row>
    <row r="22" spans="1:13" s="3" customFormat="1" ht="9.75" customHeight="1" x14ac:dyDescent="0.25">
      <c r="A22" s="796"/>
      <c r="B22" s="899"/>
      <c r="C22" s="791"/>
      <c r="D22" s="1001"/>
      <c r="E22" s="314"/>
      <c r="F22" s="183" t="s">
        <v>43</v>
      </c>
      <c r="G22" s="858"/>
      <c r="H22" s="207"/>
      <c r="I22" s="180" t="s">
        <v>57</v>
      </c>
      <c r="J22" s="178"/>
      <c r="K22" s="192">
        <v>1</v>
      </c>
      <c r="L22" s="192">
        <v>10</v>
      </c>
      <c r="M22" s="859"/>
    </row>
    <row r="23" spans="1:13" s="3" customFormat="1" ht="9.75" customHeight="1" x14ac:dyDescent="0.25">
      <c r="A23" s="796"/>
      <c r="B23" s="899"/>
      <c r="C23" s="791"/>
      <c r="D23" s="1001"/>
      <c r="E23" s="314"/>
      <c r="F23" s="183"/>
      <c r="G23" s="858"/>
      <c r="H23" s="181"/>
      <c r="I23" s="180"/>
      <c r="J23" s="180"/>
      <c r="K23" s="180"/>
      <c r="L23" s="180"/>
      <c r="M23" s="180"/>
    </row>
    <row r="24" spans="1:13" s="3" customFormat="1" ht="9.75" customHeight="1" x14ac:dyDescent="0.25">
      <c r="A24" s="797"/>
      <c r="B24" s="974"/>
      <c r="C24" s="792"/>
      <c r="D24" s="1002"/>
      <c r="E24" s="315"/>
      <c r="F24" s="196"/>
      <c r="G24" s="864"/>
      <c r="H24" s="181"/>
      <c r="I24" s="187"/>
      <c r="J24" s="187"/>
      <c r="K24" s="187"/>
      <c r="L24" s="187"/>
      <c r="M24" s="187"/>
    </row>
    <row r="25" spans="1:13" s="3" customFormat="1" ht="9.75" customHeight="1" x14ac:dyDescent="0.25">
      <c r="A25" s="911" t="s">
        <v>44</v>
      </c>
      <c r="B25" s="784" t="s">
        <v>45</v>
      </c>
      <c r="C25" s="790">
        <f>(C7*0.01%)/6</f>
        <v>13.776200000000001</v>
      </c>
      <c r="D25" s="1003">
        <v>15</v>
      </c>
      <c r="E25" s="220"/>
      <c r="F25" s="188"/>
      <c r="G25" s="177"/>
      <c r="H25" s="189"/>
      <c r="I25" s="177"/>
      <c r="J25" s="189"/>
      <c r="K25" s="177"/>
      <c r="L25" s="177"/>
      <c r="M25" s="177"/>
    </row>
    <row r="26" spans="1:13" s="3" customFormat="1" ht="9.75" customHeight="1" x14ac:dyDescent="0.25">
      <c r="A26" s="912"/>
      <c r="B26" s="785"/>
      <c r="C26" s="791"/>
      <c r="D26" s="1001"/>
      <c r="E26" s="314"/>
      <c r="F26" s="203"/>
      <c r="G26" s="178"/>
      <c r="H26" s="207"/>
      <c r="I26" s="178"/>
      <c r="J26" s="207"/>
      <c r="K26" s="178"/>
      <c r="L26" s="178"/>
      <c r="M26" s="178"/>
    </row>
    <row r="27" spans="1:13" s="3" customFormat="1" ht="9.75" customHeight="1" x14ac:dyDescent="0.25">
      <c r="A27" s="912"/>
      <c r="B27" s="785"/>
      <c r="C27" s="791"/>
      <c r="D27" s="1001"/>
      <c r="E27" s="314"/>
      <c r="F27" s="203"/>
      <c r="G27" s="178"/>
      <c r="H27" s="207"/>
      <c r="I27" s="178"/>
      <c r="J27" s="207"/>
      <c r="K27" s="178"/>
      <c r="L27" s="178"/>
      <c r="M27" s="178"/>
    </row>
    <row r="28" spans="1:13" s="3" customFormat="1" ht="9.75" customHeight="1" x14ac:dyDescent="0.25">
      <c r="A28" s="912"/>
      <c r="B28" s="785"/>
      <c r="C28" s="791"/>
      <c r="D28" s="1001"/>
      <c r="E28" s="314"/>
      <c r="F28" s="183" t="s">
        <v>46</v>
      </c>
      <c r="G28" s="605" t="s">
        <v>31</v>
      </c>
      <c r="H28" s="199"/>
      <c r="I28" s="605" t="s">
        <v>47</v>
      </c>
      <c r="J28" s="181">
        <v>1.9</v>
      </c>
      <c r="K28" s="181">
        <v>0.25</v>
      </c>
      <c r="L28" s="181">
        <v>2</v>
      </c>
      <c r="M28" s="860" t="s">
        <v>34</v>
      </c>
    </row>
    <row r="29" spans="1:13" s="3" customFormat="1" ht="9.75" customHeight="1" x14ac:dyDescent="0.25">
      <c r="A29" s="912"/>
      <c r="B29" s="785"/>
      <c r="C29" s="791"/>
      <c r="D29" s="1001"/>
      <c r="E29" s="314"/>
      <c r="F29" s="183" t="s">
        <v>48</v>
      </c>
      <c r="G29" s="605" t="s">
        <v>31</v>
      </c>
      <c r="H29" s="181"/>
      <c r="I29" s="605" t="s">
        <v>255</v>
      </c>
      <c r="J29" s="181"/>
      <c r="K29" s="593">
        <v>0.3</v>
      </c>
      <c r="L29" s="181">
        <v>2</v>
      </c>
      <c r="M29" s="858"/>
    </row>
    <row r="30" spans="1:13" s="3" customFormat="1" ht="9.75" customHeight="1" x14ac:dyDescent="0.25">
      <c r="A30" s="912"/>
      <c r="B30" s="785"/>
      <c r="C30" s="791"/>
      <c r="D30" s="1001"/>
      <c r="E30" s="314"/>
      <c r="F30" s="200" t="s">
        <v>341</v>
      </c>
      <c r="G30" s="192" t="s">
        <v>31</v>
      </c>
      <c r="H30" s="192"/>
      <c r="I30" s="605" t="s">
        <v>255</v>
      </c>
      <c r="J30" s="192"/>
      <c r="K30" s="594">
        <v>0.3</v>
      </c>
      <c r="L30" s="181">
        <v>1</v>
      </c>
      <c r="M30" s="859"/>
    </row>
    <row r="31" spans="1:13" s="3" customFormat="1" ht="9.75" customHeight="1" x14ac:dyDescent="0.25">
      <c r="A31" s="912"/>
      <c r="B31" s="785"/>
      <c r="C31" s="791"/>
      <c r="D31" s="1001"/>
      <c r="E31" s="314"/>
      <c r="F31" s="203"/>
      <c r="G31" s="178"/>
      <c r="H31" s="207"/>
      <c r="I31" s="178"/>
      <c r="J31" s="207"/>
      <c r="K31" s="178"/>
      <c r="L31" s="178"/>
      <c r="M31" s="178"/>
    </row>
    <row r="32" spans="1:13" s="3" customFormat="1" ht="9.75" customHeight="1" x14ac:dyDescent="0.25">
      <c r="A32" s="913"/>
      <c r="B32" s="786"/>
      <c r="C32" s="791"/>
      <c r="D32" s="1001"/>
      <c r="E32" s="314"/>
      <c r="F32" s="183"/>
      <c r="G32" s="181"/>
      <c r="H32" s="181"/>
      <c r="I32" s="181"/>
      <c r="J32" s="181"/>
      <c r="K32" s="181"/>
      <c r="L32" s="181"/>
      <c r="M32" s="181"/>
    </row>
    <row r="33" spans="1:15" s="3" customFormat="1" ht="9.75" customHeight="1" x14ac:dyDescent="0.25">
      <c r="A33" s="910" t="s">
        <v>50</v>
      </c>
      <c r="B33" s="897" t="s">
        <v>51</v>
      </c>
      <c r="C33" s="790">
        <f>(C7*0.01%)/6</f>
        <v>13.776200000000001</v>
      </c>
      <c r="D33" s="1003">
        <v>15</v>
      </c>
      <c r="E33" s="220"/>
      <c r="F33" s="188"/>
      <c r="G33" s="177"/>
      <c r="H33" s="189"/>
      <c r="I33" s="177"/>
      <c r="J33" s="189"/>
      <c r="K33" s="177"/>
      <c r="L33" s="177"/>
      <c r="M33" s="177"/>
    </row>
    <row r="34" spans="1:15" s="3" customFormat="1" ht="9.75" customHeight="1" x14ac:dyDescent="0.25">
      <c r="A34" s="796"/>
      <c r="B34" s="899"/>
      <c r="C34" s="791"/>
      <c r="D34" s="1001"/>
      <c r="E34" s="314"/>
      <c r="F34" s="201" t="s">
        <v>52</v>
      </c>
      <c r="G34" s="181" t="s">
        <v>31</v>
      </c>
      <c r="H34" s="180" t="s">
        <v>303</v>
      </c>
      <c r="I34" s="180" t="s">
        <v>303</v>
      </c>
      <c r="J34" s="185">
        <v>0.84</v>
      </c>
      <c r="K34" s="181">
        <v>0.84</v>
      </c>
      <c r="L34" s="185">
        <v>1</v>
      </c>
      <c r="M34" s="180" t="s">
        <v>34</v>
      </c>
    </row>
    <row r="35" spans="1:15" s="3" customFormat="1" ht="9.75" customHeight="1" x14ac:dyDescent="0.25">
      <c r="A35" s="796"/>
      <c r="B35" s="899"/>
      <c r="C35" s="791"/>
      <c r="D35" s="1001"/>
      <c r="E35" s="314"/>
      <c r="F35" s="183"/>
      <c r="G35" s="181"/>
      <c r="H35" s="181"/>
      <c r="I35" s="181"/>
      <c r="J35" s="180"/>
      <c r="K35" s="178"/>
      <c r="L35" s="180"/>
      <c r="M35" s="180"/>
    </row>
    <row r="36" spans="1:15" s="3" customFormat="1" ht="9.75" customHeight="1" x14ac:dyDescent="0.25">
      <c r="A36" s="796"/>
      <c r="B36" s="899"/>
      <c r="C36" s="791"/>
      <c r="D36" s="1001"/>
      <c r="E36" s="314"/>
      <c r="F36" s="201"/>
      <c r="G36" s="606"/>
      <c r="H36" s="607"/>
      <c r="I36" s="607"/>
      <c r="J36" s="607"/>
      <c r="K36" s="607"/>
      <c r="L36" s="607"/>
      <c r="M36" s="180"/>
    </row>
    <row r="37" spans="1:15" s="3" customFormat="1" ht="9.75" customHeight="1" x14ac:dyDescent="0.25">
      <c r="A37" s="910" t="s">
        <v>53</v>
      </c>
      <c r="B37" s="1004" t="s">
        <v>54</v>
      </c>
      <c r="C37" s="790">
        <f>(C7*0.01%)/6</f>
        <v>13.776200000000001</v>
      </c>
      <c r="D37" s="1003">
        <v>15</v>
      </c>
      <c r="E37" s="612"/>
      <c r="F37" s="318" t="s">
        <v>342</v>
      </c>
      <c r="G37" s="190" t="s">
        <v>31</v>
      </c>
      <c r="H37" s="190"/>
      <c r="I37" s="190" t="s">
        <v>57</v>
      </c>
      <c r="J37" s="190"/>
      <c r="K37" s="190">
        <v>0.5</v>
      </c>
      <c r="L37" s="190">
        <v>1</v>
      </c>
      <c r="M37" s="863" t="s">
        <v>34</v>
      </c>
    </row>
    <row r="38" spans="1:15" s="3" customFormat="1" ht="9.75" customHeight="1" x14ac:dyDescent="0.25">
      <c r="A38" s="796"/>
      <c r="B38" s="830"/>
      <c r="C38" s="791"/>
      <c r="D38" s="1001"/>
      <c r="E38" s="611"/>
      <c r="F38" s="183" t="s">
        <v>55</v>
      </c>
      <c r="G38" s="192" t="s">
        <v>31</v>
      </c>
      <c r="H38" s="192"/>
      <c r="I38" s="192" t="s">
        <v>57</v>
      </c>
      <c r="J38" s="192"/>
      <c r="K38" s="192">
        <v>0.5</v>
      </c>
      <c r="L38" s="192">
        <v>1</v>
      </c>
      <c r="M38" s="858"/>
      <c r="N38" s="5"/>
      <c r="O38" s="5"/>
    </row>
    <row r="39" spans="1:15" s="3" customFormat="1" ht="9.75" customHeight="1" x14ac:dyDescent="0.25">
      <c r="A39" s="796"/>
      <c r="B39" s="830"/>
      <c r="C39" s="791"/>
      <c r="D39" s="1001"/>
      <c r="E39" s="611"/>
      <c r="F39" s="182" t="s">
        <v>56</v>
      </c>
      <c r="G39" s="192" t="s">
        <v>31</v>
      </c>
      <c r="H39" s="192"/>
      <c r="I39" s="192" t="s">
        <v>57</v>
      </c>
      <c r="J39" s="192"/>
      <c r="K39" s="192">
        <v>0.5</v>
      </c>
      <c r="L39" s="192">
        <v>1</v>
      </c>
      <c r="M39" s="858"/>
      <c r="N39" s="5"/>
      <c r="O39" s="5"/>
    </row>
    <row r="40" spans="1:15" s="3" customFormat="1" ht="9.75" customHeight="1" x14ac:dyDescent="0.25">
      <c r="A40" s="796"/>
      <c r="B40" s="830"/>
      <c r="C40" s="791"/>
      <c r="D40" s="1001"/>
      <c r="E40" s="611"/>
      <c r="F40" s="183" t="s">
        <v>223</v>
      </c>
      <c r="G40" s="608" t="s">
        <v>31</v>
      </c>
      <c r="H40" s="192"/>
      <c r="I40" s="192" t="s">
        <v>57</v>
      </c>
      <c r="J40" s="192"/>
      <c r="K40" s="192">
        <v>0.5</v>
      </c>
      <c r="L40" s="192">
        <v>1</v>
      </c>
      <c r="M40" s="858"/>
      <c r="N40" s="5"/>
      <c r="O40" s="5"/>
    </row>
    <row r="41" spans="1:15" s="3" customFormat="1" ht="9.75" customHeight="1" x14ac:dyDescent="0.25">
      <c r="A41" s="796"/>
      <c r="B41" s="830"/>
      <c r="C41" s="791"/>
      <c r="D41" s="1001"/>
      <c r="E41" s="611"/>
      <c r="F41" s="97" t="s">
        <v>59</v>
      </c>
      <c r="G41" s="608" t="s">
        <v>31</v>
      </c>
      <c r="H41" s="192"/>
      <c r="I41" s="192" t="s">
        <v>57</v>
      </c>
      <c r="J41" s="192"/>
      <c r="K41" s="192">
        <v>0.5</v>
      </c>
      <c r="L41" s="192">
        <v>1</v>
      </c>
      <c r="M41" s="858"/>
      <c r="N41" s="5"/>
      <c r="O41" s="5"/>
    </row>
    <row r="42" spans="1:15" s="3" customFormat="1" ht="9.75" customHeight="1" x14ac:dyDescent="0.25">
      <c r="A42" s="796"/>
      <c r="B42" s="830"/>
      <c r="C42" s="791"/>
      <c r="D42" s="1001"/>
      <c r="E42" s="611"/>
      <c r="F42" s="182" t="s">
        <v>329</v>
      </c>
      <c r="G42" s="608" t="s">
        <v>31</v>
      </c>
      <c r="H42" s="607"/>
      <c r="I42" s="607" t="s">
        <v>57</v>
      </c>
      <c r="J42" s="607"/>
      <c r="K42" s="607">
        <v>0.5</v>
      </c>
      <c r="L42" s="607">
        <v>1</v>
      </c>
      <c r="M42" s="858"/>
      <c r="N42" s="5"/>
      <c r="O42" s="5"/>
    </row>
    <row r="43" spans="1:15" s="3" customFormat="1" ht="9.75" customHeight="1" x14ac:dyDescent="0.25">
      <c r="A43" s="796"/>
      <c r="B43" s="830"/>
      <c r="C43" s="791"/>
      <c r="D43" s="1001"/>
      <c r="E43" s="611"/>
      <c r="F43" s="183" t="s">
        <v>224</v>
      </c>
      <c r="G43" s="608" t="s">
        <v>31</v>
      </c>
      <c r="H43" s="607"/>
      <c r="I43" s="607" t="s">
        <v>57</v>
      </c>
      <c r="J43" s="607"/>
      <c r="K43" s="607">
        <v>0.5</v>
      </c>
      <c r="L43" s="607">
        <v>1</v>
      </c>
      <c r="M43" s="858"/>
      <c r="N43" s="5"/>
      <c r="O43" s="5"/>
    </row>
    <row r="44" spans="1:15" s="3" customFormat="1" ht="9.75" customHeight="1" x14ac:dyDescent="0.25">
      <c r="A44" s="796"/>
      <c r="B44" s="830"/>
      <c r="C44" s="791"/>
      <c r="D44" s="1001"/>
      <c r="E44" s="611"/>
      <c r="F44" s="397" t="s">
        <v>58</v>
      </c>
      <c r="G44" s="608" t="s">
        <v>31</v>
      </c>
      <c r="H44" s="200"/>
      <c r="I44" s="607" t="s">
        <v>57</v>
      </c>
      <c r="J44" s="192"/>
      <c r="K44" s="192">
        <v>0.5</v>
      </c>
      <c r="L44" s="192">
        <v>1</v>
      </c>
      <c r="M44" s="858"/>
      <c r="N44" s="5"/>
      <c r="O44" s="5"/>
    </row>
    <row r="45" spans="1:15" s="3" customFormat="1" ht="9.75" customHeight="1" x14ac:dyDescent="0.25">
      <c r="A45" s="796"/>
      <c r="B45" s="830"/>
      <c r="C45" s="791"/>
      <c r="D45" s="1001"/>
      <c r="E45" s="611"/>
      <c r="F45" s="397" t="s">
        <v>60</v>
      </c>
      <c r="G45" s="608" t="s">
        <v>31</v>
      </c>
      <c r="H45" s="200"/>
      <c r="I45" s="607" t="s">
        <v>57</v>
      </c>
      <c r="J45" s="192"/>
      <c r="K45" s="608">
        <v>0.5</v>
      </c>
      <c r="L45" s="608">
        <v>1</v>
      </c>
      <c r="M45" s="858"/>
    </row>
    <row r="46" spans="1:15" s="3" customFormat="1" ht="9.75" customHeight="1" x14ac:dyDescent="0.25">
      <c r="A46" s="796"/>
      <c r="B46" s="830"/>
      <c r="C46" s="791"/>
      <c r="D46" s="1001"/>
      <c r="E46" s="611"/>
      <c r="F46" s="397" t="s">
        <v>225</v>
      </c>
      <c r="G46" s="608" t="s">
        <v>31</v>
      </c>
      <c r="H46" s="231"/>
      <c r="I46" s="607" t="s">
        <v>57</v>
      </c>
      <c r="J46" s="320"/>
      <c r="K46" s="608">
        <v>0.5</v>
      </c>
      <c r="L46" s="608">
        <v>1</v>
      </c>
      <c r="M46" s="858"/>
    </row>
    <row r="47" spans="1:15" s="3" customFormat="1" ht="9.75" customHeight="1" x14ac:dyDescent="0.25">
      <c r="A47" s="796"/>
      <c r="B47" s="830"/>
      <c r="C47" s="791"/>
      <c r="D47" s="1001"/>
      <c r="E47" s="611"/>
      <c r="F47" s="103" t="s">
        <v>226</v>
      </c>
      <c r="G47" s="608" t="s">
        <v>31</v>
      </c>
      <c r="H47" s="608"/>
      <c r="I47" s="607" t="s">
        <v>57</v>
      </c>
      <c r="J47" s="321"/>
      <c r="K47" s="192">
        <v>0.5</v>
      </c>
      <c r="L47" s="192">
        <v>1</v>
      </c>
      <c r="M47" s="858"/>
    </row>
    <row r="48" spans="1:15" s="3" customFormat="1" ht="9.75" customHeight="1" x14ac:dyDescent="0.25">
      <c r="A48" s="797"/>
      <c r="B48" s="831"/>
      <c r="C48" s="792"/>
      <c r="D48" s="1002"/>
      <c r="E48" s="315"/>
      <c r="F48" s="21"/>
      <c r="G48" s="21"/>
      <c r="H48" s="610"/>
      <c r="I48" s="33"/>
      <c r="J48" s="610"/>
      <c r="K48" s="610"/>
      <c r="L48" s="104"/>
      <c r="M48" s="864"/>
    </row>
    <row r="49" spans="1:15" s="3" customFormat="1" ht="19.5" customHeight="1" x14ac:dyDescent="0.25">
      <c r="A49" s="910" t="s">
        <v>61</v>
      </c>
      <c r="B49" s="212" t="s">
        <v>62</v>
      </c>
      <c r="C49" s="214">
        <f>(C7*0.01%)/6</f>
        <v>13.776200000000001</v>
      </c>
      <c r="D49" s="322">
        <v>35</v>
      </c>
      <c r="E49" s="215"/>
      <c r="F49" s="323"/>
      <c r="G49" s="81"/>
      <c r="H49" s="1005"/>
      <c r="I49" s="1006"/>
      <c r="J49" s="1006"/>
      <c r="K49" s="1006"/>
      <c r="L49" s="1006"/>
      <c r="M49" s="1007"/>
    </row>
    <row r="50" spans="1:15" s="3" customFormat="1" ht="9.75" customHeight="1" x14ac:dyDescent="0.25">
      <c r="A50" s="796"/>
      <c r="B50" s="147" t="s">
        <v>63</v>
      </c>
      <c r="C50" s="324"/>
      <c r="D50" s="325">
        <v>10</v>
      </c>
      <c r="E50" s="220"/>
      <c r="F50" s="326" t="s">
        <v>290</v>
      </c>
      <c r="G50" s="327" t="s">
        <v>64</v>
      </c>
      <c r="H50" s="327" t="s">
        <v>49</v>
      </c>
      <c r="I50" s="327" t="s">
        <v>65</v>
      </c>
      <c r="J50" s="327">
        <v>0.25</v>
      </c>
      <c r="K50" s="327">
        <v>0.05</v>
      </c>
      <c r="L50" s="327">
        <v>0.3</v>
      </c>
      <c r="M50" s="327" t="s">
        <v>34</v>
      </c>
    </row>
    <row r="51" spans="1:15" s="3" customFormat="1" ht="9.75" customHeight="1" x14ac:dyDescent="0.25">
      <c r="A51" s="796"/>
      <c r="B51" s="911" t="s">
        <v>220</v>
      </c>
      <c r="C51" s="1008"/>
      <c r="D51" s="1013">
        <v>15</v>
      </c>
      <c r="E51" s="793"/>
      <c r="F51" s="182" t="s">
        <v>167</v>
      </c>
      <c r="G51" s="178" t="s">
        <v>64</v>
      </c>
      <c r="H51" s="108"/>
      <c r="I51" s="185" t="s">
        <v>65</v>
      </c>
      <c r="J51" s="108"/>
      <c r="K51" s="108">
        <v>0.5</v>
      </c>
      <c r="L51" s="108">
        <v>1</v>
      </c>
      <c r="M51" s="989" t="s">
        <v>73</v>
      </c>
    </row>
    <row r="52" spans="1:15" s="3" customFormat="1" ht="9.75" customHeight="1" x14ac:dyDescent="0.25">
      <c r="A52" s="796"/>
      <c r="B52" s="912"/>
      <c r="C52" s="1011"/>
      <c r="D52" s="1014"/>
      <c r="E52" s="794"/>
      <c r="F52" s="201" t="s">
        <v>287</v>
      </c>
      <c r="G52" s="185" t="s">
        <v>64</v>
      </c>
      <c r="H52" s="108"/>
      <c r="I52" s="181" t="s">
        <v>65</v>
      </c>
      <c r="J52" s="108"/>
      <c r="K52" s="108">
        <v>0.5</v>
      </c>
      <c r="L52" s="108">
        <v>1</v>
      </c>
      <c r="M52" s="990"/>
    </row>
    <row r="53" spans="1:15" s="3" customFormat="1" ht="9.75" customHeight="1" x14ac:dyDescent="0.25">
      <c r="A53" s="796"/>
      <c r="B53" s="912"/>
      <c r="C53" s="1011"/>
      <c r="D53" s="1014"/>
      <c r="E53" s="794"/>
      <c r="F53" s="268" t="s">
        <v>288</v>
      </c>
      <c r="G53" s="180" t="s">
        <v>64</v>
      </c>
      <c r="H53" s="192"/>
      <c r="I53" s="181" t="s">
        <v>65</v>
      </c>
      <c r="J53" s="192"/>
      <c r="K53" s="108">
        <v>0.5</v>
      </c>
      <c r="L53" s="108">
        <v>1</v>
      </c>
      <c r="M53" s="990"/>
    </row>
    <row r="54" spans="1:15" s="3" customFormat="1" ht="9.75" customHeight="1" x14ac:dyDescent="0.25">
      <c r="A54" s="796"/>
      <c r="B54" s="913"/>
      <c r="C54" s="1012"/>
      <c r="D54" s="1015"/>
      <c r="E54" s="795"/>
      <c r="F54" s="201" t="s">
        <v>330</v>
      </c>
      <c r="G54" s="187" t="s">
        <v>64</v>
      </c>
      <c r="H54" s="192"/>
      <c r="I54" s="263" t="s">
        <v>65</v>
      </c>
      <c r="J54" s="192"/>
      <c r="K54" s="114">
        <v>0.5</v>
      </c>
      <c r="L54" s="198">
        <v>1</v>
      </c>
      <c r="M54" s="991"/>
    </row>
    <row r="55" spans="1:15" s="3" customFormat="1" ht="9.75" customHeight="1" x14ac:dyDescent="0.25">
      <c r="A55" s="796"/>
      <c r="B55" s="328"/>
      <c r="C55" s="1008"/>
      <c r="D55" s="925">
        <v>10</v>
      </c>
      <c r="E55" s="329"/>
      <c r="F55" s="202" t="s">
        <v>291</v>
      </c>
      <c r="G55" s="190" t="s">
        <v>64</v>
      </c>
      <c r="H55" s="190"/>
      <c r="I55" s="108" t="s">
        <v>67</v>
      </c>
      <c r="J55" s="330"/>
      <c r="K55" s="190">
        <v>0.5</v>
      </c>
      <c r="L55" s="108">
        <v>1</v>
      </c>
      <c r="M55" s="863" t="s">
        <v>34</v>
      </c>
    </row>
    <row r="56" spans="1:15" s="3" customFormat="1" ht="9.75" customHeight="1" x14ac:dyDescent="0.25">
      <c r="A56" s="796"/>
      <c r="B56" s="331"/>
      <c r="C56" s="1009"/>
      <c r="D56" s="926"/>
      <c r="E56" s="311"/>
      <c r="F56" s="182" t="s">
        <v>68</v>
      </c>
      <c r="G56" s="190" t="s">
        <v>64</v>
      </c>
      <c r="H56" s="108"/>
      <c r="I56" s="108" t="s">
        <v>67</v>
      </c>
      <c r="J56" s="332"/>
      <c r="K56" s="108">
        <v>0.5</v>
      </c>
      <c r="L56" s="108">
        <v>1</v>
      </c>
      <c r="M56" s="858"/>
    </row>
    <row r="57" spans="1:15" s="3" customFormat="1" ht="9.75" customHeight="1" x14ac:dyDescent="0.25">
      <c r="A57" s="796"/>
      <c r="B57" s="331" t="s">
        <v>221</v>
      </c>
      <c r="C57" s="1009"/>
      <c r="D57" s="926"/>
      <c r="E57" s="311"/>
      <c r="F57" s="182" t="s">
        <v>69</v>
      </c>
      <c r="G57" s="190" t="s">
        <v>64</v>
      </c>
      <c r="H57" s="108"/>
      <c r="I57" s="108" t="s">
        <v>67</v>
      </c>
      <c r="J57" s="192"/>
      <c r="K57" s="108">
        <v>0.5</v>
      </c>
      <c r="L57" s="108">
        <v>1</v>
      </c>
      <c r="M57" s="858"/>
    </row>
    <row r="58" spans="1:15" s="3" customFormat="1" ht="9.75" customHeight="1" x14ac:dyDescent="0.25">
      <c r="A58" s="796"/>
      <c r="B58" s="331"/>
      <c r="C58" s="1009"/>
      <c r="D58" s="926"/>
      <c r="E58" s="311"/>
      <c r="F58" s="182" t="s">
        <v>70</v>
      </c>
      <c r="G58" s="190" t="s">
        <v>64</v>
      </c>
      <c r="H58" s="192"/>
      <c r="I58" s="108" t="s">
        <v>67</v>
      </c>
      <c r="J58" s="192"/>
      <c r="K58" s="108">
        <v>0.5</v>
      </c>
      <c r="L58" s="108">
        <v>1</v>
      </c>
      <c r="M58" s="858"/>
    </row>
    <row r="59" spans="1:15" s="3" customFormat="1" ht="9.75" customHeight="1" x14ac:dyDescent="0.25">
      <c r="A59" s="796"/>
      <c r="B59" s="333"/>
      <c r="C59" s="1010"/>
      <c r="D59" s="927"/>
      <c r="E59" s="248"/>
      <c r="F59" s="196" t="s">
        <v>71</v>
      </c>
      <c r="G59" s="190" t="s">
        <v>64</v>
      </c>
      <c r="H59" s="198"/>
      <c r="I59" s="108" t="s">
        <v>67</v>
      </c>
      <c r="J59" s="197"/>
      <c r="K59" s="108">
        <v>0.5</v>
      </c>
      <c r="L59" s="108">
        <v>1</v>
      </c>
      <c r="M59" s="864"/>
    </row>
    <row r="60" spans="1:15" s="3" customFormat="1" ht="20.100000000000001" customHeight="1" x14ac:dyDescent="0.25">
      <c r="A60" s="897" t="s">
        <v>15</v>
      </c>
      <c r="B60" s="938"/>
      <c r="C60" s="941" t="s">
        <v>9</v>
      </c>
      <c r="D60" s="942"/>
      <c r="E60" s="334"/>
      <c r="F60" s="840" t="s">
        <v>16</v>
      </c>
      <c r="G60" s="840" t="s">
        <v>17</v>
      </c>
      <c r="H60" s="840" t="s">
        <v>18</v>
      </c>
      <c r="I60" s="840" t="s">
        <v>19</v>
      </c>
      <c r="J60" s="840" t="s">
        <v>20</v>
      </c>
      <c r="K60" s="840" t="s">
        <v>21</v>
      </c>
      <c r="L60" s="840" t="s">
        <v>22</v>
      </c>
      <c r="M60" s="840" t="s">
        <v>23</v>
      </c>
    </row>
    <row r="61" spans="1:15" s="3" customFormat="1" ht="30.75" customHeight="1" x14ac:dyDescent="0.25">
      <c r="A61" s="939"/>
      <c r="B61" s="940"/>
      <c r="C61" s="16" t="s">
        <v>27</v>
      </c>
      <c r="D61" s="313" t="s">
        <v>14</v>
      </c>
      <c r="E61" s="149"/>
      <c r="F61" s="842"/>
      <c r="G61" s="842"/>
      <c r="H61" s="842"/>
      <c r="I61" s="842"/>
      <c r="J61" s="842"/>
      <c r="K61" s="842"/>
      <c r="L61" s="842"/>
      <c r="M61" s="842"/>
    </row>
    <row r="62" spans="1:15" s="3" customFormat="1" ht="12.75" customHeight="1" x14ac:dyDescent="0.25">
      <c r="A62" s="829" t="s">
        <v>74</v>
      </c>
      <c r="B62" s="897" t="s">
        <v>75</v>
      </c>
      <c r="C62" s="1041">
        <f>(C7*0.04%)*0.4</f>
        <v>132.25152</v>
      </c>
      <c r="D62" s="1037">
        <v>150</v>
      </c>
      <c r="E62" s="793">
        <v>90</v>
      </c>
      <c r="F62" s="148"/>
      <c r="G62" s="221"/>
      <c r="H62" s="221"/>
      <c r="I62" s="221"/>
      <c r="J62" s="148"/>
      <c r="K62" s="221"/>
      <c r="L62" s="222"/>
      <c r="M62" s="319"/>
    </row>
    <row r="63" spans="1:15" s="3" customFormat="1" ht="12.75" customHeight="1" x14ac:dyDescent="0.25">
      <c r="A63" s="830"/>
      <c r="B63" s="899"/>
      <c r="C63" s="1042"/>
      <c r="D63" s="1038"/>
      <c r="E63" s="794"/>
      <c r="F63" s="183"/>
      <c r="G63" s="558"/>
      <c r="H63" s="181"/>
      <c r="I63" s="558"/>
      <c r="J63" s="192"/>
      <c r="K63" s="226"/>
      <c r="L63" s="275"/>
      <c r="M63" s="863" t="s">
        <v>34</v>
      </c>
    </row>
    <row r="64" spans="1:15" s="3" customFormat="1" ht="9.75" customHeight="1" x14ac:dyDescent="0.25">
      <c r="A64" s="830"/>
      <c r="B64" s="899"/>
      <c r="C64" s="1042"/>
      <c r="D64" s="963"/>
      <c r="E64" s="794"/>
      <c r="F64" s="184" t="s">
        <v>230</v>
      </c>
      <c r="G64" s="192" t="s">
        <v>76</v>
      </c>
      <c r="H64" s="192" t="s">
        <v>77</v>
      </c>
      <c r="I64" s="192" t="s">
        <v>57</v>
      </c>
      <c r="J64" s="192">
        <v>50</v>
      </c>
      <c r="K64" s="562">
        <v>10</v>
      </c>
      <c r="L64" s="275" t="s">
        <v>331</v>
      </c>
      <c r="M64" s="858"/>
      <c r="O64" s="5"/>
    </row>
    <row r="65" spans="1:15" s="3" customFormat="1" ht="9.75" customHeight="1" x14ac:dyDescent="0.25">
      <c r="A65" s="830"/>
      <c r="B65" s="899"/>
      <c r="C65" s="1042"/>
      <c r="D65" s="963"/>
      <c r="E65" s="794"/>
      <c r="F65" s="106" t="s">
        <v>233</v>
      </c>
      <c r="G65" s="192" t="s">
        <v>76</v>
      </c>
      <c r="H65" s="192" t="s">
        <v>77</v>
      </c>
      <c r="I65" s="192" t="s">
        <v>57</v>
      </c>
      <c r="J65" s="192">
        <v>50</v>
      </c>
      <c r="K65" s="192">
        <v>10</v>
      </c>
      <c r="L65" s="332" t="s">
        <v>172</v>
      </c>
      <c r="M65" s="858"/>
      <c r="O65" s="5"/>
    </row>
    <row r="66" spans="1:15" s="3" customFormat="1" ht="9.75" customHeight="1" x14ac:dyDescent="0.25">
      <c r="A66" s="830"/>
      <c r="B66" s="899"/>
      <c r="C66" s="1042"/>
      <c r="D66" s="963"/>
      <c r="E66" s="794"/>
      <c r="F66" s="97" t="s">
        <v>234</v>
      </c>
      <c r="G66" s="192" t="s">
        <v>76</v>
      </c>
      <c r="H66" s="192" t="s">
        <v>77</v>
      </c>
      <c r="I66" s="192" t="s">
        <v>57</v>
      </c>
      <c r="J66" s="192">
        <v>50</v>
      </c>
      <c r="K66" s="562">
        <v>10</v>
      </c>
      <c r="L66" s="265" t="s">
        <v>331</v>
      </c>
      <c r="M66" s="858"/>
      <c r="O66" s="6"/>
    </row>
    <row r="67" spans="1:15" s="3" customFormat="1" ht="9.75" customHeight="1" x14ac:dyDescent="0.25">
      <c r="A67" s="830"/>
      <c r="B67" s="899"/>
      <c r="C67" s="1042"/>
      <c r="D67" s="963"/>
      <c r="E67" s="794"/>
      <c r="F67" s="103"/>
      <c r="G67" s="538"/>
      <c r="H67" s="192"/>
      <c r="I67" s="192"/>
      <c r="J67" s="538"/>
      <c r="K67" s="540"/>
      <c r="L67" s="101"/>
      <c r="M67" s="858"/>
      <c r="O67" s="6"/>
    </row>
    <row r="68" spans="1:15" s="3" customFormat="1" ht="9.75" customHeight="1" x14ac:dyDescent="0.25">
      <c r="A68" s="830"/>
      <c r="B68" s="899"/>
      <c r="C68" s="1042"/>
      <c r="D68" s="963"/>
      <c r="E68" s="794"/>
      <c r="F68" s="183" t="s">
        <v>231</v>
      </c>
      <c r="G68" s="192" t="s">
        <v>76</v>
      </c>
      <c r="H68" s="192" t="s">
        <v>77</v>
      </c>
      <c r="I68" s="192" t="s">
        <v>57</v>
      </c>
      <c r="J68" s="192">
        <v>250</v>
      </c>
      <c r="K68" s="192">
        <v>10</v>
      </c>
      <c r="L68" s="321" t="s">
        <v>332</v>
      </c>
      <c r="M68" s="858"/>
      <c r="O68" s="6"/>
    </row>
    <row r="69" spans="1:15" s="3" customFormat="1" ht="9.75" customHeight="1" x14ac:dyDescent="0.25">
      <c r="A69" s="830"/>
      <c r="B69" s="899"/>
      <c r="C69" s="1042"/>
      <c r="D69" s="963"/>
      <c r="E69" s="794"/>
      <c r="F69" s="183" t="s">
        <v>232</v>
      </c>
      <c r="G69" s="192" t="s">
        <v>76</v>
      </c>
      <c r="H69" s="192" t="s">
        <v>77</v>
      </c>
      <c r="I69" s="192" t="s">
        <v>57</v>
      </c>
      <c r="J69" s="563">
        <v>100</v>
      </c>
      <c r="K69" s="192">
        <v>10</v>
      </c>
      <c r="L69" s="265" t="s">
        <v>172</v>
      </c>
      <c r="M69" s="858"/>
      <c r="O69" s="6"/>
    </row>
    <row r="70" spans="1:15" s="3" customFormat="1" ht="9.75" customHeight="1" x14ac:dyDescent="0.25">
      <c r="A70" s="830"/>
      <c r="B70" s="899"/>
      <c r="C70" s="1042"/>
      <c r="D70" s="963"/>
      <c r="E70" s="794"/>
      <c r="F70" s="183" t="s">
        <v>207</v>
      </c>
      <c r="G70" s="561" t="s">
        <v>76</v>
      </c>
      <c r="H70" s="192" t="s">
        <v>77</v>
      </c>
      <c r="I70" s="192" t="s">
        <v>57</v>
      </c>
      <c r="J70" s="192">
        <v>100</v>
      </c>
      <c r="K70" s="192">
        <v>10</v>
      </c>
      <c r="L70" s="577" t="s">
        <v>332</v>
      </c>
      <c r="M70" s="858"/>
      <c r="O70" s="6"/>
    </row>
    <row r="71" spans="1:15" s="3" customFormat="1" ht="9.75" customHeight="1" x14ac:dyDescent="0.25">
      <c r="A71" s="830"/>
      <c r="B71" s="899"/>
      <c r="C71" s="1042"/>
      <c r="D71" s="963"/>
      <c r="E71" s="794"/>
      <c r="F71" s="103"/>
      <c r="G71" s="540"/>
      <c r="H71" s="192"/>
      <c r="I71" s="192"/>
      <c r="J71" s="538"/>
      <c r="K71" s="540"/>
      <c r="L71" s="117"/>
      <c r="M71" s="858"/>
      <c r="O71" s="6"/>
    </row>
    <row r="72" spans="1:15" s="3" customFormat="1" ht="9.75" customHeight="1" x14ac:dyDescent="0.25">
      <c r="A72" s="830"/>
      <c r="B72" s="899"/>
      <c r="C72" s="1042"/>
      <c r="D72" s="963"/>
      <c r="E72" s="794"/>
      <c r="F72" s="183" t="s">
        <v>227</v>
      </c>
      <c r="G72" s="192" t="s">
        <v>76</v>
      </c>
      <c r="H72" s="192" t="s">
        <v>77</v>
      </c>
      <c r="I72" s="192" t="s">
        <v>57</v>
      </c>
      <c r="J72" s="192">
        <v>12.5</v>
      </c>
      <c r="K72" s="563">
        <v>20</v>
      </c>
      <c r="L72" s="265" t="s">
        <v>199</v>
      </c>
      <c r="M72" s="858"/>
      <c r="O72" s="6"/>
    </row>
    <row r="73" spans="1:15" s="3" customFormat="1" ht="9.75" customHeight="1" x14ac:dyDescent="0.25">
      <c r="A73" s="830"/>
      <c r="B73" s="899"/>
      <c r="C73" s="1042"/>
      <c r="D73" s="963"/>
      <c r="E73" s="794"/>
      <c r="F73" s="183" t="s">
        <v>292</v>
      </c>
      <c r="G73" s="192" t="s">
        <v>76</v>
      </c>
      <c r="H73" s="192" t="s">
        <v>77</v>
      </c>
      <c r="I73" s="192" t="s">
        <v>57</v>
      </c>
      <c r="J73" s="192">
        <v>12.5</v>
      </c>
      <c r="K73" s="192">
        <v>10</v>
      </c>
      <c r="L73" s="577" t="s">
        <v>199</v>
      </c>
      <c r="M73" s="858"/>
      <c r="O73" s="6"/>
    </row>
    <row r="74" spans="1:15" s="3" customFormat="1" ht="9.75" customHeight="1" x14ac:dyDescent="0.25">
      <c r="A74" s="830"/>
      <c r="B74" s="899"/>
      <c r="C74" s="1042"/>
      <c r="D74" s="963"/>
      <c r="E74" s="794"/>
      <c r="F74" s="184" t="s">
        <v>212</v>
      </c>
      <c r="G74" s="192" t="s">
        <v>76</v>
      </c>
      <c r="H74" s="192" t="s">
        <v>77</v>
      </c>
      <c r="I74" s="192" t="s">
        <v>57</v>
      </c>
      <c r="J74" s="192">
        <v>12.5</v>
      </c>
      <c r="K74" s="192">
        <v>20</v>
      </c>
      <c r="L74" s="265" t="s">
        <v>333</v>
      </c>
      <c r="M74" s="858"/>
      <c r="O74" s="6"/>
    </row>
    <row r="75" spans="1:15" s="3" customFormat="1" ht="9.75" customHeight="1" x14ac:dyDescent="0.25">
      <c r="A75" s="830"/>
      <c r="B75" s="899"/>
      <c r="C75" s="1042"/>
      <c r="D75" s="963"/>
      <c r="E75" s="794"/>
      <c r="F75" s="201" t="s">
        <v>328</v>
      </c>
      <c r="G75" s="192" t="s">
        <v>76</v>
      </c>
      <c r="H75" s="192" t="s">
        <v>77</v>
      </c>
      <c r="I75" s="192" t="s">
        <v>57</v>
      </c>
      <c r="J75" s="192">
        <v>12.5</v>
      </c>
      <c r="K75" s="562">
        <v>40</v>
      </c>
      <c r="L75" s="265" t="s">
        <v>331</v>
      </c>
      <c r="M75" s="858"/>
      <c r="O75" s="6"/>
    </row>
    <row r="76" spans="1:15" s="3" customFormat="1" ht="9.75" customHeight="1" x14ac:dyDescent="0.25">
      <c r="A76" s="830"/>
      <c r="B76" s="899"/>
      <c r="C76" s="1042"/>
      <c r="D76" s="963"/>
      <c r="E76" s="794"/>
      <c r="F76" s="97" t="s">
        <v>228</v>
      </c>
      <c r="G76" s="192" t="s">
        <v>76</v>
      </c>
      <c r="H76" s="192" t="s">
        <v>77</v>
      </c>
      <c r="I76" s="192" t="s">
        <v>57</v>
      </c>
      <c r="J76" s="192">
        <v>12.5</v>
      </c>
      <c r="K76" s="561">
        <v>10</v>
      </c>
      <c r="L76" s="275" t="s">
        <v>199</v>
      </c>
      <c r="M76" s="858"/>
      <c r="O76" s="6"/>
    </row>
    <row r="77" spans="1:15" s="3" customFormat="1" ht="9.75" customHeight="1" x14ac:dyDescent="0.25">
      <c r="A77" s="830"/>
      <c r="B77" s="899"/>
      <c r="C77" s="1042"/>
      <c r="D77" s="963"/>
      <c r="E77" s="794"/>
      <c r="F77" s="97" t="s">
        <v>229</v>
      </c>
      <c r="G77" s="192" t="s">
        <v>76</v>
      </c>
      <c r="H77" s="192" t="s">
        <v>77</v>
      </c>
      <c r="I77" s="192" t="s">
        <v>57</v>
      </c>
      <c r="J77" s="192">
        <v>12.5</v>
      </c>
      <c r="K77" s="192">
        <v>10</v>
      </c>
      <c r="L77" s="265" t="s">
        <v>199</v>
      </c>
      <c r="M77" s="858"/>
      <c r="O77" s="6"/>
    </row>
    <row r="78" spans="1:15" s="3" customFormat="1" ht="9.75" customHeight="1" x14ac:dyDescent="0.25">
      <c r="A78" s="830"/>
      <c r="B78" s="899"/>
      <c r="C78" s="1042"/>
      <c r="D78" s="963"/>
      <c r="E78" s="794"/>
      <c r="F78" s="103"/>
      <c r="G78" s="538"/>
      <c r="H78" s="192"/>
      <c r="I78" s="192"/>
      <c r="J78" s="540"/>
      <c r="K78" s="538"/>
      <c r="L78" s="101"/>
      <c r="M78" s="858"/>
      <c r="O78" s="6"/>
    </row>
    <row r="79" spans="1:15" s="3" customFormat="1" ht="9.75" customHeight="1" x14ac:dyDescent="0.25">
      <c r="A79" s="830"/>
      <c r="B79" s="899"/>
      <c r="C79" s="1042"/>
      <c r="D79" s="963"/>
      <c r="E79" s="794"/>
      <c r="F79" s="183" t="s">
        <v>217</v>
      </c>
      <c r="G79" s="192" t="s">
        <v>76</v>
      </c>
      <c r="H79" s="192" t="s">
        <v>77</v>
      </c>
      <c r="I79" s="192" t="s">
        <v>57</v>
      </c>
      <c r="J79" s="563">
        <v>80</v>
      </c>
      <c r="K79" s="192">
        <v>10</v>
      </c>
      <c r="L79" s="265" t="s">
        <v>172</v>
      </c>
      <c r="M79" s="858"/>
      <c r="O79" s="6"/>
    </row>
    <row r="80" spans="1:15" s="3" customFormat="1" ht="9.75" customHeight="1" x14ac:dyDescent="0.25">
      <c r="A80" s="830"/>
      <c r="B80" s="899"/>
      <c r="C80" s="1042"/>
      <c r="D80" s="963"/>
      <c r="E80" s="794"/>
      <c r="F80" s="183" t="s">
        <v>235</v>
      </c>
      <c r="G80" s="192" t="s">
        <v>76</v>
      </c>
      <c r="H80" s="192" t="s">
        <v>77</v>
      </c>
      <c r="I80" s="192" t="s">
        <v>57</v>
      </c>
      <c r="J80" s="192">
        <v>80</v>
      </c>
      <c r="K80" s="192">
        <v>10</v>
      </c>
      <c r="L80" s="265" t="s">
        <v>172</v>
      </c>
      <c r="M80" s="864"/>
      <c r="O80" s="6"/>
    </row>
    <row r="81" spans="1:24" s="3" customFormat="1" ht="9.75" customHeight="1" x14ac:dyDescent="0.25">
      <c r="A81" s="830"/>
      <c r="B81" s="899"/>
      <c r="C81" s="1042"/>
      <c r="D81" s="963"/>
      <c r="E81" s="335"/>
      <c r="F81" s="556" t="s">
        <v>218</v>
      </c>
      <c r="G81" s="198" t="s">
        <v>76</v>
      </c>
      <c r="H81" s="198" t="s">
        <v>77</v>
      </c>
      <c r="I81" s="198" t="s">
        <v>57</v>
      </c>
      <c r="J81" s="198">
        <v>80</v>
      </c>
      <c r="K81" s="198">
        <v>10</v>
      </c>
      <c r="L81" s="578" t="s">
        <v>172</v>
      </c>
      <c r="M81" s="336"/>
      <c r="O81" s="6"/>
    </row>
    <row r="82" spans="1:24" s="3" customFormat="1" ht="9.75" customHeight="1" x14ac:dyDescent="0.25">
      <c r="A82" s="830"/>
      <c r="B82" s="899"/>
      <c r="C82" s="1042"/>
      <c r="D82" s="963"/>
      <c r="E82" s="794">
        <v>30</v>
      </c>
      <c r="F82" s="579" t="s">
        <v>243</v>
      </c>
      <c r="G82" s="557" t="s">
        <v>64</v>
      </c>
      <c r="H82" s="22"/>
      <c r="I82" s="558" t="s">
        <v>57</v>
      </c>
      <c r="J82" s="353"/>
      <c r="K82" s="115">
        <v>10</v>
      </c>
      <c r="L82" s="343">
        <v>115</v>
      </c>
      <c r="M82" s="856" t="s">
        <v>318</v>
      </c>
      <c r="O82" s="6"/>
    </row>
    <row r="83" spans="1:24" s="3" customFormat="1" ht="9.75" customHeight="1" x14ac:dyDescent="0.25">
      <c r="A83" s="830"/>
      <c r="B83" s="899"/>
      <c r="C83" s="1042"/>
      <c r="D83" s="963"/>
      <c r="E83" s="794"/>
      <c r="F83" s="233" t="s">
        <v>293</v>
      </c>
      <c r="G83" s="181" t="s">
        <v>64</v>
      </c>
      <c r="H83" s="181"/>
      <c r="I83" s="181" t="s">
        <v>57</v>
      </c>
      <c r="J83" s="157"/>
      <c r="K83" s="232">
        <v>5</v>
      </c>
      <c r="L83" s="344">
        <v>10</v>
      </c>
      <c r="M83" s="856"/>
      <c r="O83" s="6"/>
    </row>
    <row r="84" spans="1:24" s="3" customFormat="1" ht="9.75" customHeight="1" x14ac:dyDescent="0.25">
      <c r="A84" s="830"/>
      <c r="B84" s="899"/>
      <c r="C84" s="1042"/>
      <c r="D84" s="963"/>
      <c r="E84" s="794"/>
      <c r="F84" s="233" t="s">
        <v>295</v>
      </c>
      <c r="G84" s="181" t="s">
        <v>64</v>
      </c>
      <c r="H84" s="181"/>
      <c r="I84" s="181" t="s">
        <v>57</v>
      </c>
      <c r="J84" s="157"/>
      <c r="K84" s="275">
        <v>10</v>
      </c>
      <c r="L84" s="561">
        <v>224</v>
      </c>
      <c r="M84" s="856"/>
      <c r="O84" s="6"/>
    </row>
    <row r="85" spans="1:24" s="3" customFormat="1" ht="9.75" customHeight="1" x14ac:dyDescent="0.25">
      <c r="A85" s="830"/>
      <c r="B85" s="899"/>
      <c r="C85" s="1042"/>
      <c r="D85" s="963"/>
      <c r="E85" s="794"/>
      <c r="F85" s="233" t="s">
        <v>296</v>
      </c>
      <c r="G85" s="181" t="s">
        <v>64</v>
      </c>
      <c r="H85" s="557"/>
      <c r="I85" s="181" t="s">
        <v>57</v>
      </c>
      <c r="J85" s="157"/>
      <c r="K85" s="332">
        <v>10</v>
      </c>
      <c r="L85" s="561">
        <v>177</v>
      </c>
      <c r="M85" s="856"/>
      <c r="O85" s="6"/>
    </row>
    <row r="86" spans="1:24" s="3" customFormat="1" ht="9.75" customHeight="1" x14ac:dyDescent="0.25">
      <c r="A86" s="830"/>
      <c r="B86" s="899"/>
      <c r="C86" s="1042"/>
      <c r="D86" s="963"/>
      <c r="E86" s="794"/>
      <c r="F86" s="233" t="s">
        <v>294</v>
      </c>
      <c r="G86" s="181" t="s">
        <v>64</v>
      </c>
      <c r="H86" s="559"/>
      <c r="I86" s="181" t="s">
        <v>57</v>
      </c>
      <c r="J86" s="157"/>
      <c r="K86" s="192">
        <v>10</v>
      </c>
      <c r="L86" s="561">
        <v>233</v>
      </c>
      <c r="M86" s="857"/>
      <c r="O86" s="6"/>
    </row>
    <row r="87" spans="1:24" s="3" customFormat="1" ht="9.75" customHeight="1" x14ac:dyDescent="0.25">
      <c r="A87" s="830"/>
      <c r="B87" s="899"/>
      <c r="C87" s="1042"/>
      <c r="D87" s="963"/>
      <c r="E87" s="335"/>
      <c r="F87" s="338"/>
      <c r="G87" s="258"/>
      <c r="H87" s="339"/>
      <c r="I87" s="339"/>
      <c r="J87" s="340"/>
      <c r="K87" s="339"/>
      <c r="L87" s="339"/>
      <c r="M87" s="23"/>
      <c r="O87" s="6"/>
    </row>
    <row r="88" spans="1:24" s="3" customFormat="1" ht="9.75" customHeight="1" x14ac:dyDescent="0.25">
      <c r="A88" s="830"/>
      <c r="B88" s="899"/>
      <c r="C88" s="1042"/>
      <c r="D88" s="963"/>
      <c r="E88" s="335"/>
      <c r="F88" s="341"/>
      <c r="G88" s="108"/>
      <c r="H88" s="240"/>
      <c r="I88" s="108"/>
      <c r="J88" s="342"/>
      <c r="K88" s="275"/>
      <c r="L88" s="343"/>
      <c r="M88" s="190"/>
      <c r="O88" s="6"/>
    </row>
    <row r="89" spans="1:24" s="3" customFormat="1" ht="9.75" customHeight="1" x14ac:dyDescent="0.25">
      <c r="A89" s="830"/>
      <c r="B89" s="899"/>
      <c r="C89" s="1042"/>
      <c r="D89" s="963"/>
      <c r="E89" s="794">
        <v>30</v>
      </c>
      <c r="F89" s="396" t="s">
        <v>304</v>
      </c>
      <c r="G89" s="571" t="s">
        <v>78</v>
      </c>
      <c r="H89" s="238"/>
      <c r="I89" s="192" t="s">
        <v>57</v>
      </c>
      <c r="J89" s="127"/>
      <c r="K89" s="192">
        <v>10</v>
      </c>
      <c r="L89" s="192">
        <v>100</v>
      </c>
      <c r="M89" s="865" t="s">
        <v>34</v>
      </c>
      <c r="O89" s="6"/>
    </row>
    <row r="90" spans="1:24" s="3" customFormat="1" ht="9.75" customHeight="1" x14ac:dyDescent="0.25">
      <c r="A90" s="830"/>
      <c r="B90" s="899"/>
      <c r="C90" s="1042"/>
      <c r="D90" s="963"/>
      <c r="E90" s="794"/>
      <c r="F90" s="596" t="s">
        <v>214</v>
      </c>
      <c r="G90" s="571" t="s">
        <v>78</v>
      </c>
      <c r="H90" s="240"/>
      <c r="I90" s="192" t="s">
        <v>57</v>
      </c>
      <c r="J90" s="128"/>
      <c r="K90" s="192">
        <v>10</v>
      </c>
      <c r="L90" s="192">
        <v>100</v>
      </c>
      <c r="M90" s="866"/>
      <c r="O90" s="6"/>
    </row>
    <row r="91" spans="1:24" s="3" customFormat="1" ht="9.75" customHeight="1" x14ac:dyDescent="0.25">
      <c r="A91" s="830"/>
      <c r="B91" s="899"/>
      <c r="C91" s="1042"/>
      <c r="D91" s="963"/>
      <c r="E91" s="794"/>
      <c r="F91" s="398" t="s">
        <v>305</v>
      </c>
      <c r="G91" s="571" t="s">
        <v>78</v>
      </c>
      <c r="H91" s="241"/>
      <c r="I91" s="192" t="s">
        <v>57</v>
      </c>
      <c r="J91" s="129"/>
      <c r="K91" s="192">
        <v>10</v>
      </c>
      <c r="L91" s="192">
        <v>100</v>
      </c>
      <c r="M91" s="866"/>
      <c r="O91" s="6"/>
    </row>
    <row r="92" spans="1:24" s="3" customFormat="1" ht="9.75" customHeight="1" x14ac:dyDescent="0.25">
      <c r="A92" s="830"/>
      <c r="B92" s="899"/>
      <c r="C92" s="1042"/>
      <c r="D92" s="963"/>
      <c r="E92" s="794"/>
      <c r="F92" s="396" t="s">
        <v>306</v>
      </c>
      <c r="G92" s="571" t="s">
        <v>78</v>
      </c>
      <c r="H92" s="238"/>
      <c r="I92" s="192" t="s">
        <v>57</v>
      </c>
      <c r="J92" s="130"/>
      <c r="K92" s="192">
        <v>10</v>
      </c>
      <c r="L92" s="192">
        <v>100</v>
      </c>
      <c r="M92" s="866"/>
      <c r="O92" s="6"/>
    </row>
    <row r="93" spans="1:24" s="3" customFormat="1" ht="9.75" customHeight="1" x14ac:dyDescent="0.25">
      <c r="A93" s="830"/>
      <c r="B93" s="899"/>
      <c r="C93" s="1042"/>
      <c r="D93" s="963"/>
      <c r="E93" s="794"/>
      <c r="F93" s="597" t="s">
        <v>307</v>
      </c>
      <c r="G93" s="192" t="s">
        <v>78</v>
      </c>
      <c r="H93" s="238"/>
      <c r="I93" s="192" t="s">
        <v>57</v>
      </c>
      <c r="J93" s="238"/>
      <c r="K93" s="192">
        <v>10</v>
      </c>
      <c r="L93" s="192">
        <v>100</v>
      </c>
      <c r="M93" s="866"/>
      <c r="O93" s="6"/>
    </row>
    <row r="94" spans="1:24" s="3" customFormat="1" ht="9.75" customHeight="1" x14ac:dyDescent="0.25">
      <c r="A94" s="830"/>
      <c r="B94" s="899"/>
      <c r="C94" s="1042"/>
      <c r="D94" s="963"/>
      <c r="E94" s="794"/>
      <c r="F94" s="597" t="s">
        <v>240</v>
      </c>
      <c r="G94" s="192" t="s">
        <v>78</v>
      </c>
      <c r="H94" s="117"/>
      <c r="I94" s="192" t="s">
        <v>57</v>
      </c>
      <c r="J94" s="225"/>
      <c r="K94" s="192">
        <v>10</v>
      </c>
      <c r="L94" s="192">
        <v>100</v>
      </c>
      <c r="M94" s="866"/>
      <c r="O94" s="6"/>
      <c r="P94" s="6"/>
      <c r="Q94" s="6"/>
      <c r="R94" s="17"/>
      <c r="S94" s="17"/>
      <c r="T94" s="17"/>
      <c r="U94" s="17"/>
      <c r="V94" s="17"/>
      <c r="W94" s="17"/>
      <c r="X94" s="5"/>
    </row>
    <row r="95" spans="1:24" s="3" customFormat="1" ht="9.75" customHeight="1" x14ac:dyDescent="0.25">
      <c r="A95" s="830"/>
      <c r="B95" s="899"/>
      <c r="C95" s="1042"/>
      <c r="D95" s="963"/>
      <c r="E95" s="794"/>
      <c r="F95" s="396" t="s">
        <v>241</v>
      </c>
      <c r="G95" s="232" t="s">
        <v>78</v>
      </c>
      <c r="H95" s="242"/>
      <c r="I95" s="192" t="s">
        <v>57</v>
      </c>
      <c r="J95" s="240"/>
      <c r="K95" s="192">
        <v>10</v>
      </c>
      <c r="L95" s="192">
        <v>100</v>
      </c>
      <c r="M95" s="866"/>
      <c r="O95" s="6"/>
      <c r="P95" s="6"/>
      <c r="Q95" s="6"/>
      <c r="R95" s="17"/>
      <c r="S95" s="17"/>
      <c r="T95" s="17"/>
      <c r="U95" s="17"/>
      <c r="V95" s="17"/>
      <c r="W95" s="17"/>
      <c r="X95" s="5"/>
    </row>
    <row r="96" spans="1:24" s="3" customFormat="1" ht="9.75" customHeight="1" x14ac:dyDescent="0.25">
      <c r="A96" s="830"/>
      <c r="B96" s="899"/>
      <c r="C96" s="1042"/>
      <c r="D96" s="963"/>
      <c r="E96" s="794"/>
      <c r="F96" s="598" t="s">
        <v>242</v>
      </c>
      <c r="G96" s="569" t="s">
        <v>78</v>
      </c>
      <c r="H96" s="243"/>
      <c r="I96" s="192" t="s">
        <v>57</v>
      </c>
      <c r="J96" s="238"/>
      <c r="K96" s="192">
        <v>10</v>
      </c>
      <c r="L96" s="192">
        <v>100</v>
      </c>
      <c r="M96" s="866"/>
      <c r="O96" s="6"/>
      <c r="P96" s="6"/>
      <c r="Q96" s="6"/>
      <c r="R96" s="17"/>
      <c r="S96" s="17"/>
      <c r="T96" s="17"/>
      <c r="U96" s="17"/>
      <c r="V96" s="17"/>
      <c r="W96" s="17"/>
      <c r="X96" s="5"/>
    </row>
    <row r="97" spans="1:24" s="3" customFormat="1" ht="9.75" customHeight="1" x14ac:dyDescent="0.25">
      <c r="A97" s="830"/>
      <c r="B97" s="899"/>
      <c r="C97" s="1042"/>
      <c r="D97" s="963"/>
      <c r="E97" s="794"/>
      <c r="F97" s="598" t="s">
        <v>215</v>
      </c>
      <c r="G97" s="569" t="s">
        <v>78</v>
      </c>
      <c r="H97" s="243"/>
      <c r="I97" s="569" t="s">
        <v>57</v>
      </c>
      <c r="J97" s="238"/>
      <c r="K97" s="192">
        <v>10</v>
      </c>
      <c r="L97" s="192">
        <v>100</v>
      </c>
      <c r="M97" s="867"/>
      <c r="N97" s="101"/>
      <c r="O97" s="6"/>
      <c r="P97" s="20"/>
      <c r="Q97" s="20"/>
      <c r="R97" s="20"/>
      <c r="S97" s="20"/>
      <c r="T97" s="20"/>
      <c r="U97" s="20"/>
      <c r="V97" s="20"/>
      <c r="W97" s="20"/>
      <c r="X97" s="5"/>
    </row>
    <row r="98" spans="1:24" s="3" customFormat="1" ht="9.75" customHeight="1" x14ac:dyDescent="0.25">
      <c r="A98" s="1033"/>
      <c r="B98" s="1035"/>
      <c r="C98" s="1043"/>
      <c r="D98" s="1039"/>
      <c r="E98" s="335"/>
      <c r="F98" s="600" t="s">
        <v>472</v>
      </c>
      <c r="G98" s="198" t="s">
        <v>78</v>
      </c>
      <c r="H98" s="244"/>
      <c r="I98" s="198" t="s">
        <v>57</v>
      </c>
      <c r="J98" s="575"/>
      <c r="K98" s="198">
        <v>10</v>
      </c>
      <c r="L98" s="187">
        <v>100</v>
      </c>
      <c r="M98" s="193"/>
      <c r="O98" s="6"/>
      <c r="P98" s="6"/>
      <c r="Q98" s="6"/>
      <c r="R98" s="17"/>
      <c r="S98" s="17"/>
      <c r="T98" s="17"/>
      <c r="U98" s="17"/>
      <c r="V98" s="17"/>
      <c r="W98" s="17"/>
      <c r="X98" s="5"/>
    </row>
    <row r="99" spans="1:24" s="3" customFormat="1" ht="9.75" customHeight="1" x14ac:dyDescent="0.25">
      <c r="A99" s="1033"/>
      <c r="B99" s="1035"/>
      <c r="C99" s="1043"/>
      <c r="D99" s="1039"/>
      <c r="E99" s="335"/>
      <c r="F99" s="183"/>
      <c r="G99" s="181"/>
      <c r="H99" s="181"/>
      <c r="I99" s="181"/>
      <c r="J99" s="251"/>
      <c r="K99" s="251"/>
      <c r="L99" s="30"/>
      <c r="M99" s="181"/>
      <c r="O99" s="6"/>
      <c r="P99" s="6"/>
      <c r="Q99" s="6"/>
      <c r="R99" s="17"/>
      <c r="S99" s="17"/>
      <c r="T99" s="17"/>
      <c r="U99" s="17"/>
      <c r="V99" s="17"/>
      <c r="W99" s="17"/>
      <c r="X99" s="5"/>
    </row>
    <row r="100" spans="1:24" s="3" customFormat="1" ht="9.75" customHeight="1" thickBot="1" x14ac:dyDescent="0.3">
      <c r="A100" s="1034"/>
      <c r="B100" s="1036"/>
      <c r="C100" s="1044"/>
      <c r="D100" s="1040"/>
      <c r="E100" s="345"/>
      <c r="F100" s="346"/>
      <c r="G100" s="263"/>
      <c r="H100" s="263"/>
      <c r="I100" s="263"/>
      <c r="J100" s="6"/>
      <c r="K100" s="347"/>
      <c r="L100" s="347"/>
      <c r="M100" s="263"/>
      <c r="P100" s="6"/>
      <c r="Q100" s="6"/>
      <c r="R100" s="17"/>
      <c r="S100" s="17"/>
      <c r="T100" s="17"/>
      <c r="U100" s="17"/>
      <c r="V100" s="17"/>
      <c r="W100" s="17"/>
      <c r="X100" s="5"/>
    </row>
    <row r="101" spans="1:24" s="3" customFormat="1" ht="12" customHeight="1" thickBot="1" x14ac:dyDescent="0.3">
      <c r="A101" s="1016" t="s">
        <v>79</v>
      </c>
      <c r="B101" s="1017"/>
      <c r="C101" s="285">
        <f>(C7*0.04%)*0.5</f>
        <v>165.31440000000001</v>
      </c>
      <c r="D101" s="215">
        <v>300</v>
      </c>
      <c r="E101" s="348"/>
      <c r="F101" s="145"/>
      <c r="G101" s="249"/>
      <c r="H101" s="1018"/>
      <c r="I101" s="1019"/>
      <c r="J101" s="1019"/>
      <c r="K101" s="1019"/>
      <c r="L101" s="1019"/>
      <c r="M101" s="902"/>
      <c r="P101" s="6"/>
      <c r="Q101" s="6"/>
      <c r="R101" s="17"/>
      <c r="S101" s="17"/>
      <c r="T101" s="17"/>
      <c r="U101" s="17"/>
      <c r="V101" s="17"/>
      <c r="W101" s="17"/>
      <c r="X101" s="5"/>
    </row>
    <row r="102" spans="1:24" s="3" customFormat="1" ht="9.75" customHeight="1" x14ac:dyDescent="0.25">
      <c r="A102" s="910" t="s">
        <v>80</v>
      </c>
      <c r="B102" s="829" t="s">
        <v>81</v>
      </c>
      <c r="C102" s="1020"/>
      <c r="D102" s="850">
        <v>170</v>
      </c>
      <c r="E102" s="349">
        <v>45</v>
      </c>
      <c r="F102" s="278" t="s">
        <v>248</v>
      </c>
      <c r="G102" s="199" t="s">
        <v>64</v>
      </c>
      <c r="H102" s="319"/>
      <c r="I102" s="179" t="s">
        <v>82</v>
      </c>
      <c r="J102" s="189"/>
      <c r="K102" s="350">
        <v>23</v>
      </c>
      <c r="L102" s="177">
        <v>1506</v>
      </c>
      <c r="M102" s="873" t="s">
        <v>318</v>
      </c>
      <c r="P102" s="20"/>
      <c r="Q102" s="20"/>
      <c r="R102" s="20"/>
      <c r="S102" s="20"/>
      <c r="T102" s="20"/>
      <c r="U102" s="20"/>
      <c r="V102" s="20"/>
      <c r="W102" s="20"/>
      <c r="X102" s="5"/>
    </row>
    <row r="103" spans="1:24" s="3" customFormat="1" ht="9.75" customHeight="1" x14ac:dyDescent="0.25">
      <c r="A103" s="796"/>
      <c r="B103" s="830"/>
      <c r="C103" s="1020"/>
      <c r="D103" s="801"/>
      <c r="E103" s="335">
        <v>20</v>
      </c>
      <c r="F103" s="157" t="s">
        <v>258</v>
      </c>
      <c r="G103" s="207" t="s">
        <v>64</v>
      </c>
      <c r="H103" s="192" t="s">
        <v>476</v>
      </c>
      <c r="I103" s="210" t="s">
        <v>82</v>
      </c>
      <c r="J103" s="566">
        <v>100</v>
      </c>
      <c r="K103" s="571">
        <v>100</v>
      </c>
      <c r="L103" s="566">
        <v>100</v>
      </c>
      <c r="M103" s="858"/>
      <c r="P103" s="6"/>
      <c r="Q103" s="6"/>
      <c r="R103" s="17"/>
      <c r="S103" s="17"/>
      <c r="T103" s="17"/>
      <c r="U103" s="17"/>
      <c r="V103" s="17"/>
      <c r="W103" s="17"/>
      <c r="X103" s="5"/>
    </row>
    <row r="104" spans="1:24" s="3" customFormat="1" ht="9.75" customHeight="1" x14ac:dyDescent="0.25">
      <c r="A104" s="796"/>
      <c r="B104" s="830"/>
      <c r="C104" s="1020"/>
      <c r="D104" s="801"/>
      <c r="E104" s="335">
        <v>30</v>
      </c>
      <c r="F104" s="23" t="s">
        <v>259</v>
      </c>
      <c r="G104" s="6" t="s">
        <v>64</v>
      </c>
      <c r="H104" s="180"/>
      <c r="I104" s="180" t="s">
        <v>82</v>
      </c>
      <c r="J104" s="22"/>
      <c r="K104" s="344">
        <v>15</v>
      </c>
      <c r="L104" s="193">
        <v>121</v>
      </c>
      <c r="M104" s="858"/>
      <c r="P104" s="6"/>
      <c r="Q104" s="6"/>
      <c r="R104" s="17"/>
      <c r="S104" s="17"/>
      <c r="T104" s="17"/>
      <c r="U104" s="17"/>
      <c r="V104" s="17"/>
      <c r="W104" s="17"/>
      <c r="X104" s="5"/>
    </row>
    <row r="105" spans="1:24" s="3" customFormat="1" ht="9.75" customHeight="1" x14ac:dyDescent="0.25">
      <c r="A105" s="796"/>
      <c r="B105" s="830"/>
      <c r="C105" s="1020"/>
      <c r="D105" s="801"/>
      <c r="E105" s="351"/>
      <c r="F105" s="142"/>
      <c r="G105" s="143"/>
      <c r="H105" s="143"/>
      <c r="I105" s="143"/>
      <c r="J105" s="143"/>
      <c r="K105" s="143"/>
      <c r="L105" s="146"/>
      <c r="M105" s="992"/>
      <c r="P105" s="6"/>
      <c r="Q105" s="6"/>
      <c r="R105" s="17"/>
      <c r="S105" s="17"/>
      <c r="T105" s="17"/>
      <c r="U105" s="17"/>
      <c r="V105" s="17"/>
      <c r="W105" s="17"/>
      <c r="X105" s="5"/>
    </row>
    <row r="106" spans="1:24" s="3" customFormat="1" ht="9.75" customHeight="1" x14ac:dyDescent="0.25">
      <c r="A106" s="796"/>
      <c r="B106" s="830"/>
      <c r="C106" s="1020"/>
      <c r="D106" s="801"/>
      <c r="E106" s="335">
        <v>30</v>
      </c>
      <c r="F106" s="20" t="s">
        <v>257</v>
      </c>
      <c r="G106" s="260" t="s">
        <v>64</v>
      </c>
      <c r="H106" s="185"/>
      <c r="I106" s="185" t="s">
        <v>82</v>
      </c>
      <c r="J106" s="185"/>
      <c r="K106" s="343">
        <v>100</v>
      </c>
      <c r="L106" s="185">
        <v>400</v>
      </c>
      <c r="M106" s="327" t="s">
        <v>73</v>
      </c>
      <c r="P106" s="6"/>
      <c r="Q106" s="6"/>
      <c r="R106" s="17"/>
      <c r="S106" s="17"/>
      <c r="T106" s="17"/>
      <c r="U106" s="17"/>
      <c r="V106" s="17"/>
      <c r="W106" s="17"/>
      <c r="X106" s="5"/>
    </row>
    <row r="107" spans="1:24" s="3" customFormat="1" ht="9.75" customHeight="1" x14ac:dyDescent="0.25">
      <c r="A107" s="796"/>
      <c r="B107" s="830"/>
      <c r="C107" s="1020"/>
      <c r="D107" s="801"/>
      <c r="E107" s="352"/>
      <c r="F107" s="142"/>
      <c r="G107" s="143"/>
      <c r="H107" s="143"/>
      <c r="I107" s="143"/>
      <c r="J107" s="143"/>
      <c r="K107" s="143"/>
      <c r="L107" s="146"/>
      <c r="M107" s="856" t="s">
        <v>317</v>
      </c>
      <c r="P107" s="6"/>
      <c r="Q107" s="6"/>
      <c r="R107" s="17"/>
      <c r="S107" s="17"/>
      <c r="T107" s="17"/>
      <c r="U107" s="17"/>
      <c r="V107" s="17"/>
      <c r="W107" s="17"/>
      <c r="X107" s="5"/>
    </row>
    <row r="108" spans="1:24" s="3" customFormat="1" ht="9.75" customHeight="1" x14ac:dyDescent="0.25">
      <c r="A108" s="796"/>
      <c r="B108" s="830"/>
      <c r="C108" s="1020"/>
      <c r="D108" s="801"/>
      <c r="E108" s="794">
        <v>30</v>
      </c>
      <c r="F108" s="353" t="s">
        <v>244</v>
      </c>
      <c r="G108" s="178" t="s">
        <v>78</v>
      </c>
      <c r="H108" s="178"/>
      <c r="I108" s="178" t="s">
        <v>83</v>
      </c>
      <c r="J108" s="178"/>
      <c r="K108" s="320">
        <v>8</v>
      </c>
      <c r="L108" s="178">
        <v>108</v>
      </c>
      <c r="M108" s="856"/>
      <c r="P108" s="6"/>
      <c r="Q108" s="6"/>
      <c r="R108" s="17"/>
      <c r="S108" s="17"/>
      <c r="T108" s="17"/>
      <c r="U108" s="17"/>
      <c r="V108" s="17"/>
      <c r="W108" s="17"/>
      <c r="X108" s="5"/>
    </row>
    <row r="109" spans="1:24" s="3" customFormat="1" ht="9.75" customHeight="1" x14ac:dyDescent="0.25">
      <c r="A109" s="796"/>
      <c r="B109" s="830"/>
      <c r="C109" s="1020"/>
      <c r="D109" s="801"/>
      <c r="E109" s="794"/>
      <c r="F109" s="353" t="s">
        <v>245</v>
      </c>
      <c r="G109" s="181" t="s">
        <v>78</v>
      </c>
      <c r="H109" s="178"/>
      <c r="I109" s="178" t="s">
        <v>83</v>
      </c>
      <c r="J109" s="178"/>
      <c r="K109" s="199">
        <v>6</v>
      </c>
      <c r="L109" s="178">
        <v>108</v>
      </c>
      <c r="M109" s="856"/>
      <c r="P109" s="6"/>
      <c r="Q109" s="6"/>
      <c r="R109" s="17"/>
      <c r="S109" s="17"/>
      <c r="T109" s="17"/>
      <c r="U109" s="17"/>
      <c r="V109" s="17"/>
      <c r="W109" s="17"/>
      <c r="X109" s="5"/>
    </row>
    <row r="110" spans="1:24" s="3" customFormat="1" ht="9.75" customHeight="1" x14ac:dyDescent="0.25">
      <c r="A110" s="796"/>
      <c r="B110" s="830"/>
      <c r="C110" s="1020"/>
      <c r="D110" s="801"/>
      <c r="E110" s="794"/>
      <c r="F110" s="353" t="s">
        <v>246</v>
      </c>
      <c r="G110" s="181" t="s">
        <v>78</v>
      </c>
      <c r="H110" s="178"/>
      <c r="I110" s="178" t="s">
        <v>83</v>
      </c>
      <c r="J110" s="178"/>
      <c r="K110" s="199">
        <v>6</v>
      </c>
      <c r="L110" s="178">
        <v>115</v>
      </c>
      <c r="M110" s="856"/>
      <c r="P110" s="6"/>
      <c r="Q110" s="6"/>
      <c r="R110" s="17"/>
      <c r="S110" s="17"/>
      <c r="T110" s="17"/>
      <c r="U110" s="17"/>
      <c r="V110" s="17"/>
      <c r="W110" s="17"/>
      <c r="X110" s="5"/>
    </row>
    <row r="111" spans="1:24" s="3" customFormat="1" ht="9.75" customHeight="1" x14ac:dyDescent="0.25">
      <c r="A111" s="796"/>
      <c r="B111" s="830"/>
      <c r="C111" s="1020"/>
      <c r="D111" s="801"/>
      <c r="E111" s="794"/>
      <c r="F111" s="353" t="s">
        <v>247</v>
      </c>
      <c r="G111" s="178" t="s">
        <v>78</v>
      </c>
      <c r="H111" s="178"/>
      <c r="I111" s="178" t="s">
        <v>83</v>
      </c>
      <c r="J111" s="178"/>
      <c r="K111" s="199">
        <v>8</v>
      </c>
      <c r="L111" s="178">
        <v>111</v>
      </c>
      <c r="M111" s="857"/>
      <c r="N111" s="118"/>
      <c r="O111" s="118"/>
      <c r="P111" s="332"/>
      <c r="Q111" s="332"/>
      <c r="R111" s="107"/>
      <c r="S111" s="107"/>
      <c r="T111" s="17"/>
      <c r="U111" s="17"/>
      <c r="V111" s="17"/>
      <c r="W111" s="17"/>
      <c r="X111" s="5"/>
    </row>
    <row r="112" spans="1:24" s="3" customFormat="1" ht="9.75" customHeight="1" x14ac:dyDescent="0.15">
      <c r="A112" s="796"/>
      <c r="B112" s="830"/>
      <c r="C112" s="1020"/>
      <c r="D112" s="801"/>
      <c r="E112" s="794">
        <v>15</v>
      </c>
      <c r="F112" s="354"/>
      <c r="G112" s="108"/>
      <c r="H112" s="108"/>
      <c r="I112" s="114"/>
      <c r="J112" s="132"/>
      <c r="K112" s="343"/>
      <c r="L112" s="227"/>
      <c r="M112" s="355"/>
      <c r="N112" s="239"/>
      <c r="O112" s="332"/>
      <c r="P112" s="228"/>
      <c r="Q112" s="332"/>
      <c r="R112" s="120"/>
      <c r="S112" s="116"/>
      <c r="T112" s="17"/>
      <c r="U112" s="17"/>
      <c r="V112" s="17"/>
      <c r="W112" s="17"/>
      <c r="X112" s="5"/>
    </row>
    <row r="113" spans="1:20" s="3" customFormat="1" ht="9.75" customHeight="1" x14ac:dyDescent="0.15">
      <c r="A113" s="796"/>
      <c r="B113" s="830"/>
      <c r="C113" s="1020"/>
      <c r="D113" s="801"/>
      <c r="E113" s="794"/>
      <c r="F113" s="231"/>
      <c r="G113" s="108"/>
      <c r="H113" s="108"/>
      <c r="I113" s="192"/>
      <c r="J113" s="108"/>
      <c r="K113" s="321"/>
      <c r="L113" s="225"/>
      <c r="M113" s="109"/>
      <c r="N113" s="239"/>
      <c r="O113" s="332"/>
      <c r="P113" s="228"/>
      <c r="Q113" s="332"/>
      <c r="R113" s="120"/>
      <c r="S113" s="116"/>
    </row>
    <row r="114" spans="1:20" s="3" customFormat="1" ht="9.75" customHeight="1" x14ac:dyDescent="0.2">
      <c r="A114" s="796"/>
      <c r="B114" s="830"/>
      <c r="C114" s="1020"/>
      <c r="D114" s="801"/>
      <c r="E114" s="794"/>
      <c r="F114" s="396" t="s">
        <v>478</v>
      </c>
      <c r="G114" s="192" t="s">
        <v>78</v>
      </c>
      <c r="H114" s="192" t="s">
        <v>476</v>
      </c>
      <c r="I114" s="192" t="s">
        <v>82</v>
      </c>
      <c r="J114" s="566">
        <v>300</v>
      </c>
      <c r="K114" s="257">
        <v>10</v>
      </c>
      <c r="L114" s="192">
        <v>1000</v>
      </c>
      <c r="M114" s="866" t="s">
        <v>34</v>
      </c>
      <c r="N114" s="239"/>
      <c r="O114" s="332"/>
      <c r="P114" s="228"/>
      <c r="Q114" s="332"/>
      <c r="R114" s="120"/>
      <c r="S114" s="116"/>
    </row>
    <row r="115" spans="1:20" s="3" customFormat="1" ht="9.75" customHeight="1" x14ac:dyDescent="0.2">
      <c r="A115" s="796"/>
      <c r="B115" s="830"/>
      <c r="C115" s="1020"/>
      <c r="D115" s="801"/>
      <c r="E115" s="794"/>
      <c r="F115" s="396" t="s">
        <v>477</v>
      </c>
      <c r="G115" s="192" t="s">
        <v>78</v>
      </c>
      <c r="H115" s="192" t="s">
        <v>476</v>
      </c>
      <c r="I115" s="192" t="s">
        <v>82</v>
      </c>
      <c r="J115" s="566">
        <v>16</v>
      </c>
      <c r="K115" s="257">
        <v>10</v>
      </c>
      <c r="L115" s="192">
        <v>1000</v>
      </c>
      <c r="M115" s="866"/>
      <c r="N115" s="356"/>
      <c r="O115" s="332"/>
      <c r="P115" s="228"/>
      <c r="Q115" s="332"/>
      <c r="R115" s="120"/>
      <c r="S115" s="121"/>
    </row>
    <row r="116" spans="1:20" s="3" customFormat="1" ht="9.75" customHeight="1" x14ac:dyDescent="0.2">
      <c r="A116" s="796"/>
      <c r="B116" s="830"/>
      <c r="C116" s="1020"/>
      <c r="D116" s="801"/>
      <c r="E116" s="794"/>
      <c r="F116" s="396" t="s">
        <v>340</v>
      </c>
      <c r="G116" s="192" t="s">
        <v>78</v>
      </c>
      <c r="H116" s="192" t="s">
        <v>476</v>
      </c>
      <c r="I116" s="192" t="s">
        <v>82</v>
      </c>
      <c r="J116" s="181">
        <v>300</v>
      </c>
      <c r="K116" s="257">
        <v>10</v>
      </c>
      <c r="L116" s="192">
        <v>500</v>
      </c>
      <c r="M116" s="866"/>
      <c r="N116" s="239"/>
      <c r="O116" s="332"/>
      <c r="P116" s="228"/>
      <c r="Q116" s="332"/>
      <c r="R116" s="120"/>
      <c r="S116" s="116"/>
    </row>
    <row r="117" spans="1:20" s="3" customFormat="1" ht="9.75" customHeight="1" x14ac:dyDescent="0.2">
      <c r="A117" s="796"/>
      <c r="B117" s="830"/>
      <c r="C117" s="1020"/>
      <c r="D117" s="801"/>
      <c r="E117" s="794"/>
      <c r="F117" s="397" t="s">
        <v>250</v>
      </c>
      <c r="G117" s="192" t="s">
        <v>78</v>
      </c>
      <c r="H117" s="192" t="s">
        <v>476</v>
      </c>
      <c r="I117" s="192" t="s">
        <v>82</v>
      </c>
      <c r="J117" s="181">
        <v>300</v>
      </c>
      <c r="K117" s="257">
        <v>10</v>
      </c>
      <c r="L117" s="571">
        <v>400</v>
      </c>
      <c r="M117" s="866"/>
      <c r="N117" s="356"/>
      <c r="O117" s="332"/>
      <c r="P117" s="228"/>
      <c r="Q117" s="332"/>
      <c r="R117" s="120"/>
      <c r="S117" s="116"/>
    </row>
    <row r="118" spans="1:20" s="3" customFormat="1" ht="9.75" customHeight="1" x14ac:dyDescent="0.2">
      <c r="A118" s="796"/>
      <c r="B118" s="830"/>
      <c r="C118" s="1020"/>
      <c r="D118" s="801"/>
      <c r="E118" s="794"/>
      <c r="F118" s="396" t="s">
        <v>249</v>
      </c>
      <c r="G118" s="192" t="s">
        <v>78</v>
      </c>
      <c r="H118" s="192" t="s">
        <v>476</v>
      </c>
      <c r="I118" s="192" t="s">
        <v>82</v>
      </c>
      <c r="J118" s="181">
        <v>300</v>
      </c>
      <c r="K118" s="257">
        <v>10</v>
      </c>
      <c r="L118" s="571">
        <v>500</v>
      </c>
      <c r="M118" s="866"/>
      <c r="N118" s="239"/>
      <c r="O118" s="332"/>
      <c r="P118" s="228"/>
      <c r="Q118" s="332"/>
      <c r="R118" s="120"/>
      <c r="S118" s="116"/>
    </row>
    <row r="119" spans="1:20" s="3" customFormat="1" ht="9.75" customHeight="1" x14ac:dyDescent="0.2">
      <c r="A119" s="797"/>
      <c r="B119" s="831"/>
      <c r="C119" s="1021"/>
      <c r="D119" s="802"/>
      <c r="E119" s="795"/>
      <c r="F119" s="396" t="s">
        <v>236</v>
      </c>
      <c r="G119" s="192" t="s">
        <v>78</v>
      </c>
      <c r="H119" s="192" t="s">
        <v>476</v>
      </c>
      <c r="I119" s="192" t="s">
        <v>82</v>
      </c>
      <c r="J119" s="181">
        <v>160</v>
      </c>
      <c r="K119" s="257">
        <v>10</v>
      </c>
      <c r="L119" s="192">
        <v>250</v>
      </c>
      <c r="M119" s="993"/>
      <c r="N119" s="239"/>
      <c r="O119" s="332"/>
      <c r="P119" s="228"/>
      <c r="Q119" s="332"/>
      <c r="R119" s="120"/>
      <c r="S119" s="116"/>
    </row>
    <row r="120" spans="1:20" s="3" customFormat="1" ht="9.75" customHeight="1" x14ac:dyDescent="0.25">
      <c r="A120" s="910" t="s">
        <v>85</v>
      </c>
      <c r="B120" s="829" t="s">
        <v>86</v>
      </c>
      <c r="C120" s="845"/>
      <c r="D120" s="850">
        <v>30</v>
      </c>
      <c r="E120" s="793">
        <v>30</v>
      </c>
      <c r="F120" s="299"/>
      <c r="G120" s="267"/>
      <c r="H120" s="267"/>
      <c r="I120" s="177"/>
      <c r="J120" s="177"/>
      <c r="K120" s="177"/>
      <c r="L120" s="177"/>
      <c r="M120" s="177"/>
    </row>
    <row r="121" spans="1:20" s="3" customFormat="1" ht="9.75" customHeight="1" x14ac:dyDescent="0.25">
      <c r="A121" s="796"/>
      <c r="B121" s="830"/>
      <c r="C121" s="799"/>
      <c r="D121" s="801"/>
      <c r="E121" s="794"/>
      <c r="F121" s="20"/>
      <c r="G121" s="181"/>
      <c r="H121" s="180"/>
      <c r="I121" s="181"/>
      <c r="J121" s="181"/>
      <c r="K121" s="181"/>
      <c r="L121" s="181"/>
      <c r="M121" s="181"/>
    </row>
    <row r="122" spans="1:20" s="3" customFormat="1" ht="9.75" customHeight="1" x14ac:dyDescent="0.25">
      <c r="A122" s="796"/>
      <c r="B122" s="899"/>
      <c r="C122" s="799"/>
      <c r="D122" s="801"/>
      <c r="E122" s="794"/>
      <c r="F122" s="157" t="s">
        <v>208</v>
      </c>
      <c r="G122" s="260" t="s">
        <v>78</v>
      </c>
      <c r="H122" s="181"/>
      <c r="I122" s="181" t="s">
        <v>146</v>
      </c>
      <c r="J122" s="114"/>
      <c r="K122" s="192">
        <v>1.78</v>
      </c>
      <c r="L122" s="114">
        <v>20</v>
      </c>
      <c r="M122" s="860" t="s">
        <v>73</v>
      </c>
    </row>
    <row r="123" spans="1:20" s="3" customFormat="1" ht="9.75" customHeight="1" x14ac:dyDescent="0.25">
      <c r="A123" s="796"/>
      <c r="B123" s="899"/>
      <c r="C123" s="799"/>
      <c r="D123" s="801"/>
      <c r="E123" s="794"/>
      <c r="F123" s="157" t="s">
        <v>260</v>
      </c>
      <c r="G123" s="180" t="s">
        <v>78</v>
      </c>
      <c r="H123" s="199"/>
      <c r="I123" s="181" t="s">
        <v>146</v>
      </c>
      <c r="J123" s="192"/>
      <c r="K123" s="114">
        <v>1.86</v>
      </c>
      <c r="L123" s="192">
        <v>20</v>
      </c>
      <c r="M123" s="858"/>
      <c r="N123" s="118"/>
      <c r="O123" s="118"/>
      <c r="P123" s="118"/>
      <c r="Q123" s="118"/>
      <c r="R123" s="118"/>
      <c r="S123" s="118"/>
      <c r="T123" s="118"/>
    </row>
    <row r="124" spans="1:20" s="3" customFormat="1" ht="9.75" customHeight="1" x14ac:dyDescent="0.25">
      <c r="A124" s="796"/>
      <c r="B124" s="899"/>
      <c r="C124" s="799"/>
      <c r="D124" s="801"/>
      <c r="E124" s="794"/>
      <c r="F124" s="157" t="s">
        <v>261</v>
      </c>
      <c r="G124" s="180" t="s">
        <v>78</v>
      </c>
      <c r="H124" s="30"/>
      <c r="I124" s="181" t="s">
        <v>146</v>
      </c>
      <c r="J124" s="192"/>
      <c r="K124" s="193">
        <v>2.15</v>
      </c>
      <c r="L124" s="192">
        <v>10</v>
      </c>
      <c r="M124" s="859"/>
      <c r="N124" s="359"/>
      <c r="O124" s="332"/>
      <c r="P124" s="332"/>
      <c r="Q124" s="332"/>
      <c r="R124" s="122"/>
      <c r="S124" s="107"/>
      <c r="T124" s="120"/>
    </row>
    <row r="125" spans="1:20" s="3" customFormat="1" ht="9.75" customHeight="1" x14ac:dyDescent="0.25">
      <c r="A125" s="797"/>
      <c r="B125" s="831"/>
      <c r="C125" s="800"/>
      <c r="D125" s="802"/>
      <c r="E125" s="795"/>
      <c r="F125" s="20"/>
      <c r="G125" s="187"/>
      <c r="H125" s="260"/>
      <c r="I125" s="263"/>
      <c r="J125" s="114"/>
      <c r="K125" s="198"/>
      <c r="L125" s="114"/>
      <c r="M125" s="185"/>
      <c r="N125" s="239"/>
      <c r="O125" s="332"/>
      <c r="P125" s="332"/>
      <c r="Q125" s="332"/>
      <c r="R125" s="107"/>
      <c r="S125" s="107"/>
      <c r="T125" s="120"/>
    </row>
    <row r="126" spans="1:20" s="3" customFormat="1" ht="9.75" customHeight="1" x14ac:dyDescent="0.25">
      <c r="A126" s="910" t="s">
        <v>89</v>
      </c>
      <c r="B126" s="829" t="s">
        <v>90</v>
      </c>
      <c r="C126" s="845"/>
      <c r="D126" s="850">
        <v>30</v>
      </c>
      <c r="E126" s="793">
        <v>30</v>
      </c>
      <c r="F126" s="24" t="s">
        <v>91</v>
      </c>
      <c r="G126" s="189" t="s">
        <v>64</v>
      </c>
      <c r="H126" s="177"/>
      <c r="I126" s="189" t="s">
        <v>83</v>
      </c>
      <c r="J126" s="190"/>
      <c r="K126" s="192">
        <v>1.2</v>
      </c>
      <c r="L126" s="190">
        <v>10</v>
      </c>
      <c r="M126" s="863" t="s">
        <v>88</v>
      </c>
      <c r="N126" s="239"/>
      <c r="O126" s="332"/>
      <c r="P126" s="332"/>
      <c r="Q126" s="332"/>
      <c r="R126" s="107"/>
      <c r="S126" s="107"/>
      <c r="T126" s="107"/>
    </row>
    <row r="127" spans="1:20" s="3" customFormat="1" ht="9.75" customHeight="1" x14ac:dyDescent="0.25">
      <c r="A127" s="796"/>
      <c r="B127" s="830"/>
      <c r="C127" s="799"/>
      <c r="D127" s="801"/>
      <c r="E127" s="794"/>
      <c r="F127" s="3" t="s">
        <v>298</v>
      </c>
      <c r="G127" s="181" t="s">
        <v>64</v>
      </c>
      <c r="H127" s="181"/>
      <c r="I127" s="261" t="s">
        <v>83</v>
      </c>
      <c r="J127" s="192"/>
      <c r="K127" s="192">
        <v>0.8</v>
      </c>
      <c r="L127" s="192">
        <v>10</v>
      </c>
      <c r="M127" s="858"/>
      <c r="N127" s="239"/>
      <c r="O127" s="332"/>
      <c r="P127" s="332"/>
      <c r="Q127" s="332"/>
      <c r="R127" s="107"/>
      <c r="S127" s="123"/>
      <c r="T127" s="124"/>
    </row>
    <row r="128" spans="1:20" s="3" customFormat="1" ht="9.75" customHeight="1" x14ac:dyDescent="0.25">
      <c r="A128" s="796"/>
      <c r="B128" s="830"/>
      <c r="C128" s="799"/>
      <c r="D128" s="801"/>
      <c r="E128" s="794"/>
      <c r="F128" s="24" t="s">
        <v>297</v>
      </c>
      <c r="G128" s="261" t="s">
        <v>64</v>
      </c>
      <c r="H128" s="181"/>
      <c r="I128" s="261" t="s">
        <v>83</v>
      </c>
      <c r="J128" s="192"/>
      <c r="K128" s="192">
        <v>1.1000000000000001</v>
      </c>
      <c r="L128" s="192">
        <v>10</v>
      </c>
      <c r="M128" s="858"/>
      <c r="N128" s="239"/>
      <c r="O128" s="332"/>
      <c r="P128" s="332"/>
      <c r="Q128" s="332"/>
      <c r="R128" s="107"/>
      <c r="S128" s="123"/>
      <c r="T128" s="120"/>
    </row>
    <row r="129" spans="1:20" s="3" customFormat="1" ht="9.75" customHeight="1" x14ac:dyDescent="0.25">
      <c r="A129" s="796"/>
      <c r="B129" s="830"/>
      <c r="C129" s="799"/>
      <c r="D129" s="801"/>
      <c r="E129" s="794"/>
      <c r="F129" s="24" t="s">
        <v>93</v>
      </c>
      <c r="G129" s="261" t="s">
        <v>64</v>
      </c>
      <c r="H129" s="181"/>
      <c r="I129" s="261" t="s">
        <v>83</v>
      </c>
      <c r="J129" s="192"/>
      <c r="K129" s="192">
        <v>1.2</v>
      </c>
      <c r="L129" s="192">
        <v>10</v>
      </c>
      <c r="M129" s="858"/>
      <c r="N129" s="239"/>
      <c r="O129" s="332"/>
      <c r="P129" s="332"/>
      <c r="Q129" s="332"/>
      <c r="R129" s="107"/>
      <c r="S129" s="107"/>
      <c r="T129" s="107"/>
    </row>
    <row r="130" spans="1:20" s="3" customFormat="1" ht="9.75" customHeight="1" x14ac:dyDescent="0.25">
      <c r="A130" s="796"/>
      <c r="B130" s="830"/>
      <c r="C130" s="799"/>
      <c r="D130" s="801"/>
      <c r="E130" s="794"/>
      <c r="F130" s="24" t="s">
        <v>92</v>
      </c>
      <c r="G130" s="261" t="s">
        <v>64</v>
      </c>
      <c r="H130" s="181"/>
      <c r="I130" s="181" t="s">
        <v>83</v>
      </c>
      <c r="J130" s="192"/>
      <c r="K130" s="194">
        <v>1.4</v>
      </c>
      <c r="L130" s="192">
        <v>10</v>
      </c>
      <c r="M130" s="858"/>
      <c r="N130" s="239"/>
      <c r="O130" s="332"/>
      <c r="P130" s="332"/>
      <c r="Q130" s="332"/>
      <c r="R130" s="107"/>
      <c r="S130" s="107"/>
      <c r="T130" s="107"/>
    </row>
    <row r="131" spans="1:20" s="3" customFormat="1" ht="9.75" customHeight="1" x14ac:dyDescent="0.25">
      <c r="A131" s="796"/>
      <c r="B131" s="831"/>
      <c r="C131" s="800"/>
      <c r="D131" s="802"/>
      <c r="E131" s="795"/>
      <c r="F131" s="3" t="s">
        <v>219</v>
      </c>
      <c r="G131" s="187" t="s">
        <v>64</v>
      </c>
      <c r="H131" s="263"/>
      <c r="I131" s="181" t="s">
        <v>83</v>
      </c>
      <c r="J131" s="264"/>
      <c r="K131" s="360">
        <v>1</v>
      </c>
      <c r="L131" s="358">
        <v>50</v>
      </c>
      <c r="M131" s="864"/>
      <c r="N131" s="118"/>
      <c r="O131" s="118"/>
      <c r="P131" s="118"/>
      <c r="Q131" s="118"/>
      <c r="R131" s="118"/>
      <c r="S131" s="118"/>
      <c r="T131" s="118"/>
    </row>
    <row r="132" spans="1:20" s="3" customFormat="1" ht="9.75" customHeight="1" x14ac:dyDescent="0.25">
      <c r="A132" s="796"/>
      <c r="B132" s="829" t="s">
        <v>147</v>
      </c>
      <c r="C132" s="845"/>
      <c r="D132" s="850">
        <v>15</v>
      </c>
      <c r="E132" s="329"/>
      <c r="F132" s="156"/>
      <c r="G132" s="267"/>
      <c r="H132" s="267"/>
      <c r="I132" s="177"/>
      <c r="J132" s="190"/>
      <c r="K132" s="190"/>
      <c r="L132" s="190"/>
      <c r="M132" s="177"/>
    </row>
    <row r="133" spans="1:20" s="3" customFormat="1" ht="9.75" customHeight="1" x14ac:dyDescent="0.25">
      <c r="A133" s="796"/>
      <c r="B133" s="830"/>
      <c r="C133" s="799"/>
      <c r="D133" s="801"/>
      <c r="E133" s="794">
        <v>15</v>
      </c>
      <c r="F133" s="24" t="s">
        <v>148</v>
      </c>
      <c r="G133" s="199" t="s">
        <v>129</v>
      </c>
      <c r="H133" s="199"/>
      <c r="I133" s="178" t="s">
        <v>149</v>
      </c>
      <c r="J133" s="108"/>
      <c r="K133" s="332">
        <v>15</v>
      </c>
      <c r="L133" s="108">
        <v>200</v>
      </c>
      <c r="M133" s="860" t="s">
        <v>34</v>
      </c>
    </row>
    <row r="134" spans="1:20" s="3" customFormat="1" ht="9.75" customHeight="1" x14ac:dyDescent="0.25">
      <c r="A134" s="796"/>
      <c r="B134" s="830"/>
      <c r="C134" s="799"/>
      <c r="D134" s="801"/>
      <c r="E134" s="794"/>
      <c r="F134" s="24" t="s">
        <v>150</v>
      </c>
      <c r="G134" s="30" t="s">
        <v>129</v>
      </c>
      <c r="H134" s="30"/>
      <c r="I134" s="178" t="s">
        <v>149</v>
      </c>
      <c r="J134" s="192"/>
      <c r="K134" s="192">
        <v>10</v>
      </c>
      <c r="L134" s="192">
        <v>100</v>
      </c>
      <c r="M134" s="858"/>
    </row>
    <row r="135" spans="1:20" s="3" customFormat="1" ht="9.75" customHeight="1" x14ac:dyDescent="0.25">
      <c r="A135" s="796"/>
      <c r="B135" s="830"/>
      <c r="C135" s="799"/>
      <c r="D135" s="801"/>
      <c r="E135" s="794"/>
      <c r="F135" s="24" t="s">
        <v>151</v>
      </c>
      <c r="G135" s="30" t="s">
        <v>129</v>
      </c>
      <c r="H135" s="30"/>
      <c r="I135" s="178" t="s">
        <v>149</v>
      </c>
      <c r="J135" s="192"/>
      <c r="K135" s="192">
        <v>20</v>
      </c>
      <c r="L135" s="192">
        <v>50</v>
      </c>
      <c r="M135" s="859"/>
    </row>
    <row r="136" spans="1:20" s="3" customFormat="1" ht="9.75" customHeight="1" x14ac:dyDescent="0.25">
      <c r="A136" s="797"/>
      <c r="B136" s="831"/>
      <c r="C136" s="800"/>
      <c r="D136" s="802"/>
      <c r="E136" s="248"/>
      <c r="F136" s="336"/>
      <c r="G136" s="347"/>
      <c r="H136" s="260"/>
      <c r="I136" s="263"/>
      <c r="J136" s="198"/>
      <c r="K136" s="198"/>
      <c r="L136" s="198"/>
      <c r="M136" s="187"/>
    </row>
    <row r="137" spans="1:20" s="3" customFormat="1" ht="9.75" customHeight="1" x14ac:dyDescent="0.25">
      <c r="A137" s="910" t="s">
        <v>96</v>
      </c>
      <c r="B137" s="829" t="s">
        <v>97</v>
      </c>
      <c r="C137" s="845"/>
      <c r="D137" s="850">
        <v>15</v>
      </c>
      <c r="E137" s="793">
        <v>15</v>
      </c>
      <c r="F137" s="24" t="s">
        <v>152</v>
      </c>
      <c r="G137" s="30" t="s">
        <v>161</v>
      </c>
      <c r="H137" s="177"/>
      <c r="I137" s="178" t="s">
        <v>84</v>
      </c>
      <c r="J137" s="108"/>
      <c r="K137" s="108">
        <v>4.87</v>
      </c>
      <c r="L137" s="114">
        <v>10</v>
      </c>
      <c r="M137" s="863" t="s">
        <v>88</v>
      </c>
    </row>
    <row r="138" spans="1:20" s="3" customFormat="1" ht="9.75" customHeight="1" x14ac:dyDescent="0.25">
      <c r="A138" s="796"/>
      <c r="B138" s="830"/>
      <c r="C138" s="799"/>
      <c r="D138" s="801"/>
      <c r="E138" s="794"/>
      <c r="F138" s="24" t="s">
        <v>153</v>
      </c>
      <c r="G138" s="30" t="s">
        <v>161</v>
      </c>
      <c r="H138" s="178"/>
      <c r="I138" s="178" t="s">
        <v>84</v>
      </c>
      <c r="J138" s="108"/>
      <c r="K138" s="108">
        <v>3.38</v>
      </c>
      <c r="L138" s="193">
        <v>10</v>
      </c>
      <c r="M138" s="858"/>
    </row>
    <row r="139" spans="1:20" s="3" customFormat="1" ht="9.75" customHeight="1" x14ac:dyDescent="0.25">
      <c r="A139" s="796"/>
      <c r="B139" s="830"/>
      <c r="C139" s="799"/>
      <c r="D139" s="801"/>
      <c r="E139" s="794"/>
      <c r="F139" s="24" t="s">
        <v>154</v>
      </c>
      <c r="G139" s="30" t="s">
        <v>161</v>
      </c>
      <c r="H139" s="181"/>
      <c r="I139" s="178" t="s">
        <v>84</v>
      </c>
      <c r="J139" s="275"/>
      <c r="K139" s="361">
        <v>3.8</v>
      </c>
      <c r="L139" s="192">
        <v>10</v>
      </c>
      <c r="M139" s="858"/>
    </row>
    <row r="140" spans="1:20" s="3" customFormat="1" ht="9.75" customHeight="1" x14ac:dyDescent="0.25">
      <c r="A140" s="796"/>
      <c r="B140" s="830"/>
      <c r="C140" s="799"/>
      <c r="D140" s="801"/>
      <c r="E140" s="794"/>
      <c r="F140" s="24" t="s">
        <v>302</v>
      </c>
      <c r="G140" s="30" t="s">
        <v>161</v>
      </c>
      <c r="H140" s="181"/>
      <c r="I140" s="178" t="s">
        <v>84</v>
      </c>
      <c r="J140" s="192"/>
      <c r="K140" s="108">
        <v>6.61</v>
      </c>
      <c r="L140" s="192">
        <v>10</v>
      </c>
      <c r="M140" s="858"/>
    </row>
    <row r="141" spans="1:20" s="3" customFormat="1" ht="9.75" customHeight="1" x14ac:dyDescent="0.25">
      <c r="A141" s="797"/>
      <c r="B141" s="831"/>
      <c r="C141" s="800"/>
      <c r="D141" s="801"/>
      <c r="E141" s="795"/>
      <c r="F141" s="24" t="s">
        <v>155</v>
      </c>
      <c r="G141" s="30" t="s">
        <v>161</v>
      </c>
      <c r="H141" s="263"/>
      <c r="I141" s="178" t="s">
        <v>84</v>
      </c>
      <c r="J141" s="264"/>
      <c r="K141" s="108">
        <v>3.53</v>
      </c>
      <c r="L141" s="108">
        <v>10</v>
      </c>
      <c r="M141" s="864"/>
    </row>
    <row r="142" spans="1:20" s="3" customFormat="1" ht="9.75" customHeight="1" x14ac:dyDescent="0.25">
      <c r="A142" s="1022" t="s">
        <v>98</v>
      </c>
      <c r="B142" s="1024" t="s">
        <v>99</v>
      </c>
      <c r="C142" s="848"/>
      <c r="D142" s="850">
        <v>30</v>
      </c>
      <c r="E142" s="349"/>
      <c r="F142" s="299"/>
      <c r="G142" s="267"/>
      <c r="H142" s="267"/>
      <c r="I142" s="177"/>
      <c r="J142" s="330"/>
      <c r="K142" s="190"/>
      <c r="L142" s="190"/>
      <c r="M142" s="271"/>
    </row>
    <row r="143" spans="1:20" s="3" customFormat="1" ht="9.75" customHeight="1" x14ac:dyDescent="0.25">
      <c r="A143" s="1029"/>
      <c r="B143" s="1030"/>
      <c r="C143" s="849"/>
      <c r="D143" s="801"/>
      <c r="E143" s="335"/>
      <c r="F143" s="278"/>
      <c r="G143" s="199"/>
      <c r="H143" s="199"/>
      <c r="I143" s="178"/>
      <c r="J143" s="108"/>
      <c r="K143" s="108"/>
      <c r="L143" s="108"/>
      <c r="M143" s="178"/>
    </row>
    <row r="144" spans="1:20" s="3" customFormat="1" ht="9.75" customHeight="1" x14ac:dyDescent="0.25">
      <c r="A144" s="1029"/>
      <c r="B144" s="1030"/>
      <c r="C144" s="849"/>
      <c r="D144" s="801"/>
      <c r="E144" s="335">
        <v>10</v>
      </c>
      <c r="F144" s="157" t="s">
        <v>308</v>
      </c>
      <c r="G144" s="207" t="s">
        <v>64</v>
      </c>
      <c r="H144" s="199"/>
      <c r="I144" s="199" t="s">
        <v>82</v>
      </c>
      <c r="J144" s="108"/>
      <c r="K144" s="275" t="s">
        <v>222</v>
      </c>
      <c r="L144" s="108">
        <v>10</v>
      </c>
      <c r="M144" s="860" t="s">
        <v>73</v>
      </c>
    </row>
    <row r="145" spans="1:13" s="3" customFormat="1" ht="9.75" customHeight="1" x14ac:dyDescent="0.25">
      <c r="A145" s="1029"/>
      <c r="B145" s="1030"/>
      <c r="C145" s="849"/>
      <c r="D145" s="801"/>
      <c r="E145" s="335">
        <v>10</v>
      </c>
      <c r="F145" s="157" t="s">
        <v>309</v>
      </c>
      <c r="G145" s="207" t="s">
        <v>64</v>
      </c>
      <c r="H145" s="199"/>
      <c r="I145" s="178" t="s">
        <v>82</v>
      </c>
      <c r="J145" s="275"/>
      <c r="K145" s="192" t="s">
        <v>222</v>
      </c>
      <c r="L145" s="108">
        <v>10</v>
      </c>
      <c r="M145" s="858"/>
    </row>
    <row r="146" spans="1:13" s="3" customFormat="1" ht="9.75" customHeight="1" x14ac:dyDescent="0.25">
      <c r="A146" s="1029"/>
      <c r="B146" s="1025"/>
      <c r="C146" s="962"/>
      <c r="D146" s="802"/>
      <c r="E146" s="345">
        <v>10</v>
      </c>
      <c r="F146" s="353" t="s">
        <v>310</v>
      </c>
      <c r="G146" s="282" t="s">
        <v>64</v>
      </c>
      <c r="H146" s="282"/>
      <c r="I146" s="187" t="s">
        <v>82</v>
      </c>
      <c r="J146" s="362"/>
      <c r="K146" s="198">
        <v>0.4</v>
      </c>
      <c r="L146" s="198">
        <v>5</v>
      </c>
      <c r="M146" s="864"/>
    </row>
    <row r="147" spans="1:13" s="3" customFormat="1" ht="14.25" customHeight="1" x14ac:dyDescent="0.25">
      <c r="A147" s="1022" t="s">
        <v>100</v>
      </c>
      <c r="B147" s="1024" t="s">
        <v>101</v>
      </c>
      <c r="C147" s="363"/>
      <c r="D147" s="311">
        <v>10</v>
      </c>
      <c r="E147" s="314">
        <v>10</v>
      </c>
      <c r="F147" s="277" t="s">
        <v>311</v>
      </c>
      <c r="G147" s="199" t="s">
        <v>78</v>
      </c>
      <c r="H147" s="199"/>
      <c r="I147" s="178" t="s">
        <v>95</v>
      </c>
      <c r="J147" s="108"/>
      <c r="K147" s="108">
        <v>5</v>
      </c>
      <c r="L147" s="108">
        <v>15</v>
      </c>
      <c r="M147" s="253" t="s">
        <v>34</v>
      </c>
    </row>
    <row r="148" spans="1:13" s="3" customFormat="1" ht="12" customHeight="1" x14ac:dyDescent="0.25">
      <c r="A148" s="1023"/>
      <c r="B148" s="1025"/>
      <c r="C148" s="364"/>
      <c r="D148" s="248"/>
      <c r="E148" s="315"/>
      <c r="F148" s="280"/>
      <c r="G148" s="187"/>
      <c r="H148" s="30"/>
      <c r="I148" s="178"/>
      <c r="J148" s="265"/>
      <c r="K148" s="192"/>
      <c r="L148" s="192"/>
      <c r="M148" s="253"/>
    </row>
    <row r="149" spans="1:13" s="3" customFormat="1" ht="29.25" customHeight="1" x14ac:dyDescent="0.25">
      <c r="A149" s="897" t="s">
        <v>15</v>
      </c>
      <c r="B149" s="1026"/>
      <c r="C149" s="941" t="s">
        <v>9</v>
      </c>
      <c r="D149" s="942"/>
      <c r="E149" s="365"/>
      <c r="F149" s="841" t="s">
        <v>16</v>
      </c>
      <c r="G149" s="841" t="s">
        <v>17</v>
      </c>
      <c r="H149" s="840" t="s">
        <v>18</v>
      </c>
      <c r="I149" s="840" t="s">
        <v>19</v>
      </c>
      <c r="J149" s="840" t="s">
        <v>20</v>
      </c>
      <c r="K149" s="840" t="s">
        <v>21</v>
      </c>
      <c r="L149" s="840" t="s">
        <v>22</v>
      </c>
      <c r="M149" s="840" t="s">
        <v>23</v>
      </c>
    </row>
    <row r="150" spans="1:13" s="3" customFormat="1" ht="21" customHeight="1" thickBot="1" x14ac:dyDescent="0.3">
      <c r="A150" s="1027"/>
      <c r="B150" s="1028"/>
      <c r="C150" s="366" t="s">
        <v>27</v>
      </c>
      <c r="D150" s="313" t="s">
        <v>14</v>
      </c>
      <c r="E150" s="367"/>
      <c r="F150" s="842"/>
      <c r="G150" s="841"/>
      <c r="H150" s="842"/>
      <c r="I150" s="842"/>
      <c r="J150" s="842"/>
      <c r="K150" s="842"/>
      <c r="L150" s="842"/>
      <c r="M150" s="842"/>
    </row>
    <row r="151" spans="1:13" s="3" customFormat="1" ht="12" customHeight="1" thickBot="1" x14ac:dyDescent="0.3">
      <c r="A151" s="1016" t="s">
        <v>105</v>
      </c>
      <c r="B151" s="1017"/>
      <c r="C151" s="285">
        <f>(C7*0.04%)*0.1</f>
        <v>33.06288</v>
      </c>
      <c r="D151" s="215">
        <v>60</v>
      </c>
      <c r="E151" s="215"/>
      <c r="F151" s="368"/>
      <c r="G151" s="368"/>
      <c r="H151" s="369"/>
      <c r="I151" s="369"/>
      <c r="J151" s="369"/>
      <c r="K151" s="369"/>
      <c r="L151" s="369"/>
      <c r="M151" s="369"/>
    </row>
    <row r="152" spans="1:13" s="3" customFormat="1" ht="9.75" customHeight="1" x14ac:dyDescent="0.25">
      <c r="A152" s="910" t="s">
        <v>106</v>
      </c>
      <c r="B152" s="829" t="s">
        <v>107</v>
      </c>
      <c r="C152" s="799"/>
      <c r="D152" s="850">
        <v>20</v>
      </c>
      <c r="E152" s="329"/>
      <c r="F152" s="202"/>
      <c r="G152" s="189"/>
      <c r="H152" s="178"/>
      <c r="I152" s="207"/>
      <c r="J152" s="178"/>
      <c r="K152" s="207"/>
      <c r="L152" s="178"/>
      <c r="M152" s="177"/>
    </row>
    <row r="153" spans="1:13" s="3" customFormat="1" ht="9.75" customHeight="1" x14ac:dyDescent="0.25">
      <c r="A153" s="796"/>
      <c r="B153" s="830"/>
      <c r="C153" s="799"/>
      <c r="D153" s="801"/>
      <c r="E153" s="311"/>
      <c r="F153" s="183"/>
      <c r="G153" s="261"/>
      <c r="H153" s="181"/>
      <c r="I153" s="261"/>
      <c r="J153" s="181"/>
      <c r="K153" s="265"/>
      <c r="L153" s="192"/>
      <c r="M153" s="181"/>
    </row>
    <row r="154" spans="1:13" s="3" customFormat="1" ht="9.75" customHeight="1" x14ac:dyDescent="0.2">
      <c r="A154" s="796"/>
      <c r="B154" s="830"/>
      <c r="C154" s="799"/>
      <c r="D154" s="801"/>
      <c r="E154" s="311"/>
      <c r="F154" s="370" t="s">
        <v>108</v>
      </c>
      <c r="G154" s="181" t="s">
        <v>129</v>
      </c>
      <c r="H154" s="178"/>
      <c r="I154" s="181" t="s">
        <v>95</v>
      </c>
      <c r="J154" s="181"/>
      <c r="K154" s="192">
        <v>10</v>
      </c>
      <c r="L154" s="192">
        <v>25</v>
      </c>
      <c r="M154" s="860" t="s">
        <v>34</v>
      </c>
    </row>
    <row r="155" spans="1:13" s="3" customFormat="1" ht="9.75" customHeight="1" x14ac:dyDescent="0.2">
      <c r="A155" s="796"/>
      <c r="B155" s="899"/>
      <c r="C155" s="799"/>
      <c r="D155" s="801"/>
      <c r="E155" s="311"/>
      <c r="F155" s="370" t="s">
        <v>347</v>
      </c>
      <c r="G155" s="181" t="s">
        <v>129</v>
      </c>
      <c r="H155" s="181"/>
      <c r="I155" s="181" t="s">
        <v>95</v>
      </c>
      <c r="J155" s="181"/>
      <c r="K155" s="192">
        <v>10</v>
      </c>
      <c r="L155" s="192">
        <v>25</v>
      </c>
      <c r="M155" s="858"/>
    </row>
    <row r="156" spans="1:13" s="3" customFormat="1" ht="9.75" customHeight="1" x14ac:dyDescent="0.2">
      <c r="A156" s="796"/>
      <c r="B156" s="899"/>
      <c r="C156" s="799"/>
      <c r="D156" s="801"/>
      <c r="E156" s="311"/>
      <c r="F156" s="370" t="s">
        <v>349</v>
      </c>
      <c r="G156" s="181" t="s">
        <v>129</v>
      </c>
      <c r="H156" s="185"/>
      <c r="I156" s="181" t="s">
        <v>95</v>
      </c>
      <c r="J156" s="181"/>
      <c r="K156" s="192">
        <v>10</v>
      </c>
      <c r="L156" s="192">
        <v>25</v>
      </c>
      <c r="M156" s="858"/>
    </row>
    <row r="157" spans="1:13" s="3" customFormat="1" ht="9.75" customHeight="1" x14ac:dyDescent="0.2">
      <c r="A157" s="796"/>
      <c r="B157" s="899"/>
      <c r="C157" s="799"/>
      <c r="D157" s="801"/>
      <c r="E157" s="311"/>
      <c r="F157" s="370" t="s">
        <v>109</v>
      </c>
      <c r="G157" s="181" t="s">
        <v>129</v>
      </c>
      <c r="H157" s="181"/>
      <c r="I157" s="181" t="s">
        <v>95</v>
      </c>
      <c r="J157" s="181"/>
      <c r="K157" s="192">
        <v>10</v>
      </c>
      <c r="L157" s="192">
        <v>20</v>
      </c>
      <c r="M157" s="858"/>
    </row>
    <row r="158" spans="1:13" s="3" customFormat="1" ht="9.75" customHeight="1" x14ac:dyDescent="0.2">
      <c r="A158" s="796"/>
      <c r="B158" s="899"/>
      <c r="C158" s="799"/>
      <c r="D158" s="801"/>
      <c r="E158" s="311"/>
      <c r="F158" s="370" t="s">
        <v>110</v>
      </c>
      <c r="G158" s="181" t="s">
        <v>129</v>
      </c>
      <c r="H158" s="181"/>
      <c r="I158" s="181" t="s">
        <v>95</v>
      </c>
      <c r="J158" s="181"/>
      <c r="K158" s="192">
        <v>5</v>
      </c>
      <c r="L158" s="192">
        <v>200</v>
      </c>
      <c r="M158" s="858"/>
    </row>
    <row r="159" spans="1:13" s="3" customFormat="1" ht="9.75" customHeight="1" x14ac:dyDescent="0.2">
      <c r="A159" s="796"/>
      <c r="B159" s="899"/>
      <c r="C159" s="799"/>
      <c r="D159" s="801"/>
      <c r="E159" s="311"/>
      <c r="F159" s="370" t="s">
        <v>111</v>
      </c>
      <c r="G159" s="181" t="s">
        <v>129</v>
      </c>
      <c r="H159" s="181"/>
      <c r="I159" s="181" t="s">
        <v>95</v>
      </c>
      <c r="J159" s="181"/>
      <c r="K159" s="192">
        <v>10</v>
      </c>
      <c r="L159" s="192">
        <v>1000</v>
      </c>
      <c r="M159" s="858"/>
    </row>
    <row r="160" spans="1:13" s="3" customFormat="1" ht="9.75" customHeight="1" x14ac:dyDescent="0.2">
      <c r="A160" s="796"/>
      <c r="B160" s="899"/>
      <c r="C160" s="799"/>
      <c r="D160" s="801"/>
      <c r="E160" s="311"/>
      <c r="F160" s="370" t="s">
        <v>112</v>
      </c>
      <c r="G160" s="181" t="s">
        <v>129</v>
      </c>
      <c r="H160" s="181"/>
      <c r="I160" s="181" t="s">
        <v>95</v>
      </c>
      <c r="J160" s="181"/>
      <c r="K160" s="192">
        <v>10</v>
      </c>
      <c r="L160" s="192">
        <v>200</v>
      </c>
      <c r="M160" s="858"/>
    </row>
    <row r="161" spans="1:15" s="3" customFormat="1" ht="9.75" customHeight="1" x14ac:dyDescent="0.2">
      <c r="A161" s="796"/>
      <c r="B161" s="899"/>
      <c r="C161" s="799"/>
      <c r="D161" s="801"/>
      <c r="E161" s="311"/>
      <c r="F161" s="370" t="s">
        <v>113</v>
      </c>
      <c r="G161" s="181" t="s">
        <v>129</v>
      </c>
      <c r="H161" s="181"/>
      <c r="I161" s="181" t="s">
        <v>95</v>
      </c>
      <c r="J161" s="181"/>
      <c r="K161" s="192">
        <v>10</v>
      </c>
      <c r="L161" s="192">
        <v>50</v>
      </c>
      <c r="M161" s="858"/>
    </row>
    <row r="162" spans="1:15" s="3" customFormat="1" ht="9.75" customHeight="1" x14ac:dyDescent="0.2">
      <c r="A162" s="796"/>
      <c r="B162" s="899"/>
      <c r="C162" s="799"/>
      <c r="D162" s="801"/>
      <c r="E162" s="311"/>
      <c r="F162" s="370" t="s">
        <v>114</v>
      </c>
      <c r="G162" s="181" t="s">
        <v>129</v>
      </c>
      <c r="H162" s="181"/>
      <c r="I162" s="181" t="s">
        <v>95</v>
      </c>
      <c r="J162" s="181"/>
      <c r="K162" s="192">
        <v>10</v>
      </c>
      <c r="L162" s="192">
        <v>200</v>
      </c>
      <c r="M162" s="858"/>
      <c r="O162" s="5"/>
    </row>
    <row r="163" spans="1:15" s="3" customFormat="1" ht="9.75" customHeight="1" x14ac:dyDescent="0.2">
      <c r="A163" s="796"/>
      <c r="B163" s="899"/>
      <c r="C163" s="799"/>
      <c r="D163" s="801"/>
      <c r="E163" s="311"/>
      <c r="F163" s="370" t="s">
        <v>156</v>
      </c>
      <c r="G163" s="181" t="s">
        <v>129</v>
      </c>
      <c r="H163" s="181"/>
      <c r="I163" s="181" t="s">
        <v>95</v>
      </c>
      <c r="J163" s="181"/>
      <c r="K163" s="192">
        <v>10</v>
      </c>
      <c r="L163" s="192">
        <v>200</v>
      </c>
      <c r="M163" s="858"/>
    </row>
    <row r="164" spans="1:15" s="3" customFormat="1" ht="9.75" customHeight="1" x14ac:dyDescent="0.2">
      <c r="A164" s="796"/>
      <c r="B164" s="899"/>
      <c r="C164" s="799"/>
      <c r="D164" s="801"/>
      <c r="E164" s="311"/>
      <c r="F164" s="370" t="s">
        <v>116</v>
      </c>
      <c r="G164" s="181" t="s">
        <v>129</v>
      </c>
      <c r="H164" s="181"/>
      <c r="I164" s="181" t="s">
        <v>95</v>
      </c>
      <c r="J164" s="181"/>
      <c r="K164" s="192">
        <v>10</v>
      </c>
      <c r="L164" s="192">
        <v>50</v>
      </c>
      <c r="M164" s="858"/>
    </row>
    <row r="165" spans="1:15" s="3" customFormat="1" ht="9.75" customHeight="1" x14ac:dyDescent="0.2">
      <c r="A165" s="796"/>
      <c r="B165" s="899"/>
      <c r="C165" s="799"/>
      <c r="D165" s="801"/>
      <c r="E165" s="311"/>
      <c r="F165" s="370" t="s">
        <v>117</v>
      </c>
      <c r="G165" s="181" t="s">
        <v>129</v>
      </c>
      <c r="H165" s="181"/>
      <c r="I165" s="181" t="s">
        <v>95</v>
      </c>
      <c r="J165" s="181"/>
      <c r="K165" s="192">
        <v>10</v>
      </c>
      <c r="L165" s="192">
        <v>50</v>
      </c>
      <c r="M165" s="858"/>
    </row>
    <row r="166" spans="1:15" s="3" customFormat="1" ht="9.75" customHeight="1" x14ac:dyDescent="0.2">
      <c r="A166" s="796"/>
      <c r="B166" s="899"/>
      <c r="C166" s="799"/>
      <c r="D166" s="801"/>
      <c r="E166" s="311"/>
      <c r="F166" s="370" t="s">
        <v>118</v>
      </c>
      <c r="G166" s="181" t="s">
        <v>129</v>
      </c>
      <c r="H166" s="181"/>
      <c r="I166" s="181" t="s">
        <v>95</v>
      </c>
      <c r="J166" s="181"/>
      <c r="K166" s="192">
        <v>10</v>
      </c>
      <c r="L166" s="192">
        <v>50</v>
      </c>
      <c r="M166" s="858"/>
    </row>
    <row r="167" spans="1:15" s="3" customFormat="1" ht="9.75" customHeight="1" x14ac:dyDescent="0.2">
      <c r="A167" s="796"/>
      <c r="B167" s="830"/>
      <c r="C167" s="799"/>
      <c r="D167" s="801"/>
      <c r="E167" s="311"/>
      <c r="F167" s="370" t="s">
        <v>119</v>
      </c>
      <c r="G167" s="181" t="s">
        <v>129</v>
      </c>
      <c r="H167" s="181"/>
      <c r="I167" s="181" t="s">
        <v>95</v>
      </c>
      <c r="J167" s="181"/>
      <c r="K167" s="192">
        <v>50</v>
      </c>
      <c r="L167" s="192">
        <v>200</v>
      </c>
      <c r="M167" s="858"/>
    </row>
    <row r="168" spans="1:15" s="3" customFormat="1" ht="9.75" customHeight="1" x14ac:dyDescent="0.2">
      <c r="A168" s="796"/>
      <c r="B168" s="830"/>
      <c r="C168" s="799"/>
      <c r="D168" s="801"/>
      <c r="E168" s="311"/>
      <c r="F168" s="370" t="s">
        <v>120</v>
      </c>
      <c r="G168" s="181" t="s">
        <v>129</v>
      </c>
      <c r="H168" s="181"/>
      <c r="I168" s="181" t="s">
        <v>95</v>
      </c>
      <c r="J168" s="181"/>
      <c r="K168" s="192">
        <v>50</v>
      </c>
      <c r="L168" s="192">
        <v>200</v>
      </c>
      <c r="M168" s="858"/>
    </row>
    <row r="169" spans="1:15" s="3" customFormat="1" ht="9.75" customHeight="1" x14ac:dyDescent="0.2">
      <c r="A169" s="796"/>
      <c r="B169" s="830"/>
      <c r="C169" s="799"/>
      <c r="D169" s="801"/>
      <c r="E169" s="311"/>
      <c r="F169" s="370" t="s">
        <v>121</v>
      </c>
      <c r="G169" s="181" t="s">
        <v>129</v>
      </c>
      <c r="H169" s="181"/>
      <c r="I169" s="181" t="s">
        <v>95</v>
      </c>
      <c r="J169" s="181"/>
      <c r="K169" s="192">
        <v>50</v>
      </c>
      <c r="L169" s="192">
        <v>200</v>
      </c>
      <c r="M169" s="858"/>
    </row>
    <row r="170" spans="1:15" s="3" customFormat="1" ht="9.75" customHeight="1" x14ac:dyDescent="0.2">
      <c r="A170" s="796"/>
      <c r="B170" s="830"/>
      <c r="C170" s="799"/>
      <c r="D170" s="801"/>
      <c r="E170" s="311"/>
      <c r="F170" s="370" t="s">
        <v>122</v>
      </c>
      <c r="G170" s="181" t="s">
        <v>129</v>
      </c>
      <c r="H170" s="181"/>
      <c r="I170" s="181" t="s">
        <v>95</v>
      </c>
      <c r="J170" s="181"/>
      <c r="K170" s="192">
        <v>50</v>
      </c>
      <c r="L170" s="192">
        <v>200</v>
      </c>
      <c r="M170" s="858"/>
    </row>
    <row r="171" spans="1:15" s="3" customFormat="1" ht="9.75" customHeight="1" x14ac:dyDescent="0.2">
      <c r="A171" s="796"/>
      <c r="B171" s="830"/>
      <c r="C171" s="799"/>
      <c r="D171" s="801"/>
      <c r="E171" s="311"/>
      <c r="F171" s="370" t="s">
        <v>123</v>
      </c>
      <c r="G171" s="181" t="s">
        <v>129</v>
      </c>
      <c r="H171" s="181"/>
      <c r="I171" s="181" t="s">
        <v>95</v>
      </c>
      <c r="J171" s="181"/>
      <c r="K171" s="192">
        <v>50</v>
      </c>
      <c r="L171" s="192">
        <v>200</v>
      </c>
      <c r="M171" s="858"/>
    </row>
    <row r="172" spans="1:15" s="3" customFormat="1" ht="9.75" customHeight="1" x14ac:dyDescent="0.2">
      <c r="A172" s="796"/>
      <c r="B172" s="830"/>
      <c r="C172" s="799"/>
      <c r="D172" s="801"/>
      <c r="E172" s="311"/>
      <c r="F172" s="370" t="s">
        <v>124</v>
      </c>
      <c r="G172" s="181" t="s">
        <v>129</v>
      </c>
      <c r="H172" s="181"/>
      <c r="I172" s="181" t="s">
        <v>95</v>
      </c>
      <c r="J172" s="181"/>
      <c r="K172" s="192">
        <v>50</v>
      </c>
      <c r="L172" s="192">
        <v>200</v>
      </c>
      <c r="M172" s="858"/>
    </row>
    <row r="173" spans="1:15" s="3" customFormat="1" ht="9.75" customHeight="1" x14ac:dyDescent="0.2">
      <c r="A173" s="796"/>
      <c r="B173" s="830"/>
      <c r="C173" s="799"/>
      <c r="D173" s="801"/>
      <c r="E173" s="311"/>
      <c r="F173" s="370" t="s">
        <v>125</v>
      </c>
      <c r="G173" s="181" t="s">
        <v>129</v>
      </c>
      <c r="H173" s="181"/>
      <c r="I173" s="181" t="s">
        <v>95</v>
      </c>
      <c r="J173" s="181"/>
      <c r="K173" s="192">
        <v>50</v>
      </c>
      <c r="L173" s="192">
        <v>200</v>
      </c>
      <c r="M173" s="859"/>
    </row>
    <row r="174" spans="1:15" s="3" customFormat="1" ht="9.75" customHeight="1" x14ac:dyDescent="0.25">
      <c r="A174" s="796"/>
      <c r="B174" s="830"/>
      <c r="C174" s="799"/>
      <c r="D174" s="801"/>
      <c r="E174" s="311"/>
      <c r="F174" s="183"/>
      <c r="G174" s="261"/>
      <c r="H174" s="181"/>
      <c r="I174" s="261"/>
      <c r="J174" s="181"/>
      <c r="K174" s="261"/>
      <c r="L174" s="181"/>
      <c r="M174" s="181"/>
    </row>
    <row r="175" spans="1:15" s="3" customFormat="1" ht="9.75" customHeight="1" x14ac:dyDescent="0.25">
      <c r="A175" s="797"/>
      <c r="B175" s="831"/>
      <c r="C175" s="800"/>
      <c r="D175" s="802"/>
      <c r="E175" s="248"/>
      <c r="F175" s="196"/>
      <c r="G175" s="371"/>
      <c r="H175" s="263"/>
      <c r="I175" s="371"/>
      <c r="J175" s="263"/>
      <c r="K175" s="371"/>
      <c r="L175" s="263"/>
      <c r="M175" s="263"/>
    </row>
    <row r="176" spans="1:15" s="3" customFormat="1" ht="9.75" customHeight="1" x14ac:dyDescent="0.25">
      <c r="A176" s="910" t="s">
        <v>126</v>
      </c>
      <c r="B176" s="829" t="s">
        <v>127</v>
      </c>
      <c r="C176" s="919"/>
      <c r="D176" s="850">
        <v>20</v>
      </c>
      <c r="E176" s="311"/>
      <c r="F176" s="202"/>
      <c r="G176" s="30"/>
      <c r="H176" s="30"/>
      <c r="I176" s="181"/>
      <c r="J176" s="232"/>
      <c r="K176" s="192"/>
      <c r="L176" s="192"/>
      <c r="M176" s="181"/>
    </row>
    <row r="177" spans="1:14" s="3" customFormat="1" ht="9.75" customHeight="1" x14ac:dyDescent="0.25">
      <c r="A177" s="796"/>
      <c r="B177" s="830"/>
      <c r="C177" s="920"/>
      <c r="D177" s="801"/>
      <c r="E177" s="311"/>
      <c r="F177" s="289" t="s">
        <v>273</v>
      </c>
      <c r="G177" s="30" t="s">
        <v>129</v>
      </c>
      <c r="H177" s="30"/>
      <c r="I177" s="181" t="s">
        <v>57</v>
      </c>
      <c r="J177" s="232"/>
      <c r="K177" s="192">
        <v>0.5</v>
      </c>
      <c r="L177" s="192">
        <v>10</v>
      </c>
      <c r="M177" s="860" t="s">
        <v>34</v>
      </c>
      <c r="N177" s="96"/>
    </row>
    <row r="178" spans="1:14" s="3" customFormat="1" ht="9.75" customHeight="1" x14ac:dyDescent="0.25">
      <c r="A178" s="796"/>
      <c r="B178" s="830"/>
      <c r="C178" s="920"/>
      <c r="D178" s="801"/>
      <c r="E178" s="311"/>
      <c r="F178" s="291" t="s">
        <v>128</v>
      </c>
      <c r="G178" s="30" t="s">
        <v>129</v>
      </c>
      <c r="H178" s="30"/>
      <c r="I178" s="181" t="s">
        <v>57</v>
      </c>
      <c r="J178" s="232"/>
      <c r="K178" s="192">
        <v>5</v>
      </c>
      <c r="L178" s="192">
        <v>10</v>
      </c>
      <c r="M178" s="858"/>
    </row>
    <row r="179" spans="1:14" s="3" customFormat="1" ht="9.75" customHeight="1" x14ac:dyDescent="0.25">
      <c r="A179" s="796"/>
      <c r="B179" s="830"/>
      <c r="C179" s="920"/>
      <c r="D179" s="801"/>
      <c r="E179" s="311"/>
      <c r="F179" s="290" t="s">
        <v>274</v>
      </c>
      <c r="G179" s="30" t="s">
        <v>129</v>
      </c>
      <c r="H179" s="30"/>
      <c r="I179" s="181" t="s">
        <v>57</v>
      </c>
      <c r="J179" s="232"/>
      <c r="K179" s="192">
        <v>5</v>
      </c>
      <c r="L179" s="192">
        <v>10</v>
      </c>
      <c r="M179" s="858"/>
    </row>
    <row r="180" spans="1:14" s="3" customFormat="1" ht="9.75" customHeight="1" x14ac:dyDescent="0.25">
      <c r="A180" s="796"/>
      <c r="B180" s="830"/>
      <c r="C180" s="920"/>
      <c r="D180" s="801"/>
      <c r="E180" s="311"/>
      <c r="F180" s="291" t="s">
        <v>275</v>
      </c>
      <c r="G180" s="30" t="s">
        <v>129</v>
      </c>
      <c r="H180" s="30"/>
      <c r="I180" s="181" t="s">
        <v>57</v>
      </c>
      <c r="J180" s="232"/>
      <c r="K180" s="192">
        <v>30</v>
      </c>
      <c r="L180" s="192">
        <v>30</v>
      </c>
      <c r="M180" s="858"/>
    </row>
    <row r="181" spans="1:14" s="3" customFormat="1" ht="9.75" customHeight="1" x14ac:dyDescent="0.25">
      <c r="A181" s="796"/>
      <c r="B181" s="830"/>
      <c r="C181" s="920"/>
      <c r="D181" s="801"/>
      <c r="E181" s="314"/>
      <c r="F181" s="290" t="s">
        <v>276</v>
      </c>
      <c r="G181" s="30" t="s">
        <v>129</v>
      </c>
      <c r="H181" s="30"/>
      <c r="I181" s="181" t="s">
        <v>57</v>
      </c>
      <c r="J181" s="232"/>
      <c r="K181" s="192">
        <v>15</v>
      </c>
      <c r="L181" s="192">
        <v>50</v>
      </c>
      <c r="M181" s="858"/>
    </row>
    <row r="182" spans="1:14" s="3" customFormat="1" ht="9.75" customHeight="1" x14ac:dyDescent="0.25">
      <c r="A182" s="796"/>
      <c r="B182" s="830"/>
      <c r="C182" s="920"/>
      <c r="D182" s="801"/>
      <c r="E182" s="314"/>
      <c r="F182" s="291" t="s">
        <v>277</v>
      </c>
      <c r="G182" s="30" t="s">
        <v>129</v>
      </c>
      <c r="H182" s="372"/>
      <c r="I182" s="181" t="s">
        <v>57</v>
      </c>
      <c r="J182" s="265"/>
      <c r="K182" s="192">
        <v>5</v>
      </c>
      <c r="L182" s="192">
        <v>10</v>
      </c>
      <c r="M182" s="858"/>
    </row>
    <row r="183" spans="1:14" s="3" customFormat="1" ht="9.75" customHeight="1" x14ac:dyDescent="0.25">
      <c r="A183" s="796"/>
      <c r="B183" s="830"/>
      <c r="C183" s="920"/>
      <c r="D183" s="801"/>
      <c r="E183" s="314"/>
      <c r="F183" s="291" t="s">
        <v>278</v>
      </c>
      <c r="G183" s="30" t="s">
        <v>129</v>
      </c>
      <c r="H183" s="372"/>
      <c r="I183" s="181" t="s">
        <v>57</v>
      </c>
      <c r="J183" s="373"/>
      <c r="K183" s="192">
        <v>15</v>
      </c>
      <c r="L183" s="192">
        <v>50</v>
      </c>
      <c r="M183" s="858"/>
    </row>
    <row r="184" spans="1:14" s="3" customFormat="1" ht="9.75" customHeight="1" x14ac:dyDescent="0.25">
      <c r="A184" s="796"/>
      <c r="B184" s="830"/>
      <c r="C184" s="920"/>
      <c r="D184" s="801"/>
      <c r="E184" s="314"/>
      <c r="F184" s="290" t="s">
        <v>279</v>
      </c>
      <c r="G184" s="30" t="s">
        <v>129</v>
      </c>
      <c r="H184" s="372"/>
      <c r="I184" s="181" t="s">
        <v>57</v>
      </c>
      <c r="J184" s="373"/>
      <c r="K184" s="192">
        <v>10</v>
      </c>
      <c r="L184" s="192">
        <v>20</v>
      </c>
      <c r="M184" s="858"/>
    </row>
    <row r="185" spans="1:14" s="3" customFormat="1" ht="9.75" customHeight="1" x14ac:dyDescent="0.25">
      <c r="A185" s="796"/>
      <c r="B185" s="830"/>
      <c r="C185" s="920"/>
      <c r="D185" s="801"/>
      <c r="E185" s="314"/>
      <c r="F185" s="290" t="s">
        <v>280</v>
      </c>
      <c r="G185" s="30" t="s">
        <v>129</v>
      </c>
      <c r="H185" s="372"/>
      <c r="I185" s="181" t="s">
        <v>57</v>
      </c>
      <c r="J185" s="373"/>
      <c r="K185" s="192">
        <v>10</v>
      </c>
      <c r="L185" s="192">
        <v>10</v>
      </c>
      <c r="M185" s="858"/>
    </row>
    <row r="186" spans="1:14" s="3" customFormat="1" ht="9.75" customHeight="1" x14ac:dyDescent="0.25">
      <c r="A186" s="796"/>
      <c r="B186" s="830"/>
      <c r="C186" s="920"/>
      <c r="D186" s="801"/>
      <c r="E186" s="314"/>
      <c r="F186" s="289" t="s">
        <v>281</v>
      </c>
      <c r="G186" s="30" t="s">
        <v>129</v>
      </c>
      <c r="H186" s="374"/>
      <c r="I186" s="181" t="s">
        <v>57</v>
      </c>
      <c r="J186" s="373"/>
      <c r="K186" s="192">
        <v>5</v>
      </c>
      <c r="L186" s="192">
        <v>10</v>
      </c>
      <c r="M186" s="858"/>
    </row>
    <row r="187" spans="1:14" s="3" customFormat="1" ht="9.75" customHeight="1" x14ac:dyDescent="0.25">
      <c r="A187" s="796"/>
      <c r="B187" s="830"/>
      <c r="C187" s="920"/>
      <c r="D187" s="801"/>
      <c r="E187" s="311"/>
      <c r="F187" s="291" t="s">
        <v>282</v>
      </c>
      <c r="G187" s="30" t="s">
        <v>129</v>
      </c>
      <c r="H187" s="224"/>
      <c r="I187" s="181" t="s">
        <v>57</v>
      </c>
      <c r="J187" s="375"/>
      <c r="K187" s="192">
        <v>2</v>
      </c>
      <c r="L187" s="192">
        <v>20</v>
      </c>
      <c r="M187" s="858"/>
    </row>
    <row r="188" spans="1:14" s="3" customFormat="1" ht="9.75" customHeight="1" x14ac:dyDescent="0.25">
      <c r="A188" s="796"/>
      <c r="B188" s="830"/>
      <c r="C188" s="920"/>
      <c r="D188" s="801"/>
      <c r="E188" s="311"/>
      <c r="F188" s="290" t="s">
        <v>283</v>
      </c>
      <c r="G188" s="30" t="s">
        <v>129</v>
      </c>
      <c r="H188" s="372"/>
      <c r="I188" s="181" t="s">
        <v>57</v>
      </c>
      <c r="J188" s="376"/>
      <c r="K188" s="192">
        <v>2</v>
      </c>
      <c r="L188" s="114">
        <v>20</v>
      </c>
      <c r="M188" s="858"/>
    </row>
    <row r="189" spans="1:14" s="3" customFormat="1" ht="9.75" customHeight="1" x14ac:dyDescent="0.25">
      <c r="A189" s="796"/>
      <c r="B189" s="830"/>
      <c r="C189" s="920"/>
      <c r="D189" s="801"/>
      <c r="E189" s="311"/>
      <c r="F189" s="291" t="s">
        <v>284</v>
      </c>
      <c r="G189" s="30" t="s">
        <v>129</v>
      </c>
      <c r="H189" s="372"/>
      <c r="I189" s="181" t="s">
        <v>57</v>
      </c>
      <c r="J189" s="375"/>
      <c r="K189" s="192">
        <v>10</v>
      </c>
      <c r="L189" s="192">
        <v>50</v>
      </c>
      <c r="M189" s="858"/>
    </row>
    <row r="190" spans="1:14" s="3" customFormat="1" ht="9.75" customHeight="1" x14ac:dyDescent="0.25">
      <c r="A190" s="796"/>
      <c r="B190" s="830"/>
      <c r="C190" s="920"/>
      <c r="D190" s="801"/>
      <c r="E190" s="311"/>
      <c r="F190" s="290" t="s">
        <v>285</v>
      </c>
      <c r="G190" s="30" t="s">
        <v>129</v>
      </c>
      <c r="H190" s="372"/>
      <c r="I190" s="181" t="s">
        <v>57</v>
      </c>
      <c r="J190" s="375"/>
      <c r="K190" s="192">
        <v>15</v>
      </c>
      <c r="L190" s="192">
        <v>100</v>
      </c>
      <c r="M190" s="858"/>
    </row>
    <row r="191" spans="1:14" s="3" customFormat="1" ht="9.75" customHeight="1" x14ac:dyDescent="0.25">
      <c r="A191" s="796"/>
      <c r="B191" s="830"/>
      <c r="C191" s="920"/>
      <c r="D191" s="801"/>
      <c r="E191" s="311"/>
      <c r="F191" s="291" t="s">
        <v>286</v>
      </c>
      <c r="G191" s="30" t="s">
        <v>129</v>
      </c>
      <c r="H191" s="372"/>
      <c r="I191" s="181" t="s">
        <v>57</v>
      </c>
      <c r="J191" s="375"/>
      <c r="K191" s="192">
        <v>2</v>
      </c>
      <c r="L191" s="192">
        <v>10</v>
      </c>
      <c r="M191" s="859"/>
    </row>
    <row r="192" spans="1:14" s="3" customFormat="1" ht="9.75" customHeight="1" x14ac:dyDescent="0.25">
      <c r="A192" s="796"/>
      <c r="B192" s="830"/>
      <c r="C192" s="920"/>
      <c r="D192" s="801"/>
      <c r="E192" s="314"/>
      <c r="F192" s="223"/>
      <c r="G192" s="377"/>
      <c r="H192" s="372"/>
      <c r="I192" s="224"/>
      <c r="J192" s="337"/>
      <c r="K192" s="225"/>
      <c r="L192" s="225"/>
      <c r="M192" s="224"/>
    </row>
    <row r="193" spans="1:16" s="3" customFormat="1" ht="9.75" customHeight="1" x14ac:dyDescent="0.25">
      <c r="A193" s="797"/>
      <c r="B193" s="831"/>
      <c r="C193" s="1045"/>
      <c r="D193" s="802"/>
      <c r="E193" s="314"/>
      <c r="F193" s="378"/>
      <c r="H193" s="372"/>
      <c r="I193" s="258"/>
      <c r="J193" s="337"/>
      <c r="K193" s="225"/>
      <c r="L193" s="225"/>
      <c r="M193" s="258"/>
    </row>
    <row r="194" spans="1:16" s="3" customFormat="1" ht="9.75" customHeight="1" x14ac:dyDescent="0.2">
      <c r="A194" s="910" t="s">
        <v>130</v>
      </c>
      <c r="B194" s="829" t="s">
        <v>131</v>
      </c>
      <c r="C194" s="845"/>
      <c r="D194" s="850">
        <v>20</v>
      </c>
      <c r="E194" s="349"/>
      <c r="F194" s="379"/>
      <c r="G194" s="189"/>
      <c r="H194" s="177"/>
      <c r="I194" s="189"/>
      <c r="J194" s="190"/>
      <c r="K194" s="330"/>
      <c r="L194" s="190"/>
      <c r="M194" s="271"/>
    </row>
    <row r="195" spans="1:16" s="3" customFormat="1" ht="9.75" customHeight="1" x14ac:dyDescent="0.2">
      <c r="A195" s="796"/>
      <c r="B195" s="830"/>
      <c r="C195" s="799"/>
      <c r="D195" s="801"/>
      <c r="E195" s="335"/>
      <c r="F195" s="183" t="s">
        <v>157</v>
      </c>
      <c r="G195" s="380" t="s">
        <v>237</v>
      </c>
      <c r="H195" s="205"/>
      <c r="I195" s="380" t="s">
        <v>132</v>
      </c>
      <c r="J195" s="256"/>
      <c r="K195" s="192">
        <v>50</v>
      </c>
      <c r="L195" s="192" t="s">
        <v>133</v>
      </c>
      <c r="M195" s="860" t="s">
        <v>34</v>
      </c>
    </row>
    <row r="196" spans="1:16" s="3" customFormat="1" ht="9.75" customHeight="1" x14ac:dyDescent="0.2">
      <c r="A196" s="796"/>
      <c r="B196" s="830"/>
      <c r="C196" s="799"/>
      <c r="D196" s="801"/>
      <c r="E196" s="335"/>
      <c r="F196" s="183" t="s">
        <v>158</v>
      </c>
      <c r="G196" s="380" t="s">
        <v>237</v>
      </c>
      <c r="H196" s="205"/>
      <c r="I196" s="380" t="s">
        <v>132</v>
      </c>
      <c r="J196" s="256"/>
      <c r="K196" s="192">
        <v>100</v>
      </c>
      <c r="L196" s="192" t="s">
        <v>134</v>
      </c>
      <c r="M196" s="858"/>
    </row>
    <row r="197" spans="1:16" s="3" customFormat="1" ht="9.75" customHeight="1" x14ac:dyDescent="0.2">
      <c r="A197" s="796"/>
      <c r="B197" s="830"/>
      <c r="C197" s="799"/>
      <c r="D197" s="801"/>
      <c r="E197" s="335"/>
      <c r="F197" s="183" t="s">
        <v>159</v>
      </c>
      <c r="G197" s="380" t="s">
        <v>237</v>
      </c>
      <c r="H197" s="205"/>
      <c r="I197" s="380" t="s">
        <v>132</v>
      </c>
      <c r="J197" s="256"/>
      <c r="K197" s="192">
        <v>10</v>
      </c>
      <c r="L197" s="192" t="s">
        <v>135</v>
      </c>
      <c r="M197" s="858"/>
    </row>
    <row r="198" spans="1:16" s="3" customFormat="1" ht="9.75" customHeight="1" x14ac:dyDescent="0.2">
      <c r="A198" s="796"/>
      <c r="B198" s="830"/>
      <c r="C198" s="799"/>
      <c r="D198" s="801"/>
      <c r="E198" s="335"/>
      <c r="F198" s="183" t="s">
        <v>160</v>
      </c>
      <c r="G198" s="380" t="s">
        <v>237</v>
      </c>
      <c r="H198" s="205"/>
      <c r="I198" s="380" t="s">
        <v>132</v>
      </c>
      <c r="J198" s="256"/>
      <c r="K198" s="192">
        <v>160</v>
      </c>
      <c r="L198" s="192" t="s">
        <v>136</v>
      </c>
      <c r="M198" s="859"/>
      <c r="P198" s="5"/>
    </row>
    <row r="199" spans="1:16" s="3" customFormat="1" ht="9.75" customHeight="1" x14ac:dyDescent="0.25">
      <c r="A199" s="797"/>
      <c r="B199" s="831"/>
      <c r="C199" s="800"/>
      <c r="D199" s="802"/>
      <c r="E199" s="345"/>
      <c r="F199" s="196"/>
      <c r="G199" s="371"/>
      <c r="H199" s="263"/>
      <c r="I199" s="371"/>
      <c r="J199" s="263"/>
      <c r="K199" s="371"/>
      <c r="L199" s="263"/>
      <c r="M199" s="266"/>
    </row>
    <row r="200" spans="1:16" s="3" customFormat="1" ht="9.75" customHeight="1" x14ac:dyDescent="0.25">
      <c r="A200" s="1031"/>
      <c r="B200" s="1032"/>
      <c r="C200" s="18"/>
      <c r="D200" s="13"/>
      <c r="E200" s="13"/>
    </row>
    <row r="201" spans="1:16" s="3" customFormat="1" ht="9.75" customHeight="1" x14ac:dyDescent="0.25">
      <c r="A201" s="1031"/>
      <c r="B201" s="1032"/>
      <c r="C201" s="18"/>
      <c r="D201" s="13"/>
      <c r="E201" s="13"/>
    </row>
    <row r="202" spans="1:16" s="3" customFormat="1" ht="9.75" customHeight="1" x14ac:dyDescent="0.25">
      <c r="A202" s="1031"/>
      <c r="B202" s="1032"/>
      <c r="C202" s="18"/>
      <c r="D202" s="13"/>
      <c r="E202" s="13"/>
    </row>
    <row r="203" spans="1:16" s="3" customFormat="1" ht="9.75" customHeight="1" x14ac:dyDescent="0.25">
      <c r="A203" s="1031"/>
      <c r="B203" s="1032"/>
      <c r="C203" s="144"/>
      <c r="D203" s="13"/>
      <c r="E203" s="13"/>
    </row>
    <row r="204" spans="1:16" s="3" customFormat="1" ht="9.75" customHeight="1" x14ac:dyDescent="0.25">
      <c r="A204" s="1031"/>
      <c r="B204" s="1032"/>
      <c r="C204" s="2"/>
      <c r="F204" s="5"/>
    </row>
    <row r="205" spans="1:16" s="3" customFormat="1" ht="11.25" x14ac:dyDescent="0.25">
      <c r="C205" s="2"/>
    </row>
    <row r="206" spans="1:16" s="3" customFormat="1" ht="11.25" x14ac:dyDescent="0.2">
      <c r="C206" s="301"/>
      <c r="D206" s="301"/>
      <c r="E206" s="301"/>
      <c r="F206" s="301"/>
      <c r="G206" s="301"/>
      <c r="H206" s="302"/>
      <c r="I206" s="301"/>
    </row>
    <row r="207" spans="1:16" s="3" customFormat="1" ht="11.25" x14ac:dyDescent="0.25">
      <c r="C207" s="2"/>
    </row>
    <row r="208" spans="1:16" s="3" customFormat="1" ht="11.25" x14ac:dyDescent="0.2">
      <c r="C208" s="301"/>
      <c r="J208" s="301"/>
      <c r="K208" s="301"/>
    </row>
    <row r="209" spans="3:11" s="3" customFormat="1" ht="11.25" x14ac:dyDescent="0.2">
      <c r="C209" s="2"/>
      <c r="D209" s="301"/>
      <c r="E209" s="301"/>
      <c r="F209" s="301"/>
      <c r="G209" s="301"/>
      <c r="H209" s="302"/>
      <c r="I209" s="301"/>
      <c r="J209" s="301"/>
      <c r="K209" s="301"/>
    </row>
    <row r="210" spans="3:11" s="3" customFormat="1" ht="11.25" x14ac:dyDescent="0.25">
      <c r="C210" s="2"/>
    </row>
    <row r="211" spans="3:11" s="3" customFormat="1" ht="11.25" x14ac:dyDescent="0.25">
      <c r="C211" s="2"/>
    </row>
    <row r="212" spans="3:11" s="3" customFormat="1" ht="11.25" x14ac:dyDescent="0.25">
      <c r="C212" s="2"/>
    </row>
    <row r="213" spans="3:11" s="3" customFormat="1" ht="11.25" x14ac:dyDescent="0.25">
      <c r="C213" s="2"/>
    </row>
    <row r="214" spans="3:11" s="3" customFormat="1" ht="11.25" x14ac:dyDescent="0.25">
      <c r="C214" s="2"/>
    </row>
    <row r="215" spans="3:11" s="3" customFormat="1" ht="11.25" x14ac:dyDescent="0.25">
      <c r="C215" s="2"/>
    </row>
    <row r="216" spans="3:11" s="3" customFormat="1" ht="11.25" x14ac:dyDescent="0.25">
      <c r="C216" s="2"/>
    </row>
    <row r="217" spans="3:11" s="3" customFormat="1" ht="11.25" x14ac:dyDescent="0.25">
      <c r="C217" s="2"/>
    </row>
    <row r="218" spans="3:11" s="3" customFormat="1" ht="11.25" x14ac:dyDescent="0.25">
      <c r="C218" s="2"/>
    </row>
    <row r="219" spans="3:11" s="3" customFormat="1" ht="11.25" x14ac:dyDescent="0.25">
      <c r="C219" s="2"/>
    </row>
    <row r="220" spans="3:11" s="3" customFormat="1" ht="11.25" x14ac:dyDescent="0.25">
      <c r="C220" s="2"/>
    </row>
    <row r="221" spans="3:11" s="3" customFormat="1" ht="11.25" x14ac:dyDescent="0.25">
      <c r="C221" s="2"/>
    </row>
    <row r="222" spans="3:11" s="3" customFormat="1" ht="11.25" x14ac:dyDescent="0.25">
      <c r="C222" s="2"/>
    </row>
    <row r="223" spans="3:11" s="3" customFormat="1" ht="11.25" x14ac:dyDescent="0.25">
      <c r="C223" s="2"/>
    </row>
    <row r="224" spans="3:11" s="3" customFormat="1" ht="11.25" x14ac:dyDescent="0.25">
      <c r="C224" s="2"/>
    </row>
    <row r="225" spans="3:13" s="3" customFormat="1" ht="11.25" x14ac:dyDescent="0.25">
      <c r="C225" s="2"/>
    </row>
    <row r="226" spans="3:13" s="3" customFormat="1" ht="11.25" x14ac:dyDescent="0.25">
      <c r="C226" s="2"/>
    </row>
    <row r="227" spans="3:13" s="3" customFormat="1" ht="11.25" x14ac:dyDescent="0.25">
      <c r="C227" s="2"/>
    </row>
    <row r="228" spans="3:13" s="3" customFormat="1" ht="11.25" x14ac:dyDescent="0.25">
      <c r="C228" s="2"/>
    </row>
    <row r="229" spans="3:13" s="3" customFormat="1" ht="11.25" x14ac:dyDescent="0.25">
      <c r="C229" s="2"/>
    </row>
    <row r="230" spans="3:13" s="3" customFormat="1" ht="11.25" x14ac:dyDescent="0.25">
      <c r="C230" s="2"/>
    </row>
    <row r="231" spans="3:13" s="3" customFormat="1" ht="11.25" x14ac:dyDescent="0.25">
      <c r="C231" s="2"/>
    </row>
    <row r="232" spans="3:13" s="3" customFormat="1" ht="11.25" x14ac:dyDescent="0.25">
      <c r="C232" s="2"/>
    </row>
    <row r="233" spans="3:13" s="3" customFormat="1" ht="11.25" x14ac:dyDescent="0.25">
      <c r="C233" s="2"/>
    </row>
    <row r="234" spans="3:13" s="3" customFormat="1" ht="11.25" x14ac:dyDescent="0.25">
      <c r="C234" s="2"/>
    </row>
    <row r="235" spans="3:13" s="3" customFormat="1" ht="11.25" x14ac:dyDescent="0.2">
      <c r="C235" s="301"/>
    </row>
    <row r="236" spans="3:13" s="3" customFormat="1" ht="11.25" x14ac:dyDescent="0.2">
      <c r="C236" s="301"/>
      <c r="D236" s="301"/>
      <c r="E236" s="301"/>
      <c r="F236" s="301"/>
      <c r="G236" s="301"/>
      <c r="H236" s="301"/>
      <c r="I236" s="301"/>
      <c r="J236" s="301"/>
      <c r="K236" s="301"/>
      <c r="L236" s="301"/>
      <c r="M236" s="301"/>
    </row>
    <row r="237" spans="3:13" s="3" customFormat="1" ht="11.25" x14ac:dyDescent="0.2">
      <c r="C237" s="301"/>
      <c r="D237" s="301"/>
      <c r="E237" s="301"/>
      <c r="F237" s="301"/>
      <c r="G237" s="301"/>
      <c r="H237" s="301"/>
      <c r="I237" s="301"/>
      <c r="J237" s="301"/>
      <c r="K237" s="301"/>
      <c r="L237" s="301"/>
      <c r="M237" s="301"/>
    </row>
    <row r="238" spans="3:13" s="3" customFormat="1" ht="11.25" x14ac:dyDescent="0.2">
      <c r="C238" s="301"/>
      <c r="D238" s="301"/>
      <c r="E238" s="301"/>
      <c r="F238" s="301"/>
      <c r="G238" s="301"/>
      <c r="H238" s="301"/>
      <c r="I238" s="301"/>
      <c r="J238" s="301"/>
      <c r="K238" s="301"/>
      <c r="L238" s="301"/>
      <c r="M238" s="301"/>
    </row>
    <row r="239" spans="3:13" s="3" customFormat="1" ht="11.25" x14ac:dyDescent="0.2">
      <c r="C239" s="301"/>
      <c r="D239" s="301"/>
      <c r="E239" s="301"/>
      <c r="F239" s="301"/>
      <c r="G239" s="301"/>
      <c r="H239" s="301"/>
      <c r="I239" s="301"/>
      <c r="J239" s="301"/>
      <c r="K239" s="301"/>
      <c r="L239" s="301"/>
      <c r="M239" s="301"/>
    </row>
    <row r="240" spans="3:13" s="3" customFormat="1" ht="11.25" x14ac:dyDescent="0.2">
      <c r="C240" s="301"/>
      <c r="D240" s="301"/>
      <c r="E240" s="301"/>
      <c r="F240" s="301"/>
      <c r="G240" s="301"/>
      <c r="H240" s="301"/>
      <c r="I240" s="301"/>
      <c r="J240" s="301"/>
      <c r="K240" s="301"/>
      <c r="L240" s="301"/>
      <c r="M240" s="301"/>
    </row>
  </sheetData>
  <protectedRanges>
    <protectedRange sqref="I3" name="Range2_1"/>
    <protectedRange sqref="C3:E4 C10 F9:G10 D151:E151 F125 J120:M121 F147:M148 J126:J133 M126:M127 F100:M100 D176:E193 D194:M194 D199:F199 D195:E198 H199:M199 M195 F17 K14:K17 J125:M125 J122:J124 L122:M124 F132:G143 G120:G131 H120:I143 M164:M175 L195:L198 M197:M198 M53:M56 M14:M19 M21:M28 L132:L133 M129:M133 J134:L143 M140:M143 M135:M138 M58:M59 M44:M50 D62:D100 E70:E82 E62:E68 E93:E100 E84:E91 G195:G199 H195:J198 G49:L50 F49 H53:H54 H51 G51:G54 J51:L51 J53:J54 I51:I54 K52:L54 G55:L59 D102:D148 E102:E117 E124:E128 E130:E133 E140:E148 E135:E138 P130:T130 D152:L153 M152:M162 E119:E121 C6:E7 F23:F27 K23:K27 L14:L27 G14:J27 M37 D14:E49 M118:M119 D158:L175 D154:K157 F31:F36 G31:L47 M30:M36" name="Range1_3"/>
    <protectedRange password="CDC0" sqref="F14:F16" name="Range1_1_1"/>
    <protectedRange password="CDC0" sqref="H6" name="Range1_2_1"/>
    <protectedRange password="CDC0" sqref="O66:O99" name="Range1_6"/>
    <protectedRange password="CDC0" sqref="M82 L88:M88 H88:J88 F87:G88 F99:M99 M67:M80 M62:M65 M84:M86 M98" name="Range1_7"/>
    <protectedRange password="CDC0" sqref="P94:W96 P98:W101 P103:W111 T112:W112" name="Range1_9"/>
    <protectedRange password="CDC0" sqref="F102:M102 K104:L104 K88 P124:P128 F103:G103 M109:M110 I113:L113 F109:G111 I109:L111 F108:L108 S125:T126 T128:T129 P129:S129 Q125:R128 M112:M115 G104:I104 M103:M107 F106:L106 H109:H113" name="Range1_10"/>
    <protectedRange password="CDC0" sqref="F176:M176 F192:F193 H192:M193 G192 G177:H191 M186:M191 M177:M184" name="Range1_12"/>
    <protectedRange password="CDC0" sqref="F144:L146 M144:M145" name="Range1_13"/>
    <protectedRange password="CDC0" sqref="K132:K133" name="Range1_14"/>
    <protectedRange password="CDC0" sqref="F126 F128:F130" name="Range1_15"/>
    <protectedRange password="CDC0" sqref="K126:L130" name="Range1_16"/>
    <protectedRange password="CDC0" sqref="M51 H52 J52" name="Range1_4"/>
    <protectedRange password="CDC0" sqref="F195:F198" name="Range1_5"/>
    <protectedRange password="CDC0" sqref="K195:K198" name="Range1_11"/>
    <protectedRange password="CDC0" sqref="N125:N130 F113" name="Range1_17"/>
    <protectedRange password="CDC0" sqref="F51:F54" name="Range1_8"/>
    <protectedRange password="CDC0" sqref="F55:F58" name="Range1_19"/>
    <protectedRange password="CDC0" sqref="F177:F191" name="Range1_21"/>
    <protectedRange password="CDC0" sqref="J177:J191" name="Range1_23"/>
    <protectedRange sqref="I177:I191" name="Range1_4_2"/>
    <protectedRange sqref="K177:K191" name="Range1_5_2"/>
    <protectedRange password="CDC0" sqref="K18:K22" name="Range1_1"/>
    <protectedRange password="CDC0" sqref="F18:F22" name="Range1_2"/>
    <protectedRange sqref="K122:K124" name="Range1_3_1"/>
    <protectedRange password="CDC0" sqref="M95:M97 M89:M93" name="Range1_13_1"/>
    <protectedRange password="CDC0" sqref="L177:L191" name="Range1_24"/>
    <protectedRange password="CDC0" sqref="N112:S119" name="Range1_28"/>
    <protectedRange password="CDC0" sqref="F64 F63:G63 G72:G77 F72:F75 J68:L70 F79:G80 F68:G70 G64:G66 J63:L66 G81 J79:L81 J72:L77" name="Range1_26_3"/>
    <protectedRange password="CDC0" sqref="H63:I81" name="Range1_7_1_3_3"/>
    <protectedRange password="CDC0" sqref="F82:F83 I82 K83:L83 G83:I86 K84:K86" name="Range1_7_3"/>
    <protectedRange password="CDC0" sqref="F84:F86" name="Range1_3_3_3"/>
    <protectedRange password="CDC0" sqref="L84:L86" name="Range1_22"/>
    <protectedRange password="CDC0" sqref="H95:H98 H89:L89 H90:J93 I94:J97 K90:L98 F89:G98 J98" name="Range1"/>
    <protectedRange password="CDC0" sqref="I98" name="Range1_7_1"/>
    <protectedRange password="CDC0" sqref="H103:L103" name="Range1_18"/>
    <protectedRange password="CDC0" sqref="F114:J119 L114:L119" name="Range1_20"/>
    <protectedRange sqref="K114:K119" name="Range1_2_2"/>
    <protectedRange password="CDC0" sqref="L154:L157" name="Range1_25"/>
    <protectedRange password="CDC0" sqref="F28:L30" name="Range1_29"/>
    <protectedRange password="CDC0" sqref="F42:F46 F37:F40" name="Range1_30"/>
  </protectedRanges>
  <mergeCells count="151">
    <mergeCell ref="M177:M191"/>
    <mergeCell ref="M154:M173"/>
    <mergeCell ref="M195:M198"/>
    <mergeCell ref="M89:M97"/>
    <mergeCell ref="A200:A204"/>
    <mergeCell ref="B200:B204"/>
    <mergeCell ref="A62:A100"/>
    <mergeCell ref="B62:B100"/>
    <mergeCell ref="D62:D100"/>
    <mergeCell ref="C62:C100"/>
    <mergeCell ref="A176:A193"/>
    <mergeCell ref="B176:B193"/>
    <mergeCell ref="C176:C193"/>
    <mergeCell ref="D176:D193"/>
    <mergeCell ref="A194:A199"/>
    <mergeCell ref="B194:B199"/>
    <mergeCell ref="C194:C199"/>
    <mergeCell ref="D194:D199"/>
    <mergeCell ref="A151:B151"/>
    <mergeCell ref="A152:A175"/>
    <mergeCell ref="B152:B175"/>
    <mergeCell ref="C152:C175"/>
    <mergeCell ref="D152:D175"/>
    <mergeCell ref="A137:A141"/>
    <mergeCell ref="B137:B141"/>
    <mergeCell ref="C137:C141"/>
    <mergeCell ref="D137:D141"/>
    <mergeCell ref="H149:H150"/>
    <mergeCell ref="I149:I150"/>
    <mergeCell ref="J149:J150"/>
    <mergeCell ref="A142:A146"/>
    <mergeCell ref="B142:B146"/>
    <mergeCell ref="C142:C146"/>
    <mergeCell ref="D142:D146"/>
    <mergeCell ref="K149:K150"/>
    <mergeCell ref="L149:L150"/>
    <mergeCell ref="M149:M150"/>
    <mergeCell ref="A147:A148"/>
    <mergeCell ref="B147:B148"/>
    <mergeCell ref="A149:B150"/>
    <mergeCell ref="C149:D149"/>
    <mergeCell ref="F149:F150"/>
    <mergeCell ref="G149:G150"/>
    <mergeCell ref="A120:A125"/>
    <mergeCell ref="B120:B125"/>
    <mergeCell ref="C120:C125"/>
    <mergeCell ref="D120:D125"/>
    <mergeCell ref="A126:A136"/>
    <mergeCell ref="B126:B131"/>
    <mergeCell ref="C126:C131"/>
    <mergeCell ref="D126:D131"/>
    <mergeCell ref="B132:B136"/>
    <mergeCell ref="C132:C136"/>
    <mergeCell ref="D132:D136"/>
    <mergeCell ref="A101:B101"/>
    <mergeCell ref="H101:M101"/>
    <mergeCell ref="A102:A119"/>
    <mergeCell ref="B102:B119"/>
    <mergeCell ref="C102:C119"/>
    <mergeCell ref="D102:D119"/>
    <mergeCell ref="J60:J61"/>
    <mergeCell ref="K60:K61"/>
    <mergeCell ref="L60:L61"/>
    <mergeCell ref="M60:M61"/>
    <mergeCell ref="E82:E86"/>
    <mergeCell ref="E62:E80"/>
    <mergeCell ref="E89:E97"/>
    <mergeCell ref="A49:A59"/>
    <mergeCell ref="H49:M49"/>
    <mergeCell ref="C55:C59"/>
    <mergeCell ref="D55:D59"/>
    <mergeCell ref="A60:B61"/>
    <mergeCell ref="C60:D60"/>
    <mergeCell ref="F60:F61"/>
    <mergeCell ref="G60:G61"/>
    <mergeCell ref="H60:H61"/>
    <mergeCell ref="I60:I61"/>
    <mergeCell ref="B51:B54"/>
    <mergeCell ref="C51:C54"/>
    <mergeCell ref="D51:D54"/>
    <mergeCell ref="E51:E54"/>
    <mergeCell ref="A33:A36"/>
    <mergeCell ref="B33:B36"/>
    <mergeCell ref="C33:C36"/>
    <mergeCell ref="D33:D36"/>
    <mergeCell ref="A37:A48"/>
    <mergeCell ref="B37:B48"/>
    <mergeCell ref="C37:C48"/>
    <mergeCell ref="D37:D48"/>
    <mergeCell ref="A18:A24"/>
    <mergeCell ref="B18:B24"/>
    <mergeCell ref="C18:C24"/>
    <mergeCell ref="D18:D24"/>
    <mergeCell ref="C25:C32"/>
    <mergeCell ref="D25:D32"/>
    <mergeCell ref="A25:A32"/>
    <mergeCell ref="B25:B32"/>
    <mergeCell ref="L12:L13"/>
    <mergeCell ref="M12:M13"/>
    <mergeCell ref="A14:A17"/>
    <mergeCell ref="B14:B17"/>
    <mergeCell ref="C14:C17"/>
    <mergeCell ref="D14:D17"/>
    <mergeCell ref="F12:F13"/>
    <mergeCell ref="G12:G13"/>
    <mergeCell ref="H12:H13"/>
    <mergeCell ref="I12:I13"/>
    <mergeCell ref="J12:J13"/>
    <mergeCell ref="K12:K13"/>
    <mergeCell ref="M14:M16"/>
    <mergeCell ref="A9:B9"/>
    <mergeCell ref="C9:D9"/>
    <mergeCell ref="A10:B10"/>
    <mergeCell ref="C10:D10"/>
    <mergeCell ref="A12:B13"/>
    <mergeCell ref="C12:D12"/>
    <mergeCell ref="A6:B6"/>
    <mergeCell ref="C6:D6"/>
    <mergeCell ref="A7:B7"/>
    <mergeCell ref="C7:D7"/>
    <mergeCell ref="G7:K7"/>
    <mergeCell ref="A8:B8"/>
    <mergeCell ref="C8:D8"/>
    <mergeCell ref="A3:B3"/>
    <mergeCell ref="C3:F3"/>
    <mergeCell ref="A4:B4"/>
    <mergeCell ref="C4:D4"/>
    <mergeCell ref="A5:B5"/>
    <mergeCell ref="C5:D5"/>
    <mergeCell ref="E126:E131"/>
    <mergeCell ref="E133:E135"/>
    <mergeCell ref="E137:E141"/>
    <mergeCell ref="M144:M146"/>
    <mergeCell ref="M55:M59"/>
    <mergeCell ref="M51:M54"/>
    <mergeCell ref="M18:M22"/>
    <mergeCell ref="M28:M30"/>
    <mergeCell ref="M63:M80"/>
    <mergeCell ref="M82:M86"/>
    <mergeCell ref="M102:M105"/>
    <mergeCell ref="M122:M124"/>
    <mergeCell ref="M126:M131"/>
    <mergeCell ref="M133:M135"/>
    <mergeCell ref="M137:M141"/>
    <mergeCell ref="M114:M119"/>
    <mergeCell ref="M107:M111"/>
    <mergeCell ref="E108:E111"/>
    <mergeCell ref="E120:E125"/>
    <mergeCell ref="E112:E119"/>
    <mergeCell ref="M37:M48"/>
    <mergeCell ref="G18:G2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topLeftCell="A152" zoomScaleNormal="100" workbookViewId="0">
      <selection activeCell="O73" sqref="O73"/>
    </sheetView>
  </sheetViews>
  <sheetFormatPr baseColWidth="10" defaultRowHeight="15" x14ac:dyDescent="0.25"/>
  <cols>
    <col min="1" max="1" width="11.42578125" style="301"/>
    <col min="2" max="2" width="16.28515625" style="301" customWidth="1"/>
    <col min="3" max="5" width="11.42578125" style="301"/>
    <col min="6" max="6" width="38.5703125" style="301" customWidth="1"/>
    <col min="7" max="8" width="11.42578125" style="301"/>
    <col min="9" max="9" width="15.42578125" style="301" customWidth="1"/>
    <col min="10" max="12" width="11.42578125" style="301"/>
    <col min="13" max="13" width="22.42578125" style="301" customWidth="1"/>
  </cols>
  <sheetData>
    <row r="1" spans="1:13" s="36" customFormat="1" ht="11.25" x14ac:dyDescent="0.2">
      <c r="A1" s="34" t="s">
        <v>0</v>
      </c>
      <c r="B1" s="34"/>
      <c r="C1" s="35"/>
    </row>
    <row r="2" spans="1:13" s="36" customFormat="1" ht="9.75" customHeight="1" x14ac:dyDescent="0.2">
      <c r="C2" s="35"/>
    </row>
    <row r="3" spans="1:13" s="36" customFormat="1" ht="12.75" customHeight="1" x14ac:dyDescent="0.2">
      <c r="A3" s="876" t="s">
        <v>1</v>
      </c>
      <c r="B3" s="1055"/>
      <c r="C3" s="1058" t="s">
        <v>2</v>
      </c>
      <c r="D3" s="1059"/>
      <c r="E3" s="1059"/>
      <c r="F3" s="1060"/>
      <c r="H3" s="37" t="s">
        <v>3</v>
      </c>
      <c r="I3" s="381">
        <v>43160</v>
      </c>
    </row>
    <row r="4" spans="1:13" s="36" customFormat="1" ht="12.75" customHeight="1" x14ac:dyDescent="0.2">
      <c r="A4" s="881" t="s">
        <v>4</v>
      </c>
      <c r="B4" s="1061"/>
      <c r="C4" s="1062">
        <v>2018</v>
      </c>
      <c r="D4" s="1063"/>
      <c r="E4" s="304"/>
      <c r="F4" s="38"/>
      <c r="G4" s="39"/>
      <c r="H4" s="39"/>
    </row>
    <row r="5" spans="1:13" s="36" customFormat="1" ht="12.75" customHeight="1" thickBot="1" x14ac:dyDescent="0.25">
      <c r="A5" s="876" t="s">
        <v>5</v>
      </c>
      <c r="B5" s="1055"/>
      <c r="C5" s="995" t="s">
        <v>163</v>
      </c>
      <c r="D5" s="996"/>
      <c r="E5" s="7"/>
      <c r="F5" s="7"/>
      <c r="G5" s="39"/>
      <c r="H5" s="39"/>
    </row>
    <row r="6" spans="1:13" s="36" customFormat="1" ht="39" customHeight="1" thickBot="1" x14ac:dyDescent="0.25">
      <c r="A6" s="886" t="s">
        <v>7</v>
      </c>
      <c r="B6" s="1052"/>
      <c r="C6" s="1053">
        <v>37512</v>
      </c>
      <c r="D6" s="1054"/>
      <c r="E6" s="304"/>
      <c r="F6" s="38"/>
      <c r="G6" s="382"/>
      <c r="H6" s="166"/>
      <c r="I6" s="40"/>
      <c r="J6" s="40"/>
      <c r="K6" s="40"/>
    </row>
    <row r="7" spans="1:13" s="36" customFormat="1" ht="43.5" customHeight="1" thickBot="1" x14ac:dyDescent="0.25">
      <c r="A7" s="886" t="s">
        <v>174</v>
      </c>
      <c r="B7" s="1052"/>
      <c r="C7" s="1053">
        <v>37512</v>
      </c>
      <c r="D7" s="1054"/>
      <c r="E7" s="304"/>
      <c r="F7" s="41"/>
      <c r="G7" s="42"/>
      <c r="H7" s="8"/>
      <c r="I7" s="8"/>
      <c r="J7" s="8"/>
      <c r="K7" s="8"/>
    </row>
    <row r="8" spans="1:13" s="36" customFormat="1" ht="20.100000000000001" customHeight="1" thickBot="1" x14ac:dyDescent="0.25">
      <c r="A8" s="886" t="s">
        <v>9</v>
      </c>
      <c r="B8" s="1055"/>
      <c r="C8" s="1056" t="s">
        <v>10</v>
      </c>
      <c r="D8" s="1057"/>
      <c r="E8" s="383"/>
      <c r="F8" s="308" t="s">
        <v>11</v>
      </c>
      <c r="G8" s="384" t="s">
        <v>12</v>
      </c>
    </row>
    <row r="9" spans="1:13" s="36" customFormat="1" ht="14.25" customHeight="1" thickBot="1" x14ac:dyDescent="0.25">
      <c r="A9" s="886" t="s">
        <v>13</v>
      </c>
      <c r="B9" s="1052"/>
      <c r="C9" s="1064" t="s">
        <v>164</v>
      </c>
      <c r="D9" s="1065"/>
      <c r="E9" s="385"/>
      <c r="F9" s="386"/>
      <c r="G9" s="43"/>
    </row>
    <row r="10" spans="1:13" s="36" customFormat="1" ht="14.25" customHeight="1" thickBot="1" x14ac:dyDescent="0.25">
      <c r="A10" s="886" t="s">
        <v>14</v>
      </c>
      <c r="B10" s="1052"/>
      <c r="C10" s="1066">
        <v>500</v>
      </c>
      <c r="D10" s="1067"/>
      <c r="E10" s="387"/>
      <c r="F10" s="388"/>
      <c r="G10" s="44"/>
    </row>
    <row r="11" spans="1:13" s="36" customFormat="1" ht="9.75" customHeight="1" x14ac:dyDescent="0.2">
      <c r="B11" s="11"/>
      <c r="C11" s="45"/>
      <c r="F11" s="160"/>
      <c r="G11" s="46"/>
    </row>
    <row r="12" spans="1:13" s="36" customFormat="1" ht="20.100000000000001" customHeight="1" x14ac:dyDescent="0.2">
      <c r="A12" s="897" t="s">
        <v>15</v>
      </c>
      <c r="B12" s="938"/>
      <c r="C12" s="1068" t="s">
        <v>345</v>
      </c>
      <c r="D12" s="1069"/>
      <c r="E12" s="66"/>
      <c r="F12" s="840" t="s">
        <v>16</v>
      </c>
      <c r="G12" s="840" t="s">
        <v>17</v>
      </c>
      <c r="H12" s="840" t="s">
        <v>18</v>
      </c>
      <c r="I12" s="840" t="s">
        <v>19</v>
      </c>
      <c r="J12" s="840" t="s">
        <v>348</v>
      </c>
      <c r="K12" s="840" t="s">
        <v>21</v>
      </c>
      <c r="L12" s="840" t="s">
        <v>22</v>
      </c>
      <c r="M12" s="868" t="s">
        <v>165</v>
      </c>
    </row>
    <row r="13" spans="1:13" s="36" customFormat="1" ht="20.25" customHeight="1" x14ac:dyDescent="0.2">
      <c r="A13" s="939"/>
      <c r="B13" s="940"/>
      <c r="C13" s="389" t="s">
        <v>27</v>
      </c>
      <c r="D13" s="77" t="s">
        <v>14</v>
      </c>
      <c r="E13" s="78"/>
      <c r="F13" s="842"/>
      <c r="G13" s="841"/>
      <c r="H13" s="842"/>
      <c r="I13" s="842"/>
      <c r="J13" s="842"/>
      <c r="K13" s="841"/>
      <c r="L13" s="842"/>
      <c r="M13" s="869"/>
    </row>
    <row r="14" spans="1:13" s="36" customFormat="1" ht="9.75" customHeight="1" x14ac:dyDescent="0.2">
      <c r="A14" s="910" t="s">
        <v>28</v>
      </c>
      <c r="B14" s="897" t="s">
        <v>29</v>
      </c>
      <c r="C14" s="1046" t="s">
        <v>164</v>
      </c>
      <c r="D14" s="1049">
        <v>20</v>
      </c>
      <c r="E14" s="67"/>
      <c r="F14" s="202" t="s">
        <v>30</v>
      </c>
      <c r="G14" s="177" t="s">
        <v>31</v>
      </c>
      <c r="H14" s="299"/>
      <c r="I14" s="177" t="s">
        <v>33</v>
      </c>
      <c r="J14" s="179"/>
      <c r="K14" s="177">
        <v>0.56999999999999995</v>
      </c>
      <c r="L14" s="390">
        <v>1</v>
      </c>
      <c r="M14" s="863" t="s">
        <v>34</v>
      </c>
    </row>
    <row r="15" spans="1:13" s="36" customFormat="1" ht="9.75" customHeight="1" x14ac:dyDescent="0.2">
      <c r="A15" s="796"/>
      <c r="B15" s="899"/>
      <c r="C15" s="1047"/>
      <c r="D15" s="1050"/>
      <c r="E15" s="68"/>
      <c r="F15" s="182" t="s">
        <v>32</v>
      </c>
      <c r="G15" s="178" t="s">
        <v>31</v>
      </c>
      <c r="H15" s="181"/>
      <c r="I15" s="181" t="s">
        <v>33</v>
      </c>
      <c r="J15" s="180"/>
      <c r="K15" s="251">
        <v>0.57999999999999996</v>
      </c>
      <c r="L15" s="390">
        <v>1</v>
      </c>
      <c r="M15" s="858"/>
    </row>
    <row r="16" spans="1:13" s="36" customFormat="1" ht="9.75" customHeight="1" x14ac:dyDescent="0.2">
      <c r="A16" s="796"/>
      <c r="B16" s="899"/>
      <c r="C16" s="1047"/>
      <c r="D16" s="1050"/>
      <c r="E16" s="68"/>
      <c r="F16" s="183" t="s">
        <v>35</v>
      </c>
      <c r="G16" s="181" t="s">
        <v>31</v>
      </c>
      <c r="H16" s="181"/>
      <c r="I16" s="181" t="s">
        <v>33</v>
      </c>
      <c r="J16" s="181"/>
      <c r="K16" s="251">
        <v>0.65</v>
      </c>
      <c r="L16" s="251">
        <v>1</v>
      </c>
      <c r="M16" s="859"/>
    </row>
    <row r="17" spans="1:14" s="36" customFormat="1" ht="9.75" customHeight="1" x14ac:dyDescent="0.2">
      <c r="A17" s="796"/>
      <c r="B17" s="899"/>
      <c r="C17" s="1047"/>
      <c r="D17" s="1050"/>
      <c r="E17" s="68"/>
      <c r="F17" s="183"/>
      <c r="G17" s="181"/>
      <c r="H17" s="185"/>
      <c r="I17" s="185"/>
      <c r="J17" s="181"/>
      <c r="K17" s="251"/>
      <c r="L17" s="251"/>
      <c r="M17" s="181"/>
    </row>
    <row r="18" spans="1:14" s="36" customFormat="1" ht="9.75" customHeight="1" x14ac:dyDescent="0.2">
      <c r="A18" s="797"/>
      <c r="B18" s="974"/>
      <c r="C18" s="1048"/>
      <c r="D18" s="1051"/>
      <c r="E18" s="69"/>
      <c r="F18" s="391"/>
      <c r="G18" s="391"/>
      <c r="H18" s="392"/>
      <c r="I18" s="392"/>
      <c r="J18" s="391"/>
      <c r="K18" s="393"/>
      <c r="L18" s="393"/>
      <c r="M18" s="394"/>
    </row>
    <row r="19" spans="1:14" s="36" customFormat="1" ht="9.75" customHeight="1" x14ac:dyDescent="0.2">
      <c r="A19" s="910" t="s">
        <v>36</v>
      </c>
      <c r="B19" s="897" t="s">
        <v>37</v>
      </c>
      <c r="C19" s="1046" t="s">
        <v>164</v>
      </c>
      <c r="D19" s="1049">
        <v>10</v>
      </c>
      <c r="E19" s="70"/>
      <c r="F19" s="183" t="s">
        <v>38</v>
      </c>
      <c r="G19" s="178" t="s">
        <v>39</v>
      </c>
      <c r="H19" s="183"/>
      <c r="I19" s="180" t="s">
        <v>57</v>
      </c>
      <c r="J19" s="180"/>
      <c r="K19" s="108">
        <v>2.2999999999999998</v>
      </c>
      <c r="L19" s="190">
        <v>10</v>
      </c>
      <c r="M19" s="863" t="s">
        <v>88</v>
      </c>
    </row>
    <row r="20" spans="1:14" s="36" customFormat="1" ht="9.75" customHeight="1" x14ac:dyDescent="0.2">
      <c r="A20" s="796"/>
      <c r="B20" s="899"/>
      <c r="C20" s="1047"/>
      <c r="D20" s="1050"/>
      <c r="E20" s="68"/>
      <c r="F20" s="183" t="s">
        <v>40</v>
      </c>
      <c r="G20" s="178" t="s">
        <v>39</v>
      </c>
      <c r="H20" s="178"/>
      <c r="I20" s="180" t="s">
        <v>57</v>
      </c>
      <c r="J20" s="181"/>
      <c r="K20" s="192">
        <v>1.3</v>
      </c>
      <c r="L20" s="193">
        <v>10</v>
      </c>
      <c r="M20" s="858"/>
    </row>
    <row r="21" spans="1:14" s="36" customFormat="1" ht="9.75" customHeight="1" x14ac:dyDescent="0.2">
      <c r="A21" s="796"/>
      <c r="B21" s="899"/>
      <c r="C21" s="1047"/>
      <c r="D21" s="1050"/>
      <c r="E21" s="68"/>
      <c r="F21" s="183" t="s">
        <v>41</v>
      </c>
      <c r="G21" s="178" t="s">
        <v>39</v>
      </c>
      <c r="H21" s="181"/>
      <c r="I21" s="180" t="s">
        <v>57</v>
      </c>
      <c r="J21" s="180"/>
      <c r="K21" s="192">
        <v>2.2999999999999998</v>
      </c>
      <c r="L21" s="193">
        <v>10</v>
      </c>
      <c r="M21" s="858"/>
    </row>
    <row r="22" spans="1:14" s="36" customFormat="1" ht="9.75" customHeight="1" x14ac:dyDescent="0.2">
      <c r="A22" s="796"/>
      <c r="B22" s="899"/>
      <c r="C22" s="1047"/>
      <c r="D22" s="1050"/>
      <c r="E22" s="68"/>
      <c r="F22" s="183" t="s">
        <v>42</v>
      </c>
      <c r="G22" s="178" t="s">
        <v>39</v>
      </c>
      <c r="H22" s="180"/>
      <c r="I22" s="180" t="s">
        <v>57</v>
      </c>
      <c r="J22" s="180"/>
      <c r="K22" s="194">
        <v>2</v>
      </c>
      <c r="L22" s="195">
        <v>10</v>
      </c>
      <c r="M22" s="858"/>
    </row>
    <row r="23" spans="1:14" s="36" customFormat="1" ht="9.75" customHeight="1" x14ac:dyDescent="0.2">
      <c r="A23" s="796"/>
      <c r="B23" s="899"/>
      <c r="C23" s="1047"/>
      <c r="D23" s="1050"/>
      <c r="E23" s="68"/>
      <c r="F23" s="183" t="s">
        <v>43</v>
      </c>
      <c r="G23" s="185" t="s">
        <v>39</v>
      </c>
      <c r="H23" s="181"/>
      <c r="I23" s="181" t="s">
        <v>57</v>
      </c>
      <c r="J23" s="181"/>
      <c r="K23" s="192">
        <v>1</v>
      </c>
      <c r="L23" s="193">
        <v>10</v>
      </c>
      <c r="M23" s="859"/>
    </row>
    <row r="24" spans="1:14" s="36" customFormat="1" ht="9.75" customHeight="1" x14ac:dyDescent="0.2">
      <c r="A24" s="797"/>
      <c r="B24" s="974"/>
      <c r="C24" s="1048"/>
      <c r="D24" s="1051"/>
      <c r="E24" s="152"/>
      <c r="F24" s="98"/>
      <c r="G24" s="93"/>
      <c r="H24" s="89"/>
      <c r="I24" s="91"/>
      <c r="J24" s="89"/>
      <c r="K24" s="99"/>
      <c r="L24" s="99"/>
      <c r="M24" s="187"/>
    </row>
    <row r="25" spans="1:14" s="36" customFormat="1" ht="9.75" customHeight="1" x14ac:dyDescent="0.2">
      <c r="A25" s="910" t="s">
        <v>44</v>
      </c>
      <c r="B25" s="897" t="s">
        <v>45</v>
      </c>
      <c r="C25" s="1046" t="s">
        <v>164</v>
      </c>
      <c r="D25" s="1049">
        <v>20</v>
      </c>
      <c r="E25" s="67"/>
      <c r="F25" s="183" t="s">
        <v>46</v>
      </c>
      <c r="G25" s="605" t="s">
        <v>31</v>
      </c>
      <c r="H25" s="199"/>
      <c r="I25" s="605" t="s">
        <v>47</v>
      </c>
      <c r="J25" s="181">
        <v>1.9</v>
      </c>
      <c r="K25" s="181">
        <v>0.25</v>
      </c>
      <c r="L25" s="181">
        <v>2</v>
      </c>
      <c r="M25" s="863" t="s">
        <v>34</v>
      </c>
    </row>
    <row r="26" spans="1:14" s="36" customFormat="1" ht="9.75" customHeight="1" x14ac:dyDescent="0.2">
      <c r="A26" s="796"/>
      <c r="B26" s="899"/>
      <c r="C26" s="1047"/>
      <c r="D26" s="1050"/>
      <c r="E26" s="68"/>
      <c r="F26" s="183" t="s">
        <v>48</v>
      </c>
      <c r="G26" s="605" t="s">
        <v>31</v>
      </c>
      <c r="H26" s="181"/>
      <c r="I26" s="605" t="s">
        <v>255</v>
      </c>
      <c r="J26" s="181"/>
      <c r="K26" s="593">
        <v>0.3</v>
      </c>
      <c r="L26" s="181">
        <v>2</v>
      </c>
      <c r="M26" s="859"/>
    </row>
    <row r="27" spans="1:14" s="36" customFormat="1" ht="9.75" customHeight="1" x14ac:dyDescent="0.2">
      <c r="A27" s="796"/>
      <c r="B27" s="899"/>
      <c r="C27" s="1047"/>
      <c r="D27" s="1050"/>
      <c r="E27" s="68"/>
      <c r="F27" s="200" t="s">
        <v>341</v>
      </c>
      <c r="G27" s="192" t="s">
        <v>31</v>
      </c>
      <c r="H27" s="192"/>
      <c r="I27" s="605" t="s">
        <v>255</v>
      </c>
      <c r="J27" s="192"/>
      <c r="K27" s="594">
        <v>0.3</v>
      </c>
      <c r="L27" s="181">
        <v>1</v>
      </c>
      <c r="M27" s="180"/>
    </row>
    <row r="28" spans="1:14" s="36" customFormat="1" ht="9.75" customHeight="1" x14ac:dyDescent="0.2">
      <c r="A28" s="796"/>
      <c r="B28" s="899"/>
      <c r="C28" s="1047"/>
      <c r="D28" s="1050"/>
      <c r="E28" s="68"/>
      <c r="F28" s="395"/>
      <c r="G28" s="181"/>
      <c r="H28" s="181"/>
      <c r="I28" s="181"/>
      <c r="J28" s="180"/>
      <c r="K28" s="251"/>
      <c r="L28" s="390"/>
      <c r="M28" s="180"/>
      <c r="N28" s="39"/>
    </row>
    <row r="29" spans="1:14" s="36" customFormat="1" ht="9.75" customHeight="1" x14ac:dyDescent="0.2">
      <c r="A29" s="797"/>
      <c r="B29" s="974"/>
      <c r="C29" s="1048"/>
      <c r="D29" s="1051"/>
      <c r="E29" s="68"/>
      <c r="F29" s="395"/>
      <c r="G29" s="180"/>
      <c r="H29" s="187"/>
      <c r="I29" s="187"/>
      <c r="J29" s="187"/>
      <c r="K29" s="187"/>
      <c r="L29" s="284"/>
      <c r="M29" s="187"/>
    </row>
    <row r="30" spans="1:14" s="36" customFormat="1" ht="9.75" customHeight="1" x14ac:dyDescent="0.2">
      <c r="A30" s="910" t="s">
        <v>50</v>
      </c>
      <c r="B30" s="897" t="s">
        <v>51</v>
      </c>
      <c r="C30" s="1046" t="s">
        <v>164</v>
      </c>
      <c r="D30" s="1049">
        <v>10</v>
      </c>
      <c r="E30" s="67"/>
      <c r="F30" s="188" t="s">
        <v>52</v>
      </c>
      <c r="G30" s="177" t="s">
        <v>31</v>
      </c>
      <c r="H30" s="177" t="s">
        <v>303</v>
      </c>
      <c r="I30" s="177" t="s">
        <v>162</v>
      </c>
      <c r="J30" s="181">
        <v>0.84</v>
      </c>
      <c r="K30" s="178">
        <v>0.84</v>
      </c>
      <c r="L30" s="181">
        <v>1</v>
      </c>
      <c r="M30" s="181" t="s">
        <v>34</v>
      </c>
    </row>
    <row r="31" spans="1:14" s="36" customFormat="1" ht="9.75" customHeight="1" x14ac:dyDescent="0.2">
      <c r="A31" s="796"/>
      <c r="B31" s="899"/>
      <c r="C31" s="1047"/>
      <c r="D31" s="1050"/>
      <c r="E31" s="68"/>
      <c r="F31" s="370"/>
      <c r="G31" s="181"/>
      <c r="H31" s="178"/>
      <c r="I31" s="178"/>
      <c r="J31" s="178"/>
      <c r="K31" s="178"/>
      <c r="L31" s="178"/>
      <c r="M31" s="178"/>
    </row>
    <row r="32" spans="1:14" s="36" customFormat="1" ht="9.75" customHeight="1" x14ac:dyDescent="0.2">
      <c r="A32" s="796"/>
      <c r="B32" s="899"/>
      <c r="C32" s="1048"/>
      <c r="D32" s="1051"/>
      <c r="E32" s="68"/>
      <c r="F32" s="395"/>
      <c r="G32" s="181"/>
      <c r="H32" s="605"/>
      <c r="I32" s="605"/>
      <c r="J32" s="178"/>
      <c r="K32" s="178"/>
      <c r="L32" s="178"/>
      <c r="M32" s="178"/>
    </row>
    <row r="33" spans="1:13" s="36" customFormat="1" ht="9.75" customHeight="1" x14ac:dyDescent="0.2">
      <c r="A33" s="603"/>
      <c r="B33" s="609"/>
      <c r="C33" s="613"/>
      <c r="D33" s="614"/>
      <c r="E33" s="68"/>
      <c r="F33" s="672"/>
      <c r="G33" s="605"/>
      <c r="H33" s="605"/>
      <c r="I33" s="605"/>
      <c r="J33" s="604"/>
      <c r="K33" s="604"/>
      <c r="L33" s="605"/>
      <c r="M33" s="604"/>
    </row>
    <row r="34" spans="1:13" s="36" customFormat="1" ht="9.75" customHeight="1" x14ac:dyDescent="0.2">
      <c r="A34" s="910" t="s">
        <v>53</v>
      </c>
      <c r="B34" s="1004" t="s">
        <v>54</v>
      </c>
      <c r="C34" s="1046" t="s">
        <v>164</v>
      </c>
      <c r="D34" s="1049">
        <v>20</v>
      </c>
      <c r="E34" s="67"/>
      <c r="F34" s="318" t="s">
        <v>342</v>
      </c>
      <c r="G34" s="190" t="s">
        <v>31</v>
      </c>
      <c r="H34" s="190"/>
      <c r="I34" s="190" t="s">
        <v>57</v>
      </c>
      <c r="J34" s="190"/>
      <c r="K34" s="190">
        <v>0.5</v>
      </c>
      <c r="L34" s="190">
        <v>1</v>
      </c>
      <c r="M34" s="863" t="s">
        <v>34</v>
      </c>
    </row>
    <row r="35" spans="1:13" s="36" customFormat="1" ht="9.75" customHeight="1" x14ac:dyDescent="0.2">
      <c r="A35" s="796"/>
      <c r="B35" s="1072"/>
      <c r="C35" s="1070"/>
      <c r="D35" s="1073"/>
      <c r="E35" s="70"/>
      <c r="F35" s="183" t="s">
        <v>55</v>
      </c>
      <c r="G35" s="192" t="s">
        <v>31</v>
      </c>
      <c r="H35" s="192"/>
      <c r="I35" s="192" t="s">
        <v>57</v>
      </c>
      <c r="J35" s="192"/>
      <c r="K35" s="192">
        <v>0.5</v>
      </c>
      <c r="L35" s="192">
        <v>1</v>
      </c>
      <c r="M35" s="858"/>
    </row>
    <row r="36" spans="1:13" s="36" customFormat="1" ht="9.75" customHeight="1" x14ac:dyDescent="0.2">
      <c r="A36" s="796"/>
      <c r="B36" s="830"/>
      <c r="C36" s="1047"/>
      <c r="D36" s="1050"/>
      <c r="E36" s="68"/>
      <c r="F36" s="182" t="s">
        <v>56</v>
      </c>
      <c r="G36" s="192" t="s">
        <v>31</v>
      </c>
      <c r="H36" s="192"/>
      <c r="I36" s="192" t="s">
        <v>57</v>
      </c>
      <c r="J36" s="192"/>
      <c r="K36" s="192">
        <v>0.5</v>
      </c>
      <c r="L36" s="192">
        <v>1</v>
      </c>
      <c r="M36" s="858"/>
    </row>
    <row r="37" spans="1:13" s="36" customFormat="1" ht="9.75" customHeight="1" x14ac:dyDescent="0.2">
      <c r="A37" s="796"/>
      <c r="B37" s="830"/>
      <c r="C37" s="1047"/>
      <c r="D37" s="1050"/>
      <c r="E37" s="68"/>
      <c r="F37" s="183" t="s">
        <v>223</v>
      </c>
      <c r="G37" s="608" t="s">
        <v>31</v>
      </c>
      <c r="H37" s="192"/>
      <c r="I37" s="192" t="s">
        <v>57</v>
      </c>
      <c r="J37" s="192"/>
      <c r="K37" s="192">
        <v>0.5</v>
      </c>
      <c r="L37" s="192">
        <v>1</v>
      </c>
      <c r="M37" s="858"/>
    </row>
    <row r="38" spans="1:13" s="36" customFormat="1" ht="9.75" customHeight="1" x14ac:dyDescent="0.2">
      <c r="A38" s="796"/>
      <c r="B38" s="830"/>
      <c r="C38" s="1047"/>
      <c r="D38" s="1050"/>
      <c r="E38" s="68"/>
      <c r="F38" s="97" t="s">
        <v>59</v>
      </c>
      <c r="G38" s="608" t="s">
        <v>31</v>
      </c>
      <c r="H38" s="192"/>
      <c r="I38" s="192" t="s">
        <v>57</v>
      </c>
      <c r="J38" s="192"/>
      <c r="K38" s="192">
        <v>0.5</v>
      </c>
      <c r="L38" s="192">
        <v>1</v>
      </c>
      <c r="M38" s="858"/>
    </row>
    <row r="39" spans="1:13" s="36" customFormat="1" ht="9.75" customHeight="1" x14ac:dyDescent="0.2">
      <c r="A39" s="796"/>
      <c r="B39" s="830"/>
      <c r="C39" s="1047"/>
      <c r="D39" s="1050"/>
      <c r="E39" s="68"/>
      <c r="F39" s="182" t="s">
        <v>329</v>
      </c>
      <c r="G39" s="608" t="s">
        <v>31</v>
      </c>
      <c r="H39" s="607"/>
      <c r="I39" s="607" t="s">
        <v>57</v>
      </c>
      <c r="J39" s="607"/>
      <c r="K39" s="607">
        <v>0.5</v>
      </c>
      <c r="L39" s="607">
        <v>1</v>
      </c>
      <c r="M39" s="858"/>
    </row>
    <row r="40" spans="1:13" s="36" customFormat="1" ht="9.75" customHeight="1" x14ac:dyDescent="0.2">
      <c r="A40" s="796"/>
      <c r="B40" s="830"/>
      <c r="C40" s="1047"/>
      <c r="D40" s="1050"/>
      <c r="E40" s="68"/>
      <c r="F40" s="183" t="s">
        <v>224</v>
      </c>
      <c r="G40" s="608" t="s">
        <v>31</v>
      </c>
      <c r="H40" s="607"/>
      <c r="I40" s="607" t="s">
        <v>57</v>
      </c>
      <c r="J40" s="607"/>
      <c r="K40" s="607">
        <v>0.5</v>
      </c>
      <c r="L40" s="607">
        <v>1</v>
      </c>
      <c r="M40" s="858"/>
    </row>
    <row r="41" spans="1:13" s="36" customFormat="1" ht="9.75" customHeight="1" x14ac:dyDescent="0.2">
      <c r="A41" s="796"/>
      <c r="B41" s="830"/>
      <c r="C41" s="1047"/>
      <c r="D41" s="1050"/>
      <c r="E41" s="68"/>
      <c r="F41" s="397" t="s">
        <v>58</v>
      </c>
      <c r="G41" s="608" t="s">
        <v>31</v>
      </c>
      <c r="H41" s="200"/>
      <c r="I41" s="607" t="s">
        <v>57</v>
      </c>
      <c r="J41" s="192"/>
      <c r="K41" s="192">
        <v>0.5</v>
      </c>
      <c r="L41" s="192">
        <v>1</v>
      </c>
      <c r="M41" s="858"/>
    </row>
    <row r="42" spans="1:13" s="36" customFormat="1" ht="9.75" customHeight="1" x14ac:dyDescent="0.2">
      <c r="A42" s="796"/>
      <c r="B42" s="830"/>
      <c r="C42" s="1047"/>
      <c r="D42" s="1050"/>
      <c r="E42" s="68"/>
      <c r="F42" s="397" t="s">
        <v>60</v>
      </c>
      <c r="G42" s="608" t="s">
        <v>31</v>
      </c>
      <c r="H42" s="200"/>
      <c r="I42" s="607" t="s">
        <v>57</v>
      </c>
      <c r="J42" s="192"/>
      <c r="K42" s="608">
        <v>0.5</v>
      </c>
      <c r="L42" s="608">
        <v>1</v>
      </c>
      <c r="M42" s="858"/>
    </row>
    <row r="43" spans="1:13" s="36" customFormat="1" ht="9.75" customHeight="1" x14ac:dyDescent="0.2">
      <c r="A43" s="796"/>
      <c r="B43" s="830"/>
      <c r="C43" s="1047"/>
      <c r="D43" s="1050"/>
      <c r="E43" s="68"/>
      <c r="F43" s="397" t="s">
        <v>225</v>
      </c>
      <c r="G43" s="608" t="s">
        <v>31</v>
      </c>
      <c r="H43" s="231"/>
      <c r="I43" s="607" t="s">
        <v>57</v>
      </c>
      <c r="J43" s="320"/>
      <c r="K43" s="608">
        <v>0.5</v>
      </c>
      <c r="L43" s="608">
        <v>1</v>
      </c>
      <c r="M43" s="858"/>
    </row>
    <row r="44" spans="1:13" s="36" customFormat="1" ht="9.75" customHeight="1" x14ac:dyDescent="0.2">
      <c r="A44" s="797"/>
      <c r="B44" s="831"/>
      <c r="C44" s="1048"/>
      <c r="D44" s="1051"/>
      <c r="E44" s="68"/>
      <c r="F44" s="103" t="s">
        <v>226</v>
      </c>
      <c r="G44" s="608" t="s">
        <v>31</v>
      </c>
      <c r="H44" s="608"/>
      <c r="I44" s="607" t="s">
        <v>57</v>
      </c>
      <c r="J44" s="321"/>
      <c r="K44" s="192">
        <v>0.5</v>
      </c>
      <c r="L44" s="192">
        <v>1</v>
      </c>
      <c r="M44" s="864"/>
    </row>
    <row r="45" spans="1:13" s="36" customFormat="1" ht="13.5" customHeight="1" x14ac:dyDescent="0.2">
      <c r="A45" s="910" t="s">
        <v>61</v>
      </c>
      <c r="B45" s="147" t="s">
        <v>166</v>
      </c>
      <c r="C45" s="1046" t="s">
        <v>164</v>
      </c>
      <c r="D45" s="71">
        <v>10</v>
      </c>
      <c r="E45" s="71"/>
      <c r="F45" s="399" t="s">
        <v>202</v>
      </c>
      <c r="G45" s="327" t="s">
        <v>64</v>
      </c>
      <c r="H45" s="327" t="s">
        <v>49</v>
      </c>
      <c r="I45" s="327" t="s">
        <v>65</v>
      </c>
      <c r="J45" s="327">
        <v>0.25</v>
      </c>
      <c r="K45" s="327">
        <v>0.05</v>
      </c>
      <c r="L45" s="327">
        <v>0.3</v>
      </c>
      <c r="M45" s="179" t="s">
        <v>34</v>
      </c>
    </row>
    <row r="46" spans="1:13" s="36" customFormat="1" ht="9.75" customHeight="1" x14ac:dyDescent="0.2">
      <c r="A46" s="796"/>
      <c r="B46" s="796" t="s">
        <v>167</v>
      </c>
      <c r="C46" s="1070"/>
      <c r="D46" s="1049">
        <v>30</v>
      </c>
      <c r="E46" s="73"/>
      <c r="F46" s="400"/>
      <c r="G46" s="401"/>
      <c r="H46" s="402"/>
      <c r="I46" s="108"/>
      <c r="J46" s="403"/>
      <c r="K46" s="404"/>
      <c r="L46" s="403"/>
      <c r="M46" s="405"/>
    </row>
    <row r="47" spans="1:13" s="36" customFormat="1" ht="9.75" customHeight="1" x14ac:dyDescent="0.2">
      <c r="A47" s="796"/>
      <c r="B47" s="796"/>
      <c r="C47" s="1070"/>
      <c r="D47" s="1073"/>
      <c r="E47" s="73"/>
      <c r="F47" s="406" t="s">
        <v>167</v>
      </c>
      <c r="G47" s="316" t="s">
        <v>64</v>
      </c>
      <c r="H47" s="38"/>
      <c r="I47" s="407" t="s">
        <v>65</v>
      </c>
      <c r="J47" s="205"/>
      <c r="K47" s="408">
        <v>0.5</v>
      </c>
      <c r="L47" s="256">
        <v>1</v>
      </c>
      <c r="M47" s="205" t="s">
        <v>73</v>
      </c>
    </row>
    <row r="48" spans="1:13" s="36" customFormat="1" ht="9.75" customHeight="1" x14ac:dyDescent="0.2">
      <c r="A48" s="796"/>
      <c r="B48" s="796"/>
      <c r="C48" s="1070"/>
      <c r="D48" s="1073"/>
      <c r="E48" s="73"/>
      <c r="F48" s="395"/>
      <c r="G48" s="316"/>
      <c r="H48" s="205"/>
      <c r="I48" s="407"/>
      <c r="J48" s="205"/>
      <c r="K48" s="407"/>
      <c r="L48" s="205"/>
      <c r="M48" s="205"/>
    </row>
    <row r="49" spans="1:13" s="36" customFormat="1" ht="9.75" customHeight="1" x14ac:dyDescent="0.2">
      <c r="A49" s="797"/>
      <c r="B49" s="797"/>
      <c r="C49" s="1071"/>
      <c r="D49" s="1085"/>
      <c r="E49" s="74"/>
      <c r="F49" s="392"/>
      <c r="G49" s="409"/>
      <c r="H49" s="393"/>
      <c r="I49" s="393"/>
      <c r="J49" s="41"/>
      <c r="K49" s="393"/>
      <c r="L49" s="393"/>
      <c r="M49" s="394"/>
    </row>
    <row r="50" spans="1:13" s="36" customFormat="1" ht="20.100000000000001" customHeight="1" x14ac:dyDescent="0.2">
      <c r="A50" s="897" t="s">
        <v>15</v>
      </c>
      <c r="B50" s="938"/>
      <c r="C50" s="1068" t="s">
        <v>9</v>
      </c>
      <c r="D50" s="1098"/>
      <c r="E50" s="75"/>
      <c r="F50" s="784" t="s">
        <v>16</v>
      </c>
      <c r="G50" s="840" t="s">
        <v>17</v>
      </c>
      <c r="H50" s="840" t="s">
        <v>18</v>
      </c>
      <c r="I50" s="840" t="s">
        <v>19</v>
      </c>
      <c r="J50" s="840" t="s">
        <v>348</v>
      </c>
      <c r="K50" s="840" t="s">
        <v>21</v>
      </c>
      <c r="L50" s="840" t="s">
        <v>22</v>
      </c>
      <c r="M50" s="868" t="s">
        <v>165</v>
      </c>
    </row>
    <row r="51" spans="1:13" s="36" customFormat="1" ht="34.5" customHeight="1" x14ac:dyDescent="0.2">
      <c r="A51" s="939"/>
      <c r="B51" s="940"/>
      <c r="C51" s="76" t="s">
        <v>27</v>
      </c>
      <c r="D51" s="77" t="s">
        <v>14</v>
      </c>
      <c r="E51" s="161"/>
      <c r="F51" s="786"/>
      <c r="G51" s="842"/>
      <c r="H51" s="842"/>
      <c r="I51" s="842"/>
      <c r="J51" s="842"/>
      <c r="K51" s="842"/>
      <c r="L51" s="842"/>
      <c r="M51" s="869"/>
    </row>
    <row r="52" spans="1:13" s="36" customFormat="1" ht="12" customHeight="1" x14ac:dyDescent="0.2">
      <c r="A52" s="784" t="s">
        <v>74</v>
      </c>
      <c r="B52" s="840" t="s">
        <v>75</v>
      </c>
      <c r="C52" s="1099" t="s">
        <v>164</v>
      </c>
      <c r="D52" s="1101">
        <v>30</v>
      </c>
      <c r="E52" s="572">
        <v>5</v>
      </c>
      <c r="F52" s="318" t="s">
        <v>304</v>
      </c>
      <c r="G52" s="190" t="s">
        <v>78</v>
      </c>
      <c r="H52" s="601"/>
      <c r="I52" s="190" t="s">
        <v>57</v>
      </c>
      <c r="J52" s="602"/>
      <c r="K52" s="190">
        <v>10</v>
      </c>
      <c r="L52" s="190">
        <v>100</v>
      </c>
      <c r="M52" s="863" t="s">
        <v>34</v>
      </c>
    </row>
    <row r="53" spans="1:13" s="36" customFormat="1" ht="9.75" customHeight="1" x14ac:dyDescent="0.2">
      <c r="A53" s="785"/>
      <c r="B53" s="841"/>
      <c r="C53" s="1100"/>
      <c r="D53" s="1102"/>
      <c r="E53" s="573"/>
      <c r="F53" s="596" t="s">
        <v>214</v>
      </c>
      <c r="G53" s="571" t="s">
        <v>78</v>
      </c>
      <c r="H53" s="240"/>
      <c r="I53" s="192" t="s">
        <v>57</v>
      </c>
      <c r="J53" s="128"/>
      <c r="K53" s="192">
        <v>10</v>
      </c>
      <c r="L53" s="192">
        <v>100</v>
      </c>
      <c r="M53" s="858"/>
    </row>
    <row r="54" spans="1:13" s="36" customFormat="1" ht="9.75" customHeight="1" x14ac:dyDescent="0.2">
      <c r="A54" s="785"/>
      <c r="B54" s="841"/>
      <c r="C54" s="1100"/>
      <c r="D54" s="1102"/>
      <c r="E54" s="573"/>
      <c r="F54" s="398" t="s">
        <v>305</v>
      </c>
      <c r="G54" s="571" t="s">
        <v>78</v>
      </c>
      <c r="H54" s="241"/>
      <c r="I54" s="192" t="s">
        <v>57</v>
      </c>
      <c r="J54" s="129"/>
      <c r="K54" s="192">
        <v>10</v>
      </c>
      <c r="L54" s="192">
        <v>100</v>
      </c>
      <c r="M54" s="858"/>
    </row>
    <row r="55" spans="1:13" s="36" customFormat="1" ht="9.75" customHeight="1" x14ac:dyDescent="0.2">
      <c r="A55" s="785"/>
      <c r="B55" s="841"/>
      <c r="C55" s="1100"/>
      <c r="D55" s="1102"/>
      <c r="E55" s="573"/>
      <c r="F55" s="396" t="s">
        <v>306</v>
      </c>
      <c r="G55" s="571" t="s">
        <v>78</v>
      </c>
      <c r="H55" s="238"/>
      <c r="I55" s="192" t="s">
        <v>57</v>
      </c>
      <c r="J55" s="130"/>
      <c r="K55" s="192">
        <v>10</v>
      </c>
      <c r="L55" s="192">
        <v>100</v>
      </c>
      <c r="M55" s="858"/>
    </row>
    <row r="56" spans="1:13" s="36" customFormat="1" ht="9.75" customHeight="1" x14ac:dyDescent="0.2">
      <c r="A56" s="785"/>
      <c r="B56" s="841"/>
      <c r="C56" s="1100"/>
      <c r="D56" s="1102"/>
      <c r="E56" s="573"/>
      <c r="F56" s="597" t="s">
        <v>307</v>
      </c>
      <c r="G56" s="192" t="s">
        <v>78</v>
      </c>
      <c r="H56" s="238"/>
      <c r="I56" s="192" t="s">
        <v>57</v>
      </c>
      <c r="J56" s="238"/>
      <c r="K56" s="192">
        <v>10</v>
      </c>
      <c r="L56" s="192">
        <v>100</v>
      </c>
      <c r="M56" s="858"/>
    </row>
    <row r="57" spans="1:13" s="36" customFormat="1" ht="9.75" customHeight="1" x14ac:dyDescent="0.2">
      <c r="A57" s="785"/>
      <c r="B57" s="841"/>
      <c r="C57" s="1100"/>
      <c r="D57" s="1102"/>
      <c r="E57" s="573"/>
      <c r="F57" s="597" t="s">
        <v>240</v>
      </c>
      <c r="G57" s="192" t="s">
        <v>78</v>
      </c>
      <c r="H57" s="117"/>
      <c r="I57" s="192" t="s">
        <v>57</v>
      </c>
      <c r="J57" s="225"/>
      <c r="K57" s="192">
        <v>10</v>
      </c>
      <c r="L57" s="192">
        <v>100</v>
      </c>
      <c r="M57" s="858"/>
    </row>
    <row r="58" spans="1:13" s="36" customFormat="1" ht="9.75" customHeight="1" x14ac:dyDescent="0.2">
      <c r="A58" s="785"/>
      <c r="B58" s="841"/>
      <c r="C58" s="1100"/>
      <c r="D58" s="1102"/>
      <c r="E58" s="573"/>
      <c r="F58" s="396" t="s">
        <v>241</v>
      </c>
      <c r="G58" s="232" t="s">
        <v>78</v>
      </c>
      <c r="H58" s="242"/>
      <c r="I58" s="192" t="s">
        <v>57</v>
      </c>
      <c r="J58" s="240"/>
      <c r="K58" s="192">
        <v>10</v>
      </c>
      <c r="L58" s="192">
        <v>100</v>
      </c>
      <c r="M58" s="858"/>
    </row>
    <row r="59" spans="1:13" s="36" customFormat="1" ht="9.75" customHeight="1" x14ac:dyDescent="0.2">
      <c r="A59" s="785"/>
      <c r="B59" s="841"/>
      <c r="C59" s="1100"/>
      <c r="D59" s="1102"/>
      <c r="E59" s="573"/>
      <c r="F59" s="598" t="s">
        <v>242</v>
      </c>
      <c r="G59" s="569" t="s">
        <v>78</v>
      </c>
      <c r="H59" s="243"/>
      <c r="I59" s="192" t="s">
        <v>57</v>
      </c>
      <c r="J59" s="238"/>
      <c r="K59" s="192">
        <v>10</v>
      </c>
      <c r="L59" s="192">
        <v>100</v>
      </c>
      <c r="M59" s="858"/>
    </row>
    <row r="60" spans="1:13" s="36" customFormat="1" ht="9.75" customHeight="1" x14ac:dyDescent="0.2">
      <c r="A60" s="785"/>
      <c r="B60" s="841"/>
      <c r="C60" s="1100"/>
      <c r="D60" s="1102"/>
      <c r="E60" s="573"/>
      <c r="F60" s="598" t="s">
        <v>215</v>
      </c>
      <c r="G60" s="569" t="s">
        <v>78</v>
      </c>
      <c r="H60" s="243"/>
      <c r="I60" s="569" t="s">
        <v>57</v>
      </c>
      <c r="J60" s="238"/>
      <c r="K60" s="192">
        <v>10</v>
      </c>
      <c r="L60" s="192">
        <v>100</v>
      </c>
      <c r="M60" s="858"/>
    </row>
    <row r="61" spans="1:13" s="36" customFormat="1" ht="9.75" customHeight="1" x14ac:dyDescent="0.2">
      <c r="A61" s="785"/>
      <c r="B61" s="841"/>
      <c r="C61" s="1100"/>
      <c r="D61" s="1102"/>
      <c r="E61" s="574"/>
      <c r="F61" s="600" t="s">
        <v>472</v>
      </c>
      <c r="G61" s="198" t="s">
        <v>78</v>
      </c>
      <c r="H61" s="244"/>
      <c r="I61" s="198" t="s">
        <v>57</v>
      </c>
      <c r="J61" s="575"/>
      <c r="K61" s="198">
        <v>10</v>
      </c>
      <c r="L61" s="187">
        <v>100</v>
      </c>
      <c r="M61" s="864"/>
    </row>
    <row r="62" spans="1:13" s="36" customFormat="1" ht="9.75" customHeight="1" x14ac:dyDescent="0.2">
      <c r="A62" s="785"/>
      <c r="B62" s="841"/>
      <c r="C62" s="1100"/>
      <c r="D62" s="1102"/>
      <c r="E62" s="79"/>
      <c r="F62" s="182"/>
      <c r="G62" s="206"/>
      <c r="H62" s="411"/>
      <c r="I62" s="178"/>
      <c r="J62" s="178"/>
      <c r="K62" s="178"/>
      <c r="L62" s="114"/>
      <c r="M62" s="411"/>
    </row>
    <row r="63" spans="1:13" s="36" customFormat="1" ht="16.5" customHeight="1" x14ac:dyDescent="0.2">
      <c r="A63" s="785"/>
      <c r="B63" s="841"/>
      <c r="C63" s="1100"/>
      <c r="D63" s="1102"/>
      <c r="E63" s="79"/>
      <c r="F63" s="184" t="s">
        <v>243</v>
      </c>
      <c r="G63" s="114" t="s">
        <v>64</v>
      </c>
      <c r="H63" s="109"/>
      <c r="I63" s="181" t="s">
        <v>57</v>
      </c>
      <c r="J63" s="109"/>
      <c r="K63" s="115">
        <v>10</v>
      </c>
      <c r="L63" s="192">
        <v>115</v>
      </c>
      <c r="M63" s="855" t="s">
        <v>316</v>
      </c>
    </row>
    <row r="64" spans="1:13" s="36" customFormat="1" ht="13.5" customHeight="1" x14ac:dyDescent="0.2">
      <c r="A64" s="785"/>
      <c r="B64" s="841"/>
      <c r="C64" s="1100"/>
      <c r="D64" s="1102"/>
      <c r="E64" s="79">
        <v>10</v>
      </c>
      <c r="F64" s="201" t="s">
        <v>293</v>
      </c>
      <c r="G64" s="181" t="s">
        <v>64</v>
      </c>
      <c r="H64" s="232"/>
      <c r="I64" s="181" t="s">
        <v>57</v>
      </c>
      <c r="J64" s="108"/>
      <c r="K64" s="232">
        <v>5</v>
      </c>
      <c r="L64" s="193">
        <v>10</v>
      </c>
      <c r="M64" s="856"/>
    </row>
    <row r="65" spans="1:13" s="36" customFormat="1" ht="9.75" customHeight="1" x14ac:dyDescent="0.2">
      <c r="A65" s="785"/>
      <c r="B65" s="841"/>
      <c r="C65" s="1100"/>
      <c r="D65" s="1102"/>
      <c r="E65" s="79"/>
      <c r="F65" s="201" t="s">
        <v>295</v>
      </c>
      <c r="G65" s="181" t="s">
        <v>64</v>
      </c>
      <c r="H65" s="232"/>
      <c r="I65" s="181" t="s">
        <v>57</v>
      </c>
      <c r="J65" s="108"/>
      <c r="K65" s="275">
        <v>10</v>
      </c>
      <c r="L65" s="193">
        <v>100</v>
      </c>
      <c r="M65" s="856"/>
    </row>
    <row r="66" spans="1:13" s="36" customFormat="1" ht="9.75" customHeight="1" x14ac:dyDescent="0.2">
      <c r="A66" s="785"/>
      <c r="B66" s="841"/>
      <c r="C66" s="1100"/>
      <c r="D66" s="1102"/>
      <c r="E66" s="79"/>
      <c r="F66" s="201" t="s">
        <v>296</v>
      </c>
      <c r="G66" s="181" t="s">
        <v>64</v>
      </c>
      <c r="H66" s="192"/>
      <c r="I66" s="181" t="s">
        <v>57</v>
      </c>
      <c r="J66" s="114"/>
      <c r="K66" s="192">
        <v>10</v>
      </c>
      <c r="L66" s="192">
        <v>177</v>
      </c>
      <c r="M66" s="856"/>
    </row>
    <row r="67" spans="1:13" s="36" customFormat="1" ht="9.75" customHeight="1" x14ac:dyDescent="0.2">
      <c r="A67" s="785"/>
      <c r="B67" s="841"/>
      <c r="C67" s="1100"/>
      <c r="D67" s="1102"/>
      <c r="E67" s="79"/>
      <c r="F67" s="201" t="s">
        <v>294</v>
      </c>
      <c r="G67" s="181" t="s">
        <v>64</v>
      </c>
      <c r="H67" s="192"/>
      <c r="I67" s="181" t="s">
        <v>57</v>
      </c>
      <c r="J67" s="192"/>
      <c r="K67" s="192">
        <v>10</v>
      </c>
      <c r="L67" s="114">
        <v>233</v>
      </c>
      <c r="M67" s="857"/>
    </row>
    <row r="68" spans="1:13" s="36" customFormat="1" ht="9.75" customHeight="1" x14ac:dyDescent="0.2">
      <c r="A68" s="785"/>
      <c r="B68" s="841"/>
      <c r="C68" s="1100"/>
      <c r="D68" s="1102"/>
      <c r="E68" s="79"/>
      <c r="F68" s="201"/>
      <c r="G68" s="180"/>
      <c r="H68" s="247"/>
      <c r="I68" s="390"/>
      <c r="J68" s="570"/>
      <c r="K68" s="6"/>
      <c r="L68" s="567"/>
      <c r="M68" s="185"/>
    </row>
    <row r="69" spans="1:13" s="46" customFormat="1" ht="9.75" customHeight="1" x14ac:dyDescent="0.2">
      <c r="A69" s="785"/>
      <c r="B69" s="841"/>
      <c r="C69" s="1100"/>
      <c r="D69" s="1102"/>
      <c r="E69" s="1086">
        <v>15</v>
      </c>
      <c r="F69" s="581" t="s">
        <v>230</v>
      </c>
      <c r="G69" s="190" t="s">
        <v>474</v>
      </c>
      <c r="H69" s="190"/>
      <c r="I69" s="190" t="s">
        <v>57</v>
      </c>
      <c r="J69" s="190"/>
      <c r="K69" s="775">
        <v>10</v>
      </c>
      <c r="L69" s="330" t="s">
        <v>331</v>
      </c>
      <c r="M69" s="873" t="s">
        <v>34</v>
      </c>
    </row>
    <row r="70" spans="1:13" s="46" customFormat="1" ht="9.75" customHeight="1" x14ac:dyDescent="0.2">
      <c r="A70" s="785"/>
      <c r="B70" s="841"/>
      <c r="C70" s="1100"/>
      <c r="D70" s="1102"/>
      <c r="E70" s="1087"/>
      <c r="F70" s="106" t="s">
        <v>233</v>
      </c>
      <c r="G70" s="192" t="s">
        <v>475</v>
      </c>
      <c r="H70" s="192"/>
      <c r="I70" s="192" t="s">
        <v>57</v>
      </c>
      <c r="J70" s="192"/>
      <c r="K70" s="192">
        <v>10</v>
      </c>
      <c r="L70" s="332" t="s">
        <v>172</v>
      </c>
      <c r="M70" s="856"/>
    </row>
    <row r="71" spans="1:13" s="46" customFormat="1" ht="9.75" customHeight="1" x14ac:dyDescent="0.2">
      <c r="A71" s="785"/>
      <c r="B71" s="841"/>
      <c r="C71" s="1100"/>
      <c r="D71" s="1102"/>
      <c r="E71" s="1087"/>
      <c r="F71" s="97" t="s">
        <v>234</v>
      </c>
      <c r="G71" s="192" t="s">
        <v>475</v>
      </c>
      <c r="H71" s="192"/>
      <c r="I71" s="192" t="s">
        <v>57</v>
      </c>
      <c r="J71" s="192"/>
      <c r="K71" s="773">
        <v>10</v>
      </c>
      <c r="L71" s="265" t="s">
        <v>331</v>
      </c>
      <c r="M71" s="856"/>
    </row>
    <row r="72" spans="1:13" s="46" customFormat="1" ht="9.75" customHeight="1" x14ac:dyDescent="0.2">
      <c r="A72" s="785"/>
      <c r="B72" s="841"/>
      <c r="C72" s="1100"/>
      <c r="D72" s="1102"/>
      <c r="E72" s="1087"/>
      <c r="F72" s="103"/>
      <c r="G72" s="538"/>
      <c r="H72" s="192"/>
      <c r="I72" s="192"/>
      <c r="J72" s="538"/>
      <c r="K72" s="540"/>
      <c r="L72" s="118"/>
      <c r="M72" s="856"/>
    </row>
    <row r="73" spans="1:13" s="46" customFormat="1" ht="9.75" customHeight="1" x14ac:dyDescent="0.2">
      <c r="A73" s="785"/>
      <c r="B73" s="841"/>
      <c r="C73" s="1100"/>
      <c r="D73" s="1102"/>
      <c r="E73" s="1087"/>
      <c r="F73" s="183" t="s">
        <v>231</v>
      </c>
      <c r="G73" s="192" t="s">
        <v>475</v>
      </c>
      <c r="H73" s="192"/>
      <c r="I73" s="192" t="s">
        <v>57</v>
      </c>
      <c r="J73" s="192"/>
      <c r="K73" s="192">
        <v>10</v>
      </c>
      <c r="L73" s="321" t="s">
        <v>332</v>
      </c>
      <c r="M73" s="856"/>
    </row>
    <row r="74" spans="1:13" s="46" customFormat="1" ht="9.75" customHeight="1" x14ac:dyDescent="0.2">
      <c r="A74" s="785"/>
      <c r="B74" s="841"/>
      <c r="C74" s="1100"/>
      <c r="D74" s="1102"/>
      <c r="E74" s="1087"/>
      <c r="F74" s="183" t="s">
        <v>232</v>
      </c>
      <c r="G74" s="192" t="s">
        <v>475</v>
      </c>
      <c r="H74" s="192"/>
      <c r="I74" s="192" t="s">
        <v>57</v>
      </c>
      <c r="J74" s="774"/>
      <c r="K74" s="192">
        <v>10</v>
      </c>
      <c r="L74" s="265" t="s">
        <v>172</v>
      </c>
      <c r="M74" s="856"/>
    </row>
    <row r="75" spans="1:13" s="46" customFormat="1" ht="9.75" customHeight="1" x14ac:dyDescent="0.2">
      <c r="A75" s="785"/>
      <c r="B75" s="841"/>
      <c r="C75" s="1100"/>
      <c r="D75" s="1102"/>
      <c r="E75" s="1087"/>
      <c r="F75" s="183" t="s">
        <v>207</v>
      </c>
      <c r="G75" s="192" t="s">
        <v>475</v>
      </c>
      <c r="H75" s="192"/>
      <c r="I75" s="192" t="s">
        <v>57</v>
      </c>
      <c r="J75" s="192"/>
      <c r="K75" s="192">
        <v>10</v>
      </c>
      <c r="L75" s="577" t="s">
        <v>332</v>
      </c>
      <c r="M75" s="856"/>
    </row>
    <row r="76" spans="1:13" s="46" customFormat="1" ht="9.75" customHeight="1" x14ac:dyDescent="0.2">
      <c r="A76" s="785"/>
      <c r="B76" s="841"/>
      <c r="C76" s="1100"/>
      <c r="D76" s="1102"/>
      <c r="E76" s="1087"/>
      <c r="F76" s="103"/>
      <c r="G76" s="540"/>
      <c r="H76" s="192"/>
      <c r="I76" s="192"/>
      <c r="J76" s="538"/>
      <c r="K76" s="540"/>
      <c r="L76" s="117"/>
      <c r="M76" s="856"/>
    </row>
    <row r="77" spans="1:13" s="46" customFormat="1" ht="9.75" customHeight="1" x14ac:dyDescent="0.2">
      <c r="A77" s="785"/>
      <c r="B77" s="841"/>
      <c r="C77" s="1100"/>
      <c r="D77" s="1102"/>
      <c r="E77" s="1087"/>
      <c r="F77" s="183" t="s">
        <v>227</v>
      </c>
      <c r="G77" s="192" t="s">
        <v>475</v>
      </c>
      <c r="H77" s="192"/>
      <c r="I77" s="192" t="s">
        <v>57</v>
      </c>
      <c r="J77" s="192"/>
      <c r="K77" s="774">
        <v>20</v>
      </c>
      <c r="L77" s="265" t="s">
        <v>199</v>
      </c>
      <c r="M77" s="856"/>
    </row>
    <row r="78" spans="1:13" s="46" customFormat="1" ht="9.75" customHeight="1" x14ac:dyDescent="0.2">
      <c r="A78" s="785"/>
      <c r="B78" s="841"/>
      <c r="C78" s="1100"/>
      <c r="D78" s="1102"/>
      <c r="E78" s="1087"/>
      <c r="F78" s="183" t="s">
        <v>292</v>
      </c>
      <c r="G78" s="192" t="s">
        <v>475</v>
      </c>
      <c r="H78" s="192"/>
      <c r="I78" s="192" t="s">
        <v>57</v>
      </c>
      <c r="J78" s="192"/>
      <c r="K78" s="192">
        <v>10</v>
      </c>
      <c r="L78" s="577" t="s">
        <v>199</v>
      </c>
      <c r="M78" s="856"/>
    </row>
    <row r="79" spans="1:13" s="46" customFormat="1" ht="9.75" customHeight="1" x14ac:dyDescent="0.2">
      <c r="A79" s="785"/>
      <c r="B79" s="841"/>
      <c r="C79" s="1100"/>
      <c r="D79" s="1102"/>
      <c r="E79" s="1087"/>
      <c r="F79" s="184" t="s">
        <v>212</v>
      </c>
      <c r="G79" s="192" t="s">
        <v>475</v>
      </c>
      <c r="H79" s="192"/>
      <c r="I79" s="192" t="s">
        <v>57</v>
      </c>
      <c r="J79" s="192"/>
      <c r="K79" s="192">
        <v>20</v>
      </c>
      <c r="L79" s="265" t="s">
        <v>333</v>
      </c>
      <c r="M79" s="856"/>
    </row>
    <row r="80" spans="1:13" s="46" customFormat="1" ht="9.75" customHeight="1" x14ac:dyDescent="0.2">
      <c r="A80" s="785"/>
      <c r="B80" s="841"/>
      <c r="C80" s="1100"/>
      <c r="D80" s="1102"/>
      <c r="E80" s="1087"/>
      <c r="F80" s="201" t="s">
        <v>328</v>
      </c>
      <c r="G80" s="192" t="s">
        <v>475</v>
      </c>
      <c r="H80" s="192"/>
      <c r="I80" s="192" t="s">
        <v>57</v>
      </c>
      <c r="J80" s="192"/>
      <c r="K80" s="773">
        <v>40</v>
      </c>
      <c r="L80" s="265" t="s">
        <v>331</v>
      </c>
      <c r="M80" s="856"/>
    </row>
    <row r="81" spans="1:13" s="46" customFormat="1" ht="9.75" customHeight="1" x14ac:dyDescent="0.2">
      <c r="A81" s="785"/>
      <c r="B81" s="841"/>
      <c r="C81" s="1100"/>
      <c r="D81" s="1102"/>
      <c r="E81" s="1087"/>
      <c r="F81" s="97" t="s">
        <v>228</v>
      </c>
      <c r="G81" s="192" t="s">
        <v>475</v>
      </c>
      <c r="H81" s="192"/>
      <c r="I81" s="192" t="s">
        <v>57</v>
      </c>
      <c r="J81" s="192"/>
      <c r="K81" s="772">
        <v>10</v>
      </c>
      <c r="L81" s="275" t="s">
        <v>199</v>
      </c>
      <c r="M81" s="856"/>
    </row>
    <row r="82" spans="1:13" s="46" customFormat="1" ht="9.75" customHeight="1" x14ac:dyDescent="0.2">
      <c r="A82" s="785"/>
      <c r="B82" s="841"/>
      <c r="C82" s="1100"/>
      <c r="D82" s="1102"/>
      <c r="E82" s="1087"/>
      <c r="F82" s="97" t="s">
        <v>229</v>
      </c>
      <c r="G82" s="192" t="s">
        <v>475</v>
      </c>
      <c r="H82" s="192"/>
      <c r="I82" s="192" t="s">
        <v>57</v>
      </c>
      <c r="J82" s="192"/>
      <c r="K82" s="192">
        <v>10</v>
      </c>
      <c r="L82" s="265" t="s">
        <v>199</v>
      </c>
      <c r="M82" s="856"/>
    </row>
    <row r="83" spans="1:13" s="46" customFormat="1" ht="9.75" customHeight="1" x14ac:dyDescent="0.2">
      <c r="A83" s="785"/>
      <c r="B83" s="841"/>
      <c r="C83" s="1100"/>
      <c r="D83" s="1102"/>
      <c r="E83" s="1087"/>
      <c r="F83" s="103"/>
      <c r="G83" s="538"/>
      <c r="H83" s="192"/>
      <c r="I83" s="192"/>
      <c r="J83" s="540"/>
      <c r="K83" s="538"/>
      <c r="L83" s="118"/>
      <c r="M83" s="856"/>
    </row>
    <row r="84" spans="1:13" s="46" customFormat="1" ht="9.75" customHeight="1" x14ac:dyDescent="0.2">
      <c r="A84" s="785"/>
      <c r="B84" s="841"/>
      <c r="C84" s="1100"/>
      <c r="D84" s="1102"/>
      <c r="E84" s="1087"/>
      <c r="F84" s="183" t="s">
        <v>217</v>
      </c>
      <c r="G84" s="192" t="s">
        <v>475</v>
      </c>
      <c r="H84" s="192"/>
      <c r="I84" s="192" t="s">
        <v>57</v>
      </c>
      <c r="J84" s="774"/>
      <c r="K84" s="192">
        <v>10</v>
      </c>
      <c r="L84" s="265" t="s">
        <v>172</v>
      </c>
      <c r="M84" s="856"/>
    </row>
    <row r="85" spans="1:13" s="46" customFormat="1" ht="9.75" customHeight="1" x14ac:dyDescent="0.2">
      <c r="A85" s="785"/>
      <c r="B85" s="841"/>
      <c r="C85" s="1100"/>
      <c r="D85" s="1102"/>
      <c r="E85" s="1087"/>
      <c r="F85" s="183" t="s">
        <v>235</v>
      </c>
      <c r="G85" s="192" t="s">
        <v>475</v>
      </c>
      <c r="H85" s="192"/>
      <c r="I85" s="192" t="s">
        <v>57</v>
      </c>
      <c r="J85" s="192"/>
      <c r="K85" s="192">
        <v>10</v>
      </c>
      <c r="L85" s="265" t="s">
        <v>172</v>
      </c>
      <c r="M85" s="856"/>
    </row>
    <row r="86" spans="1:13" s="46" customFormat="1" ht="9.75" customHeight="1" thickBot="1" x14ac:dyDescent="0.25">
      <c r="A86" s="785"/>
      <c r="B86" s="841"/>
      <c r="C86" s="1100"/>
      <c r="D86" s="1102"/>
      <c r="E86" s="1088"/>
      <c r="F86" s="768" t="s">
        <v>218</v>
      </c>
      <c r="G86" s="198" t="s">
        <v>475</v>
      </c>
      <c r="H86" s="198"/>
      <c r="I86" s="198" t="s">
        <v>57</v>
      </c>
      <c r="J86" s="198"/>
      <c r="K86" s="198">
        <v>10</v>
      </c>
      <c r="L86" s="362" t="s">
        <v>172</v>
      </c>
      <c r="M86" s="874"/>
    </row>
    <row r="87" spans="1:13" s="46" customFormat="1" ht="1.5" hidden="1" customHeight="1" thickBot="1" x14ac:dyDescent="0.25">
      <c r="A87" s="138"/>
      <c r="B87" s="414"/>
      <c r="C87" s="139"/>
      <c r="D87" s="140"/>
      <c r="E87" s="141"/>
      <c r="F87" s="576"/>
      <c r="G87" s="413"/>
      <c r="H87" s="413"/>
      <c r="I87" s="413"/>
      <c r="J87" s="413"/>
      <c r="K87" s="413"/>
      <c r="L87" s="413"/>
      <c r="M87" s="415"/>
    </row>
    <row r="88" spans="1:13" s="46" customFormat="1" ht="13.5" hidden="1" customHeight="1" thickBot="1" x14ac:dyDescent="0.25">
      <c r="A88" s="138"/>
      <c r="B88" s="414"/>
      <c r="C88" s="139"/>
      <c r="D88" s="140"/>
      <c r="E88" s="141"/>
      <c r="F88" s="576"/>
      <c r="G88" s="413"/>
      <c r="H88" s="413"/>
      <c r="I88" s="413"/>
      <c r="J88" s="413"/>
      <c r="K88" s="413"/>
      <c r="L88" s="413"/>
      <c r="M88" s="415"/>
    </row>
    <row r="89" spans="1:13" s="46" customFormat="1" ht="13.5" hidden="1" customHeight="1" thickBot="1" x14ac:dyDescent="0.25">
      <c r="A89" s="138"/>
      <c r="B89" s="414"/>
      <c r="C89" s="139"/>
      <c r="D89" s="140"/>
      <c r="E89" s="141"/>
      <c r="F89" s="576"/>
      <c r="G89" s="413"/>
      <c r="H89" s="413"/>
      <c r="I89" s="413"/>
      <c r="J89" s="413"/>
      <c r="K89" s="413"/>
      <c r="L89" s="413"/>
      <c r="M89" s="415"/>
    </row>
    <row r="90" spans="1:13" s="46" customFormat="1" ht="13.5" hidden="1" customHeight="1" thickBot="1" x14ac:dyDescent="0.25">
      <c r="A90" s="138"/>
      <c r="B90" s="414"/>
      <c r="C90" s="139"/>
      <c r="D90" s="140"/>
      <c r="E90" s="141"/>
      <c r="F90" s="576"/>
      <c r="G90" s="413"/>
      <c r="H90" s="413"/>
      <c r="I90" s="413"/>
      <c r="J90" s="413"/>
      <c r="K90" s="413"/>
      <c r="L90" s="413"/>
      <c r="M90" s="415"/>
    </row>
    <row r="91" spans="1:13" s="46" customFormat="1" ht="13.5" hidden="1" customHeight="1" thickBot="1" x14ac:dyDescent="0.25">
      <c r="A91" s="138"/>
      <c r="B91" s="414"/>
      <c r="C91" s="139"/>
      <c r="D91" s="140"/>
      <c r="E91" s="141"/>
      <c r="F91" s="576"/>
      <c r="G91" s="413"/>
      <c r="H91" s="413"/>
      <c r="I91" s="413"/>
      <c r="J91" s="413"/>
      <c r="K91" s="413"/>
      <c r="L91" s="413"/>
      <c r="M91" s="415"/>
    </row>
    <row r="92" spans="1:13" s="46" customFormat="1" ht="13.5" hidden="1" customHeight="1" thickBot="1" x14ac:dyDescent="0.25">
      <c r="A92" s="138"/>
      <c r="B92" s="414"/>
      <c r="C92" s="139"/>
      <c r="D92" s="140"/>
      <c r="E92" s="141"/>
      <c r="F92" s="576"/>
      <c r="G92" s="413"/>
      <c r="H92" s="413"/>
      <c r="I92" s="413"/>
      <c r="J92" s="413"/>
      <c r="K92" s="413"/>
      <c r="L92" s="413"/>
      <c r="M92" s="415"/>
    </row>
    <row r="93" spans="1:13" s="46" customFormat="1" ht="13.5" hidden="1" customHeight="1" thickBot="1" x14ac:dyDescent="0.25">
      <c r="A93" s="138"/>
      <c r="B93" s="414"/>
      <c r="C93" s="139"/>
      <c r="D93" s="140"/>
      <c r="E93" s="141"/>
      <c r="F93" s="576"/>
      <c r="G93" s="413"/>
      <c r="H93" s="413"/>
      <c r="I93" s="413"/>
      <c r="J93" s="413"/>
      <c r="K93" s="413"/>
      <c r="L93" s="413"/>
      <c r="M93" s="415"/>
    </row>
    <row r="94" spans="1:13" s="46" customFormat="1" ht="13.5" hidden="1" customHeight="1" thickBot="1" x14ac:dyDescent="0.25">
      <c r="A94" s="138"/>
      <c r="B94" s="414"/>
      <c r="C94" s="139"/>
      <c r="D94" s="140"/>
      <c r="E94" s="141"/>
      <c r="F94" s="576"/>
      <c r="G94" s="413"/>
      <c r="H94" s="413"/>
      <c r="I94" s="413"/>
      <c r="J94" s="413"/>
      <c r="K94" s="413"/>
      <c r="L94" s="413"/>
      <c r="M94" s="415"/>
    </row>
    <row r="95" spans="1:13" s="46" customFormat="1" ht="13.5" hidden="1" customHeight="1" thickBot="1" x14ac:dyDescent="0.25">
      <c r="A95" s="138"/>
      <c r="B95" s="414"/>
      <c r="C95" s="139"/>
      <c r="D95" s="140"/>
      <c r="E95" s="141"/>
      <c r="F95" s="576"/>
      <c r="G95" s="413"/>
      <c r="H95" s="413"/>
      <c r="I95" s="413"/>
      <c r="J95" s="413"/>
      <c r="K95" s="413"/>
      <c r="L95" s="413"/>
      <c r="M95" s="415"/>
    </row>
    <row r="96" spans="1:13" s="46" customFormat="1" ht="13.5" hidden="1" customHeight="1" thickBot="1" x14ac:dyDescent="0.25">
      <c r="A96" s="138"/>
      <c r="B96" s="414"/>
      <c r="C96" s="139"/>
      <c r="D96" s="140"/>
      <c r="E96" s="141"/>
      <c r="F96" s="576"/>
      <c r="G96" s="413"/>
      <c r="H96" s="413"/>
      <c r="I96" s="413"/>
      <c r="J96" s="413"/>
      <c r="K96" s="413"/>
      <c r="L96" s="413"/>
      <c r="M96" s="415"/>
    </row>
    <row r="97" spans="1:20" s="46" customFormat="1" ht="13.5" hidden="1" customHeight="1" thickBot="1" x14ac:dyDescent="0.25">
      <c r="A97" s="138"/>
      <c r="B97" s="414"/>
      <c r="C97" s="139"/>
      <c r="D97" s="140"/>
      <c r="E97" s="141"/>
      <c r="F97" s="416"/>
      <c r="G97" s="413"/>
      <c r="H97" s="413"/>
      <c r="I97" s="413"/>
      <c r="J97" s="413"/>
      <c r="K97" s="413"/>
      <c r="L97" s="413"/>
      <c r="M97" s="415"/>
    </row>
    <row r="98" spans="1:20" s="36" customFormat="1" ht="20.25" customHeight="1" thickBot="1" x14ac:dyDescent="0.25">
      <c r="A98" s="1016" t="s">
        <v>79</v>
      </c>
      <c r="B98" s="1017"/>
      <c r="C98" s="80" t="s">
        <v>164</v>
      </c>
      <c r="D98" s="81"/>
      <c r="E98" s="81"/>
      <c r="F98" s="417"/>
      <c r="G98" s="418"/>
      <c r="H98" s="1103"/>
      <c r="I98" s="1103"/>
      <c r="J98" s="1103"/>
      <c r="K98" s="1103"/>
      <c r="L98" s="1103"/>
      <c r="M98" s="1104"/>
      <c r="P98" s="46"/>
      <c r="Q98" s="46"/>
      <c r="R98" s="46"/>
      <c r="S98" s="46"/>
      <c r="T98" s="46"/>
    </row>
    <row r="99" spans="1:20" s="36" customFormat="1" ht="9.75" customHeight="1" x14ac:dyDescent="0.2">
      <c r="A99" s="910" t="s">
        <v>80</v>
      </c>
      <c r="B99" s="829" t="s">
        <v>81</v>
      </c>
      <c r="C99" s="1093"/>
      <c r="D99" s="1084">
        <v>50</v>
      </c>
      <c r="E99" s="1049">
        <v>10</v>
      </c>
      <c r="F99" s="419" t="s">
        <v>244</v>
      </c>
      <c r="G99" s="420" t="s">
        <v>78</v>
      </c>
      <c r="H99" s="421"/>
      <c r="I99" s="420" t="s">
        <v>83</v>
      </c>
      <c r="J99" s="421"/>
      <c r="K99" s="420">
        <v>8</v>
      </c>
      <c r="L99" s="420">
        <v>108</v>
      </c>
      <c r="M99" s="873" t="s">
        <v>316</v>
      </c>
      <c r="P99" s="46"/>
      <c r="Q99" s="46"/>
      <c r="R99" s="46"/>
      <c r="S99" s="46"/>
      <c r="T99" s="46"/>
    </row>
    <row r="100" spans="1:20" s="36" customFormat="1" ht="9.75" customHeight="1" x14ac:dyDescent="0.2">
      <c r="A100" s="796"/>
      <c r="B100" s="830"/>
      <c r="C100" s="1093"/>
      <c r="D100" s="1094"/>
      <c r="E100" s="1073"/>
      <c r="F100" s="422" t="s">
        <v>245</v>
      </c>
      <c r="G100" s="192" t="s">
        <v>78</v>
      </c>
      <c r="H100" s="423"/>
      <c r="I100" s="256" t="s">
        <v>83</v>
      </c>
      <c r="J100" s="423"/>
      <c r="K100" s="192">
        <v>6</v>
      </c>
      <c r="L100" s="181">
        <v>108</v>
      </c>
      <c r="M100" s="856"/>
      <c r="P100" s="46"/>
      <c r="Q100" s="46"/>
      <c r="R100" s="46"/>
      <c r="S100" s="46"/>
      <c r="T100" s="46"/>
    </row>
    <row r="101" spans="1:20" s="36" customFormat="1" ht="9.75" customHeight="1" x14ac:dyDescent="0.2">
      <c r="A101" s="796"/>
      <c r="B101" s="830"/>
      <c r="C101" s="1082"/>
      <c r="D101" s="1079"/>
      <c r="E101" s="1073"/>
      <c r="F101" s="422" t="s">
        <v>246</v>
      </c>
      <c r="G101" s="192" t="s">
        <v>78</v>
      </c>
      <c r="H101" s="423"/>
      <c r="I101" s="256" t="s">
        <v>83</v>
      </c>
      <c r="J101" s="423"/>
      <c r="K101" s="192">
        <v>6</v>
      </c>
      <c r="L101" s="181">
        <v>115</v>
      </c>
      <c r="M101" s="856"/>
      <c r="N101" s="125"/>
      <c r="O101" s="125"/>
      <c r="P101" s="46"/>
      <c r="Q101" s="46"/>
      <c r="R101" s="46"/>
      <c r="S101" s="46"/>
      <c r="T101" s="46"/>
    </row>
    <row r="102" spans="1:20" s="36" customFormat="1" ht="9.75" customHeight="1" x14ac:dyDescent="0.2">
      <c r="A102" s="796"/>
      <c r="B102" s="830"/>
      <c r="C102" s="1082"/>
      <c r="D102" s="1079"/>
      <c r="E102" s="1085"/>
      <c r="F102" s="424" t="s">
        <v>247</v>
      </c>
      <c r="G102" s="264" t="s">
        <v>78</v>
      </c>
      <c r="H102" s="425"/>
      <c r="I102" s="426" t="s">
        <v>83</v>
      </c>
      <c r="J102" s="425"/>
      <c r="K102" s="264">
        <v>8</v>
      </c>
      <c r="L102" s="263">
        <v>111</v>
      </c>
      <c r="M102" s="874"/>
      <c r="N102" s="125"/>
      <c r="O102" s="125"/>
      <c r="P102" s="46"/>
      <c r="Q102" s="46"/>
      <c r="R102" s="46"/>
      <c r="S102" s="46"/>
      <c r="T102" s="46"/>
    </row>
    <row r="103" spans="1:20" s="36" customFormat="1" ht="9.75" customHeight="1" x14ac:dyDescent="0.2">
      <c r="A103" s="796"/>
      <c r="B103" s="830"/>
      <c r="C103" s="1082"/>
      <c r="D103" s="1105"/>
      <c r="E103" s="153"/>
      <c r="F103" s="239"/>
      <c r="G103" s="269"/>
      <c r="H103" s="405"/>
      <c r="I103" s="405"/>
      <c r="J103" s="405"/>
      <c r="K103" s="114"/>
      <c r="L103" s="6"/>
      <c r="M103" s="427"/>
      <c r="N103" s="107"/>
      <c r="O103" s="120"/>
      <c r="P103" s="46"/>
      <c r="Q103" s="46"/>
      <c r="R103" s="46"/>
      <c r="S103" s="46"/>
      <c r="T103" s="46"/>
    </row>
    <row r="104" spans="1:20" s="36" customFormat="1" ht="9.75" customHeight="1" x14ac:dyDescent="0.2">
      <c r="A104" s="796"/>
      <c r="B104" s="830"/>
      <c r="C104" s="1082"/>
      <c r="D104" s="1105"/>
      <c r="E104" s="153">
        <v>30</v>
      </c>
      <c r="F104" s="234" t="s">
        <v>248</v>
      </c>
      <c r="G104" s="198" t="s">
        <v>64</v>
      </c>
      <c r="H104" s="428"/>
      <c r="I104" s="426" t="s">
        <v>83</v>
      </c>
      <c r="J104" s="429"/>
      <c r="K104" s="198">
        <v>23</v>
      </c>
      <c r="L104" s="187">
        <v>23</v>
      </c>
      <c r="M104" s="192" t="s">
        <v>34</v>
      </c>
      <c r="N104" s="107"/>
      <c r="O104" s="120"/>
      <c r="P104" s="46"/>
      <c r="Q104" s="46"/>
      <c r="R104" s="46"/>
      <c r="S104" s="46"/>
      <c r="T104" s="46"/>
    </row>
    <row r="105" spans="1:20" s="36" customFormat="1" ht="9.75" customHeight="1" x14ac:dyDescent="0.2">
      <c r="A105" s="796"/>
      <c r="B105" s="830"/>
      <c r="C105" s="1082"/>
      <c r="D105" s="1105"/>
      <c r="E105" s="150"/>
      <c r="F105" s="231"/>
      <c r="G105" s="192"/>
      <c r="H105" s="225"/>
      <c r="I105" s="192"/>
      <c r="J105" s="226"/>
      <c r="K105" s="256"/>
      <c r="L105" s="275"/>
      <c r="M105" s="355"/>
      <c r="N105" s="107"/>
      <c r="O105" s="120"/>
      <c r="P105" s="46"/>
      <c r="Q105" s="46"/>
      <c r="R105" s="46"/>
      <c r="S105" s="46"/>
      <c r="T105" s="46"/>
    </row>
    <row r="106" spans="1:20" s="36" customFormat="1" ht="9.75" customHeight="1" x14ac:dyDescent="0.2">
      <c r="A106" s="796"/>
      <c r="B106" s="830"/>
      <c r="C106" s="1082"/>
      <c r="D106" s="1105"/>
      <c r="E106" s="153"/>
      <c r="F106" s="231"/>
      <c r="G106" s="192"/>
      <c r="H106" s="225"/>
      <c r="I106" s="192"/>
      <c r="J106" s="226"/>
      <c r="K106" s="256"/>
      <c r="L106" s="192"/>
      <c r="M106" s="430"/>
      <c r="N106" s="107"/>
      <c r="O106" s="120"/>
      <c r="P106" s="46"/>
      <c r="Q106" s="46"/>
      <c r="R106" s="46"/>
      <c r="S106" s="46"/>
      <c r="T106" s="46"/>
    </row>
    <row r="107" spans="1:20" s="36" customFormat="1" ht="9.75" customHeight="1" x14ac:dyDescent="0.2">
      <c r="A107" s="796"/>
      <c r="B107" s="830"/>
      <c r="C107" s="1082"/>
      <c r="D107" s="1105"/>
      <c r="E107" s="1050">
        <v>10</v>
      </c>
      <c r="F107" s="396" t="s">
        <v>478</v>
      </c>
      <c r="G107" s="192" t="s">
        <v>78</v>
      </c>
      <c r="H107" s="192" t="s">
        <v>476</v>
      </c>
      <c r="I107" s="192" t="s">
        <v>82</v>
      </c>
      <c r="J107" s="566">
        <v>300</v>
      </c>
      <c r="K107" s="257">
        <v>10</v>
      </c>
      <c r="L107" s="192">
        <v>1000</v>
      </c>
      <c r="M107" s="866" t="s">
        <v>73</v>
      </c>
      <c r="N107" s="107"/>
      <c r="O107" s="120"/>
      <c r="P107" s="46"/>
      <c r="Q107" s="46"/>
      <c r="R107" s="46"/>
      <c r="S107" s="46"/>
      <c r="T107" s="46"/>
    </row>
    <row r="108" spans="1:20" s="36" customFormat="1" ht="9.75" customHeight="1" x14ac:dyDescent="0.2">
      <c r="A108" s="796"/>
      <c r="B108" s="830"/>
      <c r="C108" s="1082"/>
      <c r="D108" s="1105"/>
      <c r="E108" s="1050"/>
      <c r="F108" s="396" t="s">
        <v>477</v>
      </c>
      <c r="G108" s="192" t="s">
        <v>78</v>
      </c>
      <c r="H108" s="192" t="s">
        <v>476</v>
      </c>
      <c r="I108" s="192" t="s">
        <v>82</v>
      </c>
      <c r="J108" s="566">
        <v>16</v>
      </c>
      <c r="K108" s="257">
        <v>10</v>
      </c>
      <c r="L108" s="192">
        <v>1000</v>
      </c>
      <c r="M108" s="866"/>
      <c r="N108" s="107"/>
      <c r="O108" s="120"/>
      <c r="P108" s="46"/>
      <c r="Q108" s="46"/>
      <c r="R108" s="46"/>
      <c r="S108" s="46"/>
      <c r="T108" s="46"/>
    </row>
    <row r="109" spans="1:20" s="36" customFormat="1" ht="9.75" customHeight="1" x14ac:dyDescent="0.2">
      <c r="A109" s="796"/>
      <c r="B109" s="830"/>
      <c r="C109" s="1082"/>
      <c r="D109" s="1105"/>
      <c r="E109" s="1050"/>
      <c r="F109" s="396" t="s">
        <v>340</v>
      </c>
      <c r="G109" s="192" t="s">
        <v>78</v>
      </c>
      <c r="H109" s="192" t="s">
        <v>476</v>
      </c>
      <c r="I109" s="192" t="s">
        <v>82</v>
      </c>
      <c r="J109" s="181">
        <v>300</v>
      </c>
      <c r="K109" s="257">
        <v>10</v>
      </c>
      <c r="L109" s="192">
        <v>500</v>
      </c>
      <c r="M109" s="866"/>
      <c r="N109" s="107"/>
      <c r="O109" s="120"/>
      <c r="P109" s="46"/>
      <c r="Q109" s="46"/>
      <c r="R109" s="46"/>
      <c r="S109" s="46"/>
      <c r="T109" s="46"/>
    </row>
    <row r="110" spans="1:20" s="36" customFormat="1" ht="9.75" customHeight="1" x14ac:dyDescent="0.2">
      <c r="A110" s="796"/>
      <c r="B110" s="830"/>
      <c r="C110" s="1082"/>
      <c r="D110" s="1105"/>
      <c r="E110" s="1050"/>
      <c r="F110" s="397" t="s">
        <v>250</v>
      </c>
      <c r="G110" s="192" t="s">
        <v>78</v>
      </c>
      <c r="H110" s="192" t="s">
        <v>476</v>
      </c>
      <c r="I110" s="192" t="s">
        <v>82</v>
      </c>
      <c r="J110" s="181">
        <v>300</v>
      </c>
      <c r="K110" s="257">
        <v>10</v>
      </c>
      <c r="L110" s="571">
        <v>400</v>
      </c>
      <c r="M110" s="866"/>
      <c r="N110" s="107"/>
      <c r="O110" s="118"/>
      <c r="P110" s="46"/>
      <c r="Q110" s="46"/>
      <c r="R110" s="46"/>
      <c r="S110" s="46"/>
      <c r="T110" s="46"/>
    </row>
    <row r="111" spans="1:20" s="36" customFormat="1" ht="9.75" customHeight="1" x14ac:dyDescent="0.2">
      <c r="A111" s="796"/>
      <c r="B111" s="830"/>
      <c r="C111" s="1082"/>
      <c r="D111" s="1105"/>
      <c r="E111" s="1050"/>
      <c r="F111" s="396" t="s">
        <v>249</v>
      </c>
      <c r="G111" s="192" t="s">
        <v>78</v>
      </c>
      <c r="H111" s="192" t="s">
        <v>476</v>
      </c>
      <c r="I111" s="192" t="s">
        <v>82</v>
      </c>
      <c r="J111" s="181">
        <v>300</v>
      </c>
      <c r="K111" s="257">
        <v>10</v>
      </c>
      <c r="L111" s="571">
        <v>500</v>
      </c>
      <c r="M111" s="866"/>
      <c r="N111" s="107"/>
      <c r="O111" s="120"/>
      <c r="P111" s="46"/>
      <c r="Q111" s="46"/>
      <c r="R111" s="46"/>
      <c r="S111" s="46"/>
      <c r="T111" s="46"/>
    </row>
    <row r="112" spans="1:20" s="36" customFormat="1" ht="12" customHeight="1" x14ac:dyDescent="0.2">
      <c r="A112" s="797"/>
      <c r="B112" s="831"/>
      <c r="C112" s="1083"/>
      <c r="D112" s="1106"/>
      <c r="E112" s="1051"/>
      <c r="F112" s="396" t="s">
        <v>236</v>
      </c>
      <c r="G112" s="192" t="s">
        <v>78</v>
      </c>
      <c r="H112" s="192" t="s">
        <v>476</v>
      </c>
      <c r="I112" s="192" t="s">
        <v>82</v>
      </c>
      <c r="J112" s="181">
        <v>160</v>
      </c>
      <c r="K112" s="257">
        <v>10</v>
      </c>
      <c r="L112" s="192">
        <v>250</v>
      </c>
      <c r="M112" s="867"/>
      <c r="N112" s="125"/>
      <c r="O112" s="125"/>
      <c r="P112" s="46"/>
      <c r="Q112" s="46"/>
      <c r="R112" s="46"/>
      <c r="S112" s="46"/>
      <c r="T112" s="46"/>
    </row>
    <row r="113" spans="1:20" s="36" customFormat="1" ht="9.75" customHeight="1" x14ac:dyDescent="0.2">
      <c r="A113" s="910" t="s">
        <v>85</v>
      </c>
      <c r="B113" s="829" t="s">
        <v>86</v>
      </c>
      <c r="C113" s="1081"/>
      <c r="D113" s="1084"/>
      <c r="E113" s="72"/>
      <c r="F113" s="379"/>
      <c r="G113" s="431"/>
      <c r="H113" s="431"/>
      <c r="I113" s="431"/>
      <c r="J113" s="431"/>
      <c r="K113" s="431"/>
      <c r="L113" s="431"/>
      <c r="M113" s="205"/>
      <c r="N113" s="125"/>
      <c r="O113" s="125"/>
      <c r="P113" s="46"/>
      <c r="Q113" s="46"/>
      <c r="R113" s="46"/>
      <c r="S113" s="46"/>
      <c r="T113" s="46"/>
    </row>
    <row r="114" spans="1:20" s="36" customFormat="1" ht="9.75" customHeight="1" x14ac:dyDescent="0.2">
      <c r="A114" s="796"/>
      <c r="B114" s="830"/>
      <c r="C114" s="1082"/>
      <c r="D114" s="1079"/>
      <c r="E114" s="79"/>
      <c r="F114" s="406"/>
      <c r="G114" s="411"/>
      <c r="H114" s="411"/>
      <c r="I114" s="411"/>
      <c r="J114" s="411"/>
      <c r="K114" s="411"/>
      <c r="L114" s="411"/>
      <c r="M114" s="411"/>
      <c r="N114" s="107"/>
      <c r="O114" s="116"/>
      <c r="P114" s="46"/>
      <c r="Q114" s="46"/>
      <c r="R114" s="46"/>
      <c r="S114" s="46"/>
      <c r="T114" s="46"/>
    </row>
    <row r="115" spans="1:20" s="36" customFormat="1" ht="9.75" customHeight="1" x14ac:dyDescent="0.2">
      <c r="A115" s="796"/>
      <c r="B115" s="899"/>
      <c r="C115" s="1082"/>
      <c r="D115" s="1079"/>
      <c r="E115" s="79"/>
      <c r="F115" s="181"/>
      <c r="G115" s="205"/>
      <c r="H115" s="205"/>
      <c r="I115" s="205"/>
      <c r="J115" s="205"/>
      <c r="K115" s="205"/>
      <c r="L115" s="205"/>
      <c r="M115" s="205"/>
      <c r="N115" s="107"/>
      <c r="O115" s="116"/>
      <c r="P115" s="46"/>
      <c r="Q115" s="46"/>
      <c r="R115" s="46"/>
      <c r="S115" s="46"/>
      <c r="T115" s="46"/>
    </row>
    <row r="116" spans="1:20" s="36" customFormat="1" ht="9.75" customHeight="1" x14ac:dyDescent="0.2">
      <c r="A116" s="796"/>
      <c r="B116" s="899"/>
      <c r="C116" s="1082"/>
      <c r="D116" s="1079"/>
      <c r="E116" s="79"/>
      <c r="F116" s="181"/>
      <c r="G116" s="205"/>
      <c r="H116" s="205"/>
      <c r="I116" s="205"/>
      <c r="J116" s="205"/>
      <c r="K116" s="205"/>
      <c r="L116" s="205"/>
      <c r="M116" s="205"/>
      <c r="N116" s="107"/>
      <c r="O116" s="116"/>
      <c r="P116" s="46"/>
      <c r="Q116" s="46"/>
      <c r="R116" s="46"/>
      <c r="S116" s="46"/>
      <c r="T116" s="46"/>
    </row>
    <row r="117" spans="1:20" s="36" customFormat="1" ht="9.75" customHeight="1" x14ac:dyDescent="0.2">
      <c r="A117" s="796"/>
      <c r="B117" s="899"/>
      <c r="C117" s="1082"/>
      <c r="D117" s="1079"/>
      <c r="E117" s="79"/>
      <c r="F117" s="181"/>
      <c r="G117" s="205"/>
      <c r="H117" s="205"/>
      <c r="I117" s="205"/>
      <c r="J117" s="205"/>
      <c r="K117" s="205"/>
      <c r="L117" s="205"/>
      <c r="M117" s="205"/>
      <c r="N117" s="107"/>
      <c r="O117" s="116"/>
      <c r="P117" s="46"/>
      <c r="Q117" s="46"/>
      <c r="R117" s="46"/>
      <c r="S117" s="46"/>
      <c r="T117" s="46"/>
    </row>
    <row r="118" spans="1:20" s="36" customFormat="1" ht="16.5" customHeight="1" x14ac:dyDescent="0.2">
      <c r="A118" s="797"/>
      <c r="B118" s="831"/>
      <c r="C118" s="1083"/>
      <c r="D118" s="1080"/>
      <c r="E118" s="79"/>
      <c r="F118" s="392"/>
      <c r="G118" s="411"/>
      <c r="H118" s="411"/>
      <c r="I118" s="411"/>
      <c r="J118" s="411"/>
      <c r="K118" s="404"/>
      <c r="L118" s="404"/>
      <c r="M118" s="404"/>
      <c r="N118" s="107"/>
      <c r="O118" s="116"/>
      <c r="P118" s="46"/>
      <c r="Q118" s="46"/>
      <c r="R118" s="46"/>
      <c r="S118" s="46"/>
      <c r="T118" s="46"/>
    </row>
    <row r="119" spans="1:20" s="36" customFormat="1" ht="9.75" customHeight="1" x14ac:dyDescent="0.2">
      <c r="A119" s="910" t="s">
        <v>89</v>
      </c>
      <c r="B119" s="829" t="s">
        <v>90</v>
      </c>
      <c r="C119" s="1081"/>
      <c r="D119" s="1084">
        <v>30</v>
      </c>
      <c r="E119" s="72"/>
      <c r="F119" s="432" t="s">
        <v>91</v>
      </c>
      <c r="G119" s="189" t="s">
        <v>64</v>
      </c>
      <c r="H119" s="177"/>
      <c r="I119" s="189" t="s">
        <v>83</v>
      </c>
      <c r="J119" s="177"/>
      <c r="K119" s="190">
        <v>1.2</v>
      </c>
      <c r="L119" s="190">
        <v>10</v>
      </c>
      <c r="M119" s="1074" t="s">
        <v>88</v>
      </c>
      <c r="N119" s="107"/>
      <c r="O119" s="116"/>
      <c r="P119" s="46"/>
      <c r="Q119" s="46"/>
      <c r="R119" s="46"/>
      <c r="S119" s="46"/>
      <c r="T119" s="46"/>
    </row>
    <row r="120" spans="1:20" s="36" customFormat="1" ht="9.75" customHeight="1" x14ac:dyDescent="0.2">
      <c r="A120" s="796"/>
      <c r="B120" s="830"/>
      <c r="C120" s="1082"/>
      <c r="D120" s="1079"/>
      <c r="E120" s="79"/>
      <c r="F120" s="3" t="s">
        <v>298</v>
      </c>
      <c r="G120" s="181" t="s">
        <v>64</v>
      </c>
      <c r="H120" s="181"/>
      <c r="I120" s="261" t="s">
        <v>83</v>
      </c>
      <c r="J120" s="181"/>
      <c r="K120" s="192">
        <v>0.8</v>
      </c>
      <c r="L120" s="192">
        <v>10</v>
      </c>
      <c r="M120" s="866"/>
      <c r="N120" s="107"/>
      <c r="O120" s="116"/>
      <c r="P120" s="46"/>
      <c r="Q120" s="46"/>
      <c r="R120" s="46"/>
      <c r="S120" s="46"/>
      <c r="T120" s="46"/>
    </row>
    <row r="121" spans="1:20" s="36" customFormat="1" ht="9.75" customHeight="1" x14ac:dyDescent="0.2">
      <c r="A121" s="796"/>
      <c r="B121" s="830"/>
      <c r="C121" s="1082"/>
      <c r="D121" s="1079"/>
      <c r="E121" s="79"/>
      <c r="F121" s="24" t="s">
        <v>297</v>
      </c>
      <c r="G121" s="261" t="s">
        <v>64</v>
      </c>
      <c r="H121" s="181"/>
      <c r="I121" s="261" t="s">
        <v>83</v>
      </c>
      <c r="J121" s="181"/>
      <c r="K121" s="192">
        <v>1.1000000000000001</v>
      </c>
      <c r="L121" s="192">
        <v>10</v>
      </c>
      <c r="M121" s="866"/>
      <c r="N121" s="107"/>
      <c r="O121" s="116"/>
      <c r="P121" s="46"/>
      <c r="Q121" s="46"/>
      <c r="R121" s="46"/>
      <c r="S121" s="46"/>
      <c r="T121" s="46"/>
    </row>
    <row r="122" spans="1:20" s="36" customFormat="1" ht="9.75" customHeight="1" x14ac:dyDescent="0.2">
      <c r="A122" s="796"/>
      <c r="B122" s="830"/>
      <c r="C122" s="1082"/>
      <c r="D122" s="1079"/>
      <c r="E122" s="79">
        <v>30</v>
      </c>
      <c r="F122" s="24" t="s">
        <v>93</v>
      </c>
      <c r="G122" s="261" t="s">
        <v>64</v>
      </c>
      <c r="H122" s="181"/>
      <c r="I122" s="261" t="s">
        <v>83</v>
      </c>
      <c r="J122" s="181"/>
      <c r="K122" s="192">
        <v>1.2</v>
      </c>
      <c r="L122" s="192">
        <v>10</v>
      </c>
      <c r="M122" s="866"/>
      <c r="N122" s="125"/>
      <c r="O122" s="125"/>
      <c r="P122" s="46"/>
      <c r="Q122" s="46"/>
      <c r="R122" s="46"/>
      <c r="S122" s="46"/>
      <c r="T122" s="46"/>
    </row>
    <row r="123" spans="1:20" s="36" customFormat="1" ht="9.75" customHeight="1" x14ac:dyDescent="0.2">
      <c r="A123" s="796"/>
      <c r="B123" s="830"/>
      <c r="C123" s="1082"/>
      <c r="D123" s="1079"/>
      <c r="E123" s="79"/>
      <c r="F123" s="24" t="s">
        <v>92</v>
      </c>
      <c r="G123" s="261" t="s">
        <v>64</v>
      </c>
      <c r="H123" s="181"/>
      <c r="I123" s="181" t="s">
        <v>83</v>
      </c>
      <c r="J123" s="181"/>
      <c r="K123" s="194">
        <v>1.4</v>
      </c>
      <c r="L123" s="192">
        <v>10</v>
      </c>
      <c r="M123" s="866"/>
      <c r="N123" s="125"/>
      <c r="O123" s="125"/>
      <c r="P123" s="46"/>
      <c r="Q123" s="46"/>
      <c r="R123" s="46"/>
      <c r="S123" s="46"/>
      <c r="T123" s="46"/>
    </row>
    <row r="124" spans="1:20" s="36" customFormat="1" ht="9.75" customHeight="1" x14ac:dyDescent="0.2">
      <c r="A124" s="796"/>
      <c r="B124" s="830"/>
      <c r="C124" s="1082"/>
      <c r="D124" s="1079"/>
      <c r="E124" s="79"/>
      <c r="F124" s="95" t="s">
        <v>219</v>
      </c>
      <c r="G124" s="181" t="s">
        <v>64</v>
      </c>
      <c r="H124" s="181"/>
      <c r="I124" s="181" t="s">
        <v>83</v>
      </c>
      <c r="J124" s="181"/>
      <c r="K124" s="134">
        <v>1</v>
      </c>
      <c r="L124" s="357">
        <v>50</v>
      </c>
      <c r="M124" s="867"/>
      <c r="P124" s="46"/>
      <c r="Q124" s="46"/>
      <c r="R124" s="46"/>
      <c r="S124" s="46"/>
      <c r="T124" s="46"/>
    </row>
    <row r="125" spans="1:20" s="36" customFormat="1" ht="9.75" customHeight="1" x14ac:dyDescent="0.2">
      <c r="A125" s="796"/>
      <c r="B125" s="831"/>
      <c r="C125" s="1083"/>
      <c r="D125" s="1080"/>
      <c r="E125" s="79"/>
      <c r="F125" s="432"/>
      <c r="G125" s="394"/>
      <c r="H125" s="411"/>
      <c r="I125" s="394"/>
      <c r="J125" s="394"/>
      <c r="K125" s="426"/>
      <c r="L125" s="426"/>
      <c r="M125" s="433"/>
      <c r="P125" s="46"/>
      <c r="Q125" s="46"/>
      <c r="R125" s="46"/>
      <c r="S125" s="46"/>
      <c r="T125" s="46"/>
    </row>
    <row r="126" spans="1:20" s="36" customFormat="1" ht="9.75" customHeight="1" x14ac:dyDescent="0.2">
      <c r="A126" s="796"/>
      <c r="B126" s="829" t="s">
        <v>147</v>
      </c>
      <c r="C126" s="1081"/>
      <c r="D126" s="1084">
        <v>20</v>
      </c>
      <c r="E126" s="150"/>
      <c r="F126" s="434"/>
      <c r="G126" s="431"/>
      <c r="H126" s="431"/>
      <c r="I126" s="435"/>
      <c r="J126" s="431"/>
      <c r="K126" s="435"/>
      <c r="L126" s="427"/>
      <c r="M126" s="436"/>
      <c r="P126" s="46"/>
      <c r="Q126" s="46"/>
      <c r="R126" s="46"/>
      <c r="S126" s="46"/>
      <c r="T126" s="46"/>
    </row>
    <row r="127" spans="1:20" s="36" customFormat="1" ht="9.75" customHeight="1" x14ac:dyDescent="0.2">
      <c r="A127" s="796"/>
      <c r="B127" s="830"/>
      <c r="C127" s="1082"/>
      <c r="D127" s="1079"/>
      <c r="E127" s="151"/>
      <c r="F127" s="437" t="s">
        <v>169</v>
      </c>
      <c r="G127" s="205" t="s">
        <v>129</v>
      </c>
      <c r="H127" s="205"/>
      <c r="I127" s="380" t="s">
        <v>95</v>
      </c>
      <c r="J127" s="205"/>
      <c r="K127" s="380">
        <v>15</v>
      </c>
      <c r="L127" s="205">
        <v>200</v>
      </c>
      <c r="M127" s="438" t="s">
        <v>34</v>
      </c>
      <c r="P127" s="46"/>
      <c r="Q127" s="46"/>
      <c r="R127" s="46"/>
      <c r="S127" s="46"/>
      <c r="T127" s="46"/>
    </row>
    <row r="128" spans="1:20" s="36" customFormat="1" ht="9.75" customHeight="1" x14ac:dyDescent="0.2">
      <c r="A128" s="796"/>
      <c r="B128" s="830"/>
      <c r="C128" s="1082"/>
      <c r="D128" s="1079"/>
      <c r="E128" s="151">
        <v>20</v>
      </c>
      <c r="F128" s="437" t="s">
        <v>150</v>
      </c>
      <c r="G128" s="205" t="s">
        <v>129</v>
      </c>
      <c r="H128" s="205"/>
      <c r="I128" s="380" t="s">
        <v>95</v>
      </c>
      <c r="J128" s="439"/>
      <c r="K128" s="380">
        <v>10</v>
      </c>
      <c r="L128" s="205">
        <v>10</v>
      </c>
      <c r="M128" s="440"/>
      <c r="P128" s="46"/>
      <c r="Q128" s="46"/>
      <c r="R128" s="46"/>
      <c r="S128" s="46"/>
      <c r="T128" s="46"/>
    </row>
    <row r="129" spans="1:20" s="36" customFormat="1" ht="9.75" customHeight="1" x14ac:dyDescent="0.2">
      <c r="A129" s="796"/>
      <c r="B129" s="830"/>
      <c r="C129" s="1082"/>
      <c r="D129" s="1079"/>
      <c r="E129" s="151"/>
      <c r="F129" s="437" t="s">
        <v>170</v>
      </c>
      <c r="G129" s="411" t="s">
        <v>129</v>
      </c>
      <c r="H129" s="205"/>
      <c r="I129" s="205" t="s">
        <v>95</v>
      </c>
      <c r="J129" s="205"/>
      <c r="K129" s="205">
        <v>20</v>
      </c>
      <c r="L129" s="205">
        <v>50</v>
      </c>
      <c r="M129" s="441"/>
      <c r="P129" s="46"/>
      <c r="Q129" s="46"/>
      <c r="R129" s="46"/>
      <c r="S129" s="46"/>
      <c r="T129" s="46"/>
    </row>
    <row r="130" spans="1:20" s="36" customFormat="1" ht="9.75" customHeight="1" x14ac:dyDescent="0.2">
      <c r="A130" s="797"/>
      <c r="B130" s="831"/>
      <c r="C130" s="1083"/>
      <c r="D130" s="1080"/>
      <c r="E130" s="152"/>
      <c r="F130" s="89"/>
      <c r="G130" s="93"/>
      <c r="H130" s="411"/>
      <c r="I130" s="90"/>
      <c r="J130" s="91"/>
      <c r="K130" s="90"/>
      <c r="L130" s="91"/>
      <c r="M130" s="93"/>
      <c r="P130" s="46"/>
      <c r="Q130" s="46"/>
      <c r="R130" s="46"/>
      <c r="S130" s="46"/>
      <c r="T130" s="46"/>
    </row>
    <row r="131" spans="1:20" s="36" customFormat="1" ht="9.75" customHeight="1" x14ac:dyDescent="0.2">
      <c r="A131" s="910" t="s">
        <v>96</v>
      </c>
      <c r="B131" s="829" t="s">
        <v>97</v>
      </c>
      <c r="C131" s="1081"/>
      <c r="D131" s="1084">
        <v>30</v>
      </c>
      <c r="E131" s="73"/>
      <c r="F131" s="24" t="s">
        <v>152</v>
      </c>
      <c r="G131" s="30" t="s">
        <v>161</v>
      </c>
      <c r="H131" s="177"/>
      <c r="I131" s="178" t="s">
        <v>84</v>
      </c>
      <c r="J131" s="178"/>
      <c r="K131" s="108">
        <v>4.87</v>
      </c>
      <c r="L131" s="114">
        <v>10</v>
      </c>
      <c r="M131" s="1074" t="s">
        <v>88</v>
      </c>
      <c r="P131" s="46"/>
      <c r="Q131" s="46"/>
      <c r="R131" s="46"/>
      <c r="S131" s="46"/>
      <c r="T131" s="46"/>
    </row>
    <row r="132" spans="1:20" s="36" customFormat="1" ht="9.75" customHeight="1" x14ac:dyDescent="0.2">
      <c r="A132" s="796"/>
      <c r="B132" s="830"/>
      <c r="C132" s="1093"/>
      <c r="D132" s="1094"/>
      <c r="E132" s="73"/>
      <c r="F132" s="24" t="s">
        <v>153</v>
      </c>
      <c r="G132" s="30" t="s">
        <v>161</v>
      </c>
      <c r="H132" s="178"/>
      <c r="I132" s="178" t="s">
        <v>84</v>
      </c>
      <c r="J132" s="178"/>
      <c r="K132" s="108">
        <v>3.38</v>
      </c>
      <c r="L132" s="193">
        <v>10</v>
      </c>
      <c r="M132" s="866"/>
      <c r="P132" s="46"/>
      <c r="Q132" s="46"/>
      <c r="R132" s="46"/>
      <c r="S132" s="46"/>
      <c r="T132" s="46"/>
    </row>
    <row r="133" spans="1:20" s="36" customFormat="1" ht="9.75" customHeight="1" x14ac:dyDescent="0.2">
      <c r="A133" s="796"/>
      <c r="B133" s="830"/>
      <c r="C133" s="1082"/>
      <c r="D133" s="1079"/>
      <c r="E133" s="79">
        <v>30</v>
      </c>
      <c r="F133" s="24" t="s">
        <v>154</v>
      </c>
      <c r="G133" s="30" t="s">
        <v>161</v>
      </c>
      <c r="H133" s="181"/>
      <c r="I133" s="178" t="s">
        <v>84</v>
      </c>
      <c r="J133" s="207"/>
      <c r="K133" s="361">
        <v>3.8</v>
      </c>
      <c r="L133" s="192">
        <v>10</v>
      </c>
      <c r="M133" s="866"/>
      <c r="P133" s="46"/>
      <c r="Q133" s="46"/>
      <c r="R133" s="46"/>
      <c r="S133" s="46"/>
      <c r="T133" s="46"/>
    </row>
    <row r="134" spans="1:20" s="36" customFormat="1" ht="9.75" customHeight="1" x14ac:dyDescent="0.2">
      <c r="A134" s="796"/>
      <c r="B134" s="830"/>
      <c r="C134" s="1082"/>
      <c r="D134" s="1079"/>
      <c r="E134" s="79"/>
      <c r="F134" s="24" t="s">
        <v>302</v>
      </c>
      <c r="G134" s="30" t="s">
        <v>161</v>
      </c>
      <c r="H134" s="181"/>
      <c r="I134" s="178" t="s">
        <v>84</v>
      </c>
      <c r="J134" s="181"/>
      <c r="K134" s="108">
        <v>6.61</v>
      </c>
      <c r="L134" s="192">
        <v>10</v>
      </c>
      <c r="M134" s="866"/>
      <c r="P134" s="46"/>
      <c r="Q134" s="46"/>
      <c r="R134" s="46"/>
      <c r="S134" s="46"/>
      <c r="T134" s="46"/>
    </row>
    <row r="135" spans="1:20" s="36" customFormat="1" ht="9.75" customHeight="1" x14ac:dyDescent="0.2">
      <c r="A135" s="797"/>
      <c r="B135" s="831"/>
      <c r="C135" s="1083"/>
      <c r="D135" s="1079"/>
      <c r="E135" s="79"/>
      <c r="F135" s="24" t="s">
        <v>155</v>
      </c>
      <c r="G135" s="30" t="s">
        <v>161</v>
      </c>
      <c r="H135" s="263"/>
      <c r="I135" s="178" t="s">
        <v>84</v>
      </c>
      <c r="J135" s="263"/>
      <c r="K135" s="108">
        <v>3.53</v>
      </c>
      <c r="L135" s="108">
        <v>10</v>
      </c>
      <c r="M135" s="993"/>
      <c r="P135" s="46"/>
      <c r="Q135" s="46"/>
      <c r="R135" s="46"/>
      <c r="S135" s="46"/>
      <c r="T135" s="46"/>
    </row>
    <row r="136" spans="1:20" s="36" customFormat="1" ht="9.75" customHeight="1" x14ac:dyDescent="0.2">
      <c r="A136" s="1022" t="s">
        <v>98</v>
      </c>
      <c r="B136" s="1024" t="s">
        <v>99</v>
      </c>
      <c r="C136" s="1095"/>
      <c r="D136" s="1084">
        <v>50</v>
      </c>
      <c r="E136" s="150"/>
      <c r="F136" s="299"/>
      <c r="G136" s="267"/>
      <c r="H136" s="199"/>
      <c r="I136" s="177"/>
      <c r="J136" s="189"/>
      <c r="K136" s="177"/>
      <c r="L136" s="177"/>
      <c r="M136" s="271"/>
      <c r="P136" s="46"/>
      <c r="Q136" s="46"/>
      <c r="R136" s="46"/>
      <c r="S136" s="46"/>
      <c r="T136" s="46"/>
    </row>
    <row r="137" spans="1:20" s="36" customFormat="1" ht="9.75" customHeight="1" x14ac:dyDescent="0.2">
      <c r="A137" s="1029"/>
      <c r="B137" s="1030"/>
      <c r="C137" s="1096"/>
      <c r="D137" s="1094"/>
      <c r="E137" s="153"/>
      <c r="F137" s="278"/>
      <c r="G137" s="199"/>
      <c r="H137" s="199"/>
      <c r="I137" s="178"/>
      <c r="J137" s="207"/>
      <c r="K137" s="178"/>
      <c r="L137" s="178"/>
      <c r="M137" s="253"/>
      <c r="P137" s="46"/>
      <c r="Q137" s="46"/>
      <c r="R137" s="46"/>
      <c r="S137" s="46"/>
      <c r="T137" s="46"/>
    </row>
    <row r="138" spans="1:20" s="36" customFormat="1" ht="9.75" customHeight="1" x14ac:dyDescent="0.2">
      <c r="A138" s="1029"/>
      <c r="B138" s="1030"/>
      <c r="C138" s="1096"/>
      <c r="D138" s="1079"/>
      <c r="E138" s="151">
        <v>25</v>
      </c>
      <c r="F138" s="442" t="s">
        <v>251</v>
      </c>
      <c r="G138" s="204" t="s">
        <v>64</v>
      </c>
      <c r="H138" s="204"/>
      <c r="I138" s="178" t="s">
        <v>82</v>
      </c>
      <c r="J138" s="443"/>
      <c r="K138" s="206" t="s">
        <v>222</v>
      </c>
      <c r="L138" s="252">
        <v>5</v>
      </c>
      <c r="M138" s="411" t="s">
        <v>73</v>
      </c>
      <c r="P138" s="46"/>
      <c r="Q138" s="46"/>
      <c r="R138" s="46"/>
      <c r="S138" s="46"/>
      <c r="T138" s="46"/>
    </row>
    <row r="139" spans="1:20" s="36" customFormat="1" ht="9.75" customHeight="1" x14ac:dyDescent="0.2">
      <c r="A139" s="1029"/>
      <c r="B139" s="1030"/>
      <c r="C139" s="1096"/>
      <c r="D139" s="1079"/>
      <c r="E139" s="151">
        <v>25</v>
      </c>
      <c r="F139" s="444" t="s">
        <v>252</v>
      </c>
      <c r="G139" s="199" t="s">
        <v>64</v>
      </c>
      <c r="H139" s="199"/>
      <c r="I139" s="178" t="s">
        <v>82</v>
      </c>
      <c r="J139" s="207"/>
      <c r="K139" s="178" t="s">
        <v>222</v>
      </c>
      <c r="L139" s="178">
        <v>5</v>
      </c>
      <c r="M139" s="253" t="s">
        <v>73</v>
      </c>
      <c r="P139" s="46"/>
      <c r="Q139" s="46"/>
      <c r="R139" s="46"/>
      <c r="S139" s="46"/>
      <c r="T139" s="46"/>
    </row>
    <row r="140" spans="1:20" s="36" customFormat="1" ht="9.75" customHeight="1" x14ac:dyDescent="0.2">
      <c r="A140" s="1029"/>
      <c r="B140" s="1025"/>
      <c r="C140" s="1097"/>
      <c r="D140" s="1080"/>
      <c r="E140" s="152"/>
      <c r="F140" s="445"/>
      <c r="G140" s="411"/>
      <c r="H140" s="411"/>
      <c r="I140" s="411"/>
      <c r="J140" s="411"/>
      <c r="K140" s="411"/>
      <c r="L140" s="411"/>
      <c r="M140" s="411"/>
      <c r="P140" s="46"/>
      <c r="Q140" s="46"/>
      <c r="R140" s="46"/>
      <c r="S140" s="46"/>
      <c r="T140" s="46"/>
    </row>
    <row r="141" spans="1:20" s="36" customFormat="1" ht="11.25" customHeight="1" x14ac:dyDescent="0.2">
      <c r="A141" s="1022" t="s">
        <v>100</v>
      </c>
      <c r="B141" s="1024" t="s">
        <v>101</v>
      </c>
      <c r="C141" s="1075"/>
      <c r="D141" s="1078">
        <v>30</v>
      </c>
      <c r="E141" s="82"/>
      <c r="F141" s="446"/>
      <c r="G141" s="431"/>
      <c r="H141" s="431"/>
      <c r="I141" s="431"/>
      <c r="J141" s="431"/>
      <c r="K141" s="431"/>
      <c r="L141" s="431"/>
      <c r="M141" s="431"/>
      <c r="P141" s="46"/>
      <c r="Q141" s="46"/>
      <c r="R141" s="46"/>
      <c r="S141" s="46"/>
      <c r="T141" s="46"/>
    </row>
    <row r="142" spans="1:20" s="36" customFormat="1" ht="11.25" customHeight="1" x14ac:dyDescent="0.2">
      <c r="A142" s="1029"/>
      <c r="B142" s="1030"/>
      <c r="C142" s="1076"/>
      <c r="D142" s="1079"/>
      <c r="E142" s="68"/>
      <c r="F142" s="447"/>
      <c r="G142" s="320"/>
      <c r="H142" s="320"/>
      <c r="I142" s="108"/>
      <c r="J142" s="275"/>
      <c r="K142" s="193"/>
      <c r="L142" s="192"/>
      <c r="M142" s="279"/>
      <c r="P142" s="46"/>
      <c r="Q142" s="46"/>
      <c r="R142" s="46"/>
      <c r="S142" s="46"/>
      <c r="T142" s="46"/>
    </row>
    <row r="143" spans="1:20" s="36" customFormat="1" ht="11.25" customHeight="1" x14ac:dyDescent="0.2">
      <c r="A143" s="1029"/>
      <c r="B143" s="1030"/>
      <c r="C143" s="1076"/>
      <c r="D143" s="1079"/>
      <c r="E143" s="68"/>
      <c r="F143" s="317"/>
      <c r="G143" s="181"/>
      <c r="H143" s="199"/>
      <c r="I143" s="178"/>
      <c r="J143" s="207"/>
      <c r="K143" s="181"/>
      <c r="L143" s="181"/>
      <c r="M143" s="180"/>
      <c r="P143" s="46"/>
      <c r="Q143" s="46"/>
      <c r="R143" s="46"/>
      <c r="S143" s="46"/>
      <c r="T143" s="46"/>
    </row>
    <row r="144" spans="1:20" s="36" customFormat="1" ht="11.25" customHeight="1" x14ac:dyDescent="0.2">
      <c r="A144" s="1029"/>
      <c r="B144" s="1030"/>
      <c r="C144" s="1076"/>
      <c r="D144" s="1079"/>
      <c r="E144" s="68">
        <v>30</v>
      </c>
      <c r="F144" s="183" t="s">
        <v>102</v>
      </c>
      <c r="G144" s="278"/>
      <c r="H144" s="199"/>
      <c r="I144" s="178"/>
      <c r="J144" s="181"/>
      <c r="K144" s="279"/>
      <c r="L144" s="205"/>
      <c r="P144" s="46"/>
      <c r="Q144" s="46"/>
      <c r="R144" s="46"/>
      <c r="S144" s="46"/>
      <c r="T144" s="46"/>
    </row>
    <row r="145" spans="1:20" s="36" customFormat="1" ht="11.25" customHeight="1" x14ac:dyDescent="0.2">
      <c r="A145" s="1029"/>
      <c r="B145" s="1030"/>
      <c r="C145" s="1076"/>
      <c r="D145" s="1079"/>
      <c r="E145" s="68"/>
      <c r="F145" s="182" t="s">
        <v>270</v>
      </c>
      <c r="G145" s="207" t="s">
        <v>78</v>
      </c>
      <c r="H145" s="199"/>
      <c r="I145" s="178" t="s">
        <v>103</v>
      </c>
      <c r="J145" s="22"/>
      <c r="K145" s="275">
        <v>0.12</v>
      </c>
      <c r="L145" s="401">
        <v>2</v>
      </c>
      <c r="M145" s="865" t="s">
        <v>88</v>
      </c>
      <c r="P145" s="46"/>
      <c r="Q145" s="46"/>
      <c r="R145" s="46"/>
      <c r="S145" s="46"/>
      <c r="T145" s="46"/>
    </row>
    <row r="146" spans="1:20" s="36" customFormat="1" ht="11.25" customHeight="1" x14ac:dyDescent="0.2">
      <c r="A146" s="1029"/>
      <c r="B146" s="1030"/>
      <c r="C146" s="1076"/>
      <c r="D146" s="1079"/>
      <c r="E146" s="68"/>
      <c r="F146" s="182" t="s">
        <v>271</v>
      </c>
      <c r="G146" s="207" t="s">
        <v>78</v>
      </c>
      <c r="H146" s="199"/>
      <c r="I146" s="178" t="s">
        <v>103</v>
      </c>
      <c r="J146" s="24"/>
      <c r="K146" s="275">
        <v>0.11</v>
      </c>
      <c r="L146" s="408">
        <v>1</v>
      </c>
      <c r="M146" s="866"/>
      <c r="P146" s="46"/>
      <c r="Q146" s="46"/>
      <c r="R146" s="46"/>
      <c r="S146" s="46"/>
      <c r="T146" s="46"/>
    </row>
    <row r="147" spans="1:20" s="36" customFormat="1" ht="11.25" customHeight="1" x14ac:dyDescent="0.2">
      <c r="A147" s="1029"/>
      <c r="B147" s="1030"/>
      <c r="C147" s="1076"/>
      <c r="D147" s="1079"/>
      <c r="E147" s="68"/>
      <c r="F147" s="182" t="s">
        <v>268</v>
      </c>
      <c r="G147" s="207" t="s">
        <v>78</v>
      </c>
      <c r="H147" s="199"/>
      <c r="I147" s="178" t="s">
        <v>103</v>
      </c>
      <c r="J147" s="22"/>
      <c r="K147" s="275">
        <v>0.28000000000000003</v>
      </c>
      <c r="L147" s="256">
        <v>6</v>
      </c>
      <c r="M147" s="866"/>
      <c r="P147" s="46"/>
      <c r="Q147" s="46"/>
      <c r="R147" s="46"/>
      <c r="S147" s="46"/>
      <c r="T147" s="46"/>
    </row>
    <row r="148" spans="1:20" s="36" customFormat="1" ht="9" customHeight="1" x14ac:dyDescent="0.2">
      <c r="A148" s="1023"/>
      <c r="B148" s="1025"/>
      <c r="C148" s="1077"/>
      <c r="D148" s="1080"/>
      <c r="E148" s="69"/>
      <c r="F148" s="182" t="s">
        <v>269</v>
      </c>
      <c r="G148" s="207" t="s">
        <v>78</v>
      </c>
      <c r="H148" s="178"/>
      <c r="I148" s="178" t="s">
        <v>103</v>
      </c>
      <c r="J148" s="24"/>
      <c r="K148" s="275">
        <v>0.38</v>
      </c>
      <c r="L148" s="448">
        <v>10</v>
      </c>
      <c r="M148" s="993"/>
      <c r="P148" s="46"/>
      <c r="Q148" s="46"/>
      <c r="R148" s="46"/>
      <c r="S148" s="46"/>
      <c r="T148" s="46"/>
    </row>
    <row r="149" spans="1:20" s="36" customFormat="1" ht="20.100000000000001" customHeight="1" x14ac:dyDescent="0.2">
      <c r="A149" s="897" t="s">
        <v>15</v>
      </c>
      <c r="B149" s="1026"/>
      <c r="C149" s="1068" t="s">
        <v>9</v>
      </c>
      <c r="D149" s="1098"/>
      <c r="E149" s="83"/>
      <c r="F149" s="785" t="s">
        <v>16</v>
      </c>
      <c r="G149" s="841" t="s">
        <v>17</v>
      </c>
      <c r="H149" s="841" t="s">
        <v>18</v>
      </c>
      <c r="I149" s="841" t="s">
        <v>19</v>
      </c>
      <c r="J149" s="841" t="s">
        <v>348</v>
      </c>
      <c r="K149" s="841" t="s">
        <v>21</v>
      </c>
      <c r="L149" s="841" t="s">
        <v>22</v>
      </c>
      <c r="M149" s="875" t="s">
        <v>165</v>
      </c>
      <c r="P149" s="46"/>
      <c r="Q149" s="46"/>
      <c r="R149" s="46"/>
      <c r="S149" s="46"/>
      <c r="T149" s="46"/>
    </row>
    <row r="150" spans="1:20" s="36" customFormat="1" ht="18" customHeight="1" thickBot="1" x14ac:dyDescent="0.25">
      <c r="A150" s="1027"/>
      <c r="B150" s="1028"/>
      <c r="C150" s="84" t="s">
        <v>27</v>
      </c>
      <c r="D150" s="77" t="s">
        <v>14</v>
      </c>
      <c r="E150" s="78"/>
      <c r="F150" s="786"/>
      <c r="G150" s="841"/>
      <c r="H150" s="842"/>
      <c r="I150" s="842"/>
      <c r="J150" s="842"/>
      <c r="K150" s="842"/>
      <c r="L150" s="842"/>
      <c r="M150" s="869"/>
      <c r="P150" s="46"/>
      <c r="Q150" s="46"/>
      <c r="R150" s="46"/>
      <c r="S150" s="46"/>
      <c r="T150" s="46"/>
    </row>
    <row r="151" spans="1:20" s="36" customFormat="1" ht="21" customHeight="1" thickBot="1" x14ac:dyDescent="0.25">
      <c r="A151" s="1089" t="s">
        <v>105</v>
      </c>
      <c r="B151" s="1090"/>
      <c r="C151" s="85" t="s">
        <v>164</v>
      </c>
      <c r="D151" s="86"/>
      <c r="E151" s="86">
        <v>60</v>
      </c>
      <c r="F151" s="449"/>
      <c r="G151" s="450"/>
      <c r="H151" s="1091"/>
      <c r="I151" s="1091"/>
      <c r="J151" s="1091"/>
      <c r="K151" s="1091"/>
      <c r="L151" s="1091"/>
      <c r="M151" s="1092"/>
      <c r="P151" s="46"/>
      <c r="Q151" s="46"/>
      <c r="R151" s="46"/>
      <c r="S151" s="46"/>
      <c r="T151" s="46"/>
    </row>
    <row r="152" spans="1:20" s="36" customFormat="1" ht="9.75" customHeight="1" x14ac:dyDescent="0.2">
      <c r="A152" s="910" t="s">
        <v>106</v>
      </c>
      <c r="B152" s="829" t="s">
        <v>107</v>
      </c>
      <c r="C152" s="1093"/>
      <c r="D152" s="1084">
        <v>20</v>
      </c>
      <c r="E152" s="70"/>
      <c r="F152" s="268" t="s">
        <v>108</v>
      </c>
      <c r="G152" s="205" t="s">
        <v>129</v>
      </c>
      <c r="H152" s="206"/>
      <c r="I152" s="380" t="s">
        <v>95</v>
      </c>
      <c r="J152" s="206"/>
      <c r="K152" s="206">
        <v>10</v>
      </c>
      <c r="L152" s="192">
        <v>25</v>
      </c>
      <c r="M152" s="863" t="s">
        <v>34</v>
      </c>
      <c r="P152" s="46"/>
      <c r="Q152" s="46"/>
      <c r="R152" s="46"/>
      <c r="S152" s="46"/>
      <c r="T152" s="46"/>
    </row>
    <row r="153" spans="1:20" s="36" customFormat="1" ht="9.75" customHeight="1" x14ac:dyDescent="0.2">
      <c r="A153" s="796"/>
      <c r="B153" s="830"/>
      <c r="C153" s="1082"/>
      <c r="D153" s="1079"/>
      <c r="E153" s="68"/>
      <c r="F153" s="268" t="s">
        <v>347</v>
      </c>
      <c r="G153" s="205" t="s">
        <v>129</v>
      </c>
      <c r="H153" s="205"/>
      <c r="I153" s="380" t="s">
        <v>95</v>
      </c>
      <c r="J153" s="206"/>
      <c r="K153" s="206">
        <v>10</v>
      </c>
      <c r="L153" s="192">
        <v>25</v>
      </c>
      <c r="M153" s="858"/>
      <c r="P153" s="46"/>
      <c r="Q153" s="46"/>
      <c r="R153" s="46"/>
      <c r="S153" s="46"/>
      <c r="T153" s="46"/>
    </row>
    <row r="154" spans="1:20" s="36" customFormat="1" ht="9.75" customHeight="1" x14ac:dyDescent="0.2">
      <c r="A154" s="796"/>
      <c r="B154" s="830"/>
      <c r="C154" s="1082"/>
      <c r="D154" s="1079"/>
      <c r="E154" s="68"/>
      <c r="F154" s="268" t="s">
        <v>349</v>
      </c>
      <c r="G154" s="205" t="s">
        <v>129</v>
      </c>
      <c r="H154" s="411"/>
      <c r="I154" s="380" t="s">
        <v>95</v>
      </c>
      <c r="J154" s="206"/>
      <c r="K154" s="206">
        <v>10</v>
      </c>
      <c r="L154" s="192">
        <v>25</v>
      </c>
      <c r="M154" s="858"/>
      <c r="P154" s="46"/>
      <c r="Q154" s="46"/>
      <c r="R154" s="46"/>
      <c r="S154" s="46"/>
      <c r="T154" s="46"/>
    </row>
    <row r="155" spans="1:20" s="36" customFormat="1" ht="9.75" customHeight="1" x14ac:dyDescent="0.2">
      <c r="A155" s="796"/>
      <c r="B155" s="830"/>
      <c r="C155" s="1082"/>
      <c r="D155" s="1079"/>
      <c r="E155" s="68"/>
      <c r="F155" s="268" t="s">
        <v>109</v>
      </c>
      <c r="G155" s="205" t="s">
        <v>129</v>
      </c>
      <c r="H155" s="411"/>
      <c r="I155" s="380" t="s">
        <v>95</v>
      </c>
      <c r="J155" s="206"/>
      <c r="K155" s="206">
        <v>10</v>
      </c>
      <c r="L155" s="192">
        <v>20</v>
      </c>
      <c r="M155" s="858"/>
      <c r="P155" s="46"/>
      <c r="Q155" s="46"/>
      <c r="R155" s="46"/>
      <c r="S155" s="46"/>
      <c r="T155" s="46"/>
    </row>
    <row r="156" spans="1:20" s="36" customFormat="1" ht="9.75" customHeight="1" x14ac:dyDescent="0.2">
      <c r="A156" s="796"/>
      <c r="B156" s="899"/>
      <c r="C156" s="1082"/>
      <c r="D156" s="1079"/>
      <c r="E156" s="68"/>
      <c r="F156" s="268" t="s">
        <v>110</v>
      </c>
      <c r="G156" s="205" t="s">
        <v>129</v>
      </c>
      <c r="H156" s="205"/>
      <c r="I156" s="380" t="s">
        <v>95</v>
      </c>
      <c r="J156" s="206"/>
      <c r="K156" s="206">
        <v>5</v>
      </c>
      <c r="L156" s="256">
        <v>200</v>
      </c>
      <c r="M156" s="858"/>
      <c r="P156" s="46"/>
      <c r="Q156" s="46"/>
      <c r="R156" s="46"/>
      <c r="S156" s="46"/>
      <c r="T156" s="46"/>
    </row>
    <row r="157" spans="1:20" s="36" customFormat="1" ht="9.75" customHeight="1" x14ac:dyDescent="0.2">
      <c r="A157" s="796"/>
      <c r="B157" s="899"/>
      <c r="C157" s="1082"/>
      <c r="D157" s="1079"/>
      <c r="E157" s="68"/>
      <c r="F157" s="268" t="s">
        <v>111</v>
      </c>
      <c r="G157" s="205" t="s">
        <v>129</v>
      </c>
      <c r="H157" s="205"/>
      <c r="I157" s="380" t="s">
        <v>95</v>
      </c>
      <c r="J157" s="206"/>
      <c r="K157" s="206">
        <v>10</v>
      </c>
      <c r="L157" s="256">
        <v>1000</v>
      </c>
      <c r="M157" s="858"/>
      <c r="P157" s="46"/>
      <c r="Q157" s="46"/>
      <c r="R157" s="46"/>
      <c r="S157" s="46"/>
      <c r="T157" s="46"/>
    </row>
    <row r="158" spans="1:20" s="36" customFormat="1" ht="9.75" customHeight="1" x14ac:dyDescent="0.2">
      <c r="A158" s="796"/>
      <c r="B158" s="899"/>
      <c r="C158" s="1082"/>
      <c r="D158" s="1079"/>
      <c r="E158" s="68"/>
      <c r="F158" s="268" t="s">
        <v>112</v>
      </c>
      <c r="G158" s="205" t="s">
        <v>129</v>
      </c>
      <c r="H158" s="205"/>
      <c r="I158" s="380" t="s">
        <v>95</v>
      </c>
      <c r="J158" s="206"/>
      <c r="K158" s="206">
        <v>10</v>
      </c>
      <c r="L158" s="256">
        <v>200</v>
      </c>
      <c r="M158" s="858"/>
      <c r="P158" s="46"/>
      <c r="Q158" s="46"/>
      <c r="R158" s="46"/>
      <c r="S158" s="46"/>
      <c r="T158" s="46"/>
    </row>
    <row r="159" spans="1:20" s="36" customFormat="1" ht="9.75" customHeight="1" x14ac:dyDescent="0.2">
      <c r="A159" s="796"/>
      <c r="B159" s="899"/>
      <c r="C159" s="1082"/>
      <c r="D159" s="1079"/>
      <c r="E159" s="68"/>
      <c r="F159" s="268" t="s">
        <v>113</v>
      </c>
      <c r="G159" s="205" t="s">
        <v>129</v>
      </c>
      <c r="H159" s="205"/>
      <c r="I159" s="380" t="s">
        <v>95</v>
      </c>
      <c r="J159" s="206"/>
      <c r="K159" s="206">
        <v>10</v>
      </c>
      <c r="L159" s="256">
        <v>50</v>
      </c>
      <c r="M159" s="858"/>
      <c r="P159" s="46"/>
      <c r="Q159" s="46"/>
      <c r="R159" s="46"/>
      <c r="S159" s="46"/>
      <c r="T159" s="46"/>
    </row>
    <row r="160" spans="1:20" s="36" customFormat="1" ht="9.75" customHeight="1" x14ac:dyDescent="0.2">
      <c r="A160" s="796"/>
      <c r="B160" s="899"/>
      <c r="C160" s="1082"/>
      <c r="D160" s="1079"/>
      <c r="E160" s="68"/>
      <c r="F160" s="268" t="s">
        <v>114</v>
      </c>
      <c r="G160" s="205" t="s">
        <v>129</v>
      </c>
      <c r="H160" s="205"/>
      <c r="I160" s="380" t="s">
        <v>95</v>
      </c>
      <c r="J160" s="206"/>
      <c r="K160" s="206">
        <v>10</v>
      </c>
      <c r="L160" s="256">
        <v>200</v>
      </c>
      <c r="M160" s="858"/>
      <c r="P160" s="46"/>
      <c r="Q160" s="46"/>
      <c r="R160" s="46"/>
      <c r="S160" s="46"/>
      <c r="T160" s="46"/>
    </row>
    <row r="161" spans="1:20" s="36" customFormat="1" ht="9.75" customHeight="1" x14ac:dyDescent="0.2">
      <c r="A161" s="796"/>
      <c r="B161" s="899"/>
      <c r="C161" s="1082"/>
      <c r="D161" s="1079"/>
      <c r="E161" s="68"/>
      <c r="F161" s="268" t="s">
        <v>115</v>
      </c>
      <c r="G161" s="205" t="s">
        <v>129</v>
      </c>
      <c r="H161" s="205"/>
      <c r="I161" s="380" t="s">
        <v>95</v>
      </c>
      <c r="J161" s="206"/>
      <c r="K161" s="206">
        <v>10</v>
      </c>
      <c r="L161" s="256">
        <v>200</v>
      </c>
      <c r="M161" s="858"/>
      <c r="P161" s="46"/>
      <c r="Q161" s="46"/>
      <c r="R161" s="46"/>
      <c r="S161" s="46"/>
      <c r="T161" s="46"/>
    </row>
    <row r="162" spans="1:20" s="36" customFormat="1" ht="9.75" customHeight="1" x14ac:dyDescent="0.2">
      <c r="A162" s="796"/>
      <c r="B162" s="899"/>
      <c r="C162" s="1082"/>
      <c r="D162" s="1079"/>
      <c r="E162" s="68"/>
      <c r="F162" s="268" t="s">
        <v>116</v>
      </c>
      <c r="G162" s="205" t="s">
        <v>129</v>
      </c>
      <c r="H162" s="205"/>
      <c r="I162" s="380" t="s">
        <v>95</v>
      </c>
      <c r="J162" s="206"/>
      <c r="K162" s="206">
        <v>10</v>
      </c>
      <c r="L162" s="256">
        <v>50</v>
      </c>
      <c r="M162" s="858"/>
      <c r="P162" s="46"/>
      <c r="Q162" s="46"/>
      <c r="R162" s="46"/>
      <c r="S162" s="46"/>
      <c r="T162" s="46"/>
    </row>
    <row r="163" spans="1:20" s="36" customFormat="1" ht="9.75" customHeight="1" x14ac:dyDescent="0.2">
      <c r="A163" s="796"/>
      <c r="B163" s="899"/>
      <c r="C163" s="1082"/>
      <c r="D163" s="1079"/>
      <c r="E163" s="68">
        <v>20</v>
      </c>
      <c r="F163" s="268" t="s">
        <v>171</v>
      </c>
      <c r="G163" s="205" t="s">
        <v>129</v>
      </c>
      <c r="H163" s="205"/>
      <c r="I163" s="380" t="s">
        <v>95</v>
      </c>
      <c r="J163" s="206"/>
      <c r="K163" s="206">
        <v>10</v>
      </c>
      <c r="L163" s="256">
        <v>50</v>
      </c>
      <c r="M163" s="858"/>
      <c r="P163" s="46"/>
      <c r="Q163" s="46"/>
      <c r="R163" s="46"/>
      <c r="S163" s="46"/>
      <c r="T163" s="46"/>
    </row>
    <row r="164" spans="1:20" s="36" customFormat="1" ht="9.75" customHeight="1" x14ac:dyDescent="0.2">
      <c r="A164" s="796"/>
      <c r="B164" s="899"/>
      <c r="C164" s="1082"/>
      <c r="D164" s="1079"/>
      <c r="E164" s="68"/>
      <c r="F164" s="268" t="s">
        <v>118</v>
      </c>
      <c r="G164" s="205" t="s">
        <v>129</v>
      </c>
      <c r="H164" s="205"/>
      <c r="I164" s="380" t="s">
        <v>95</v>
      </c>
      <c r="J164" s="206"/>
      <c r="K164" s="206">
        <v>10</v>
      </c>
      <c r="L164" s="256">
        <v>50</v>
      </c>
      <c r="M164" s="858"/>
      <c r="P164" s="46"/>
      <c r="Q164" s="46"/>
      <c r="R164" s="46"/>
      <c r="S164" s="46"/>
      <c r="T164" s="46"/>
    </row>
    <row r="165" spans="1:20" s="36" customFormat="1" ht="9.75" customHeight="1" x14ac:dyDescent="0.2">
      <c r="A165" s="796"/>
      <c r="B165" s="899"/>
      <c r="C165" s="1082"/>
      <c r="D165" s="1079"/>
      <c r="E165" s="68"/>
      <c r="F165" s="268" t="s">
        <v>119</v>
      </c>
      <c r="G165" s="205" t="s">
        <v>129</v>
      </c>
      <c r="H165" s="205"/>
      <c r="I165" s="380" t="s">
        <v>95</v>
      </c>
      <c r="J165" s="206"/>
      <c r="K165" s="206">
        <v>50</v>
      </c>
      <c r="L165" s="256">
        <v>200</v>
      </c>
      <c r="M165" s="858"/>
      <c r="P165" s="46"/>
      <c r="Q165" s="46"/>
      <c r="R165" s="46"/>
      <c r="S165" s="46"/>
      <c r="T165" s="46"/>
    </row>
    <row r="166" spans="1:20" s="36" customFormat="1" ht="9.75" customHeight="1" x14ac:dyDescent="0.2">
      <c r="A166" s="796"/>
      <c r="B166" s="899"/>
      <c r="C166" s="1082"/>
      <c r="D166" s="1079"/>
      <c r="E166" s="68"/>
      <c r="F166" s="268" t="s">
        <v>120</v>
      </c>
      <c r="G166" s="205" t="s">
        <v>129</v>
      </c>
      <c r="H166" s="205"/>
      <c r="I166" s="380" t="s">
        <v>95</v>
      </c>
      <c r="J166" s="206"/>
      <c r="K166" s="206">
        <v>50</v>
      </c>
      <c r="L166" s="256">
        <v>200</v>
      </c>
      <c r="M166" s="858"/>
      <c r="P166" s="46"/>
      <c r="Q166" s="46"/>
      <c r="R166" s="46"/>
      <c r="S166" s="46"/>
      <c r="T166" s="46"/>
    </row>
    <row r="167" spans="1:20" s="36" customFormat="1" ht="9.75" customHeight="1" x14ac:dyDescent="0.2">
      <c r="A167" s="796"/>
      <c r="B167" s="830"/>
      <c r="C167" s="1082"/>
      <c r="D167" s="1079"/>
      <c r="E167" s="68"/>
      <c r="F167" s="268" t="s">
        <v>121</v>
      </c>
      <c r="G167" s="205" t="s">
        <v>129</v>
      </c>
      <c r="H167" s="205"/>
      <c r="I167" s="380" t="s">
        <v>95</v>
      </c>
      <c r="J167" s="206"/>
      <c r="K167" s="206">
        <v>50</v>
      </c>
      <c r="L167" s="256">
        <v>200</v>
      </c>
      <c r="M167" s="858"/>
      <c r="P167" s="46"/>
      <c r="Q167" s="46"/>
      <c r="R167" s="46"/>
      <c r="S167" s="46"/>
      <c r="T167" s="46"/>
    </row>
    <row r="168" spans="1:20" s="36" customFormat="1" ht="9.75" customHeight="1" x14ac:dyDescent="0.2">
      <c r="A168" s="796"/>
      <c r="B168" s="830"/>
      <c r="C168" s="1082"/>
      <c r="D168" s="1079"/>
      <c r="E168" s="68"/>
      <c r="F168" s="268" t="s">
        <v>122</v>
      </c>
      <c r="G168" s="205" t="s">
        <v>129</v>
      </c>
      <c r="H168" s="205"/>
      <c r="I168" s="380" t="s">
        <v>95</v>
      </c>
      <c r="J168" s="206"/>
      <c r="K168" s="206">
        <v>50</v>
      </c>
      <c r="L168" s="256">
        <v>200</v>
      </c>
      <c r="M168" s="858"/>
      <c r="P168" s="46"/>
      <c r="Q168" s="46"/>
      <c r="R168" s="46"/>
      <c r="S168" s="46"/>
      <c r="T168" s="46"/>
    </row>
    <row r="169" spans="1:20" s="36" customFormat="1" ht="9.75" customHeight="1" x14ac:dyDescent="0.2">
      <c r="A169" s="796"/>
      <c r="B169" s="830"/>
      <c r="C169" s="1082"/>
      <c r="D169" s="1079"/>
      <c r="E169" s="68"/>
      <c r="F169" s="268" t="s">
        <v>123</v>
      </c>
      <c r="G169" s="205" t="s">
        <v>129</v>
      </c>
      <c r="H169" s="205"/>
      <c r="I169" s="380" t="s">
        <v>95</v>
      </c>
      <c r="J169" s="206"/>
      <c r="K169" s="206">
        <v>50</v>
      </c>
      <c r="L169" s="256">
        <v>200</v>
      </c>
      <c r="M169" s="858"/>
      <c r="P169" s="46"/>
      <c r="Q169" s="46"/>
      <c r="R169" s="46"/>
      <c r="S169" s="46"/>
      <c r="T169" s="46"/>
    </row>
    <row r="170" spans="1:20" s="36" customFormat="1" ht="9.75" customHeight="1" x14ac:dyDescent="0.2">
      <c r="A170" s="796"/>
      <c r="B170" s="830"/>
      <c r="C170" s="1082"/>
      <c r="D170" s="1079"/>
      <c r="E170" s="68"/>
      <c r="F170" s="268" t="s">
        <v>124</v>
      </c>
      <c r="G170" s="205" t="s">
        <v>129</v>
      </c>
      <c r="H170" s="205"/>
      <c r="I170" s="380" t="s">
        <v>95</v>
      </c>
      <c r="J170" s="206"/>
      <c r="K170" s="206">
        <v>50</v>
      </c>
      <c r="L170" s="256">
        <v>200</v>
      </c>
      <c r="M170" s="858"/>
      <c r="P170" s="46"/>
      <c r="Q170" s="46"/>
      <c r="R170" s="46"/>
      <c r="S170" s="46"/>
      <c r="T170" s="46"/>
    </row>
    <row r="171" spans="1:20" s="36" customFormat="1" ht="9.75" customHeight="1" x14ac:dyDescent="0.2">
      <c r="A171" s="796"/>
      <c r="B171" s="830"/>
      <c r="C171" s="1082"/>
      <c r="D171" s="1079"/>
      <c r="E171" s="68"/>
      <c r="F171" s="268" t="s">
        <v>125</v>
      </c>
      <c r="G171" s="205" t="s">
        <v>129</v>
      </c>
      <c r="H171" s="205"/>
      <c r="I171" s="380" t="s">
        <v>95</v>
      </c>
      <c r="J171" s="206"/>
      <c r="K171" s="206">
        <v>50</v>
      </c>
      <c r="L171" s="256">
        <v>200</v>
      </c>
      <c r="M171" s="859"/>
      <c r="P171" s="46"/>
      <c r="Q171" s="46"/>
      <c r="R171" s="46"/>
      <c r="S171" s="46"/>
      <c r="T171" s="46"/>
    </row>
    <row r="172" spans="1:20" s="36" customFormat="1" ht="9.75" customHeight="1" x14ac:dyDescent="0.2">
      <c r="A172" s="796"/>
      <c r="B172" s="830"/>
      <c r="C172" s="1082"/>
      <c r="D172" s="1079"/>
      <c r="E172" s="79"/>
      <c r="F172" s="370"/>
      <c r="G172" s="205"/>
      <c r="H172" s="205"/>
      <c r="I172" s="205"/>
      <c r="J172" s="205"/>
      <c r="K172" s="205"/>
      <c r="L172" s="256"/>
      <c r="M172" s="206"/>
      <c r="P172" s="46"/>
      <c r="Q172" s="46"/>
      <c r="R172" s="46"/>
      <c r="S172" s="46"/>
      <c r="T172" s="46"/>
    </row>
    <row r="173" spans="1:20" s="36" customFormat="1" ht="9.75" customHeight="1" x14ac:dyDescent="0.2">
      <c r="A173" s="796"/>
      <c r="B173" s="830"/>
      <c r="C173" s="1082"/>
      <c r="D173" s="1079"/>
      <c r="E173" s="79"/>
      <c r="F173" s="370"/>
      <c r="G173" s="205"/>
      <c r="H173" s="205"/>
      <c r="I173" s="205"/>
      <c r="J173" s="205"/>
      <c r="K173" s="205"/>
      <c r="L173" s="256"/>
      <c r="M173" s="205"/>
      <c r="P173" s="46"/>
      <c r="Q173" s="46"/>
      <c r="R173" s="46"/>
      <c r="S173" s="46"/>
      <c r="T173" s="46"/>
    </row>
    <row r="174" spans="1:20" s="36" customFormat="1" ht="9.75" customHeight="1" x14ac:dyDescent="0.2">
      <c r="A174" s="796"/>
      <c r="B174" s="830"/>
      <c r="C174" s="1082"/>
      <c r="D174" s="1079"/>
      <c r="E174" s="79"/>
      <c r="F174" s="451"/>
      <c r="G174" s="206"/>
      <c r="H174" s="206"/>
      <c r="I174" s="206"/>
      <c r="J174" s="206"/>
      <c r="K174" s="206"/>
      <c r="L174" s="206"/>
      <c r="M174" s="206"/>
      <c r="P174" s="46"/>
      <c r="Q174" s="46"/>
      <c r="R174" s="46"/>
      <c r="S174" s="46"/>
      <c r="T174" s="46"/>
    </row>
    <row r="175" spans="1:20" s="36" customFormat="1" ht="9.75" customHeight="1" x14ac:dyDescent="0.2">
      <c r="A175" s="797"/>
      <c r="B175" s="831"/>
      <c r="C175" s="1083"/>
      <c r="D175" s="1080"/>
      <c r="E175" s="87"/>
      <c r="F175" s="391"/>
      <c r="G175" s="394"/>
      <c r="H175" s="394"/>
      <c r="I175" s="394"/>
      <c r="J175" s="394"/>
      <c r="K175" s="394"/>
      <c r="L175" s="394"/>
      <c r="M175" s="394"/>
      <c r="P175" s="46"/>
      <c r="Q175" s="46"/>
      <c r="R175" s="46"/>
      <c r="S175" s="46"/>
      <c r="T175" s="46"/>
    </row>
    <row r="176" spans="1:20" s="36" customFormat="1" ht="9.75" customHeight="1" x14ac:dyDescent="0.2">
      <c r="A176" s="910" t="s">
        <v>126</v>
      </c>
      <c r="B176" s="829" t="s">
        <v>127</v>
      </c>
      <c r="C176" s="1081"/>
      <c r="D176" s="1084">
        <v>20</v>
      </c>
      <c r="E176" s="150"/>
      <c r="F176" s="452"/>
      <c r="G176" s="431"/>
      <c r="H176" s="431"/>
      <c r="I176" s="431"/>
      <c r="J176" s="431"/>
      <c r="K176" s="431"/>
      <c r="L176" s="431"/>
      <c r="M176" s="431"/>
      <c r="P176" s="46"/>
      <c r="Q176" s="46"/>
      <c r="R176" s="46"/>
      <c r="S176" s="46"/>
      <c r="T176" s="46"/>
    </row>
    <row r="177" spans="1:20" s="36" customFormat="1" ht="9.75" customHeight="1" x14ac:dyDescent="0.2">
      <c r="A177" s="796"/>
      <c r="B177" s="830"/>
      <c r="C177" s="1082"/>
      <c r="D177" s="1079"/>
      <c r="E177" s="151"/>
      <c r="F177" s="289" t="s">
        <v>273</v>
      </c>
      <c r="G177" s="261" t="s">
        <v>129</v>
      </c>
      <c r="H177" s="30"/>
      <c r="I177" s="181" t="s">
        <v>57</v>
      </c>
      <c r="J177" s="251"/>
      <c r="K177" s="192">
        <v>0.5</v>
      </c>
      <c r="L177" s="192">
        <v>10</v>
      </c>
      <c r="M177" s="860" t="s">
        <v>34</v>
      </c>
      <c r="P177" s="46"/>
      <c r="Q177" s="46"/>
      <c r="R177" s="46"/>
      <c r="S177" s="46"/>
      <c r="T177" s="46"/>
    </row>
    <row r="178" spans="1:20" s="36" customFormat="1" ht="9.75" customHeight="1" x14ac:dyDescent="0.2">
      <c r="A178" s="796"/>
      <c r="B178" s="830"/>
      <c r="C178" s="1082"/>
      <c r="D178" s="1079"/>
      <c r="E178" s="151"/>
      <c r="F178" s="290" t="s">
        <v>128</v>
      </c>
      <c r="G178" s="261" t="s">
        <v>129</v>
      </c>
      <c r="H178" s="30"/>
      <c r="I178" s="181" t="s">
        <v>57</v>
      </c>
      <c r="J178" s="251"/>
      <c r="K178" s="192">
        <v>5</v>
      </c>
      <c r="L178" s="192">
        <v>10</v>
      </c>
      <c r="M178" s="858"/>
      <c r="P178" s="46"/>
      <c r="Q178" s="46"/>
      <c r="R178" s="46"/>
      <c r="S178" s="46"/>
      <c r="T178" s="46"/>
    </row>
    <row r="179" spans="1:20" s="36" customFormat="1" ht="9.75" customHeight="1" x14ac:dyDescent="0.2">
      <c r="A179" s="796"/>
      <c r="B179" s="830"/>
      <c r="C179" s="1082"/>
      <c r="D179" s="1079"/>
      <c r="E179" s="151"/>
      <c r="F179" s="289" t="s">
        <v>274</v>
      </c>
      <c r="G179" s="261" t="s">
        <v>129</v>
      </c>
      <c r="H179" s="30"/>
      <c r="I179" s="181" t="s">
        <v>57</v>
      </c>
      <c r="J179" s="251"/>
      <c r="K179" s="192">
        <v>5</v>
      </c>
      <c r="L179" s="192">
        <v>10</v>
      </c>
      <c r="M179" s="858"/>
      <c r="P179" s="46"/>
      <c r="Q179" s="46"/>
      <c r="R179" s="46"/>
      <c r="S179" s="46"/>
      <c r="T179" s="46"/>
    </row>
    <row r="180" spans="1:20" s="36" customFormat="1" ht="9.75" customHeight="1" x14ac:dyDescent="0.2">
      <c r="A180" s="796"/>
      <c r="B180" s="830"/>
      <c r="C180" s="1082"/>
      <c r="D180" s="1079"/>
      <c r="E180" s="151"/>
      <c r="F180" s="290" t="s">
        <v>275</v>
      </c>
      <c r="G180" s="261" t="s">
        <v>129</v>
      </c>
      <c r="H180" s="30"/>
      <c r="I180" s="181" t="s">
        <v>57</v>
      </c>
      <c r="J180" s="251"/>
      <c r="K180" s="192">
        <v>30</v>
      </c>
      <c r="L180" s="192">
        <v>30</v>
      </c>
      <c r="M180" s="858"/>
      <c r="P180" s="46"/>
      <c r="Q180" s="46"/>
      <c r="R180" s="46"/>
      <c r="S180" s="46"/>
      <c r="T180" s="46"/>
    </row>
    <row r="181" spans="1:20" s="36" customFormat="1" ht="9.75" customHeight="1" x14ac:dyDescent="0.2">
      <c r="A181" s="796"/>
      <c r="B181" s="830"/>
      <c r="C181" s="1082"/>
      <c r="D181" s="1079"/>
      <c r="E181" s="151"/>
      <c r="F181" s="291" t="s">
        <v>276</v>
      </c>
      <c r="G181" s="261" t="s">
        <v>129</v>
      </c>
      <c r="H181" s="30"/>
      <c r="I181" s="181" t="s">
        <v>57</v>
      </c>
      <c r="J181" s="251"/>
      <c r="K181" s="192">
        <v>15</v>
      </c>
      <c r="L181" s="192">
        <v>50</v>
      </c>
      <c r="M181" s="858"/>
      <c r="P181" s="46"/>
      <c r="Q181" s="46"/>
      <c r="R181" s="46"/>
      <c r="S181" s="46"/>
      <c r="T181" s="46"/>
    </row>
    <row r="182" spans="1:20" s="36" customFormat="1" ht="9.75" customHeight="1" x14ac:dyDescent="0.2">
      <c r="A182" s="796"/>
      <c r="B182" s="830"/>
      <c r="C182" s="1082"/>
      <c r="D182" s="1079"/>
      <c r="E182" s="151"/>
      <c r="F182" s="291" t="s">
        <v>277</v>
      </c>
      <c r="G182" s="261" t="s">
        <v>129</v>
      </c>
      <c r="H182" s="30"/>
      <c r="I182" s="181" t="s">
        <v>57</v>
      </c>
      <c r="J182" s="261"/>
      <c r="K182" s="192">
        <v>5</v>
      </c>
      <c r="L182" s="192">
        <v>10</v>
      </c>
      <c r="M182" s="858"/>
      <c r="P182" s="46"/>
      <c r="Q182" s="46"/>
      <c r="R182" s="46"/>
      <c r="S182" s="46"/>
      <c r="T182" s="46"/>
    </row>
    <row r="183" spans="1:20" s="36" customFormat="1" ht="9.75" customHeight="1" x14ac:dyDescent="0.2">
      <c r="A183" s="796"/>
      <c r="B183" s="830"/>
      <c r="C183" s="1082"/>
      <c r="D183" s="1079"/>
      <c r="E183" s="151"/>
      <c r="F183" s="290" t="s">
        <v>278</v>
      </c>
      <c r="G183" s="261" t="s">
        <v>129</v>
      </c>
      <c r="H183" s="292"/>
      <c r="I183" s="181" t="s">
        <v>57</v>
      </c>
      <c r="J183" s="293"/>
      <c r="K183" s="192">
        <v>15</v>
      </c>
      <c r="L183" s="192">
        <v>50</v>
      </c>
      <c r="M183" s="858"/>
      <c r="P183" s="46"/>
      <c r="Q183" s="46"/>
      <c r="R183" s="46"/>
      <c r="S183" s="46"/>
      <c r="T183" s="46"/>
    </row>
    <row r="184" spans="1:20" s="36" customFormat="1" ht="9.75" customHeight="1" x14ac:dyDescent="0.2">
      <c r="A184" s="796"/>
      <c r="B184" s="830"/>
      <c r="C184" s="1082"/>
      <c r="D184" s="1079"/>
      <c r="E184" s="151"/>
      <c r="F184" s="289" t="s">
        <v>279</v>
      </c>
      <c r="G184" s="261" t="s">
        <v>129</v>
      </c>
      <c r="H184" s="292"/>
      <c r="I184" s="181" t="s">
        <v>57</v>
      </c>
      <c r="J184" s="293"/>
      <c r="K184" s="192">
        <v>10</v>
      </c>
      <c r="L184" s="192">
        <v>20</v>
      </c>
      <c r="M184" s="858"/>
      <c r="P184" s="46"/>
      <c r="Q184" s="46"/>
      <c r="R184" s="46"/>
      <c r="S184" s="46"/>
      <c r="T184" s="46"/>
    </row>
    <row r="185" spans="1:20" s="36" customFormat="1" ht="9.75" customHeight="1" x14ac:dyDescent="0.2">
      <c r="A185" s="796"/>
      <c r="B185" s="830"/>
      <c r="C185" s="1082"/>
      <c r="D185" s="1079"/>
      <c r="E185" s="151">
        <v>20</v>
      </c>
      <c r="F185" s="291" t="s">
        <v>280</v>
      </c>
      <c r="G185" s="261" t="s">
        <v>129</v>
      </c>
      <c r="H185" s="292"/>
      <c r="I185" s="181" t="s">
        <v>57</v>
      </c>
      <c r="J185" s="293"/>
      <c r="K185" s="192">
        <v>10</v>
      </c>
      <c r="L185" s="192">
        <v>10</v>
      </c>
      <c r="M185" s="858"/>
      <c r="P185" s="46"/>
      <c r="Q185" s="46"/>
      <c r="R185" s="46"/>
      <c r="S185" s="46"/>
      <c r="T185" s="46"/>
    </row>
    <row r="186" spans="1:20" s="36" customFormat="1" ht="9.75" customHeight="1" x14ac:dyDescent="0.2">
      <c r="A186" s="796"/>
      <c r="B186" s="830"/>
      <c r="C186" s="1082"/>
      <c r="D186" s="1079"/>
      <c r="E186" s="151"/>
      <c r="F186" s="290" t="s">
        <v>281</v>
      </c>
      <c r="G186" s="261" t="s">
        <v>129</v>
      </c>
      <c r="H186" s="292"/>
      <c r="I186" s="181" t="s">
        <v>57</v>
      </c>
      <c r="J186" s="293"/>
      <c r="K186" s="192">
        <v>5</v>
      </c>
      <c r="L186" s="192">
        <v>10</v>
      </c>
      <c r="M186" s="858"/>
      <c r="P186" s="46"/>
      <c r="Q186" s="46"/>
      <c r="R186" s="46"/>
      <c r="S186" s="46"/>
      <c r="T186" s="46"/>
    </row>
    <row r="187" spans="1:20" s="36" customFormat="1" ht="9.75" customHeight="1" x14ac:dyDescent="0.2">
      <c r="A187" s="796"/>
      <c r="B187" s="830"/>
      <c r="C187" s="1082"/>
      <c r="D187" s="1079"/>
      <c r="E187" s="151"/>
      <c r="F187" s="289" t="s">
        <v>282</v>
      </c>
      <c r="G187" s="261" t="s">
        <v>129</v>
      </c>
      <c r="H187" s="294"/>
      <c r="I187" s="181" t="s">
        <v>57</v>
      </c>
      <c r="J187" s="295"/>
      <c r="K187" s="192">
        <v>2</v>
      </c>
      <c r="L187" s="192">
        <v>20</v>
      </c>
      <c r="M187" s="858"/>
      <c r="P187" s="46"/>
      <c r="Q187" s="46"/>
      <c r="R187" s="46"/>
      <c r="S187" s="46"/>
      <c r="T187" s="46"/>
    </row>
    <row r="188" spans="1:20" s="36" customFormat="1" ht="9.75" customHeight="1" x14ac:dyDescent="0.2">
      <c r="A188" s="796"/>
      <c r="B188" s="830"/>
      <c r="C188" s="1082"/>
      <c r="D188" s="1079"/>
      <c r="E188" s="151"/>
      <c r="F188" s="291" t="s">
        <v>283</v>
      </c>
      <c r="G188" s="261" t="s">
        <v>129</v>
      </c>
      <c r="H188" s="296"/>
      <c r="I188" s="181" t="s">
        <v>57</v>
      </c>
      <c r="J188" s="297"/>
      <c r="K188" s="192">
        <v>2</v>
      </c>
      <c r="L188" s="114">
        <v>20</v>
      </c>
      <c r="M188" s="858"/>
      <c r="P188" s="46"/>
      <c r="Q188" s="46"/>
      <c r="R188" s="46"/>
      <c r="S188" s="46"/>
      <c r="T188" s="46"/>
    </row>
    <row r="189" spans="1:20" s="36" customFormat="1" ht="9.75" customHeight="1" x14ac:dyDescent="0.2">
      <c r="A189" s="796"/>
      <c r="B189" s="830"/>
      <c r="C189" s="1082"/>
      <c r="D189" s="1079"/>
      <c r="E189" s="151"/>
      <c r="F189" s="290" t="s">
        <v>284</v>
      </c>
      <c r="G189" s="261" t="s">
        <v>129</v>
      </c>
      <c r="H189" s="292"/>
      <c r="I189" s="181" t="s">
        <v>57</v>
      </c>
      <c r="J189" s="295"/>
      <c r="K189" s="192">
        <v>10</v>
      </c>
      <c r="L189" s="192">
        <v>50</v>
      </c>
      <c r="M189" s="858"/>
      <c r="P189" s="46"/>
      <c r="Q189" s="46"/>
      <c r="R189" s="46"/>
      <c r="S189" s="46"/>
      <c r="T189" s="46"/>
    </row>
    <row r="190" spans="1:20" s="36" customFormat="1" ht="9.75" customHeight="1" x14ac:dyDescent="0.2">
      <c r="A190" s="796"/>
      <c r="B190" s="830"/>
      <c r="C190" s="1082"/>
      <c r="D190" s="1079"/>
      <c r="E190" s="151"/>
      <c r="F190" s="291" t="s">
        <v>285</v>
      </c>
      <c r="G190" s="261" t="s">
        <v>129</v>
      </c>
      <c r="H190" s="292"/>
      <c r="I190" s="181" t="s">
        <v>57</v>
      </c>
      <c r="J190" s="295"/>
      <c r="K190" s="192">
        <v>15</v>
      </c>
      <c r="L190" s="192">
        <v>100</v>
      </c>
      <c r="M190" s="858"/>
      <c r="P190" s="46"/>
      <c r="Q190" s="46"/>
      <c r="R190" s="46"/>
      <c r="S190" s="46"/>
      <c r="T190" s="46"/>
    </row>
    <row r="191" spans="1:20" s="36" customFormat="1" ht="9.75" customHeight="1" x14ac:dyDescent="0.2">
      <c r="A191" s="796"/>
      <c r="B191" s="830"/>
      <c r="C191" s="1082"/>
      <c r="D191" s="1079"/>
      <c r="E191" s="151"/>
      <c r="F191" s="290" t="s">
        <v>286</v>
      </c>
      <c r="G191" s="261" t="s">
        <v>129</v>
      </c>
      <c r="H191" s="292"/>
      <c r="I191" s="181" t="s">
        <v>57</v>
      </c>
      <c r="J191" s="295"/>
      <c r="K191" s="192">
        <v>2</v>
      </c>
      <c r="L191" s="192">
        <v>10</v>
      </c>
      <c r="M191" s="858"/>
      <c r="P191" s="46"/>
      <c r="Q191" s="46"/>
      <c r="R191" s="46"/>
      <c r="S191" s="46"/>
      <c r="T191" s="46"/>
    </row>
    <row r="192" spans="1:20" s="36" customFormat="1" ht="9.75" customHeight="1" x14ac:dyDescent="0.2">
      <c r="A192" s="796"/>
      <c r="B192" s="830"/>
      <c r="C192" s="1082"/>
      <c r="D192" s="1079"/>
      <c r="E192" s="151"/>
      <c r="F192" s="453"/>
      <c r="G192" s="454"/>
      <c r="H192" s="455"/>
      <c r="I192" s="454"/>
      <c r="J192" s="439"/>
      <c r="K192" s="456"/>
      <c r="L192" s="457"/>
      <c r="M192" s="455"/>
    </row>
    <row r="193" spans="1:13" s="36" customFormat="1" ht="9.75" customHeight="1" x14ac:dyDescent="0.2">
      <c r="A193" s="797"/>
      <c r="B193" s="831"/>
      <c r="C193" s="1083"/>
      <c r="D193" s="1080"/>
      <c r="E193" s="152"/>
      <c r="F193" s="392"/>
      <c r="G193" s="393"/>
      <c r="H193" s="458"/>
      <c r="I193" s="393"/>
      <c r="J193" s="394"/>
      <c r="K193" s="394"/>
      <c r="L193" s="393"/>
      <c r="M193" s="393"/>
    </row>
    <row r="194" spans="1:13" s="36" customFormat="1" ht="9.75" customHeight="1" x14ac:dyDescent="0.2">
      <c r="A194" s="910" t="s">
        <v>130</v>
      </c>
      <c r="B194" s="829" t="s">
        <v>131</v>
      </c>
      <c r="C194" s="1081"/>
      <c r="D194" s="1084">
        <v>20</v>
      </c>
      <c r="E194" s="72"/>
      <c r="F194" s="379"/>
      <c r="G194" s="431"/>
      <c r="H194" s="431"/>
      <c r="I194" s="431"/>
      <c r="J194" s="431"/>
      <c r="K194" s="431"/>
      <c r="L194" s="431"/>
      <c r="M194" s="431"/>
    </row>
    <row r="195" spans="1:13" s="36" customFormat="1" ht="9.75" customHeight="1" x14ac:dyDescent="0.2">
      <c r="A195" s="796"/>
      <c r="B195" s="830"/>
      <c r="C195" s="1082"/>
      <c r="D195" s="1079"/>
      <c r="E195" s="79"/>
      <c r="F195" s="370" t="s">
        <v>157</v>
      </c>
      <c r="G195" s="380" t="s">
        <v>76</v>
      </c>
      <c r="H195" s="205"/>
      <c r="I195" s="380" t="s">
        <v>132</v>
      </c>
      <c r="J195" s="205"/>
      <c r="K195" s="205">
        <v>50</v>
      </c>
      <c r="L195" s="261" t="s">
        <v>172</v>
      </c>
      <c r="M195" s="860" t="s">
        <v>34</v>
      </c>
    </row>
    <row r="196" spans="1:13" s="36" customFormat="1" ht="9.75" customHeight="1" x14ac:dyDescent="0.2">
      <c r="A196" s="796"/>
      <c r="B196" s="830"/>
      <c r="C196" s="1082"/>
      <c r="D196" s="1079"/>
      <c r="E196" s="79"/>
      <c r="F196" s="370" t="s">
        <v>158</v>
      </c>
      <c r="G196" s="380" t="s">
        <v>76</v>
      </c>
      <c r="H196" s="205"/>
      <c r="I196" s="380" t="s">
        <v>132</v>
      </c>
      <c r="J196" s="205"/>
      <c r="K196" s="205">
        <v>10</v>
      </c>
      <c r="L196" s="261" t="s">
        <v>173</v>
      </c>
      <c r="M196" s="858"/>
    </row>
    <row r="197" spans="1:13" s="36" customFormat="1" ht="9.75" customHeight="1" x14ac:dyDescent="0.2">
      <c r="A197" s="796"/>
      <c r="B197" s="830"/>
      <c r="C197" s="1082"/>
      <c r="D197" s="1079"/>
      <c r="E197" s="79">
        <v>20</v>
      </c>
      <c r="F197" s="370" t="s">
        <v>159</v>
      </c>
      <c r="G197" s="380" t="s">
        <v>76</v>
      </c>
      <c r="H197" s="205"/>
      <c r="I197" s="380" t="s">
        <v>132</v>
      </c>
      <c r="J197" s="205"/>
      <c r="K197" s="205">
        <v>10</v>
      </c>
      <c r="L197" s="261" t="s">
        <v>135</v>
      </c>
      <c r="M197" s="858"/>
    </row>
    <row r="198" spans="1:13" s="36" customFormat="1" ht="9.75" customHeight="1" x14ac:dyDescent="0.2">
      <c r="A198" s="796"/>
      <c r="B198" s="830"/>
      <c r="C198" s="1082"/>
      <c r="D198" s="1079"/>
      <c r="E198" s="79"/>
      <c r="F198" s="370" t="s">
        <v>160</v>
      </c>
      <c r="G198" s="380" t="s">
        <v>76</v>
      </c>
      <c r="H198" s="205"/>
      <c r="I198" s="380" t="s">
        <v>132</v>
      </c>
      <c r="J198" s="205"/>
      <c r="K198" s="205">
        <v>160</v>
      </c>
      <c r="L198" s="261" t="s">
        <v>136</v>
      </c>
      <c r="M198" s="859"/>
    </row>
    <row r="199" spans="1:13" s="36" customFormat="1" ht="9.75" customHeight="1" x14ac:dyDescent="0.2">
      <c r="A199" s="797"/>
      <c r="B199" s="831"/>
      <c r="C199" s="1083"/>
      <c r="D199" s="1080"/>
      <c r="E199" s="87"/>
      <c r="F199" s="391"/>
      <c r="G199" s="393"/>
      <c r="H199" s="393"/>
      <c r="I199" s="393"/>
      <c r="J199" s="393"/>
      <c r="K199" s="393"/>
      <c r="L199" s="393"/>
      <c r="M199" s="393"/>
    </row>
  </sheetData>
  <protectedRanges>
    <protectedRange sqref="I3" name="Range2"/>
    <protectedRange sqref="C3:E4 C10 D151:E151 D45:E49 M99 F100:L103 M101:M103 F126:G129 I126:M129 H126:H130 F136:M143 D19:E24 F113:M118 F125:M125 L144:L148 M145:M148 M134:M135 M131:M132 D177:E191 D156:L176 M164:M178 M152:M162 M198:M199 D99:E148 M180:M196 M55:M62 D14:L18 M17:M19 M14:M15 M21:M35 M37:M44 D28:L33 D62:L62 N114:O121 P120:P121 R114:S121 M105 L105:L106 M108:M112 D192:L199 M52:M53 D87:M97 M69:M86 D63:E86 C6:E7 D52:E61 F104:M104 D152:K155 D25:E27 D34:E44" name="Range1"/>
    <protectedRange password="CDC0" sqref="H6" name="Range1_2"/>
    <protectedRange password="CDC0" sqref="M63 F63:F68 G64:L64 G65:M68 I63" name="Range1_7_1"/>
    <protectedRange sqref="Q120:Q121" name="Range1_4"/>
    <protectedRange password="CDC0" sqref="F19:L23" name="Range1_5"/>
    <protectedRange sqref="G119:J124 M122:M124 M119:M120" name="Range1_3_1"/>
    <protectedRange password="CDC0" sqref="F119 F121:F123" name="Range1_15"/>
    <protectedRange password="CDC0" sqref="K119:L123" name="Range1_16"/>
    <protectedRange sqref="F131:L135" name="Range1_3_3"/>
    <protectedRange password="CDC0" sqref="K145:K148 J144:K144 F148 F144:F146 G144:I148" name="Range1_10"/>
    <protectedRange password="CDC0" sqref="F177:H191 L177:L191 J177:J191" name="Range1_11"/>
    <protectedRange sqref="I177:I191" name="Range1_4_1"/>
    <protectedRange sqref="K177:K191" name="Range1_5_1"/>
    <protectedRange password="CDC0" sqref="O111 F105:K106 O109 N109:N111 Q111:R111 P107:P111 N107:O108 Q107:R109 N103:R106" name="Range1_3"/>
    <protectedRange password="CDC0" sqref="H58:H61 H52:L52 H53:J56 K53:L61 F52:G61 I57:J61" name="Range1_7"/>
    <protectedRange password="CDC0" sqref="P71 P75:P83 P85:P88" name="Range1_6_3"/>
    <protectedRange password="CDC0" sqref="F69 F77:F80 J73:L75 F84:F85 J69:L71 J84:L86 J77:L82 G69:G71 F73:G75 G77:G82 G84:G86" name="Range1_6_4"/>
    <protectedRange password="CDC0" sqref="H69:I86" name="Range1_7_1_3"/>
    <protectedRange password="CDC0" sqref="F107:J112 L107:L112" name="Range1_8"/>
    <protectedRange sqref="K107:K112" name="Range1_2_1"/>
    <protectedRange password="CDC0" sqref="L152:L155" name="Range1_1"/>
    <protectedRange password="CDC0" sqref="F25:L27" name="Range1_9"/>
    <protectedRange sqref="G34:L44" name="Range1_3_2"/>
    <protectedRange password="CDC0" sqref="F39:F43 F34:F37" name="Range1_30"/>
  </protectedRanges>
  <mergeCells count="135">
    <mergeCell ref="A194:A199"/>
    <mergeCell ref="B194:B199"/>
    <mergeCell ref="C194:C199"/>
    <mergeCell ref="D194:D199"/>
    <mergeCell ref="M177:M191"/>
    <mergeCell ref="M152:M171"/>
    <mergeCell ref="M195:M198"/>
    <mergeCell ref="A176:A193"/>
    <mergeCell ref="B176:B193"/>
    <mergeCell ref="C176:C193"/>
    <mergeCell ref="D176:D193"/>
    <mergeCell ref="B52:B86"/>
    <mergeCell ref="C52:C86"/>
    <mergeCell ref="D52:D86"/>
    <mergeCell ref="D46:D49"/>
    <mergeCell ref="C119:C125"/>
    <mergeCell ref="D119:D125"/>
    <mergeCell ref="A98:B98"/>
    <mergeCell ref="H98:M98"/>
    <mergeCell ref="A99:A112"/>
    <mergeCell ref="B99:B112"/>
    <mergeCell ref="C99:C112"/>
    <mergeCell ref="D99:D112"/>
    <mergeCell ref="M107:M112"/>
    <mergeCell ref="A50:B51"/>
    <mergeCell ref="C50:D50"/>
    <mergeCell ref="L50:L51"/>
    <mergeCell ref="L149:L150"/>
    <mergeCell ref="M149:M150"/>
    <mergeCell ref="A151:B151"/>
    <mergeCell ref="H151:M151"/>
    <mergeCell ref="A152:A175"/>
    <mergeCell ref="B152:B175"/>
    <mergeCell ref="B131:B135"/>
    <mergeCell ref="C131:C135"/>
    <mergeCell ref="D131:D135"/>
    <mergeCell ref="A136:A140"/>
    <mergeCell ref="B136:B140"/>
    <mergeCell ref="C136:C140"/>
    <mergeCell ref="D136:D140"/>
    <mergeCell ref="C152:C175"/>
    <mergeCell ref="D152:D175"/>
    <mergeCell ref="H149:H150"/>
    <mergeCell ref="I149:I150"/>
    <mergeCell ref="J149:J150"/>
    <mergeCell ref="K149:K150"/>
    <mergeCell ref="F149:F150"/>
    <mergeCell ref="G149:G150"/>
    <mergeCell ref="A149:B150"/>
    <mergeCell ref="C149:D149"/>
    <mergeCell ref="M131:M135"/>
    <mergeCell ref="M145:M148"/>
    <mergeCell ref="M119:M124"/>
    <mergeCell ref="A141:A148"/>
    <mergeCell ref="B141:B148"/>
    <mergeCell ref="C141:C148"/>
    <mergeCell ref="D141:D148"/>
    <mergeCell ref="A131:A135"/>
    <mergeCell ref="M52:M61"/>
    <mergeCell ref="A113:A118"/>
    <mergeCell ref="B113:B118"/>
    <mergeCell ref="C113:C118"/>
    <mergeCell ref="D113:D118"/>
    <mergeCell ref="M69:M86"/>
    <mergeCell ref="M63:M67"/>
    <mergeCell ref="E107:E112"/>
    <mergeCell ref="E99:E102"/>
    <mergeCell ref="E69:E86"/>
    <mergeCell ref="B126:B130"/>
    <mergeCell ref="C126:C130"/>
    <mergeCell ref="D126:D130"/>
    <mergeCell ref="A119:A130"/>
    <mergeCell ref="B119:B125"/>
    <mergeCell ref="M99:M102"/>
    <mergeCell ref="A52:A86"/>
    <mergeCell ref="C30:C32"/>
    <mergeCell ref="D30:D32"/>
    <mergeCell ref="M50:M51"/>
    <mergeCell ref="F50:F51"/>
    <mergeCell ref="G50:G51"/>
    <mergeCell ref="H50:H51"/>
    <mergeCell ref="I50:I51"/>
    <mergeCell ref="J50:J51"/>
    <mergeCell ref="K50:K51"/>
    <mergeCell ref="M34:M44"/>
    <mergeCell ref="A19:A24"/>
    <mergeCell ref="A9:B9"/>
    <mergeCell ref="C9:D9"/>
    <mergeCell ref="A10:B10"/>
    <mergeCell ref="C10:D10"/>
    <mergeCell ref="A12:B13"/>
    <mergeCell ref="C12:D12"/>
    <mergeCell ref="L12:L13"/>
    <mergeCell ref="A45:A49"/>
    <mergeCell ref="C45:C49"/>
    <mergeCell ref="B46:B49"/>
    <mergeCell ref="A14:A18"/>
    <mergeCell ref="B14:B18"/>
    <mergeCell ref="C14:C18"/>
    <mergeCell ref="D14:D18"/>
    <mergeCell ref="A30:A32"/>
    <mergeCell ref="B19:B24"/>
    <mergeCell ref="A34:A44"/>
    <mergeCell ref="B34:B44"/>
    <mergeCell ref="C34:C44"/>
    <mergeCell ref="D34:D44"/>
    <mergeCell ref="C19:C24"/>
    <mergeCell ref="A25:A29"/>
    <mergeCell ref="B30:B32"/>
    <mergeCell ref="A6:B6"/>
    <mergeCell ref="C6:D6"/>
    <mergeCell ref="A7:B7"/>
    <mergeCell ref="C7:D7"/>
    <mergeCell ref="A8:B8"/>
    <mergeCell ref="C8:D8"/>
    <mergeCell ref="A3:B3"/>
    <mergeCell ref="C3:F3"/>
    <mergeCell ref="A4:B4"/>
    <mergeCell ref="C4:D4"/>
    <mergeCell ref="A5:B5"/>
    <mergeCell ref="C5:D5"/>
    <mergeCell ref="M14:M16"/>
    <mergeCell ref="M25:M26"/>
    <mergeCell ref="B25:B29"/>
    <mergeCell ref="C25:C29"/>
    <mergeCell ref="D25:D29"/>
    <mergeCell ref="M19:M23"/>
    <mergeCell ref="D19:D24"/>
    <mergeCell ref="M12:M13"/>
    <mergeCell ref="F12:F13"/>
    <mergeCell ref="G12:G13"/>
    <mergeCell ref="H12:H13"/>
    <mergeCell ref="I12:I13"/>
    <mergeCell ref="J12:J13"/>
    <mergeCell ref="K12:K1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4"/>
  <sheetViews>
    <sheetView topLeftCell="A28" zoomScale="90" zoomScaleNormal="90" workbookViewId="0">
      <selection activeCell="M46" sqref="M46"/>
    </sheetView>
  </sheetViews>
  <sheetFormatPr baseColWidth="10" defaultRowHeight="15" x14ac:dyDescent="0.25"/>
  <cols>
    <col min="1" max="1" width="11.42578125" style="301"/>
    <col min="2" max="2" width="23.140625" style="301" customWidth="1"/>
    <col min="3" max="6" width="11.42578125" style="301"/>
    <col min="7" max="7" width="36.42578125" style="301" customWidth="1"/>
    <col min="8" max="8" width="11.42578125" style="301"/>
    <col min="9" max="9" width="8.85546875" style="301" customWidth="1"/>
    <col min="10" max="10" width="17.5703125" style="301" customWidth="1"/>
    <col min="11" max="12" width="11.42578125" style="301"/>
    <col min="13" max="13" width="18.42578125" style="475" customWidth="1"/>
    <col min="14" max="14" width="13.7109375" style="301" customWidth="1"/>
  </cols>
  <sheetData>
    <row r="1" spans="1:14" s="36" customFormat="1" ht="15" customHeight="1" x14ac:dyDescent="0.2">
      <c r="A1" s="482" t="s">
        <v>0</v>
      </c>
      <c r="B1" s="34"/>
      <c r="C1" s="35"/>
      <c r="D1" s="35"/>
      <c r="L1" s="48" t="s">
        <v>175</v>
      </c>
      <c r="M1" s="135"/>
      <c r="N1" s="49"/>
    </row>
    <row r="2" spans="1:14" s="36" customFormat="1" ht="9.75" customHeight="1" x14ac:dyDescent="0.2">
      <c r="C2" s="35"/>
      <c r="D2" s="35"/>
      <c r="L2" s="50" t="s">
        <v>61</v>
      </c>
      <c r="M2" s="136">
        <f>((C9*0.7)*0.35)+(C9*0.03)</f>
        <v>82.5</v>
      </c>
      <c r="N2" s="51"/>
    </row>
    <row r="3" spans="1:14" s="36" customFormat="1" ht="12.75" customHeight="1" x14ac:dyDescent="0.2">
      <c r="A3" s="876" t="s">
        <v>1</v>
      </c>
      <c r="B3" s="1055"/>
      <c r="C3" s="1110" t="s">
        <v>176</v>
      </c>
      <c r="D3" s="1111"/>
      <c r="E3" s="1111"/>
      <c r="F3" s="1111"/>
      <c r="G3" s="1112"/>
      <c r="I3" s="615" t="s">
        <v>3</v>
      </c>
      <c r="J3" s="616">
        <v>43160</v>
      </c>
      <c r="L3" s="50" t="s">
        <v>74</v>
      </c>
      <c r="M3" s="136">
        <f>((C9*0.7)*0.4)+(C9*0.03)</f>
        <v>93</v>
      </c>
      <c r="N3" s="51"/>
    </row>
    <row r="4" spans="1:14" s="36" customFormat="1" ht="12.75" customHeight="1" x14ac:dyDescent="0.2">
      <c r="A4" s="881" t="s">
        <v>4</v>
      </c>
      <c r="B4" s="1061"/>
      <c r="C4" s="1113">
        <v>2018</v>
      </c>
      <c r="D4" s="1114"/>
      <c r="E4" s="1115"/>
      <c r="F4" s="617"/>
      <c r="G4" s="38"/>
      <c r="H4" s="39"/>
      <c r="I4" s="39"/>
      <c r="L4" s="50" t="s">
        <v>80</v>
      </c>
      <c r="M4" s="136">
        <f>((C9*0.7)*0.2)+(C9*0.03)</f>
        <v>51</v>
      </c>
      <c r="N4" s="51"/>
    </row>
    <row r="5" spans="1:14" s="36" customFormat="1" ht="12.75" customHeight="1" thickBot="1" x14ac:dyDescent="0.25">
      <c r="A5" s="876" t="s">
        <v>5</v>
      </c>
      <c r="B5" s="1055"/>
      <c r="C5" s="1116" t="s">
        <v>177</v>
      </c>
      <c r="D5" s="1117"/>
      <c r="E5" s="1118"/>
      <c r="F5" s="618"/>
      <c r="G5" s="7"/>
      <c r="L5" s="52" t="s">
        <v>98</v>
      </c>
      <c r="M5" s="137">
        <f>((C9*0.7)*0.05)+(C9*0.03)</f>
        <v>19.5</v>
      </c>
      <c r="N5" s="53">
        <f>SUM(M2:M5)</f>
        <v>246</v>
      </c>
    </row>
    <row r="6" spans="1:14" s="36" customFormat="1" ht="62.25" customHeight="1" thickBot="1" x14ac:dyDescent="0.25">
      <c r="A6" s="886" t="s">
        <v>178</v>
      </c>
      <c r="B6" s="1052"/>
      <c r="C6" s="1107">
        <v>1901951.5589999999</v>
      </c>
      <c r="D6" s="1108"/>
      <c r="E6" s="905"/>
      <c r="F6" s="617"/>
      <c r="G6" s="38"/>
      <c r="H6" s="485" t="s">
        <v>179</v>
      </c>
      <c r="I6" s="486">
        <v>0</v>
      </c>
      <c r="M6" s="113"/>
    </row>
    <row r="7" spans="1:14" s="36" customFormat="1" ht="52.5" customHeight="1" thickBot="1" x14ac:dyDescent="0.3">
      <c r="A7" s="886" t="s">
        <v>180</v>
      </c>
      <c r="B7" s="1109"/>
      <c r="C7" s="1107">
        <v>1901951</v>
      </c>
      <c r="D7" s="1108"/>
      <c r="E7" s="905"/>
      <c r="F7" s="617"/>
      <c r="G7" s="41"/>
      <c r="H7" s="891" t="s">
        <v>181</v>
      </c>
      <c r="I7" s="892"/>
      <c r="J7" s="892"/>
      <c r="K7" s="892"/>
      <c r="L7" s="893"/>
      <c r="M7" s="113"/>
    </row>
    <row r="8" spans="1:14" s="36" customFormat="1" ht="20.100000000000001" customHeight="1" thickBot="1" x14ac:dyDescent="0.25">
      <c r="A8" s="886" t="s">
        <v>9</v>
      </c>
      <c r="B8" s="1055"/>
      <c r="C8" s="1125" t="s">
        <v>10</v>
      </c>
      <c r="D8" s="1126"/>
      <c r="E8" s="1127"/>
      <c r="F8" s="619"/>
      <c r="G8" s="487" t="s">
        <v>11</v>
      </c>
      <c r="H8" s="488" t="s">
        <v>12</v>
      </c>
      <c r="M8" s="113"/>
    </row>
    <row r="9" spans="1:14" s="36" customFormat="1" ht="14.25" customHeight="1" thickBot="1" x14ac:dyDescent="0.3">
      <c r="A9" s="886" t="s">
        <v>182</v>
      </c>
      <c r="B9" s="1052"/>
      <c r="C9" s="1119">
        <f>IF(C7&lt;4500000, (300), 300+(C7-4500000)/15000)</f>
        <v>300</v>
      </c>
      <c r="D9" s="1120"/>
      <c r="E9" s="1121"/>
      <c r="F9" s="620"/>
      <c r="G9" s="489"/>
      <c r="H9" s="43"/>
      <c r="K9" s="54"/>
      <c r="M9" s="113"/>
    </row>
    <row r="10" spans="1:14" s="36" customFormat="1" ht="14.25" customHeight="1" thickBot="1" x14ac:dyDescent="0.3">
      <c r="A10" s="886" t="s">
        <v>14</v>
      </c>
      <c r="B10" s="1052"/>
      <c r="C10" s="1122"/>
      <c r="D10" s="1123"/>
      <c r="E10" s="1124"/>
      <c r="F10" s="621"/>
      <c r="G10" s="490"/>
      <c r="H10" s="44"/>
      <c r="M10" s="113"/>
    </row>
    <row r="11" spans="1:14" s="36" customFormat="1" ht="0.75" customHeight="1" x14ac:dyDescent="0.2">
      <c r="B11" s="11"/>
      <c r="C11" s="55"/>
      <c r="D11" s="55"/>
      <c r="E11" s="54"/>
      <c r="F11" s="54"/>
      <c r="G11" s="46"/>
      <c r="H11" s="46"/>
      <c r="M11" s="113"/>
    </row>
    <row r="12" spans="1:14" s="36" customFormat="1" ht="27.75" customHeight="1" x14ac:dyDescent="0.2">
      <c r="A12" s="1128" t="s">
        <v>15</v>
      </c>
      <c r="B12" s="1129"/>
      <c r="C12" s="591" t="s">
        <v>479</v>
      </c>
      <c r="D12" s="1132" t="s">
        <v>480</v>
      </c>
      <c r="E12" s="1133"/>
      <c r="F12" s="622"/>
      <c r="G12" s="1151" t="s">
        <v>16</v>
      </c>
      <c r="H12" s="1151" t="s">
        <v>17</v>
      </c>
      <c r="I12" s="1151" t="s">
        <v>18</v>
      </c>
      <c r="J12" s="1151" t="s">
        <v>19</v>
      </c>
      <c r="K12" s="1151" t="s">
        <v>405</v>
      </c>
      <c r="L12" s="1151" t="s">
        <v>21</v>
      </c>
      <c r="M12" s="1145" t="s">
        <v>22</v>
      </c>
      <c r="N12" s="1147" t="s">
        <v>165</v>
      </c>
    </row>
    <row r="13" spans="1:14" s="36" customFormat="1" ht="33" customHeight="1" x14ac:dyDescent="0.2">
      <c r="A13" s="1130"/>
      <c r="B13" s="1131"/>
      <c r="C13" s="491" t="s">
        <v>27</v>
      </c>
      <c r="D13" s="623" t="s">
        <v>27</v>
      </c>
      <c r="E13" s="624" t="s">
        <v>14</v>
      </c>
      <c r="F13" s="625"/>
      <c r="G13" s="1152"/>
      <c r="H13" s="1153"/>
      <c r="I13" s="1152"/>
      <c r="J13" s="1152"/>
      <c r="K13" s="1152"/>
      <c r="L13" s="1152"/>
      <c r="M13" s="1146"/>
      <c r="N13" s="1148"/>
    </row>
    <row r="14" spans="1:14" s="36" customFormat="1" ht="19.5" customHeight="1" x14ac:dyDescent="0.2">
      <c r="A14" s="1134" t="s">
        <v>61</v>
      </c>
      <c r="B14" s="626" t="s">
        <v>183</v>
      </c>
      <c r="C14" s="1137">
        <f>N5</f>
        <v>246</v>
      </c>
      <c r="D14" s="1137">
        <f>N5</f>
        <v>246</v>
      </c>
      <c r="E14" s="1140">
        <v>250</v>
      </c>
      <c r="F14" s="627"/>
      <c r="G14" s="628"/>
      <c r="H14" s="628"/>
      <c r="I14" s="1149"/>
      <c r="J14" s="1149"/>
      <c r="K14" s="1149"/>
      <c r="L14" s="1149"/>
      <c r="M14" s="1149"/>
      <c r="N14" s="1150"/>
    </row>
    <row r="15" spans="1:14" s="36" customFormat="1" ht="9.75" customHeight="1" x14ac:dyDescent="0.2">
      <c r="A15" s="1135"/>
      <c r="B15" s="629" t="s">
        <v>166</v>
      </c>
      <c r="C15" s="1138"/>
      <c r="D15" s="1138"/>
      <c r="E15" s="1141"/>
      <c r="F15" s="630">
        <v>125</v>
      </c>
      <c r="G15" s="459" t="s">
        <v>327</v>
      </c>
      <c r="H15" s="206" t="s">
        <v>184</v>
      </c>
      <c r="I15" s="206" t="s">
        <v>49</v>
      </c>
      <c r="J15" s="411" t="s">
        <v>185</v>
      </c>
      <c r="K15" s="411">
        <v>0.25</v>
      </c>
      <c r="L15" s="206">
        <v>0.05</v>
      </c>
      <c r="M15" s="402">
        <v>0.3</v>
      </c>
      <c r="N15" s="427" t="s">
        <v>34</v>
      </c>
    </row>
    <row r="16" spans="1:14" s="36" customFormat="1" ht="9.75" customHeight="1" x14ac:dyDescent="0.2">
      <c r="A16" s="1135"/>
      <c r="B16" s="632" t="s">
        <v>66</v>
      </c>
      <c r="C16" s="1138"/>
      <c r="D16" s="1138"/>
      <c r="E16" s="1141"/>
      <c r="F16" s="630"/>
      <c r="G16" s="460"/>
      <c r="H16" s="431"/>
      <c r="I16" s="431"/>
      <c r="J16" s="431"/>
      <c r="K16" s="435"/>
      <c r="L16" s="431"/>
      <c r="M16" s="461"/>
      <c r="N16" s="427"/>
    </row>
    <row r="17" spans="1:14" s="36" customFormat="1" ht="9.75" customHeight="1" x14ac:dyDescent="0.2">
      <c r="A17" s="1135"/>
      <c r="B17" s="633"/>
      <c r="C17" s="1138"/>
      <c r="D17" s="1138"/>
      <c r="E17" s="1141"/>
      <c r="F17" s="630"/>
      <c r="G17" s="462"/>
      <c r="H17" s="407"/>
      <c r="I17" s="206"/>
      <c r="J17" s="411"/>
      <c r="K17" s="38"/>
      <c r="L17" s="411"/>
      <c r="M17" s="403"/>
      <c r="N17" s="407"/>
    </row>
    <row r="18" spans="1:14" s="36" customFormat="1" ht="9.75" customHeight="1" x14ac:dyDescent="0.2">
      <c r="A18" s="1135"/>
      <c r="B18" s="633"/>
      <c r="C18" s="1138"/>
      <c r="D18" s="1138"/>
      <c r="E18" s="1141"/>
      <c r="F18" s="630">
        <v>125</v>
      </c>
      <c r="G18" s="463" t="s">
        <v>186</v>
      </c>
      <c r="H18" s="205" t="s">
        <v>184</v>
      </c>
      <c r="I18" s="38"/>
      <c r="J18" s="407" t="s">
        <v>211</v>
      </c>
      <c r="K18" s="205"/>
      <c r="L18" s="407">
        <v>1</v>
      </c>
      <c r="M18" s="256">
        <v>1</v>
      </c>
      <c r="N18" s="407" t="s">
        <v>34</v>
      </c>
    </row>
    <row r="19" spans="1:14" s="36" customFormat="1" ht="9.75" customHeight="1" x14ac:dyDescent="0.2">
      <c r="A19" s="1135"/>
      <c r="B19" s="633"/>
      <c r="C19" s="1138"/>
      <c r="D19" s="1138"/>
      <c r="E19" s="1141"/>
      <c r="F19" s="630"/>
      <c r="G19" s="464"/>
      <c r="H19" s="407"/>
      <c r="I19" s="407"/>
      <c r="J19" s="407"/>
      <c r="K19" s="407"/>
      <c r="L19" s="407"/>
      <c r="M19" s="408"/>
      <c r="N19" s="407"/>
    </row>
    <row r="20" spans="1:14" s="36" customFormat="1" ht="9.75" customHeight="1" x14ac:dyDescent="0.2">
      <c r="A20" s="1135"/>
      <c r="B20" s="633"/>
      <c r="C20" s="1138"/>
      <c r="D20" s="1138"/>
      <c r="E20" s="1141"/>
      <c r="F20" s="630"/>
      <c r="G20" s="465"/>
      <c r="H20" s="205"/>
      <c r="I20" s="205"/>
      <c r="J20" s="205"/>
      <c r="K20" s="205"/>
      <c r="L20" s="205"/>
      <c r="M20" s="256"/>
      <c r="N20" s="407"/>
    </row>
    <row r="21" spans="1:14" s="36" customFormat="1" ht="9.75" customHeight="1" x14ac:dyDescent="0.2">
      <c r="A21" s="1135"/>
      <c r="B21" s="633"/>
      <c r="C21" s="1138"/>
      <c r="D21" s="1138"/>
      <c r="E21" s="1141"/>
      <c r="F21" s="630"/>
      <c r="G21" s="464"/>
      <c r="H21" s="407"/>
      <c r="I21" s="407"/>
      <c r="J21" s="407"/>
      <c r="K21" s="407"/>
      <c r="L21" s="407"/>
      <c r="M21" s="408"/>
      <c r="N21" s="407"/>
    </row>
    <row r="22" spans="1:14" s="36" customFormat="1" ht="9.75" customHeight="1" x14ac:dyDescent="0.2">
      <c r="A22" s="1135"/>
      <c r="B22" s="633"/>
      <c r="C22" s="1138"/>
      <c r="D22" s="1138"/>
      <c r="E22" s="1141"/>
      <c r="F22" s="630"/>
      <c r="G22" s="464"/>
      <c r="H22" s="407"/>
      <c r="I22" s="407"/>
      <c r="J22" s="407"/>
      <c r="K22" s="407"/>
      <c r="L22" s="407"/>
      <c r="M22" s="408"/>
      <c r="N22" s="407"/>
    </row>
    <row r="23" spans="1:14" s="36" customFormat="1" ht="9.75" customHeight="1" x14ac:dyDescent="0.2">
      <c r="A23" s="1135"/>
      <c r="B23" s="635"/>
      <c r="C23" s="1138"/>
      <c r="D23" s="1138"/>
      <c r="E23" s="1141"/>
      <c r="F23" s="630"/>
      <c r="G23" s="464"/>
      <c r="H23" s="407"/>
      <c r="I23" s="407"/>
      <c r="J23" s="407"/>
      <c r="K23" s="407"/>
      <c r="L23" s="407"/>
      <c r="M23" s="408"/>
      <c r="N23" s="407"/>
    </row>
    <row r="24" spans="1:14" s="36" customFormat="1" ht="9.75" customHeight="1" x14ac:dyDescent="0.2">
      <c r="A24" s="1136"/>
      <c r="B24" s="636"/>
      <c r="C24" s="1138"/>
      <c r="D24" s="1139"/>
      <c r="E24" s="1142"/>
      <c r="F24" s="637"/>
      <c r="G24" s="466"/>
      <c r="H24" s="393"/>
      <c r="I24" s="393"/>
      <c r="J24" s="393"/>
      <c r="K24" s="393"/>
      <c r="L24" s="393"/>
      <c r="M24" s="410"/>
      <c r="N24" s="393"/>
    </row>
    <row r="25" spans="1:14" s="36" customFormat="1" ht="12.75" customHeight="1" x14ac:dyDescent="0.2">
      <c r="A25" s="1164" t="s">
        <v>74</v>
      </c>
      <c r="B25" s="1167" t="s">
        <v>75</v>
      </c>
      <c r="C25" s="1138"/>
      <c r="D25" s="1170">
        <f>N5</f>
        <v>246</v>
      </c>
      <c r="E25" s="1173">
        <v>360</v>
      </c>
      <c r="F25" s="1143">
        <v>60</v>
      </c>
      <c r="G25" s="467" t="s">
        <v>238</v>
      </c>
      <c r="H25" s="206" t="s">
        <v>184</v>
      </c>
      <c r="I25" s="158"/>
      <c r="J25" s="206" t="s">
        <v>82</v>
      </c>
      <c r="K25" s="158"/>
      <c r="L25" s="177">
        <v>10</v>
      </c>
      <c r="M25" s="468">
        <v>100</v>
      </c>
      <c r="N25" s="863" t="s">
        <v>34</v>
      </c>
    </row>
    <row r="26" spans="1:14" s="36" customFormat="1" ht="9.75" customHeight="1" x14ac:dyDescent="0.2">
      <c r="A26" s="1165"/>
      <c r="B26" s="1168"/>
      <c r="C26" s="1138"/>
      <c r="D26" s="1171"/>
      <c r="E26" s="1155"/>
      <c r="F26" s="1144"/>
      <c r="G26" s="663" t="s">
        <v>239</v>
      </c>
      <c r="H26" s="206" t="s">
        <v>184</v>
      </c>
      <c r="I26" s="205"/>
      <c r="J26" s="206" t="s">
        <v>82</v>
      </c>
      <c r="K26" s="205"/>
      <c r="L26" s="666">
        <v>10</v>
      </c>
      <c r="M26" s="468">
        <v>100</v>
      </c>
      <c r="N26" s="858"/>
    </row>
    <row r="27" spans="1:14" s="36" customFormat="1" ht="9.75" customHeight="1" x14ac:dyDescent="0.2">
      <c r="A27" s="1165"/>
      <c r="B27" s="1168"/>
      <c r="C27" s="1138"/>
      <c r="D27" s="1171"/>
      <c r="E27" s="1155"/>
      <c r="F27" s="1144"/>
      <c r="G27" s="664" t="s">
        <v>240</v>
      </c>
      <c r="H27" s="206" t="s">
        <v>184</v>
      </c>
      <c r="I27" s="205"/>
      <c r="J27" s="206" t="s">
        <v>82</v>
      </c>
      <c r="K27" s="205"/>
      <c r="L27" s="181">
        <v>10</v>
      </c>
      <c r="M27" s="468">
        <v>100</v>
      </c>
      <c r="N27" s="858"/>
    </row>
    <row r="28" spans="1:14" s="36" customFormat="1" ht="9.75" customHeight="1" x14ac:dyDescent="0.2">
      <c r="A28" s="1165"/>
      <c r="B28" s="1168"/>
      <c r="C28" s="1138"/>
      <c r="D28" s="1171"/>
      <c r="E28" s="1155"/>
      <c r="F28" s="1144"/>
      <c r="G28" s="664" t="s">
        <v>241</v>
      </c>
      <c r="H28" s="206" t="s">
        <v>184</v>
      </c>
      <c r="I28" s="205"/>
      <c r="J28" s="206" t="s">
        <v>82</v>
      </c>
      <c r="K28" s="205"/>
      <c r="L28" s="667">
        <v>10</v>
      </c>
      <c r="M28" s="468">
        <v>100</v>
      </c>
      <c r="N28" s="858"/>
    </row>
    <row r="29" spans="1:14" s="36" customFormat="1" ht="9.75" customHeight="1" x14ac:dyDescent="0.2">
      <c r="A29" s="1165"/>
      <c r="B29" s="1168"/>
      <c r="C29" s="1138"/>
      <c r="D29" s="1171"/>
      <c r="E29" s="1155"/>
      <c r="F29" s="1144"/>
      <c r="G29" s="664" t="s">
        <v>324</v>
      </c>
      <c r="H29" s="206" t="s">
        <v>184</v>
      </c>
      <c r="I29" s="205"/>
      <c r="J29" s="206" t="s">
        <v>82</v>
      </c>
      <c r="K29" s="205"/>
      <c r="L29" s="667">
        <v>10</v>
      </c>
      <c r="M29" s="468">
        <v>100</v>
      </c>
      <c r="N29" s="858"/>
    </row>
    <row r="30" spans="1:14" s="36" customFormat="1" ht="9.75" customHeight="1" x14ac:dyDescent="0.2">
      <c r="A30" s="1165"/>
      <c r="B30" s="1168"/>
      <c r="C30" s="1138"/>
      <c r="D30" s="1171"/>
      <c r="E30" s="1155"/>
      <c r="F30" s="1144"/>
      <c r="G30" s="663" t="s">
        <v>325</v>
      </c>
      <c r="H30" s="206" t="s">
        <v>184</v>
      </c>
      <c r="I30" s="206"/>
      <c r="J30" s="206" t="s">
        <v>82</v>
      </c>
      <c r="K30" s="443"/>
      <c r="L30" s="666">
        <v>10</v>
      </c>
      <c r="M30" s="468">
        <v>100</v>
      </c>
      <c r="N30" s="858"/>
    </row>
    <row r="31" spans="1:14" s="36" customFormat="1" ht="9.75" customHeight="1" x14ac:dyDescent="0.2">
      <c r="A31" s="1165"/>
      <c r="B31" s="1168"/>
      <c r="C31" s="1138"/>
      <c r="D31" s="1171"/>
      <c r="E31" s="1155"/>
      <c r="F31" s="1144"/>
      <c r="G31" s="663" t="s">
        <v>216</v>
      </c>
      <c r="H31" s="206" t="s">
        <v>184</v>
      </c>
      <c r="I31" s="205"/>
      <c r="J31" s="206" t="s">
        <v>82</v>
      </c>
      <c r="K31" s="380"/>
      <c r="L31" s="181">
        <v>10</v>
      </c>
      <c r="M31" s="468">
        <v>100</v>
      </c>
      <c r="N31" s="858"/>
    </row>
    <row r="32" spans="1:14" s="36" customFormat="1" ht="9.75" customHeight="1" x14ac:dyDescent="0.2">
      <c r="A32" s="1165"/>
      <c r="B32" s="1168"/>
      <c r="C32" s="1138"/>
      <c r="D32" s="1171"/>
      <c r="E32" s="1155"/>
      <c r="F32" s="1144"/>
      <c r="G32" s="663" t="s">
        <v>213</v>
      </c>
      <c r="H32" s="206" t="s">
        <v>184</v>
      </c>
      <c r="I32" s="205"/>
      <c r="J32" s="206" t="s">
        <v>82</v>
      </c>
      <c r="K32" s="380"/>
      <c r="L32" s="181">
        <v>10</v>
      </c>
      <c r="M32" s="468">
        <v>100</v>
      </c>
      <c r="N32" s="858"/>
    </row>
    <row r="33" spans="1:15" s="36" customFormat="1" ht="9.75" customHeight="1" x14ac:dyDescent="0.2">
      <c r="A33" s="1165"/>
      <c r="B33" s="1168"/>
      <c r="C33" s="1138"/>
      <c r="D33" s="1171"/>
      <c r="E33" s="1155"/>
      <c r="F33" s="1144"/>
      <c r="G33" s="663" t="s">
        <v>242</v>
      </c>
      <c r="H33" s="206" t="s">
        <v>184</v>
      </c>
      <c r="I33" s="47"/>
      <c r="J33" s="206" t="s">
        <v>82</v>
      </c>
      <c r="K33" s="47"/>
      <c r="L33" s="181">
        <v>10</v>
      </c>
      <c r="M33" s="468">
        <v>100</v>
      </c>
      <c r="N33" s="858"/>
      <c r="O33" s="100"/>
    </row>
    <row r="34" spans="1:15" s="36" customFormat="1" ht="9.75" customHeight="1" x14ac:dyDescent="0.2">
      <c r="A34" s="1165"/>
      <c r="B34" s="1168"/>
      <c r="C34" s="1138"/>
      <c r="D34" s="1171"/>
      <c r="E34" s="1155"/>
      <c r="F34" s="1144"/>
      <c r="G34" s="663" t="s">
        <v>215</v>
      </c>
      <c r="H34" s="206" t="s">
        <v>184</v>
      </c>
      <c r="I34" s="205"/>
      <c r="J34" s="206" t="s">
        <v>82</v>
      </c>
      <c r="K34" s="380"/>
      <c r="L34" s="181">
        <v>10</v>
      </c>
      <c r="M34" s="468">
        <v>100</v>
      </c>
      <c r="N34" s="859"/>
    </row>
    <row r="35" spans="1:15" s="36" customFormat="1" ht="9.75" customHeight="1" x14ac:dyDescent="0.2">
      <c r="A35" s="1165"/>
      <c r="B35" s="1168"/>
      <c r="C35" s="1138"/>
      <c r="D35" s="1171"/>
      <c r="E35" s="1155"/>
      <c r="F35" s="630"/>
      <c r="G35" s="469"/>
      <c r="H35" s="204"/>
      <c r="I35" s="206"/>
      <c r="J35" s="206"/>
      <c r="K35" s="443"/>
      <c r="L35" s="206"/>
      <c r="M35" s="257"/>
      <c r="N35" s="205"/>
    </row>
    <row r="36" spans="1:15" s="36" customFormat="1" ht="9.75" customHeight="1" x14ac:dyDescent="0.2">
      <c r="A36" s="1165"/>
      <c r="B36" s="1168"/>
      <c r="C36" s="1138"/>
      <c r="D36" s="1171"/>
      <c r="E36" s="1155"/>
      <c r="F36" s="1141">
        <v>200</v>
      </c>
      <c r="G36" s="465" t="s">
        <v>203</v>
      </c>
      <c r="H36" s="205" t="s">
        <v>184</v>
      </c>
      <c r="I36" s="206" t="s">
        <v>77</v>
      </c>
      <c r="J36" s="205" t="s">
        <v>187</v>
      </c>
      <c r="K36" s="443">
        <v>3</v>
      </c>
      <c r="L36" s="860">
        <v>10</v>
      </c>
      <c r="M36" s="257">
        <v>4</v>
      </c>
      <c r="N36" s="860" t="s">
        <v>34</v>
      </c>
    </row>
    <row r="37" spans="1:15" s="36" customFormat="1" ht="9.75" customHeight="1" x14ac:dyDescent="0.2">
      <c r="A37" s="1165"/>
      <c r="B37" s="1168"/>
      <c r="C37" s="1138"/>
      <c r="D37" s="1171"/>
      <c r="E37" s="1155"/>
      <c r="F37" s="1141"/>
      <c r="G37" s="465" t="s">
        <v>204</v>
      </c>
      <c r="H37" s="205" t="s">
        <v>184</v>
      </c>
      <c r="I37" s="206" t="s">
        <v>77</v>
      </c>
      <c r="J37" s="205" t="s">
        <v>187</v>
      </c>
      <c r="K37" s="205">
        <v>40</v>
      </c>
      <c r="L37" s="858"/>
      <c r="M37" s="256">
        <v>40</v>
      </c>
      <c r="N37" s="858"/>
    </row>
    <row r="38" spans="1:15" s="36" customFormat="1" ht="9.75" customHeight="1" x14ac:dyDescent="0.2">
      <c r="A38" s="1165"/>
      <c r="B38" s="1168"/>
      <c r="C38" s="1138"/>
      <c r="D38" s="1171"/>
      <c r="E38" s="1155"/>
      <c r="F38" s="1141"/>
      <c r="G38" s="465" t="s">
        <v>205</v>
      </c>
      <c r="H38" s="205" t="s">
        <v>184</v>
      </c>
      <c r="I38" s="206" t="s">
        <v>77</v>
      </c>
      <c r="J38" s="205" t="s">
        <v>187</v>
      </c>
      <c r="K38" s="407">
        <v>10</v>
      </c>
      <c r="L38" s="858"/>
      <c r="M38" s="408">
        <v>1500</v>
      </c>
      <c r="N38" s="858"/>
    </row>
    <row r="39" spans="1:15" s="36" customFormat="1" ht="9.75" customHeight="1" x14ac:dyDescent="0.2">
      <c r="A39" s="1165"/>
      <c r="B39" s="1168"/>
      <c r="C39" s="1138"/>
      <c r="D39" s="1171"/>
      <c r="E39" s="1155"/>
      <c r="F39" s="1141"/>
      <c r="G39" s="465" t="s">
        <v>206</v>
      </c>
      <c r="H39" s="205" t="s">
        <v>184</v>
      </c>
      <c r="I39" s="206" t="s">
        <v>77</v>
      </c>
      <c r="J39" s="205" t="s">
        <v>187</v>
      </c>
      <c r="K39" s="205">
        <v>20</v>
      </c>
      <c r="L39" s="858"/>
      <c r="M39" s="256">
        <v>100</v>
      </c>
      <c r="N39" s="858"/>
    </row>
    <row r="40" spans="1:15" s="36" customFormat="1" ht="9.75" customHeight="1" x14ac:dyDescent="0.2">
      <c r="A40" s="1165"/>
      <c r="B40" s="1168"/>
      <c r="C40" s="1138"/>
      <c r="D40" s="1171"/>
      <c r="E40" s="1155"/>
      <c r="F40" s="1141"/>
      <c r="G40" s="183" t="s">
        <v>207</v>
      </c>
      <c r="H40" s="205" t="s">
        <v>184</v>
      </c>
      <c r="I40" s="673" t="s">
        <v>168</v>
      </c>
      <c r="J40" s="181" t="s">
        <v>57</v>
      </c>
      <c r="K40" s="207">
        <v>100</v>
      </c>
      <c r="L40" s="858"/>
      <c r="M40" s="674">
        <v>200</v>
      </c>
      <c r="N40" s="859"/>
    </row>
    <row r="41" spans="1:15" s="36" customFormat="1" ht="9.75" customHeight="1" x14ac:dyDescent="0.2">
      <c r="A41" s="1165"/>
      <c r="B41" s="1168"/>
      <c r="C41" s="1138"/>
      <c r="D41" s="1171"/>
      <c r="E41" s="1155"/>
      <c r="F41" s="630"/>
      <c r="G41" s="776" t="s">
        <v>499</v>
      </c>
      <c r="H41" s="780" t="s">
        <v>184</v>
      </c>
      <c r="I41" s="777"/>
      <c r="J41" s="181" t="s">
        <v>57</v>
      </c>
      <c r="K41" s="778"/>
      <c r="L41" s="859"/>
      <c r="M41" s="113"/>
      <c r="N41" s="181"/>
    </row>
    <row r="42" spans="1:15" s="36" customFormat="1" ht="9.75" customHeight="1" x14ac:dyDescent="0.2">
      <c r="A42" s="1165"/>
      <c r="B42" s="1168"/>
      <c r="C42" s="1138"/>
      <c r="D42" s="1171"/>
      <c r="E42" s="1155"/>
      <c r="F42" s="630"/>
      <c r="G42" s="675"/>
      <c r="H42" s="439"/>
      <c r="I42" s="224"/>
      <c r="J42" s="224"/>
      <c r="K42" s="676"/>
      <c r="L42" s="677"/>
      <c r="M42" s="225"/>
      <c r="N42" s="181"/>
    </row>
    <row r="43" spans="1:15" s="36" customFormat="1" ht="9.75" customHeight="1" x14ac:dyDescent="0.2">
      <c r="A43" s="1165"/>
      <c r="B43" s="1168"/>
      <c r="C43" s="1138"/>
      <c r="D43" s="1171"/>
      <c r="E43" s="1155"/>
      <c r="F43" s="630">
        <v>70</v>
      </c>
      <c r="G43" s="370"/>
      <c r="H43" s="206"/>
      <c r="I43" s="667"/>
      <c r="J43" s="206"/>
      <c r="K43" s="205"/>
      <c r="L43" s="205"/>
      <c r="M43" s="668"/>
      <c r="N43" s="860" t="s">
        <v>34</v>
      </c>
    </row>
    <row r="44" spans="1:15" s="36" customFormat="1" ht="9.75" customHeight="1" x14ac:dyDescent="0.2">
      <c r="A44" s="1165"/>
      <c r="B44" s="1168"/>
      <c r="C44" s="1138"/>
      <c r="D44" s="1171"/>
      <c r="E44" s="1155"/>
      <c r="F44" s="630"/>
      <c r="G44" s="183" t="s">
        <v>217</v>
      </c>
      <c r="H44" s="206" t="s">
        <v>184</v>
      </c>
      <c r="I44" s="667"/>
      <c r="J44" s="206" t="s">
        <v>82</v>
      </c>
      <c r="K44" s="205"/>
      <c r="L44" s="860">
        <v>5</v>
      </c>
      <c r="M44" s="668">
        <v>100</v>
      </c>
      <c r="N44" s="858"/>
    </row>
    <row r="45" spans="1:15" s="36" customFormat="1" ht="9.75" customHeight="1" x14ac:dyDescent="0.2">
      <c r="A45" s="1165"/>
      <c r="B45" s="1168"/>
      <c r="C45" s="1138"/>
      <c r="D45" s="1171"/>
      <c r="E45" s="1155"/>
      <c r="F45" s="630"/>
      <c r="G45" s="183" t="s">
        <v>235</v>
      </c>
      <c r="H45" s="206" t="s">
        <v>184</v>
      </c>
      <c r="I45" s="667"/>
      <c r="J45" s="206" t="s">
        <v>82</v>
      </c>
      <c r="K45" s="205"/>
      <c r="L45" s="858"/>
      <c r="M45" s="668">
        <v>100</v>
      </c>
      <c r="N45" s="858"/>
    </row>
    <row r="46" spans="1:15" s="36" customFormat="1" ht="9.75" customHeight="1" x14ac:dyDescent="0.2">
      <c r="A46" s="1165"/>
      <c r="B46" s="1168"/>
      <c r="C46" s="1138"/>
      <c r="D46" s="1171"/>
      <c r="E46" s="1155"/>
      <c r="F46" s="630"/>
      <c r="G46" s="665"/>
      <c r="H46" s="206"/>
      <c r="I46" s="205"/>
      <c r="J46" s="206"/>
      <c r="K46" s="205"/>
      <c r="L46" s="432"/>
      <c r="M46" s="668"/>
      <c r="N46" s="858"/>
    </row>
    <row r="47" spans="1:15" s="36" customFormat="1" ht="9.75" customHeight="1" x14ac:dyDescent="0.2">
      <c r="A47" s="1165"/>
      <c r="B47" s="1168"/>
      <c r="C47" s="1138"/>
      <c r="D47" s="1171"/>
      <c r="E47" s="1155"/>
      <c r="F47" s="630"/>
      <c r="G47" s="675"/>
      <c r="H47" s="206"/>
      <c r="I47" s="205"/>
      <c r="J47" s="205"/>
      <c r="K47" s="443"/>
      <c r="L47" s="205"/>
      <c r="M47" s="404"/>
      <c r="N47" s="858"/>
    </row>
    <row r="48" spans="1:15" s="36" customFormat="1" ht="9.75" customHeight="1" x14ac:dyDescent="0.2">
      <c r="A48" s="1165"/>
      <c r="B48" s="1168"/>
      <c r="C48" s="1138"/>
      <c r="D48" s="1171"/>
      <c r="E48" s="1155"/>
      <c r="F48" s="630">
        <v>30</v>
      </c>
      <c r="G48" s="467"/>
      <c r="H48" s="206"/>
      <c r="I48" s="181"/>
      <c r="J48" s="181"/>
      <c r="K48" s="207"/>
      <c r="L48" s="181"/>
      <c r="M48" s="666"/>
      <c r="N48" s="858"/>
    </row>
    <row r="49" spans="1:15" s="36" customFormat="1" ht="9.75" customHeight="1" x14ac:dyDescent="0.2">
      <c r="A49" s="1165"/>
      <c r="B49" s="1168"/>
      <c r="C49" s="1138"/>
      <c r="D49" s="1171"/>
      <c r="E49" s="1155"/>
      <c r="F49" s="630"/>
      <c r="G49" s="231" t="s">
        <v>243</v>
      </c>
      <c r="H49" s="206" t="s">
        <v>184</v>
      </c>
      <c r="I49" s="668"/>
      <c r="J49" s="181" t="s">
        <v>57</v>
      </c>
      <c r="K49" s="6"/>
      <c r="L49" s="671">
        <v>10</v>
      </c>
      <c r="M49" s="668">
        <v>100</v>
      </c>
      <c r="N49" s="858"/>
    </row>
    <row r="50" spans="1:15" s="36" customFormat="1" ht="9.75" customHeight="1" x14ac:dyDescent="0.2">
      <c r="A50" s="1165"/>
      <c r="B50" s="1168"/>
      <c r="C50" s="1138"/>
      <c r="D50" s="1171"/>
      <c r="E50" s="1155"/>
      <c r="F50" s="630"/>
      <c r="G50" s="678" t="s">
        <v>293</v>
      </c>
      <c r="H50" s="206" t="s">
        <v>184</v>
      </c>
      <c r="I50" s="675"/>
      <c r="J50" s="181" t="s">
        <v>57</v>
      </c>
      <c r="K50" s="675"/>
      <c r="L50" s="671">
        <v>5</v>
      </c>
      <c r="M50" s="669">
        <v>10</v>
      </c>
      <c r="N50" s="858"/>
    </row>
    <row r="51" spans="1:15" s="36" customFormat="1" ht="9.75" customHeight="1" x14ac:dyDescent="0.2">
      <c r="A51" s="1165"/>
      <c r="B51" s="1168"/>
      <c r="C51" s="1138"/>
      <c r="D51" s="1171"/>
      <c r="E51" s="1155"/>
      <c r="F51" s="630"/>
      <c r="G51" s="233" t="s">
        <v>295</v>
      </c>
      <c r="H51" s="206" t="s">
        <v>184</v>
      </c>
      <c r="I51" s="675"/>
      <c r="J51" s="181" t="s">
        <v>57</v>
      </c>
      <c r="K51" s="675"/>
      <c r="L51" s="671">
        <v>10</v>
      </c>
      <c r="M51" s="669">
        <v>30</v>
      </c>
      <c r="N51" s="858"/>
    </row>
    <row r="52" spans="1:15" s="36" customFormat="1" ht="9.75" customHeight="1" x14ac:dyDescent="0.2">
      <c r="A52" s="1165"/>
      <c r="B52" s="1168"/>
      <c r="C52" s="1138"/>
      <c r="D52" s="1171"/>
      <c r="E52" s="1155"/>
      <c r="F52" s="630"/>
      <c r="G52" s="233" t="s">
        <v>296</v>
      </c>
      <c r="H52" s="206" t="s">
        <v>184</v>
      </c>
      <c r="I52" s="675"/>
      <c r="J52" s="181" t="s">
        <v>57</v>
      </c>
      <c r="K52" s="675"/>
      <c r="L52" s="671">
        <v>10</v>
      </c>
      <c r="M52" s="669">
        <v>75</v>
      </c>
      <c r="N52" s="858"/>
    </row>
    <row r="53" spans="1:15" s="36" customFormat="1" ht="9.75" customHeight="1" x14ac:dyDescent="0.2">
      <c r="A53" s="1165"/>
      <c r="B53" s="1168"/>
      <c r="C53" s="1138"/>
      <c r="D53" s="1171"/>
      <c r="E53" s="1155"/>
      <c r="F53" s="630"/>
      <c r="G53" s="233" t="s">
        <v>294</v>
      </c>
      <c r="H53" s="206" t="s">
        <v>184</v>
      </c>
      <c r="I53" s="675"/>
      <c r="J53" s="181" t="s">
        <v>57</v>
      </c>
      <c r="K53" s="675"/>
      <c r="L53" s="670">
        <v>10</v>
      </c>
      <c r="M53" s="669">
        <v>50</v>
      </c>
      <c r="N53" s="859"/>
    </row>
    <row r="54" spans="1:15" s="36" customFormat="1" ht="9.75" customHeight="1" x14ac:dyDescent="0.2">
      <c r="A54" s="1166"/>
      <c r="B54" s="1169"/>
      <c r="C54" s="1138"/>
      <c r="D54" s="1172"/>
      <c r="E54" s="1156"/>
      <c r="F54" s="637"/>
      <c r="G54" s="466"/>
      <c r="H54" s="393"/>
      <c r="I54" s="393"/>
      <c r="J54" s="393"/>
      <c r="K54" s="393"/>
      <c r="L54" s="393"/>
      <c r="M54" s="410"/>
      <c r="N54" s="393"/>
    </row>
    <row r="55" spans="1:15" s="36" customFormat="1" ht="9.75" customHeight="1" x14ac:dyDescent="0.2">
      <c r="A55" s="1134" t="s">
        <v>80</v>
      </c>
      <c r="B55" s="1158" t="s">
        <v>81</v>
      </c>
      <c r="C55" s="1138"/>
      <c r="D55" s="1161">
        <f>N5</f>
        <v>246</v>
      </c>
      <c r="E55" s="1154">
        <v>250</v>
      </c>
      <c r="F55" s="1140">
        <v>125</v>
      </c>
      <c r="G55" s="451" t="s">
        <v>244</v>
      </c>
      <c r="H55" s="206" t="s">
        <v>184</v>
      </c>
      <c r="I55" s="206"/>
      <c r="J55" s="206" t="s">
        <v>83</v>
      </c>
      <c r="K55" s="206"/>
      <c r="L55" s="863">
        <v>5</v>
      </c>
      <c r="M55" s="402">
        <v>5</v>
      </c>
      <c r="N55" s="863" t="s">
        <v>34</v>
      </c>
    </row>
    <row r="56" spans="1:15" s="36" customFormat="1" ht="9.75" customHeight="1" x14ac:dyDescent="0.2">
      <c r="A56" s="1157"/>
      <c r="B56" s="1159"/>
      <c r="C56" s="1138"/>
      <c r="D56" s="1162"/>
      <c r="E56" s="1155"/>
      <c r="F56" s="1141"/>
      <c r="G56" s="451" t="s">
        <v>245</v>
      </c>
      <c r="H56" s="206" t="s">
        <v>184</v>
      </c>
      <c r="I56" s="206"/>
      <c r="J56" s="206" t="s">
        <v>83</v>
      </c>
      <c r="K56" s="206"/>
      <c r="L56" s="858"/>
      <c r="M56" s="402">
        <v>5</v>
      </c>
      <c r="N56" s="858"/>
    </row>
    <row r="57" spans="1:15" s="36" customFormat="1" ht="9.75" customHeight="1" x14ac:dyDescent="0.2">
      <c r="A57" s="1157"/>
      <c r="B57" s="1159"/>
      <c r="C57" s="1138"/>
      <c r="D57" s="1162"/>
      <c r="E57" s="1155"/>
      <c r="F57" s="1141"/>
      <c r="G57" s="451" t="s">
        <v>246</v>
      </c>
      <c r="H57" s="206" t="s">
        <v>184</v>
      </c>
      <c r="I57" s="206"/>
      <c r="J57" s="206" t="s">
        <v>83</v>
      </c>
      <c r="K57" s="206"/>
      <c r="L57" s="858"/>
      <c r="M57" s="402">
        <v>40</v>
      </c>
      <c r="N57" s="858"/>
    </row>
    <row r="58" spans="1:15" s="36" customFormat="1" ht="9.75" customHeight="1" x14ac:dyDescent="0.2">
      <c r="A58" s="1157"/>
      <c r="B58" s="1159"/>
      <c r="C58" s="1138"/>
      <c r="D58" s="1162"/>
      <c r="E58" s="1155"/>
      <c r="F58" s="1141"/>
      <c r="G58" s="451" t="s">
        <v>247</v>
      </c>
      <c r="H58" s="206" t="s">
        <v>184</v>
      </c>
      <c r="I58" s="206"/>
      <c r="J58" s="206" t="s">
        <v>83</v>
      </c>
      <c r="K58" s="206"/>
      <c r="L58" s="859"/>
      <c r="M58" s="402">
        <v>50</v>
      </c>
      <c r="N58" s="859"/>
    </row>
    <row r="59" spans="1:15" s="36" customFormat="1" ht="9.75" customHeight="1" x14ac:dyDescent="0.2">
      <c r="A59" s="1157"/>
      <c r="B59" s="1159"/>
      <c r="C59" s="1138"/>
      <c r="D59" s="1162"/>
      <c r="E59" s="1155"/>
      <c r="F59" s="640"/>
      <c r="G59" s="516" t="s">
        <v>326</v>
      </c>
      <c r="H59" s="517"/>
      <c r="I59" s="517"/>
      <c r="J59" s="517"/>
      <c r="K59" s="517"/>
      <c r="L59" s="638"/>
      <c r="M59" s="631"/>
      <c r="N59" s="501"/>
    </row>
    <row r="60" spans="1:15" s="36" customFormat="1" ht="9.75" customHeight="1" x14ac:dyDescent="0.2">
      <c r="A60" s="1157"/>
      <c r="B60" s="1159"/>
      <c r="C60" s="1138"/>
      <c r="D60" s="1162"/>
      <c r="E60" s="1155"/>
      <c r="F60" s="640"/>
      <c r="G60" s="516"/>
      <c r="H60" s="517"/>
      <c r="I60" s="517"/>
      <c r="J60" s="517"/>
      <c r="K60" s="517"/>
      <c r="L60" s="638"/>
      <c r="M60" s="631"/>
      <c r="N60" s="501"/>
    </row>
    <row r="61" spans="1:15" s="36" customFormat="1" ht="9.75" customHeight="1" x14ac:dyDescent="0.2">
      <c r="A61" s="1157"/>
      <c r="B61" s="1159"/>
      <c r="C61" s="1138"/>
      <c r="D61" s="1162"/>
      <c r="E61" s="1155"/>
      <c r="F61" s="640"/>
      <c r="G61" s="451" t="s">
        <v>336</v>
      </c>
      <c r="H61" s="402" t="s">
        <v>184</v>
      </c>
      <c r="I61" s="402"/>
      <c r="J61" s="402" t="s">
        <v>57</v>
      </c>
      <c r="K61" s="402"/>
      <c r="L61" s="865">
        <v>5</v>
      </c>
      <c r="M61" s="402">
        <v>100</v>
      </c>
      <c r="N61" s="860" t="s">
        <v>34</v>
      </c>
    </row>
    <row r="62" spans="1:15" s="36" customFormat="1" ht="9.75" customHeight="1" x14ac:dyDescent="0.2">
      <c r="A62" s="1157"/>
      <c r="B62" s="1159"/>
      <c r="C62" s="1138"/>
      <c r="D62" s="1162"/>
      <c r="E62" s="1155"/>
      <c r="F62" s="1141">
        <v>125</v>
      </c>
      <c r="G62" s="183" t="s">
        <v>335</v>
      </c>
      <c r="H62" s="206" t="s">
        <v>184</v>
      </c>
      <c r="I62" s="206"/>
      <c r="J62" s="206" t="s">
        <v>57</v>
      </c>
      <c r="K62" s="206"/>
      <c r="L62" s="866"/>
      <c r="M62" s="402">
        <v>100</v>
      </c>
      <c r="N62" s="858"/>
    </row>
    <row r="63" spans="1:15" s="36" customFormat="1" ht="9.75" customHeight="1" x14ac:dyDescent="0.2">
      <c r="A63" s="1157"/>
      <c r="B63" s="1159"/>
      <c r="C63" s="1138"/>
      <c r="D63" s="1162"/>
      <c r="E63" s="1155"/>
      <c r="F63" s="1141"/>
      <c r="G63" s="451" t="s">
        <v>337</v>
      </c>
      <c r="H63" s="206" t="s">
        <v>184</v>
      </c>
      <c r="I63" s="470"/>
      <c r="J63" s="206" t="s">
        <v>57</v>
      </c>
      <c r="K63" s="470"/>
      <c r="L63" s="866"/>
      <c r="M63" s="423">
        <v>10</v>
      </c>
      <c r="N63" s="858"/>
      <c r="O63" s="126"/>
    </row>
    <row r="64" spans="1:15" s="36" customFormat="1" ht="9.75" customHeight="1" x14ac:dyDescent="0.2">
      <c r="A64" s="1157"/>
      <c r="B64" s="1159"/>
      <c r="C64" s="1138"/>
      <c r="D64" s="1162"/>
      <c r="E64" s="1155"/>
      <c r="F64" s="1141"/>
      <c r="G64" s="370" t="s">
        <v>338</v>
      </c>
      <c r="H64" s="206" t="s">
        <v>184</v>
      </c>
      <c r="I64" s="439"/>
      <c r="J64" s="206" t="s">
        <v>57</v>
      </c>
      <c r="K64" s="439"/>
      <c r="L64" s="866"/>
      <c r="M64" s="423">
        <v>10</v>
      </c>
      <c r="N64" s="858"/>
    </row>
    <row r="65" spans="1:14" s="36" customFormat="1" ht="9.75" customHeight="1" x14ac:dyDescent="0.2">
      <c r="A65" s="1157"/>
      <c r="B65" s="1159"/>
      <c r="C65" s="1138"/>
      <c r="D65" s="1162"/>
      <c r="E65" s="1155"/>
      <c r="F65" s="1141"/>
      <c r="G65" s="451" t="s">
        <v>339</v>
      </c>
      <c r="H65" s="206" t="s">
        <v>184</v>
      </c>
      <c r="I65" s="470"/>
      <c r="J65" s="206" t="s">
        <v>57</v>
      </c>
      <c r="K65" s="470"/>
      <c r="L65" s="867"/>
      <c r="M65" s="423">
        <v>10</v>
      </c>
      <c r="N65" s="859"/>
    </row>
    <row r="66" spans="1:14" s="36" customFormat="1" ht="9.75" customHeight="1" x14ac:dyDescent="0.2">
      <c r="A66" s="1157"/>
      <c r="B66" s="1159"/>
      <c r="C66" s="1138"/>
      <c r="D66" s="1162"/>
      <c r="E66" s="1155"/>
      <c r="F66" s="640"/>
      <c r="G66" s="370"/>
      <c r="H66" s="256"/>
      <c r="I66" s="256"/>
      <c r="J66" s="402"/>
      <c r="K66" s="256"/>
      <c r="L66" s="256"/>
      <c r="M66" s="472"/>
      <c r="N66" s="205"/>
    </row>
    <row r="67" spans="1:14" s="36" customFormat="1" ht="9.75" customHeight="1" x14ac:dyDescent="0.2">
      <c r="A67" s="1174"/>
      <c r="B67" s="1160"/>
      <c r="C67" s="1138"/>
      <c r="D67" s="1163"/>
      <c r="E67" s="1156"/>
      <c r="F67" s="641"/>
      <c r="G67" s="391" t="s">
        <v>326</v>
      </c>
      <c r="H67" s="394"/>
      <c r="I67" s="394"/>
      <c r="J67" s="394"/>
      <c r="K67" s="394"/>
      <c r="L67" s="394"/>
      <c r="M67" s="426"/>
      <c r="N67" s="394"/>
    </row>
    <row r="68" spans="1:14" s="36" customFormat="1" ht="9.75" customHeight="1" x14ac:dyDescent="0.2">
      <c r="A68" s="1134" t="s">
        <v>98</v>
      </c>
      <c r="B68" s="1158" t="s">
        <v>99</v>
      </c>
      <c r="C68" s="1138"/>
      <c r="D68" s="1161">
        <f>M5</f>
        <v>19.5</v>
      </c>
      <c r="E68" s="1154">
        <v>20</v>
      </c>
      <c r="F68" s="642"/>
      <c r="G68" s="379" t="s">
        <v>326</v>
      </c>
      <c r="H68" s="431"/>
      <c r="I68" s="431"/>
      <c r="J68" s="431"/>
      <c r="K68" s="431"/>
      <c r="L68" s="431"/>
      <c r="M68" s="405"/>
      <c r="N68" s="431"/>
    </row>
    <row r="69" spans="1:14" s="36" customFormat="1" ht="9.75" customHeight="1" x14ac:dyDescent="0.2">
      <c r="A69" s="1157"/>
      <c r="B69" s="1159"/>
      <c r="C69" s="1138"/>
      <c r="D69" s="1162"/>
      <c r="E69" s="1155"/>
      <c r="F69" s="640"/>
      <c r="G69" s="451" t="s">
        <v>326</v>
      </c>
      <c r="H69" s="206"/>
      <c r="I69" s="206"/>
      <c r="J69" s="206"/>
      <c r="K69" s="206"/>
      <c r="L69" s="206"/>
      <c r="M69" s="402"/>
      <c r="N69" s="206"/>
    </row>
    <row r="70" spans="1:14" s="36" customFormat="1" ht="9.75" customHeight="1" x14ac:dyDescent="0.2">
      <c r="A70" s="1157"/>
      <c r="B70" s="1159"/>
      <c r="C70" s="1138"/>
      <c r="D70" s="1162"/>
      <c r="E70" s="1155"/>
      <c r="F70" s="640"/>
    </row>
    <row r="71" spans="1:14" s="36" customFormat="1" ht="9.75" customHeight="1" x14ac:dyDescent="0.2">
      <c r="A71" s="1157"/>
      <c r="B71" s="1159"/>
      <c r="C71" s="1138"/>
      <c r="D71" s="1162"/>
      <c r="E71" s="1155"/>
      <c r="F71" s="640"/>
      <c r="G71" s="370"/>
      <c r="H71" s="206"/>
      <c r="I71" s="206"/>
      <c r="J71" s="206"/>
      <c r="K71" s="206"/>
      <c r="L71" s="206"/>
      <c r="M71" s="402"/>
      <c r="N71" s="206"/>
    </row>
    <row r="72" spans="1:14" s="36" customFormat="1" ht="11.25" customHeight="1" x14ac:dyDescent="0.2">
      <c r="A72" s="1157"/>
      <c r="B72" s="1159"/>
      <c r="C72" s="1138"/>
      <c r="D72" s="1162"/>
      <c r="E72" s="1155"/>
      <c r="F72" s="640"/>
      <c r="G72" s="451"/>
      <c r="H72" s="206"/>
      <c r="I72" s="206"/>
      <c r="J72" s="206"/>
      <c r="K72" s="206"/>
      <c r="L72" s="206"/>
      <c r="M72" s="402"/>
      <c r="N72" s="206"/>
    </row>
    <row r="73" spans="1:14" s="36" customFormat="1" ht="11.25" customHeight="1" x14ac:dyDescent="0.2">
      <c r="A73" s="1157"/>
      <c r="B73" s="1159"/>
      <c r="C73" s="1138"/>
      <c r="D73" s="1162"/>
      <c r="E73" s="1155"/>
      <c r="F73" s="640"/>
      <c r="G73" s="183" t="s">
        <v>251</v>
      </c>
      <c r="H73" s="207" t="s">
        <v>184</v>
      </c>
      <c r="I73" s="199"/>
      <c r="J73" s="199" t="s">
        <v>82</v>
      </c>
      <c r="K73" s="667"/>
      <c r="L73" s="207" t="s">
        <v>222</v>
      </c>
      <c r="M73" s="671">
        <v>10</v>
      </c>
      <c r="N73" s="181" t="s">
        <v>73</v>
      </c>
    </row>
    <row r="74" spans="1:14" s="36" customFormat="1" ht="11.25" customHeight="1" x14ac:dyDescent="0.2">
      <c r="A74" s="1157"/>
      <c r="B74" s="1159"/>
      <c r="C74" s="1138"/>
      <c r="D74" s="1162"/>
      <c r="E74" s="1155"/>
      <c r="F74" s="640"/>
      <c r="G74" s="451"/>
      <c r="H74" s="206"/>
      <c r="I74" s="206"/>
      <c r="J74" s="206"/>
      <c r="K74" s="206"/>
      <c r="L74" s="206"/>
      <c r="M74" s="402"/>
      <c r="N74" s="206"/>
    </row>
    <row r="75" spans="1:14" s="36" customFormat="1" ht="11.25" customHeight="1" x14ac:dyDescent="0.2">
      <c r="A75" s="1157"/>
      <c r="B75" s="1159"/>
      <c r="C75" s="1138"/>
      <c r="D75" s="1162"/>
      <c r="E75" s="1155"/>
      <c r="F75" s="640"/>
      <c r="G75" s="451"/>
      <c r="H75" s="206"/>
      <c r="I75" s="206"/>
      <c r="J75" s="206"/>
      <c r="K75" s="206"/>
      <c r="L75" s="206"/>
      <c r="M75" s="402"/>
      <c r="N75" s="206"/>
    </row>
    <row r="76" spans="1:14" s="36" customFormat="1" ht="11.25" customHeight="1" x14ac:dyDescent="0.2">
      <c r="A76" s="1157"/>
      <c r="B76" s="1159"/>
      <c r="C76" s="1138"/>
      <c r="D76" s="1162"/>
      <c r="E76" s="1155"/>
      <c r="F76" s="640"/>
      <c r="G76" s="370"/>
      <c r="H76" s="205"/>
      <c r="I76" s="205"/>
      <c r="J76" s="205"/>
      <c r="K76" s="205"/>
      <c r="L76" s="205"/>
      <c r="M76" s="256"/>
      <c r="N76" s="205"/>
    </row>
    <row r="77" spans="1:14" s="36" customFormat="1" ht="11.25" customHeight="1" x14ac:dyDescent="0.2">
      <c r="A77" s="1157"/>
      <c r="B77" s="1160"/>
      <c r="C77" s="1138"/>
      <c r="D77" s="1163"/>
      <c r="E77" s="1156"/>
      <c r="F77" s="640"/>
      <c r="G77" s="406"/>
      <c r="H77" s="411"/>
      <c r="I77" s="411"/>
      <c r="J77" s="411"/>
      <c r="K77" s="411"/>
      <c r="L77" s="411"/>
      <c r="M77" s="404"/>
      <c r="N77" s="411"/>
    </row>
    <row r="78" spans="1:14" s="36" customFormat="1" ht="27" customHeight="1" x14ac:dyDescent="0.2">
      <c r="A78" s="1134" t="s">
        <v>100</v>
      </c>
      <c r="B78" s="1158" t="s">
        <v>101</v>
      </c>
      <c r="C78" s="1138"/>
      <c r="D78" s="1175"/>
      <c r="E78" s="1154">
        <v>30</v>
      </c>
      <c r="F78" s="642"/>
      <c r="G78" s="202"/>
      <c r="H78" s="177"/>
      <c r="I78" s="177"/>
      <c r="J78" s="177"/>
      <c r="K78" s="177"/>
      <c r="L78" s="177"/>
      <c r="M78" s="190"/>
      <c r="N78" s="177"/>
    </row>
    <row r="79" spans="1:14" s="36" customFormat="1" ht="11.25" customHeight="1" x14ac:dyDescent="0.2">
      <c r="A79" s="1157"/>
      <c r="B79" s="1159"/>
      <c r="C79" s="1138"/>
      <c r="D79" s="1176"/>
      <c r="E79" s="1155"/>
      <c r="F79" s="640"/>
      <c r="G79" s="182"/>
      <c r="H79" s="667"/>
      <c r="I79" s="667"/>
      <c r="J79" s="667"/>
      <c r="K79" s="667"/>
      <c r="L79" s="667"/>
      <c r="M79" s="671"/>
      <c r="N79" s="667"/>
    </row>
    <row r="80" spans="1:14" s="36" customFormat="1" ht="12" customHeight="1" x14ac:dyDescent="0.2">
      <c r="A80" s="1157"/>
      <c r="B80" s="1159"/>
      <c r="C80" s="1138"/>
      <c r="D80" s="1176"/>
      <c r="E80" s="1155"/>
      <c r="F80" s="640"/>
      <c r="G80" s="182" t="s">
        <v>208</v>
      </c>
      <c r="H80" s="206" t="s">
        <v>184</v>
      </c>
      <c r="I80" s="667"/>
      <c r="J80" s="206" t="s">
        <v>84</v>
      </c>
      <c r="K80" s="667"/>
      <c r="L80" s="667">
        <v>1</v>
      </c>
      <c r="M80" s="671">
        <v>2</v>
      </c>
      <c r="N80" s="667" t="s">
        <v>73</v>
      </c>
    </row>
    <row r="81" spans="1:14" s="36" customFormat="1" ht="9.75" customHeight="1" x14ac:dyDescent="0.2">
      <c r="A81" s="1157"/>
      <c r="B81" s="1159"/>
      <c r="C81" s="1138"/>
      <c r="D81" s="1176"/>
      <c r="E81" s="1155"/>
      <c r="F81" s="640"/>
      <c r="G81" s="495"/>
      <c r="H81" s="517"/>
      <c r="I81" s="497"/>
      <c r="J81" s="517"/>
      <c r="K81" s="497"/>
      <c r="L81" s="497"/>
      <c r="M81" s="537"/>
      <c r="N81" s="497"/>
    </row>
    <row r="82" spans="1:14" s="36" customFormat="1" ht="9.75" customHeight="1" x14ac:dyDescent="0.2">
      <c r="A82" s="1157"/>
      <c r="B82" s="1159"/>
      <c r="C82" s="1138"/>
      <c r="D82" s="1176"/>
      <c r="E82" s="1155"/>
      <c r="F82" s="640"/>
      <c r="G82" s="495"/>
      <c r="H82" s="497"/>
      <c r="I82" s="497"/>
      <c r="J82" s="497"/>
      <c r="K82" s="497"/>
      <c r="L82" s="497"/>
      <c r="M82" s="537"/>
      <c r="N82" s="497"/>
    </row>
    <row r="83" spans="1:14" s="36" customFormat="1" ht="9.75" customHeight="1" x14ac:dyDescent="0.2">
      <c r="A83" s="1174"/>
      <c r="B83" s="1160"/>
      <c r="C83" s="1139"/>
      <c r="D83" s="1177"/>
      <c r="E83" s="1156"/>
      <c r="F83" s="641"/>
      <c r="G83" s="526"/>
      <c r="H83" s="527"/>
      <c r="I83" s="527"/>
      <c r="J83" s="527"/>
      <c r="K83" s="527"/>
      <c r="L83" s="527"/>
      <c r="M83" s="643"/>
      <c r="N83" s="527"/>
    </row>
    <row r="84" spans="1:14" s="36" customFormat="1" ht="9.75" customHeight="1" x14ac:dyDescent="0.2">
      <c r="A84" s="1182" t="s">
        <v>15</v>
      </c>
      <c r="B84" s="1183"/>
      <c r="C84" s="644" t="s">
        <v>481</v>
      </c>
      <c r="D84" s="1186" t="s">
        <v>480</v>
      </c>
      <c r="E84" s="1187"/>
      <c r="F84" s="645"/>
      <c r="G84" s="1153" t="s">
        <v>16</v>
      </c>
      <c r="H84" s="1153" t="s">
        <v>17</v>
      </c>
      <c r="I84" s="1153" t="s">
        <v>18</v>
      </c>
      <c r="J84" s="1153" t="s">
        <v>19</v>
      </c>
      <c r="K84" s="1153" t="s">
        <v>405</v>
      </c>
      <c r="L84" s="1153" t="s">
        <v>21</v>
      </c>
      <c r="M84" s="1178" t="s">
        <v>22</v>
      </c>
      <c r="N84" s="1179" t="s">
        <v>165</v>
      </c>
    </row>
    <row r="85" spans="1:14" s="36" customFormat="1" ht="9.75" customHeight="1" thickBot="1" x14ac:dyDescent="0.25">
      <c r="A85" s="1184"/>
      <c r="B85" s="1185"/>
      <c r="C85" s="590" t="s">
        <v>27</v>
      </c>
      <c r="D85" s="623" t="s">
        <v>27</v>
      </c>
      <c r="E85" s="492" t="s">
        <v>14</v>
      </c>
      <c r="F85" s="625"/>
      <c r="G85" s="1152"/>
      <c r="H85" s="1153"/>
      <c r="I85" s="1152"/>
      <c r="J85" s="1152"/>
      <c r="K85" s="1152"/>
      <c r="L85" s="1152"/>
      <c r="M85" s="1146"/>
      <c r="N85" s="1148"/>
    </row>
    <row r="86" spans="1:14" s="36" customFormat="1" ht="9.75" customHeight="1" thickBot="1" x14ac:dyDescent="0.25">
      <c r="A86" s="1180" t="s">
        <v>105</v>
      </c>
      <c r="B86" s="1181"/>
      <c r="C86" s="646">
        <f>((C9*0.15))+(C9*0.03)</f>
        <v>54</v>
      </c>
      <c r="D86" s="647">
        <f>C86</f>
        <v>54</v>
      </c>
      <c r="E86" s="530">
        <v>360</v>
      </c>
      <c r="F86" s="530"/>
      <c r="G86" s="508"/>
      <c r="H86" s="628"/>
      <c r="I86" s="1149"/>
      <c r="J86" s="1149"/>
      <c r="K86" s="1149"/>
      <c r="L86" s="1149"/>
      <c r="M86" s="1149"/>
      <c r="N86" s="1150"/>
    </row>
    <row r="87" spans="1:14" s="36" customFormat="1" ht="9.75" customHeight="1" x14ac:dyDescent="0.2">
      <c r="A87" s="1134" t="s">
        <v>106</v>
      </c>
      <c r="B87" s="1158" t="s">
        <v>107</v>
      </c>
      <c r="C87" s="1192"/>
      <c r="D87" s="648"/>
      <c r="E87" s="1154">
        <v>40</v>
      </c>
      <c r="F87" s="642"/>
      <c r="G87" s="514"/>
      <c r="H87" s="500"/>
      <c r="I87" s="500"/>
      <c r="J87" s="500"/>
      <c r="K87" s="500"/>
      <c r="L87" s="500"/>
      <c r="M87" s="500"/>
      <c r="N87" s="500"/>
    </row>
    <row r="88" spans="1:14" s="36" customFormat="1" ht="9.75" customHeight="1" x14ac:dyDescent="0.2">
      <c r="A88" s="1157"/>
      <c r="B88" s="1159"/>
      <c r="C88" s="1189"/>
      <c r="D88" s="649"/>
      <c r="E88" s="1155"/>
      <c r="F88" s="640"/>
      <c r="G88" s="522"/>
      <c r="H88" s="501"/>
      <c r="I88" s="501"/>
      <c r="J88" s="501"/>
      <c r="K88" s="501"/>
      <c r="L88" s="501"/>
      <c r="M88" s="501"/>
      <c r="N88" s="501"/>
    </row>
    <row r="89" spans="1:14" s="36" customFormat="1" ht="9.75" customHeight="1" x14ac:dyDescent="0.2">
      <c r="A89" s="1157"/>
      <c r="B89" s="1159"/>
      <c r="C89" s="1189"/>
      <c r="D89" s="649"/>
      <c r="E89" s="1155"/>
      <c r="F89" s="640"/>
      <c r="G89" s="370" t="s">
        <v>108</v>
      </c>
      <c r="H89" s="181" t="s">
        <v>344</v>
      </c>
      <c r="I89" s="181"/>
      <c r="J89" s="181" t="s">
        <v>95</v>
      </c>
      <c r="K89" s="181"/>
      <c r="L89" s="181">
        <v>10</v>
      </c>
      <c r="M89" s="207">
        <v>50</v>
      </c>
      <c r="N89" s="860" t="s">
        <v>34</v>
      </c>
    </row>
    <row r="90" spans="1:14" s="36" customFormat="1" ht="9.75" customHeight="1" x14ac:dyDescent="0.2">
      <c r="A90" s="1157"/>
      <c r="B90" s="1191"/>
      <c r="C90" s="1189"/>
      <c r="D90" s="649"/>
      <c r="E90" s="1155"/>
      <c r="F90" s="640"/>
      <c r="G90" s="370" t="s">
        <v>482</v>
      </c>
      <c r="H90" s="181" t="s">
        <v>344</v>
      </c>
      <c r="I90" s="181"/>
      <c r="J90" s="181" t="s">
        <v>95</v>
      </c>
      <c r="K90" s="181"/>
      <c r="L90" s="181">
        <v>10</v>
      </c>
      <c r="M90" s="261">
        <v>50</v>
      </c>
      <c r="N90" s="858"/>
    </row>
    <row r="91" spans="1:14" s="36" customFormat="1" ht="9.75" customHeight="1" x14ac:dyDescent="0.2">
      <c r="A91" s="1157"/>
      <c r="B91" s="1191"/>
      <c r="C91" s="1189"/>
      <c r="D91" s="649"/>
      <c r="E91" s="1155"/>
      <c r="F91" s="640"/>
      <c r="G91" s="370" t="s">
        <v>109</v>
      </c>
      <c r="H91" s="181" t="s">
        <v>344</v>
      </c>
      <c r="I91" s="181"/>
      <c r="J91" s="181" t="s">
        <v>95</v>
      </c>
      <c r="K91" s="181"/>
      <c r="L91" s="181">
        <v>10</v>
      </c>
      <c r="M91" s="6">
        <v>50</v>
      </c>
      <c r="N91" s="858"/>
    </row>
    <row r="92" spans="1:14" s="36" customFormat="1" ht="9.75" customHeight="1" x14ac:dyDescent="0.2">
      <c r="A92" s="1157"/>
      <c r="B92" s="1191"/>
      <c r="C92" s="1189"/>
      <c r="D92" s="649"/>
      <c r="E92" s="1155"/>
      <c r="F92" s="640"/>
      <c r="G92" s="370" t="s">
        <v>110</v>
      </c>
      <c r="H92" s="181" t="s">
        <v>344</v>
      </c>
      <c r="I92" s="181"/>
      <c r="J92" s="181" t="s">
        <v>95</v>
      </c>
      <c r="K92" s="181"/>
      <c r="L92" s="181">
        <v>10</v>
      </c>
      <c r="M92" s="207">
        <v>50</v>
      </c>
      <c r="N92" s="858"/>
    </row>
    <row r="93" spans="1:14" s="36" customFormat="1" ht="9.75" customHeight="1" x14ac:dyDescent="0.2">
      <c r="A93" s="1157"/>
      <c r="B93" s="1191"/>
      <c r="C93" s="1189"/>
      <c r="D93" s="649"/>
      <c r="E93" s="1155"/>
      <c r="F93" s="640"/>
      <c r="G93" s="370" t="s">
        <v>111</v>
      </c>
      <c r="H93" s="181" t="s">
        <v>344</v>
      </c>
      <c r="I93" s="181"/>
      <c r="J93" s="181" t="s">
        <v>95</v>
      </c>
      <c r="K93" s="181"/>
      <c r="L93" s="181">
        <v>10</v>
      </c>
      <c r="M93" s="261">
        <v>50</v>
      </c>
      <c r="N93" s="858"/>
    </row>
    <row r="94" spans="1:14" s="36" customFormat="1" ht="9.75" customHeight="1" x14ac:dyDescent="0.2">
      <c r="A94" s="1157"/>
      <c r="B94" s="1191"/>
      <c r="C94" s="1189"/>
      <c r="D94" s="649"/>
      <c r="E94" s="1155"/>
      <c r="F94" s="640"/>
      <c r="G94" s="370" t="s">
        <v>112</v>
      </c>
      <c r="H94" s="181" t="s">
        <v>344</v>
      </c>
      <c r="I94" s="181"/>
      <c r="J94" s="181" t="s">
        <v>95</v>
      </c>
      <c r="K94" s="181"/>
      <c r="L94" s="181">
        <v>10</v>
      </c>
      <c r="M94" s="207">
        <v>50</v>
      </c>
      <c r="N94" s="858"/>
    </row>
    <row r="95" spans="1:14" s="36" customFormat="1" ht="9.75" customHeight="1" x14ac:dyDescent="0.2">
      <c r="A95" s="1157"/>
      <c r="B95" s="1191"/>
      <c r="C95" s="1189"/>
      <c r="D95" s="649"/>
      <c r="E95" s="1155"/>
      <c r="F95" s="640"/>
      <c r="G95" s="370" t="s">
        <v>113</v>
      </c>
      <c r="H95" s="181" t="s">
        <v>344</v>
      </c>
      <c r="I95" s="181"/>
      <c r="J95" s="181" t="s">
        <v>95</v>
      </c>
      <c r="K95" s="181"/>
      <c r="L95" s="181">
        <v>10</v>
      </c>
      <c r="M95" s="261">
        <v>50</v>
      </c>
      <c r="N95" s="858"/>
    </row>
    <row r="96" spans="1:14" s="36" customFormat="1" ht="9.75" customHeight="1" x14ac:dyDescent="0.2">
      <c r="A96" s="1157"/>
      <c r="B96" s="1191"/>
      <c r="C96" s="1189"/>
      <c r="D96" s="649"/>
      <c r="E96" s="1155"/>
      <c r="F96" s="640"/>
      <c r="G96" s="370" t="s">
        <v>114</v>
      </c>
      <c r="H96" s="181" t="s">
        <v>344</v>
      </c>
      <c r="I96" s="181"/>
      <c r="J96" s="181" t="s">
        <v>95</v>
      </c>
      <c r="K96" s="181"/>
      <c r="L96" s="181">
        <v>10</v>
      </c>
      <c r="M96" s="261">
        <v>50</v>
      </c>
      <c r="N96" s="858"/>
    </row>
    <row r="97" spans="1:14" s="36" customFormat="1" ht="9.75" customHeight="1" x14ac:dyDescent="0.2">
      <c r="A97" s="1157"/>
      <c r="B97" s="1191"/>
      <c r="C97" s="1189"/>
      <c r="D97" s="649"/>
      <c r="E97" s="1155"/>
      <c r="F97" s="640"/>
      <c r="G97" s="370" t="s">
        <v>483</v>
      </c>
      <c r="H97" s="181" t="s">
        <v>344</v>
      </c>
      <c r="I97" s="181"/>
      <c r="J97" s="181" t="s">
        <v>95</v>
      </c>
      <c r="K97" s="181"/>
      <c r="L97" s="181">
        <v>10</v>
      </c>
      <c r="M97" s="261">
        <v>50</v>
      </c>
      <c r="N97" s="858"/>
    </row>
    <row r="98" spans="1:14" s="36" customFormat="1" ht="9.75" customHeight="1" x14ac:dyDescent="0.2">
      <c r="A98" s="1157"/>
      <c r="B98" s="1191"/>
      <c r="C98" s="1189"/>
      <c r="D98" s="649"/>
      <c r="E98" s="1155"/>
      <c r="F98" s="640"/>
      <c r="G98" s="370" t="s">
        <v>116</v>
      </c>
      <c r="H98" s="181" t="s">
        <v>344</v>
      </c>
      <c r="I98" s="181"/>
      <c r="J98" s="181" t="s">
        <v>95</v>
      </c>
      <c r="K98" s="181"/>
      <c r="L98" s="181">
        <v>10</v>
      </c>
      <c r="M98" s="261">
        <v>50</v>
      </c>
      <c r="N98" s="858"/>
    </row>
    <row r="99" spans="1:14" s="36" customFormat="1" ht="9.75" customHeight="1" x14ac:dyDescent="0.2">
      <c r="A99" s="1157"/>
      <c r="B99" s="1191"/>
      <c r="C99" s="1189"/>
      <c r="D99" s="649"/>
      <c r="E99" s="1155"/>
      <c r="F99" s="640"/>
      <c r="G99" s="370" t="s">
        <v>117</v>
      </c>
      <c r="H99" s="181" t="s">
        <v>344</v>
      </c>
      <c r="I99" s="181"/>
      <c r="J99" s="181" t="s">
        <v>95</v>
      </c>
      <c r="K99" s="181"/>
      <c r="L99" s="181">
        <v>10</v>
      </c>
      <c r="M99" s="261">
        <v>50</v>
      </c>
      <c r="N99" s="858"/>
    </row>
    <row r="100" spans="1:14" s="36" customFormat="1" ht="9.75" customHeight="1" x14ac:dyDescent="0.2">
      <c r="A100" s="1157"/>
      <c r="B100" s="1191"/>
      <c r="C100" s="1189"/>
      <c r="D100" s="649"/>
      <c r="E100" s="1155"/>
      <c r="F100" s="640"/>
      <c r="G100" s="370" t="s">
        <v>118</v>
      </c>
      <c r="H100" s="181" t="s">
        <v>344</v>
      </c>
      <c r="I100" s="181"/>
      <c r="J100" s="181" t="s">
        <v>95</v>
      </c>
      <c r="K100" s="181"/>
      <c r="L100" s="181">
        <v>10</v>
      </c>
      <c r="M100" s="261">
        <v>50</v>
      </c>
      <c r="N100" s="858"/>
    </row>
    <row r="101" spans="1:14" s="36" customFormat="1" ht="9.75" customHeight="1" x14ac:dyDescent="0.2">
      <c r="A101" s="1157"/>
      <c r="B101" s="1191"/>
      <c r="C101" s="1189"/>
      <c r="D101" s="649"/>
      <c r="E101" s="1155"/>
      <c r="F101" s="640"/>
      <c r="G101" s="370" t="s">
        <v>119</v>
      </c>
      <c r="H101" s="181" t="s">
        <v>344</v>
      </c>
      <c r="I101" s="181"/>
      <c r="J101" s="181" t="s">
        <v>95</v>
      </c>
      <c r="K101" s="181"/>
      <c r="L101" s="181">
        <v>50</v>
      </c>
      <c r="M101" s="261">
        <v>100</v>
      </c>
      <c r="N101" s="858"/>
    </row>
    <row r="102" spans="1:14" s="36" customFormat="1" ht="9.75" customHeight="1" x14ac:dyDescent="0.2">
      <c r="A102" s="1157"/>
      <c r="B102" s="1191"/>
      <c r="C102" s="1189"/>
      <c r="D102" s="649"/>
      <c r="E102" s="1155"/>
      <c r="F102" s="640"/>
      <c r="G102" s="370" t="s">
        <v>120</v>
      </c>
      <c r="H102" s="181" t="s">
        <v>344</v>
      </c>
      <c r="I102" s="181"/>
      <c r="J102" s="181" t="s">
        <v>95</v>
      </c>
      <c r="K102" s="181"/>
      <c r="L102" s="181">
        <v>50</v>
      </c>
      <c r="M102" s="261">
        <v>100</v>
      </c>
      <c r="N102" s="858"/>
    </row>
    <row r="103" spans="1:14" s="36" customFormat="1" ht="9.75" customHeight="1" x14ac:dyDescent="0.2">
      <c r="A103" s="1157"/>
      <c r="B103" s="1191"/>
      <c r="C103" s="1189"/>
      <c r="D103" s="649"/>
      <c r="E103" s="1155"/>
      <c r="F103" s="640"/>
      <c r="G103" s="370" t="s">
        <v>121</v>
      </c>
      <c r="H103" s="181" t="s">
        <v>344</v>
      </c>
      <c r="I103" s="181"/>
      <c r="J103" s="181" t="s">
        <v>95</v>
      </c>
      <c r="K103" s="181"/>
      <c r="L103" s="181">
        <v>50</v>
      </c>
      <c r="M103" s="261">
        <v>100</v>
      </c>
      <c r="N103" s="858"/>
    </row>
    <row r="104" spans="1:14" s="36" customFormat="1" ht="9.75" customHeight="1" x14ac:dyDescent="0.2">
      <c r="A104" s="1157"/>
      <c r="B104" s="1191"/>
      <c r="C104" s="1189"/>
      <c r="D104" s="649"/>
      <c r="E104" s="1155"/>
      <c r="F104" s="640"/>
      <c r="G104" s="370" t="s">
        <v>122</v>
      </c>
      <c r="H104" s="181" t="s">
        <v>344</v>
      </c>
      <c r="I104" s="181"/>
      <c r="J104" s="181" t="s">
        <v>95</v>
      </c>
      <c r="K104" s="181"/>
      <c r="L104" s="181">
        <v>50</v>
      </c>
      <c r="M104" s="261">
        <v>100</v>
      </c>
      <c r="N104" s="858"/>
    </row>
    <row r="105" spans="1:14" s="36" customFormat="1" ht="9.75" customHeight="1" x14ac:dyDescent="0.2">
      <c r="A105" s="1157"/>
      <c r="B105" s="1159"/>
      <c r="C105" s="1189"/>
      <c r="D105" s="649"/>
      <c r="E105" s="1155"/>
      <c r="F105" s="640"/>
      <c r="G105" s="370" t="s">
        <v>123</v>
      </c>
      <c r="H105" s="181" t="s">
        <v>344</v>
      </c>
      <c r="I105" s="181"/>
      <c r="J105" s="181" t="s">
        <v>95</v>
      </c>
      <c r="K105" s="181"/>
      <c r="L105" s="181">
        <v>50</v>
      </c>
      <c r="M105" s="261">
        <v>100</v>
      </c>
      <c r="N105" s="858"/>
    </row>
    <row r="106" spans="1:14" s="36" customFormat="1" ht="9.75" customHeight="1" x14ac:dyDescent="0.2">
      <c r="A106" s="1157"/>
      <c r="B106" s="1159"/>
      <c r="C106" s="1189"/>
      <c r="D106" s="649"/>
      <c r="E106" s="1155"/>
      <c r="F106" s="640"/>
      <c r="G106" s="370" t="s">
        <v>124</v>
      </c>
      <c r="H106" s="181" t="s">
        <v>344</v>
      </c>
      <c r="I106" s="181"/>
      <c r="J106" s="181" t="s">
        <v>95</v>
      </c>
      <c r="K106" s="181"/>
      <c r="L106" s="181">
        <v>50</v>
      </c>
      <c r="M106" s="261">
        <v>100</v>
      </c>
      <c r="N106" s="858"/>
    </row>
    <row r="107" spans="1:14" s="36" customFormat="1" ht="9.75" customHeight="1" x14ac:dyDescent="0.2">
      <c r="A107" s="1157"/>
      <c r="B107" s="1159"/>
      <c r="C107" s="1189"/>
      <c r="D107" s="649"/>
      <c r="E107" s="1155"/>
      <c r="F107" s="640"/>
      <c r="G107" s="370" t="s">
        <v>125</v>
      </c>
      <c r="H107" s="181" t="s">
        <v>344</v>
      </c>
      <c r="I107" s="181"/>
      <c r="J107" s="181" t="s">
        <v>95</v>
      </c>
      <c r="K107" s="181"/>
      <c r="L107" s="181">
        <v>50</v>
      </c>
      <c r="M107" s="261">
        <v>100</v>
      </c>
      <c r="N107" s="859"/>
    </row>
    <row r="108" spans="1:14" s="36" customFormat="1" ht="15" customHeight="1" x14ac:dyDescent="0.2">
      <c r="A108" s="1157"/>
      <c r="B108" s="1159"/>
      <c r="C108" s="1189"/>
      <c r="D108" s="649"/>
      <c r="E108" s="1155"/>
      <c r="F108" s="640"/>
      <c r="G108" s="522"/>
      <c r="H108" s="501"/>
      <c r="I108" s="501"/>
      <c r="J108" s="501"/>
      <c r="K108" s="501"/>
      <c r="L108" s="501"/>
      <c r="M108" s="501"/>
      <c r="N108" s="501"/>
    </row>
    <row r="109" spans="1:14" s="36" customFormat="1" ht="15" customHeight="1" x14ac:dyDescent="0.2">
      <c r="A109" s="1157"/>
      <c r="B109" s="1159"/>
      <c r="C109" s="1189"/>
      <c r="D109" s="649"/>
      <c r="E109" s="1155"/>
      <c r="F109" s="640"/>
      <c r="G109" s="522"/>
      <c r="H109" s="501"/>
      <c r="I109" s="501"/>
      <c r="J109" s="501"/>
      <c r="K109" s="501"/>
      <c r="L109" s="501"/>
      <c r="M109" s="501"/>
      <c r="N109" s="501"/>
    </row>
    <row r="110" spans="1:14" s="36" customFormat="1" ht="15" customHeight="1" x14ac:dyDescent="0.2">
      <c r="A110" s="1157"/>
      <c r="B110" s="1159"/>
      <c r="C110" s="1189"/>
      <c r="D110" s="649"/>
      <c r="E110" s="1155"/>
      <c r="F110" s="640"/>
      <c r="G110" s="522"/>
      <c r="H110" s="501"/>
      <c r="I110" s="501"/>
      <c r="J110" s="501"/>
      <c r="K110" s="501"/>
      <c r="L110" s="501"/>
      <c r="M110" s="501"/>
      <c r="N110" s="501"/>
    </row>
    <row r="111" spans="1:14" s="36" customFormat="1" ht="15" customHeight="1" x14ac:dyDescent="0.2">
      <c r="A111" s="1157"/>
      <c r="B111" s="1159"/>
      <c r="C111" s="1189"/>
      <c r="D111" s="649"/>
      <c r="E111" s="1155"/>
      <c r="F111" s="640"/>
      <c r="G111" s="522"/>
      <c r="H111" s="501"/>
      <c r="I111" s="501"/>
      <c r="J111" s="501"/>
      <c r="K111" s="501"/>
      <c r="L111" s="501"/>
      <c r="M111" s="501"/>
      <c r="N111" s="501"/>
    </row>
    <row r="112" spans="1:14" s="36" customFormat="1" ht="15" customHeight="1" x14ac:dyDescent="0.2">
      <c r="A112" s="1157"/>
      <c r="B112" s="1159"/>
      <c r="C112" s="1189"/>
      <c r="D112" s="649"/>
      <c r="E112" s="1155"/>
      <c r="F112" s="640"/>
      <c r="G112" s="516"/>
      <c r="H112" s="517"/>
      <c r="I112" s="517"/>
      <c r="J112" s="517"/>
      <c r="K112" s="517"/>
      <c r="L112" s="517"/>
      <c r="M112" s="517"/>
      <c r="N112" s="517"/>
    </row>
    <row r="113" spans="1:16" s="36" customFormat="1" ht="15" customHeight="1" x14ac:dyDescent="0.2">
      <c r="A113" s="1174"/>
      <c r="B113" s="1160"/>
      <c r="C113" s="1190"/>
      <c r="D113" s="650"/>
      <c r="E113" s="1156"/>
      <c r="F113" s="641"/>
      <c r="G113" s="496"/>
      <c r="H113" s="498"/>
      <c r="I113" s="498"/>
      <c r="J113" s="498"/>
      <c r="K113" s="498"/>
      <c r="L113" s="498"/>
      <c r="M113" s="498"/>
      <c r="N113" s="498"/>
    </row>
    <row r="114" spans="1:16" s="36" customFormat="1" ht="12.75" customHeight="1" x14ac:dyDescent="0.2">
      <c r="A114" s="1134" t="s">
        <v>126</v>
      </c>
      <c r="B114" s="1158" t="s">
        <v>127</v>
      </c>
      <c r="C114" s="1188"/>
      <c r="D114" s="648"/>
      <c r="E114" s="1154">
        <v>40</v>
      </c>
      <c r="F114" s="592"/>
      <c r="G114" s="651"/>
      <c r="H114" s="652"/>
      <c r="I114" s="653"/>
      <c r="J114" s="653"/>
      <c r="K114" s="653"/>
      <c r="L114" s="653"/>
      <c r="M114" s="654"/>
      <c r="N114" s="500"/>
    </row>
    <row r="115" spans="1:16" s="36" customFormat="1" ht="15" customHeight="1" x14ac:dyDescent="0.2">
      <c r="A115" s="1157"/>
      <c r="B115" s="1159"/>
      <c r="C115" s="1189"/>
      <c r="D115" s="649"/>
      <c r="E115" s="1155"/>
      <c r="F115" s="655"/>
      <c r="G115" s="370" t="s">
        <v>273</v>
      </c>
      <c r="H115" s="181" t="s">
        <v>344</v>
      </c>
      <c r="I115" s="473"/>
      <c r="J115" s="181" t="s">
        <v>57</v>
      </c>
      <c r="K115" s="473"/>
      <c r="L115" s="181">
        <v>0.5</v>
      </c>
      <c r="M115" s="192">
        <v>10</v>
      </c>
      <c r="N115" s="860" t="s">
        <v>34</v>
      </c>
    </row>
    <row r="116" spans="1:16" s="36" customFormat="1" ht="15" customHeight="1" x14ac:dyDescent="0.2">
      <c r="A116" s="1157"/>
      <c r="B116" s="1159"/>
      <c r="C116" s="1189"/>
      <c r="D116" s="649"/>
      <c r="E116" s="1155"/>
      <c r="F116" s="640"/>
      <c r="G116" s="370" t="s">
        <v>128</v>
      </c>
      <c r="H116" s="181" t="s">
        <v>344</v>
      </c>
      <c r="I116" s="473"/>
      <c r="J116" s="181" t="s">
        <v>57</v>
      </c>
      <c r="K116" s="473"/>
      <c r="L116" s="181">
        <v>5</v>
      </c>
      <c r="M116" s="192">
        <v>20</v>
      </c>
      <c r="N116" s="858"/>
    </row>
    <row r="117" spans="1:16" s="36" customFormat="1" ht="15" customHeight="1" x14ac:dyDescent="0.2">
      <c r="A117" s="1157"/>
      <c r="B117" s="1159"/>
      <c r="C117" s="1189"/>
      <c r="D117" s="649"/>
      <c r="E117" s="1155"/>
      <c r="F117" s="640"/>
      <c r="G117" s="370" t="s">
        <v>319</v>
      </c>
      <c r="H117" s="181" t="s">
        <v>344</v>
      </c>
      <c r="I117" s="372"/>
      <c r="J117" s="181" t="s">
        <v>57</v>
      </c>
      <c r="K117" s="224"/>
      <c r="L117" s="181">
        <v>5</v>
      </c>
      <c r="M117" s="192">
        <v>10</v>
      </c>
      <c r="N117" s="858"/>
      <c r="P117" s="92"/>
    </row>
    <row r="118" spans="1:16" s="36" customFormat="1" ht="15" customHeight="1" x14ac:dyDescent="0.2">
      <c r="A118" s="1157"/>
      <c r="B118" s="1159"/>
      <c r="C118" s="1189"/>
      <c r="D118" s="649"/>
      <c r="E118" s="1155"/>
      <c r="F118" s="640"/>
      <c r="G118" s="370" t="s">
        <v>275</v>
      </c>
      <c r="H118" s="181" t="s">
        <v>344</v>
      </c>
      <c r="I118" s="474"/>
      <c r="J118" s="181" t="s">
        <v>57</v>
      </c>
      <c r="K118" s="224"/>
      <c r="L118" s="181">
        <v>30</v>
      </c>
      <c r="M118" s="192">
        <v>30</v>
      </c>
      <c r="N118" s="858"/>
    </row>
    <row r="119" spans="1:16" s="36" customFormat="1" ht="15" customHeight="1" x14ac:dyDescent="0.2">
      <c r="A119" s="1157"/>
      <c r="B119" s="1159"/>
      <c r="C119" s="1189"/>
      <c r="D119" s="649"/>
      <c r="E119" s="1155"/>
      <c r="F119" s="640"/>
      <c r="G119" s="370" t="s">
        <v>320</v>
      </c>
      <c r="H119" s="181" t="s">
        <v>344</v>
      </c>
      <c r="I119" s="372"/>
      <c r="J119" s="181" t="s">
        <v>57</v>
      </c>
      <c r="K119" s="224"/>
      <c r="L119" s="181">
        <v>15</v>
      </c>
      <c r="M119" s="192">
        <v>50</v>
      </c>
      <c r="N119" s="858"/>
    </row>
    <row r="120" spans="1:16" s="36" customFormat="1" ht="15" customHeight="1" x14ac:dyDescent="0.2">
      <c r="A120" s="1157"/>
      <c r="B120" s="1159"/>
      <c r="C120" s="1189"/>
      <c r="D120" s="649"/>
      <c r="E120" s="1155"/>
      <c r="F120" s="640"/>
      <c r="G120" s="370" t="s">
        <v>321</v>
      </c>
      <c r="H120" s="181" t="s">
        <v>344</v>
      </c>
      <c r="I120" s="372"/>
      <c r="J120" s="181" t="s">
        <v>57</v>
      </c>
      <c r="K120" s="224"/>
      <c r="L120" s="181">
        <v>5</v>
      </c>
      <c r="M120" s="192">
        <v>10</v>
      </c>
      <c r="N120" s="858"/>
    </row>
    <row r="121" spans="1:16" s="36" customFormat="1" ht="15" customHeight="1" x14ac:dyDescent="0.2">
      <c r="A121" s="1157"/>
      <c r="B121" s="1159"/>
      <c r="C121" s="1189"/>
      <c r="D121" s="649"/>
      <c r="E121" s="1155"/>
      <c r="F121" s="640"/>
      <c r="G121" s="370" t="s">
        <v>322</v>
      </c>
      <c r="H121" s="181" t="s">
        <v>344</v>
      </c>
      <c r="I121" s="372"/>
      <c r="J121" s="181" t="s">
        <v>57</v>
      </c>
      <c r="K121" s="224"/>
      <c r="L121" s="181">
        <v>15</v>
      </c>
      <c r="M121" s="192">
        <v>15</v>
      </c>
      <c r="N121" s="858"/>
    </row>
    <row r="122" spans="1:16" s="36" customFormat="1" ht="15" customHeight="1" x14ac:dyDescent="0.2">
      <c r="A122" s="1157"/>
      <c r="B122" s="1159"/>
      <c r="C122" s="1189"/>
      <c r="D122" s="649"/>
      <c r="E122" s="1155"/>
      <c r="F122" s="640"/>
      <c r="G122" s="370" t="s">
        <v>279</v>
      </c>
      <c r="H122" s="181" t="s">
        <v>344</v>
      </c>
      <c r="I122" s="473"/>
      <c r="J122" s="181" t="s">
        <v>57</v>
      </c>
      <c r="K122" s="473"/>
      <c r="L122" s="181">
        <v>10</v>
      </c>
      <c r="M122" s="192">
        <v>20</v>
      </c>
      <c r="N122" s="858"/>
    </row>
    <row r="123" spans="1:16" s="36" customFormat="1" ht="15" customHeight="1" x14ac:dyDescent="0.2">
      <c r="A123" s="1157"/>
      <c r="B123" s="1159"/>
      <c r="C123" s="1189"/>
      <c r="D123" s="649"/>
      <c r="E123" s="1155"/>
      <c r="F123" s="640"/>
      <c r="G123" s="370" t="s">
        <v>323</v>
      </c>
      <c r="H123" s="181" t="s">
        <v>344</v>
      </c>
      <c r="I123" s="473"/>
      <c r="J123" s="181" t="s">
        <v>57</v>
      </c>
      <c r="K123" s="473"/>
      <c r="L123" s="181">
        <v>10</v>
      </c>
      <c r="M123" s="192">
        <v>10</v>
      </c>
      <c r="N123" s="858"/>
    </row>
    <row r="124" spans="1:16" s="36" customFormat="1" ht="15" customHeight="1" x14ac:dyDescent="0.2">
      <c r="A124" s="1157"/>
      <c r="B124" s="1159"/>
      <c r="C124" s="1189"/>
      <c r="D124" s="649"/>
      <c r="E124" s="1155"/>
      <c r="F124" s="640"/>
      <c r="G124" s="370" t="s">
        <v>281</v>
      </c>
      <c r="H124" s="181" t="s">
        <v>344</v>
      </c>
      <c r="I124" s="473"/>
      <c r="J124" s="181" t="s">
        <v>57</v>
      </c>
      <c r="K124" s="473"/>
      <c r="L124" s="181">
        <v>5</v>
      </c>
      <c r="M124" s="192">
        <v>10</v>
      </c>
      <c r="N124" s="858"/>
    </row>
    <row r="125" spans="1:16" s="36" customFormat="1" ht="15" customHeight="1" x14ac:dyDescent="0.2">
      <c r="A125" s="1157"/>
      <c r="B125" s="1159"/>
      <c r="C125" s="1189"/>
      <c r="D125" s="649"/>
      <c r="E125" s="1155"/>
      <c r="F125" s="640"/>
      <c r="G125" s="370" t="s">
        <v>282</v>
      </c>
      <c r="H125" s="181" t="s">
        <v>344</v>
      </c>
      <c r="I125" s="473"/>
      <c r="J125" s="181" t="s">
        <v>57</v>
      </c>
      <c r="K125" s="473"/>
      <c r="L125" s="181">
        <v>2</v>
      </c>
      <c r="M125" s="192">
        <v>20</v>
      </c>
      <c r="N125" s="858"/>
    </row>
    <row r="126" spans="1:16" s="36" customFormat="1" ht="15" customHeight="1" x14ac:dyDescent="0.2">
      <c r="A126" s="1157"/>
      <c r="B126" s="1159"/>
      <c r="C126" s="1189"/>
      <c r="D126" s="649"/>
      <c r="E126" s="1155"/>
      <c r="F126" s="655"/>
      <c r="G126" s="370" t="s">
        <v>283</v>
      </c>
      <c r="H126" s="181" t="s">
        <v>344</v>
      </c>
      <c r="I126" s="473"/>
      <c r="J126" s="181" t="s">
        <v>57</v>
      </c>
      <c r="K126" s="473"/>
      <c r="L126" s="181">
        <v>2</v>
      </c>
      <c r="M126" s="192">
        <v>20</v>
      </c>
      <c r="N126" s="858"/>
    </row>
    <row r="127" spans="1:16" s="36" customFormat="1" ht="15" customHeight="1" x14ac:dyDescent="0.2">
      <c r="A127" s="1157"/>
      <c r="B127" s="1159"/>
      <c r="C127" s="1189"/>
      <c r="D127" s="649"/>
      <c r="E127" s="1155"/>
      <c r="F127" s="655"/>
      <c r="G127" s="370" t="s">
        <v>284</v>
      </c>
      <c r="H127" s="181" t="s">
        <v>344</v>
      </c>
      <c r="I127" s="473"/>
      <c r="J127" s="181" t="s">
        <v>57</v>
      </c>
      <c r="K127" s="473"/>
      <c r="L127" s="181">
        <v>10</v>
      </c>
      <c r="M127" s="192">
        <v>10</v>
      </c>
      <c r="N127" s="858"/>
    </row>
    <row r="128" spans="1:16" s="36" customFormat="1" ht="15" customHeight="1" x14ac:dyDescent="0.2">
      <c r="A128" s="1157"/>
      <c r="B128" s="1159"/>
      <c r="C128" s="1189"/>
      <c r="D128" s="649"/>
      <c r="E128" s="1155"/>
      <c r="F128" s="655"/>
      <c r="G128" s="370" t="s">
        <v>285</v>
      </c>
      <c r="H128" s="181" t="s">
        <v>344</v>
      </c>
      <c r="I128" s="473"/>
      <c r="J128" s="181" t="s">
        <v>57</v>
      </c>
      <c r="K128" s="473"/>
      <c r="L128" s="181">
        <v>15</v>
      </c>
      <c r="M128" s="192">
        <v>50</v>
      </c>
      <c r="N128" s="858"/>
    </row>
    <row r="129" spans="1:27" s="36" customFormat="1" ht="15" customHeight="1" x14ac:dyDescent="0.2">
      <c r="A129" s="1157"/>
      <c r="B129" s="1159"/>
      <c r="C129" s="1189"/>
      <c r="D129" s="649"/>
      <c r="E129" s="1155"/>
      <c r="F129" s="640"/>
      <c r="G129" s="370" t="s">
        <v>286</v>
      </c>
      <c r="H129" s="181" t="s">
        <v>344</v>
      </c>
      <c r="I129" s="380"/>
      <c r="J129" s="181" t="s">
        <v>57</v>
      </c>
      <c r="K129" s="473"/>
      <c r="L129" s="181">
        <v>2</v>
      </c>
      <c r="M129" s="192">
        <v>10</v>
      </c>
      <c r="N129" s="859"/>
    </row>
    <row r="130" spans="1:27" s="36" customFormat="1" ht="15" customHeight="1" x14ac:dyDescent="0.2">
      <c r="A130" s="1174"/>
      <c r="B130" s="1160"/>
      <c r="C130" s="1190"/>
      <c r="D130" s="650"/>
      <c r="E130" s="1156"/>
      <c r="F130" s="640"/>
      <c r="G130" s="406"/>
      <c r="H130" s="411"/>
      <c r="I130" s="393"/>
      <c r="J130" s="38"/>
      <c r="K130" s="393"/>
      <c r="L130" s="393"/>
      <c r="M130" s="448"/>
      <c r="N130" s="393"/>
    </row>
    <row r="131" spans="1:27" s="36" customFormat="1" ht="15" customHeight="1" x14ac:dyDescent="0.2">
      <c r="A131" s="1134" t="s">
        <v>130</v>
      </c>
      <c r="B131" s="1158" t="s">
        <v>131</v>
      </c>
      <c r="C131" s="1188"/>
      <c r="D131" s="648"/>
      <c r="E131" s="1154">
        <v>30</v>
      </c>
      <c r="F131" s="642"/>
      <c r="G131" s="379"/>
      <c r="H131" s="431"/>
      <c r="I131" s="436"/>
      <c r="J131" s="435"/>
      <c r="K131" s="431"/>
      <c r="L131" s="435"/>
      <c r="M131" s="405"/>
      <c r="N131" s="431"/>
    </row>
    <row r="132" spans="1:27" s="36" customFormat="1" ht="15" customHeight="1" x14ac:dyDescent="0.2">
      <c r="A132" s="1157"/>
      <c r="B132" s="1159"/>
      <c r="C132" s="1189"/>
      <c r="D132" s="649"/>
      <c r="E132" s="1155"/>
      <c r="F132" s="640"/>
      <c r="G132" s="370"/>
      <c r="H132" s="380"/>
      <c r="I132" s="205"/>
      <c r="J132" s="380"/>
      <c r="K132" s="205"/>
      <c r="L132" s="380"/>
      <c r="M132" s="256"/>
      <c r="N132" s="205"/>
    </row>
    <row r="133" spans="1:27" s="36" customFormat="1" ht="15" customHeight="1" x14ac:dyDescent="0.2">
      <c r="A133" s="1157"/>
      <c r="B133" s="1159"/>
      <c r="C133" s="1189"/>
      <c r="D133" s="649"/>
      <c r="E133" s="1155"/>
      <c r="F133" s="640"/>
      <c r="G133" s="370" t="s">
        <v>209</v>
      </c>
      <c r="H133" s="181" t="s">
        <v>344</v>
      </c>
      <c r="I133" s="473"/>
      <c r="J133" s="205" t="s">
        <v>132</v>
      </c>
      <c r="K133" s="205"/>
      <c r="L133" s="380">
        <v>2</v>
      </c>
      <c r="M133" s="256">
        <v>20</v>
      </c>
      <c r="N133" s="860" t="s">
        <v>34</v>
      </c>
    </row>
    <row r="134" spans="1:27" x14ac:dyDescent="0.25">
      <c r="A134" s="1157"/>
      <c r="B134" s="1159"/>
      <c r="C134" s="1189"/>
      <c r="D134" s="649"/>
      <c r="E134" s="1155"/>
      <c r="F134" s="640"/>
      <c r="G134" s="370" t="s">
        <v>210</v>
      </c>
      <c r="H134" s="181" t="s">
        <v>344</v>
      </c>
      <c r="I134" s="473"/>
      <c r="J134" s="205" t="s">
        <v>132</v>
      </c>
      <c r="K134" s="205"/>
      <c r="L134" s="380">
        <v>1</v>
      </c>
      <c r="M134" s="256">
        <v>20</v>
      </c>
      <c r="N134" s="859"/>
      <c r="O134" s="36"/>
      <c r="P134" s="36"/>
      <c r="Q134" s="36"/>
      <c r="R134" s="36"/>
      <c r="S134" s="36"/>
      <c r="T134" s="36"/>
      <c r="U134" s="36"/>
      <c r="V134" s="36"/>
      <c r="W134" s="36"/>
      <c r="X134" s="36"/>
      <c r="Y134" s="36"/>
      <c r="Z134" s="36"/>
      <c r="AA134" s="36"/>
    </row>
    <row r="135" spans="1:27" x14ac:dyDescent="0.25">
      <c r="A135" s="1157"/>
      <c r="B135" s="1159"/>
      <c r="C135" s="1189"/>
      <c r="D135" s="649"/>
      <c r="E135" s="1155"/>
      <c r="F135" s="640"/>
      <c r="G135" s="522"/>
      <c r="H135" s="639"/>
      <c r="I135" s="501"/>
      <c r="J135" s="639"/>
      <c r="K135" s="501"/>
      <c r="L135" s="639"/>
      <c r="M135" s="634"/>
      <c r="N135" s="501"/>
      <c r="O135" s="36"/>
      <c r="P135" s="36"/>
      <c r="Q135" s="36"/>
      <c r="R135" s="36"/>
      <c r="S135" s="36"/>
      <c r="T135" s="36"/>
      <c r="U135" s="36"/>
      <c r="V135" s="36"/>
      <c r="W135" s="36"/>
      <c r="X135" s="36"/>
      <c r="Y135" s="36"/>
      <c r="Z135" s="36"/>
      <c r="AA135" s="36"/>
    </row>
    <row r="136" spans="1:27" x14ac:dyDescent="0.25">
      <c r="A136" s="1134" t="s">
        <v>137</v>
      </c>
      <c r="B136" s="1158" t="s">
        <v>138</v>
      </c>
      <c r="C136" s="1188"/>
      <c r="D136" s="648"/>
      <c r="E136" s="1154">
        <v>150</v>
      </c>
      <c r="F136" s="592"/>
      <c r="G136" s="651"/>
      <c r="H136" s="653"/>
      <c r="I136" s="653"/>
      <c r="J136" s="653"/>
      <c r="K136" s="653"/>
      <c r="L136" s="653"/>
      <c r="M136" s="654"/>
      <c r="N136" s="500"/>
      <c r="O136" s="36"/>
      <c r="P136" s="36"/>
      <c r="Q136" s="36"/>
      <c r="R136" s="36"/>
      <c r="S136" s="36"/>
      <c r="T136" s="36"/>
      <c r="U136" s="36"/>
      <c r="V136" s="36"/>
      <c r="W136" s="36"/>
      <c r="X136" s="36"/>
      <c r="Y136" s="36"/>
      <c r="Z136" s="36"/>
      <c r="AA136" s="36"/>
    </row>
    <row r="137" spans="1:27" x14ac:dyDescent="0.25">
      <c r="A137" s="1157"/>
      <c r="B137" s="1159"/>
      <c r="C137" s="1189"/>
      <c r="D137" s="649"/>
      <c r="E137" s="1155"/>
      <c r="F137" s="640"/>
      <c r="G137" s="370" t="s">
        <v>188</v>
      </c>
      <c r="H137" s="205" t="s">
        <v>184</v>
      </c>
      <c r="I137" s="205" t="s">
        <v>49</v>
      </c>
      <c r="J137" s="205" t="s">
        <v>189</v>
      </c>
      <c r="K137" s="205">
        <v>0.03</v>
      </c>
      <c r="L137" s="205">
        <v>0.03</v>
      </c>
      <c r="M137" s="256">
        <v>0.05</v>
      </c>
      <c r="N137" s="205" t="s">
        <v>190</v>
      </c>
      <c r="O137" s="92"/>
      <c r="P137" s="36"/>
      <c r="Q137" s="36"/>
      <c r="R137" s="36"/>
      <c r="S137" s="36"/>
      <c r="T137" s="36"/>
      <c r="U137" s="36"/>
      <c r="V137" s="36"/>
      <c r="W137" s="36"/>
      <c r="X137" s="36"/>
      <c r="Y137" s="36"/>
      <c r="Z137" s="36"/>
      <c r="AA137" s="36"/>
    </row>
    <row r="138" spans="1:27" x14ac:dyDescent="0.25">
      <c r="A138" s="1157"/>
      <c r="B138" s="1159"/>
      <c r="C138" s="1189"/>
      <c r="D138" s="649"/>
      <c r="E138" s="1155"/>
      <c r="F138" s="655"/>
      <c r="G138" s="522"/>
      <c r="H138" s="652"/>
      <c r="I138" s="652"/>
      <c r="J138" s="652"/>
      <c r="K138" s="652"/>
      <c r="L138" s="652"/>
      <c r="M138" s="656"/>
      <c r="N138" s="501"/>
      <c r="O138" s="36"/>
      <c r="P138" s="36"/>
      <c r="Q138" s="36"/>
      <c r="R138" s="36"/>
      <c r="S138" s="36"/>
      <c r="T138" s="36"/>
      <c r="U138" s="36"/>
      <c r="V138" s="36"/>
      <c r="W138" s="36"/>
      <c r="X138" s="36"/>
      <c r="Y138" s="36"/>
      <c r="Z138" s="36"/>
      <c r="AA138" s="36"/>
    </row>
    <row r="139" spans="1:27" x14ac:dyDescent="0.25">
      <c r="A139" s="1157"/>
      <c r="B139" s="1159"/>
      <c r="C139" s="1189"/>
      <c r="D139" s="649"/>
      <c r="E139" s="1155"/>
      <c r="F139" s="655"/>
      <c r="G139" s="657"/>
      <c r="H139" s="652"/>
      <c r="I139" s="652"/>
      <c r="J139" s="652"/>
      <c r="K139" s="652"/>
      <c r="L139" s="652"/>
      <c r="M139" s="656"/>
      <c r="N139" s="501"/>
      <c r="O139" s="36"/>
      <c r="P139" s="36"/>
      <c r="Q139" s="36"/>
      <c r="R139" s="36"/>
      <c r="S139" s="36"/>
      <c r="T139" s="36"/>
      <c r="U139" s="36"/>
      <c r="V139" s="36"/>
      <c r="W139" s="36"/>
      <c r="X139" s="36"/>
      <c r="Y139" s="36"/>
      <c r="Z139" s="36"/>
      <c r="AA139" s="36"/>
    </row>
    <row r="140" spans="1:27" x14ac:dyDescent="0.25">
      <c r="A140" s="1174"/>
      <c r="B140" s="1160"/>
      <c r="C140" s="1190"/>
      <c r="D140" s="650"/>
      <c r="E140" s="1156"/>
      <c r="F140" s="658"/>
      <c r="G140" s="659"/>
      <c r="H140" s="660"/>
      <c r="I140" s="660"/>
      <c r="J140" s="660"/>
      <c r="K140" s="660"/>
      <c r="L140" s="660"/>
      <c r="M140" s="661"/>
      <c r="N140" s="498"/>
      <c r="O140" s="36"/>
      <c r="P140" s="36"/>
      <c r="Q140" s="36"/>
      <c r="R140" s="36"/>
      <c r="S140" s="36"/>
      <c r="T140" s="36"/>
      <c r="U140" s="36"/>
      <c r="V140" s="36"/>
      <c r="W140" s="36"/>
      <c r="X140" s="36"/>
      <c r="Y140" s="36"/>
      <c r="Z140" s="36"/>
      <c r="AA140" s="36"/>
    </row>
    <row r="141" spans="1:27" x14ac:dyDescent="0.25">
      <c r="A141" s="56"/>
      <c r="B141" s="56"/>
      <c r="C141" s="57"/>
      <c r="D141" s="57"/>
      <c r="E141" s="54"/>
      <c r="F141" s="54"/>
      <c r="G141" s="36"/>
      <c r="H141" s="36"/>
      <c r="I141" s="36"/>
      <c r="J141" s="36"/>
      <c r="K141" s="36"/>
      <c r="L141" s="36"/>
      <c r="M141" s="113"/>
      <c r="N141" s="36"/>
      <c r="O141" s="36"/>
      <c r="P141" s="36"/>
      <c r="Q141" s="36"/>
      <c r="R141" s="36"/>
      <c r="S141" s="36"/>
      <c r="T141" s="36"/>
      <c r="U141" s="36"/>
      <c r="V141" s="36"/>
      <c r="W141" s="36"/>
      <c r="X141" s="36"/>
      <c r="Y141" s="36"/>
      <c r="Z141" s="36"/>
      <c r="AA141" s="36"/>
    </row>
    <row r="142" spans="1:27" x14ac:dyDescent="0.25">
      <c r="A142" s="56"/>
      <c r="B142" s="56"/>
      <c r="C142" s="57"/>
      <c r="D142" s="57"/>
      <c r="E142" s="54"/>
      <c r="F142" s="54"/>
      <c r="G142" s="36"/>
      <c r="H142" s="36"/>
      <c r="I142" s="36"/>
      <c r="J142" s="36"/>
      <c r="K142" s="36"/>
      <c r="L142" s="36"/>
      <c r="M142" s="113"/>
      <c r="N142" s="36"/>
      <c r="O142" s="36"/>
      <c r="P142" s="36"/>
      <c r="Q142" s="36"/>
      <c r="R142" s="36"/>
      <c r="S142" s="36"/>
      <c r="T142" s="36"/>
      <c r="U142" s="36"/>
      <c r="V142" s="36"/>
      <c r="W142" s="36"/>
      <c r="X142" s="36"/>
      <c r="Y142" s="36"/>
      <c r="Z142" s="36"/>
      <c r="AA142" s="36"/>
    </row>
    <row r="143" spans="1:27" ht="15.75" thickBot="1" x14ac:dyDescent="0.3">
      <c r="A143" s="56"/>
      <c r="B143" s="56" t="s">
        <v>139</v>
      </c>
      <c r="C143" s="57"/>
      <c r="D143" s="57"/>
      <c r="E143" s="54"/>
      <c r="F143" s="54"/>
      <c r="G143" s="36"/>
      <c r="H143" s="36"/>
      <c r="I143" s="36"/>
      <c r="J143" s="36"/>
      <c r="K143" s="36"/>
      <c r="L143" s="36"/>
      <c r="M143" s="113"/>
      <c r="N143" s="36"/>
      <c r="O143" s="36"/>
      <c r="P143" s="36"/>
      <c r="Q143" s="36"/>
      <c r="R143" s="36"/>
      <c r="S143" s="36"/>
      <c r="T143" s="36"/>
      <c r="U143" s="36"/>
      <c r="V143" s="36"/>
      <c r="W143" s="36"/>
      <c r="X143" s="36"/>
      <c r="Y143" s="36"/>
      <c r="Z143" s="36"/>
      <c r="AA143" s="36"/>
    </row>
    <row r="144" spans="1:27" ht="15.75" thickBot="1" x14ac:dyDescent="0.3">
      <c r="A144" s="56"/>
      <c r="B144" s="56" t="s">
        <v>191</v>
      </c>
      <c r="C144" s="58">
        <f>SUM(C14:C86)</f>
        <v>300</v>
      </c>
      <c r="D144" s="59"/>
      <c r="E144" s="54"/>
      <c r="F144" s="54"/>
      <c r="G144" s="36"/>
      <c r="H144" s="36"/>
      <c r="I144" s="36"/>
      <c r="J144" s="36"/>
      <c r="K144" s="36"/>
      <c r="L144" s="36"/>
      <c r="M144" s="113"/>
      <c r="N144" s="36"/>
      <c r="O144" s="36"/>
      <c r="P144" s="36"/>
      <c r="Q144" s="36"/>
      <c r="R144" s="36"/>
      <c r="S144" s="36"/>
      <c r="T144" s="36"/>
      <c r="U144" s="36"/>
      <c r="V144" s="36"/>
      <c r="W144" s="36"/>
      <c r="X144" s="36"/>
      <c r="Y144" s="36"/>
      <c r="Z144" s="36"/>
      <c r="AA144" s="36"/>
    </row>
    <row r="145" spans="1:27" ht="15.75" thickBot="1" x14ac:dyDescent="0.3">
      <c r="A145" s="56"/>
      <c r="B145" s="56" t="s">
        <v>192</v>
      </c>
      <c r="C145" s="58">
        <f>SUM(D14:D86)</f>
        <v>811.5</v>
      </c>
      <c r="D145" s="57"/>
      <c r="E145" s="54"/>
      <c r="F145" s="54"/>
      <c r="G145" s="36"/>
      <c r="H145" s="36"/>
      <c r="I145" s="36"/>
      <c r="J145" s="36"/>
      <c r="K145" s="36"/>
      <c r="L145" s="36"/>
      <c r="M145" s="113"/>
      <c r="N145" s="36"/>
      <c r="O145" s="36"/>
      <c r="P145" s="36"/>
      <c r="Q145" s="36"/>
      <c r="R145" s="36"/>
      <c r="S145" s="36"/>
      <c r="T145" s="36"/>
      <c r="U145" s="36"/>
      <c r="V145" s="36"/>
      <c r="W145" s="36"/>
      <c r="X145" s="36"/>
      <c r="Y145" s="36"/>
      <c r="Z145" s="36"/>
      <c r="AA145" s="36"/>
    </row>
    <row r="146" spans="1:27" x14ac:dyDescent="0.25">
      <c r="A146" s="36"/>
      <c r="B146" s="36"/>
      <c r="C146" s="36"/>
      <c r="D146" s="36"/>
      <c r="E146" s="36"/>
      <c r="F146" s="36"/>
      <c r="G146" s="36"/>
      <c r="H146" s="36"/>
      <c r="I146" s="36"/>
      <c r="J146" s="36"/>
      <c r="K146" s="36"/>
      <c r="L146" s="36"/>
      <c r="M146" s="113"/>
      <c r="N146" s="36"/>
      <c r="O146" s="36"/>
      <c r="P146" s="36"/>
      <c r="Q146" s="36"/>
      <c r="R146" s="36"/>
      <c r="S146" s="36"/>
      <c r="T146" s="36"/>
      <c r="U146" s="36"/>
      <c r="V146" s="36"/>
      <c r="W146" s="36"/>
      <c r="X146" s="36"/>
      <c r="Y146" s="36"/>
      <c r="Z146" s="36"/>
      <c r="AA146" s="36"/>
    </row>
    <row r="147" spans="1:27" x14ac:dyDescent="0.25">
      <c r="A147" s="36"/>
      <c r="B147" s="36"/>
      <c r="C147" s="36"/>
      <c r="D147" s="36"/>
      <c r="E147" s="36"/>
      <c r="F147" s="36"/>
      <c r="G147" s="36"/>
      <c r="H147" s="36"/>
      <c r="I147" s="36"/>
      <c r="J147" s="36"/>
      <c r="K147" s="36"/>
      <c r="L147" s="36"/>
      <c r="M147" s="113"/>
      <c r="N147" s="36"/>
      <c r="O147" s="36"/>
      <c r="P147" s="36"/>
      <c r="Q147" s="36"/>
      <c r="R147" s="36"/>
      <c r="S147" s="36"/>
      <c r="T147" s="36"/>
      <c r="U147" s="36"/>
      <c r="V147" s="36"/>
      <c r="W147" s="36"/>
      <c r="X147" s="36"/>
      <c r="Y147" s="36"/>
      <c r="Z147" s="36"/>
      <c r="AA147" s="36"/>
    </row>
    <row r="148" spans="1:27" x14ac:dyDescent="0.25">
      <c r="A148" s="36"/>
      <c r="B148" s="36"/>
      <c r="C148" s="35"/>
      <c r="D148" s="35"/>
      <c r="E148" s="36"/>
      <c r="F148" s="36"/>
      <c r="G148" s="36"/>
      <c r="H148" s="36"/>
      <c r="I148" s="36"/>
      <c r="J148" s="36"/>
      <c r="K148" s="36"/>
      <c r="L148" s="36"/>
      <c r="M148" s="113"/>
      <c r="N148" s="36"/>
      <c r="O148" s="36"/>
      <c r="P148" s="36"/>
      <c r="Q148" s="36"/>
      <c r="R148" s="36"/>
      <c r="S148" s="36"/>
      <c r="T148" s="36"/>
      <c r="U148" s="36"/>
      <c r="V148" s="36"/>
      <c r="W148" s="36"/>
      <c r="X148" s="36"/>
      <c r="Y148" s="36"/>
      <c r="Z148" s="36"/>
      <c r="AA148" s="36"/>
    </row>
    <row r="149" spans="1:27" x14ac:dyDescent="0.25">
      <c r="A149" s="36"/>
      <c r="B149" s="36"/>
      <c r="C149" s="35"/>
      <c r="D149" s="35"/>
      <c r="E149" s="36"/>
      <c r="F149" s="36"/>
      <c r="G149" s="36"/>
      <c r="H149" s="36"/>
      <c r="I149" s="36"/>
      <c r="J149" s="36"/>
      <c r="K149" s="36"/>
      <c r="L149" s="36"/>
      <c r="M149" s="113"/>
      <c r="N149" s="36"/>
      <c r="O149" s="36"/>
      <c r="P149" s="36"/>
      <c r="Q149" s="36"/>
      <c r="R149" s="36"/>
      <c r="S149" s="36"/>
      <c r="T149" s="36"/>
      <c r="U149" s="36"/>
      <c r="V149" s="36"/>
      <c r="W149" s="36"/>
      <c r="X149" s="36"/>
      <c r="Y149" s="36"/>
      <c r="Z149" s="36"/>
      <c r="AA149" s="36"/>
    </row>
    <row r="150" spans="1:27" x14ac:dyDescent="0.25">
      <c r="A150" s="36"/>
      <c r="B150" s="36"/>
      <c r="C150" s="35"/>
      <c r="D150" s="35"/>
      <c r="E150" s="36"/>
      <c r="F150" s="36"/>
      <c r="G150" s="36"/>
      <c r="H150" s="36"/>
      <c r="I150" s="36"/>
      <c r="J150" s="36"/>
      <c r="K150" s="36"/>
      <c r="L150" s="36"/>
      <c r="M150" s="113"/>
      <c r="N150" s="36"/>
      <c r="O150" s="36"/>
      <c r="P150" s="36"/>
      <c r="Q150" s="36"/>
      <c r="R150" s="36"/>
      <c r="S150" s="36"/>
      <c r="T150" s="36"/>
      <c r="U150" s="36"/>
      <c r="V150" s="36"/>
      <c r="W150" s="36"/>
      <c r="X150" s="36"/>
      <c r="Y150" s="36"/>
      <c r="Z150" s="36"/>
      <c r="AA150" s="36"/>
    </row>
    <row r="151" spans="1:27" x14ac:dyDescent="0.25">
      <c r="A151" s="36"/>
      <c r="B151" s="36"/>
      <c r="C151" s="35"/>
      <c r="D151" s="35"/>
      <c r="E151" s="36"/>
      <c r="F151" s="36"/>
      <c r="G151" s="36"/>
      <c r="H151" s="36"/>
      <c r="I151" s="36"/>
      <c r="J151" s="36"/>
      <c r="K151" s="36"/>
      <c r="L151" s="36"/>
      <c r="M151" s="113"/>
      <c r="N151" s="36"/>
      <c r="O151" s="36"/>
      <c r="P151" s="36"/>
      <c r="Q151" s="36"/>
      <c r="R151" s="36"/>
      <c r="S151" s="36"/>
      <c r="T151" s="36"/>
      <c r="U151" s="36"/>
      <c r="V151" s="36"/>
      <c r="W151" s="36"/>
      <c r="X151" s="36"/>
      <c r="Y151" s="36"/>
      <c r="Z151" s="36"/>
      <c r="AA151" s="36"/>
    </row>
    <row r="152" spans="1:27" x14ac:dyDescent="0.25">
      <c r="A152" s="36"/>
      <c r="B152" s="36"/>
      <c r="C152" s="35"/>
      <c r="D152" s="35"/>
      <c r="E152" s="36"/>
      <c r="F152" s="36"/>
      <c r="G152" s="36"/>
      <c r="H152" s="36"/>
      <c r="I152" s="36"/>
      <c r="J152" s="36"/>
      <c r="K152" s="36"/>
      <c r="L152" s="36"/>
      <c r="M152" s="113"/>
      <c r="N152" s="36"/>
      <c r="O152" s="36"/>
      <c r="P152" s="36"/>
      <c r="Q152" s="36"/>
      <c r="R152" s="36"/>
      <c r="S152" s="36"/>
      <c r="T152" s="36"/>
      <c r="U152" s="36"/>
      <c r="V152" s="36"/>
      <c r="W152" s="36"/>
      <c r="X152" s="36"/>
      <c r="Y152" s="36"/>
      <c r="Z152" s="36"/>
      <c r="AA152" s="36"/>
    </row>
    <row r="153" spans="1:27" x14ac:dyDescent="0.25">
      <c r="A153" s="36"/>
      <c r="B153" s="36"/>
      <c r="C153" s="35"/>
      <c r="D153" s="35"/>
      <c r="E153" s="36"/>
      <c r="F153" s="36"/>
      <c r="G153" s="36"/>
      <c r="H153" s="36"/>
      <c r="I153" s="36"/>
      <c r="J153" s="36"/>
      <c r="K153" s="36"/>
      <c r="L153" s="36"/>
      <c r="M153" s="113"/>
      <c r="N153" s="36"/>
      <c r="O153" s="36"/>
      <c r="P153" s="36"/>
      <c r="Q153" s="36"/>
      <c r="R153" s="36"/>
      <c r="S153" s="36"/>
      <c r="T153" s="36"/>
      <c r="U153" s="36"/>
      <c r="V153" s="36"/>
      <c r="W153" s="36"/>
      <c r="X153" s="36"/>
      <c r="Y153" s="36"/>
      <c r="Z153" s="36"/>
      <c r="AA153" s="36"/>
    </row>
    <row r="154" spans="1:27" x14ac:dyDescent="0.25">
      <c r="A154" s="36"/>
      <c r="B154" s="36"/>
      <c r="C154" s="35"/>
      <c r="D154" s="35"/>
      <c r="E154" s="36"/>
      <c r="F154" s="36"/>
      <c r="G154" s="36"/>
      <c r="H154" s="36"/>
      <c r="I154" s="36"/>
      <c r="J154" s="36"/>
      <c r="K154" s="36"/>
      <c r="L154" s="36"/>
      <c r="M154" s="113"/>
      <c r="N154" s="36"/>
      <c r="O154" s="36"/>
      <c r="P154" s="36"/>
      <c r="Q154" s="36"/>
      <c r="R154" s="36"/>
      <c r="S154" s="36"/>
      <c r="T154" s="36"/>
      <c r="U154" s="36"/>
      <c r="V154" s="36"/>
      <c r="W154" s="36"/>
      <c r="X154" s="36"/>
      <c r="Y154" s="36"/>
      <c r="Z154" s="36"/>
      <c r="AA154" s="36"/>
    </row>
    <row r="155" spans="1:27" x14ac:dyDescent="0.25">
      <c r="A155" s="36"/>
      <c r="B155" s="36"/>
      <c r="C155" s="35"/>
      <c r="D155" s="35"/>
      <c r="E155" s="36"/>
      <c r="F155" s="36"/>
      <c r="G155" s="36"/>
      <c r="H155" s="36"/>
      <c r="I155" s="36"/>
      <c r="J155" s="36"/>
      <c r="K155" s="36"/>
      <c r="L155" s="36"/>
      <c r="M155" s="113"/>
      <c r="N155" s="36"/>
      <c r="O155" s="36"/>
      <c r="P155" s="36"/>
      <c r="Q155" s="36"/>
      <c r="R155" s="36"/>
      <c r="S155" s="36"/>
      <c r="T155" s="36"/>
      <c r="U155" s="36"/>
      <c r="V155" s="36"/>
      <c r="W155" s="36"/>
      <c r="X155" s="36"/>
      <c r="Y155" s="36"/>
      <c r="Z155" s="36"/>
      <c r="AA155" s="36"/>
    </row>
    <row r="156" spans="1:27" x14ac:dyDescent="0.25">
      <c r="A156" s="36"/>
      <c r="B156" s="36"/>
      <c r="C156" s="35"/>
      <c r="D156" s="35"/>
      <c r="E156" s="36"/>
      <c r="F156" s="36"/>
      <c r="G156" s="36"/>
      <c r="H156" s="36"/>
      <c r="I156" s="36"/>
      <c r="J156" s="36"/>
      <c r="K156" s="36"/>
      <c r="L156" s="36"/>
      <c r="M156" s="113"/>
      <c r="N156" s="36"/>
      <c r="O156" s="36"/>
      <c r="P156" s="36"/>
      <c r="Q156" s="36"/>
      <c r="R156" s="36"/>
      <c r="S156" s="36"/>
      <c r="T156" s="36"/>
      <c r="U156" s="36"/>
      <c r="V156" s="36"/>
      <c r="W156" s="36"/>
      <c r="X156" s="36"/>
      <c r="Y156" s="36"/>
      <c r="Z156" s="36"/>
      <c r="AA156" s="36"/>
    </row>
    <row r="157" spans="1:27" x14ac:dyDescent="0.25">
      <c r="A157" s="36"/>
      <c r="B157" s="36"/>
      <c r="C157" s="35"/>
      <c r="D157" s="35"/>
      <c r="E157" s="36"/>
      <c r="F157" s="36"/>
      <c r="G157" s="36"/>
      <c r="H157" s="36"/>
      <c r="I157" s="36"/>
      <c r="J157" s="36"/>
      <c r="K157" s="36"/>
      <c r="L157" s="36"/>
      <c r="M157" s="113"/>
      <c r="N157" s="36"/>
      <c r="O157" s="36"/>
      <c r="P157" s="36"/>
      <c r="Q157" s="36"/>
      <c r="R157" s="36"/>
      <c r="S157" s="36"/>
      <c r="T157" s="36"/>
      <c r="U157" s="36"/>
      <c r="V157" s="36"/>
      <c r="W157" s="36"/>
      <c r="X157" s="36"/>
      <c r="Y157" s="36"/>
      <c r="Z157" s="36"/>
      <c r="AA157" s="36"/>
    </row>
    <row r="158" spans="1:27" x14ac:dyDescent="0.25">
      <c r="A158" s="36"/>
      <c r="B158" s="36"/>
      <c r="C158" s="35"/>
      <c r="D158" s="35"/>
      <c r="E158" s="36"/>
      <c r="F158" s="36"/>
      <c r="G158" s="36"/>
      <c r="H158" s="36"/>
      <c r="I158" s="36"/>
      <c r="J158" s="36"/>
      <c r="K158" s="36"/>
      <c r="L158" s="36"/>
      <c r="M158" s="113"/>
      <c r="N158" s="36"/>
      <c r="O158" s="36"/>
      <c r="P158" s="36"/>
      <c r="Q158" s="36"/>
      <c r="R158" s="36"/>
      <c r="S158" s="36"/>
      <c r="T158" s="36"/>
      <c r="U158" s="36"/>
      <c r="V158" s="36"/>
      <c r="W158" s="36"/>
      <c r="X158" s="36"/>
      <c r="Y158" s="36"/>
      <c r="Z158" s="36"/>
      <c r="AA158" s="36"/>
    </row>
    <row r="159" spans="1:27" x14ac:dyDescent="0.25">
      <c r="A159" s="36"/>
      <c r="B159" s="36"/>
      <c r="C159" s="35"/>
      <c r="D159" s="35"/>
      <c r="E159" s="36"/>
      <c r="F159" s="36"/>
      <c r="G159" s="36"/>
      <c r="H159" s="36"/>
      <c r="I159" s="36"/>
      <c r="J159" s="36"/>
      <c r="K159" s="36"/>
      <c r="L159" s="36"/>
      <c r="M159" s="113"/>
      <c r="N159" s="36"/>
      <c r="O159" s="36"/>
      <c r="P159" s="36"/>
      <c r="Q159" s="36"/>
      <c r="R159" s="36"/>
      <c r="S159" s="36"/>
      <c r="T159" s="36"/>
      <c r="U159" s="36"/>
      <c r="V159" s="36"/>
      <c r="W159" s="36"/>
      <c r="X159" s="36"/>
      <c r="Y159" s="36"/>
      <c r="Z159" s="36"/>
      <c r="AA159" s="36"/>
    </row>
    <row r="160" spans="1:27" x14ac:dyDescent="0.25">
      <c r="A160" s="36"/>
      <c r="B160" s="36"/>
      <c r="C160" s="35"/>
      <c r="D160" s="35"/>
      <c r="E160" s="36"/>
      <c r="F160" s="36"/>
      <c r="G160" s="36"/>
      <c r="H160" s="36"/>
      <c r="I160" s="36"/>
      <c r="J160" s="36"/>
      <c r="K160" s="36"/>
      <c r="L160" s="36"/>
      <c r="M160" s="113"/>
      <c r="N160" s="36"/>
      <c r="O160" s="36"/>
      <c r="P160" s="36"/>
      <c r="Q160" s="36"/>
      <c r="R160" s="36"/>
      <c r="S160" s="36"/>
      <c r="T160" s="36"/>
      <c r="U160" s="36"/>
      <c r="V160" s="36"/>
      <c r="W160" s="36"/>
      <c r="X160" s="36"/>
      <c r="Y160" s="36"/>
      <c r="Z160" s="36"/>
      <c r="AA160" s="36"/>
    </row>
    <row r="161" spans="1:27" x14ac:dyDescent="0.25">
      <c r="A161" s="36"/>
      <c r="B161" s="36"/>
      <c r="C161" s="35"/>
      <c r="D161" s="35"/>
      <c r="E161" s="36"/>
      <c r="F161" s="36"/>
      <c r="G161" s="36"/>
      <c r="H161" s="36"/>
      <c r="I161" s="36"/>
      <c r="J161" s="36"/>
      <c r="K161" s="36"/>
      <c r="L161" s="36"/>
      <c r="M161" s="113"/>
      <c r="N161" s="36"/>
      <c r="O161" s="36"/>
      <c r="P161" s="36"/>
      <c r="Q161" s="36"/>
      <c r="R161" s="36"/>
      <c r="S161" s="36"/>
      <c r="T161" s="36"/>
      <c r="U161" s="36"/>
      <c r="V161" s="36"/>
      <c r="W161" s="36"/>
      <c r="X161" s="36"/>
      <c r="Y161" s="36"/>
      <c r="Z161" s="36"/>
      <c r="AA161" s="36"/>
    </row>
    <row r="162" spans="1:27" x14ac:dyDescent="0.25">
      <c r="A162" s="36"/>
      <c r="B162" s="36"/>
      <c r="C162" s="35"/>
      <c r="D162" s="35"/>
      <c r="E162" s="36"/>
      <c r="F162" s="36"/>
      <c r="G162" s="36"/>
      <c r="H162" s="36"/>
      <c r="I162" s="36"/>
      <c r="J162" s="36"/>
      <c r="K162" s="36"/>
      <c r="L162" s="36"/>
      <c r="M162" s="113"/>
      <c r="N162" s="36"/>
      <c r="O162" s="36"/>
      <c r="P162" s="36"/>
      <c r="Q162" s="36"/>
      <c r="R162" s="36"/>
      <c r="S162" s="36"/>
      <c r="T162" s="36"/>
      <c r="U162" s="36"/>
      <c r="V162" s="36"/>
      <c r="W162" s="36"/>
      <c r="X162" s="36"/>
      <c r="Y162" s="36"/>
      <c r="Z162" s="36"/>
      <c r="AA162" s="36"/>
    </row>
    <row r="163" spans="1:27" x14ac:dyDescent="0.25">
      <c r="A163" s="36"/>
      <c r="B163" s="36"/>
      <c r="C163" s="35"/>
      <c r="D163" s="35"/>
      <c r="E163" s="36"/>
      <c r="F163" s="36"/>
      <c r="G163" s="36"/>
      <c r="H163" s="36"/>
      <c r="I163" s="36"/>
      <c r="J163" s="36"/>
      <c r="K163" s="36"/>
      <c r="L163" s="36"/>
      <c r="M163" s="113"/>
      <c r="N163" s="36"/>
      <c r="O163" s="36"/>
      <c r="P163" s="36"/>
      <c r="Q163" s="36"/>
      <c r="R163" s="36"/>
      <c r="S163" s="36"/>
      <c r="T163" s="36"/>
      <c r="U163" s="36"/>
      <c r="V163" s="36"/>
      <c r="W163" s="36"/>
      <c r="X163" s="36"/>
      <c r="Y163" s="36"/>
      <c r="Z163" s="36"/>
      <c r="AA163" s="36"/>
    </row>
    <row r="164" spans="1:27" x14ac:dyDescent="0.25">
      <c r="A164" s="36"/>
      <c r="B164" s="36"/>
      <c r="C164" s="35"/>
      <c r="D164" s="35"/>
      <c r="E164" s="36"/>
      <c r="F164" s="36"/>
      <c r="G164" s="36"/>
      <c r="H164" s="36"/>
      <c r="I164" s="36"/>
      <c r="J164" s="36"/>
      <c r="K164" s="36"/>
      <c r="L164" s="36"/>
      <c r="M164" s="113"/>
      <c r="N164" s="36"/>
      <c r="O164" s="36"/>
      <c r="P164" s="36"/>
      <c r="Q164" s="36"/>
      <c r="R164" s="36"/>
      <c r="S164" s="36"/>
      <c r="T164" s="36"/>
      <c r="U164" s="36"/>
      <c r="V164" s="36"/>
      <c r="W164" s="36"/>
      <c r="X164" s="36"/>
      <c r="Y164" s="36"/>
      <c r="Z164" s="36"/>
      <c r="AA164" s="36"/>
    </row>
    <row r="165" spans="1:27" x14ac:dyDescent="0.25">
      <c r="A165" s="36"/>
      <c r="B165" s="36"/>
      <c r="C165" s="35"/>
      <c r="D165" s="35"/>
      <c r="E165" s="36"/>
      <c r="F165" s="36"/>
      <c r="G165" s="36"/>
      <c r="H165" s="36"/>
      <c r="I165" s="36"/>
      <c r="J165" s="36"/>
      <c r="K165" s="36"/>
      <c r="L165" s="36"/>
      <c r="M165" s="113"/>
      <c r="N165" s="36"/>
      <c r="O165" s="36"/>
      <c r="P165" s="36"/>
      <c r="Q165" s="36"/>
      <c r="R165" s="36"/>
      <c r="S165" s="36"/>
      <c r="T165" s="36"/>
      <c r="U165" s="36"/>
      <c r="V165" s="36"/>
      <c r="W165" s="36"/>
      <c r="X165" s="36"/>
      <c r="Y165" s="36"/>
      <c r="Z165" s="36"/>
      <c r="AA165" s="36"/>
    </row>
    <row r="166" spans="1:27" x14ac:dyDescent="0.25">
      <c r="A166" s="36"/>
      <c r="B166" s="36"/>
      <c r="C166" s="35"/>
      <c r="D166" s="35"/>
      <c r="E166" s="36"/>
      <c r="F166" s="36"/>
      <c r="G166" s="36"/>
      <c r="H166" s="36"/>
      <c r="I166" s="36"/>
      <c r="J166" s="36"/>
      <c r="K166" s="36"/>
      <c r="L166" s="36"/>
      <c r="M166" s="113"/>
      <c r="N166" s="36"/>
      <c r="O166" s="36"/>
      <c r="P166" s="36"/>
      <c r="Q166" s="36"/>
      <c r="R166" s="36"/>
      <c r="S166" s="36"/>
      <c r="T166" s="36"/>
      <c r="U166" s="36"/>
      <c r="V166" s="36"/>
      <c r="W166" s="36"/>
      <c r="X166" s="36"/>
      <c r="Y166" s="36"/>
      <c r="Z166" s="36"/>
      <c r="AA166" s="36"/>
    </row>
    <row r="167" spans="1:27" x14ac:dyDescent="0.25">
      <c r="A167"/>
      <c r="B167"/>
      <c r="C167"/>
      <c r="D167"/>
      <c r="E167"/>
      <c r="F167"/>
      <c r="G167"/>
      <c r="H167"/>
      <c r="I167"/>
      <c r="J167"/>
      <c r="K167"/>
      <c r="L167"/>
      <c r="M167" s="662"/>
      <c r="N167"/>
    </row>
    <row r="168" spans="1:27" x14ac:dyDescent="0.25">
      <c r="A168"/>
      <c r="B168"/>
      <c r="C168"/>
      <c r="D168"/>
      <c r="E168"/>
      <c r="F168"/>
      <c r="G168"/>
      <c r="H168"/>
      <c r="I168"/>
      <c r="J168"/>
      <c r="K168"/>
      <c r="L168"/>
      <c r="M168" s="662"/>
      <c r="N168"/>
    </row>
    <row r="169" spans="1:27" x14ac:dyDescent="0.25">
      <c r="A169"/>
      <c r="B169"/>
      <c r="C169"/>
      <c r="D169"/>
      <c r="E169"/>
      <c r="F169"/>
      <c r="G169"/>
      <c r="H169"/>
      <c r="I169"/>
      <c r="J169"/>
      <c r="K169"/>
      <c r="L169"/>
      <c r="M169" s="662"/>
      <c r="N169"/>
    </row>
    <row r="170" spans="1:27" x14ac:dyDescent="0.25">
      <c r="A170"/>
      <c r="B170"/>
      <c r="C170"/>
      <c r="D170"/>
      <c r="E170"/>
      <c r="F170"/>
      <c r="G170"/>
      <c r="H170"/>
      <c r="I170"/>
      <c r="J170"/>
      <c r="K170"/>
      <c r="L170"/>
      <c r="M170" s="662"/>
      <c r="N170"/>
    </row>
    <row r="171" spans="1:27" x14ac:dyDescent="0.25">
      <c r="A171"/>
      <c r="B171"/>
      <c r="C171"/>
      <c r="D171"/>
      <c r="E171"/>
      <c r="F171"/>
      <c r="G171"/>
      <c r="H171"/>
      <c r="I171"/>
      <c r="J171"/>
      <c r="K171"/>
      <c r="L171"/>
      <c r="M171" s="662"/>
      <c r="N171"/>
    </row>
    <row r="172" spans="1:27" x14ac:dyDescent="0.25">
      <c r="A172"/>
      <c r="B172"/>
      <c r="C172"/>
      <c r="D172"/>
      <c r="E172"/>
      <c r="F172"/>
      <c r="G172"/>
      <c r="H172"/>
      <c r="I172"/>
      <c r="J172"/>
      <c r="K172"/>
      <c r="L172"/>
      <c r="M172" s="662"/>
      <c r="N172"/>
    </row>
    <row r="173" spans="1:27" x14ac:dyDescent="0.25">
      <c r="A173"/>
      <c r="B173"/>
      <c r="C173"/>
      <c r="D173"/>
      <c r="E173"/>
      <c r="F173"/>
      <c r="G173"/>
      <c r="H173"/>
      <c r="I173"/>
      <c r="J173"/>
      <c r="K173"/>
      <c r="L173"/>
      <c r="M173" s="662"/>
      <c r="N173"/>
    </row>
    <row r="174" spans="1:27" x14ac:dyDescent="0.25">
      <c r="A174"/>
      <c r="B174"/>
      <c r="C174"/>
      <c r="D174"/>
      <c r="E174"/>
      <c r="F174"/>
      <c r="G174"/>
      <c r="H174"/>
      <c r="I174"/>
      <c r="J174"/>
      <c r="K174"/>
      <c r="L174"/>
      <c r="M174" s="662"/>
      <c r="N174"/>
    </row>
  </sheetData>
  <protectedRanges>
    <protectedRange sqref="C3:F4 J3 E14:F55 C10:D10 G9:H10 G137:N140 E136:F136 E68:F73 E78:F80 E86:F86 G74:N83 N65:N67 G25:M40 G42:M42 N25:N27 N29:N36 N38:N55 H62:M62 G63:M67 N63 E114:M114 N120:N135 N114:N118 N57:N61 G54:M61 G48:L48 G43:L43 G47:M47 H44:L46 H49:K53 E130:M132 E115:G129 I115:M129 E135:M135 E133:G134 I133:M134 N94:N103 N89:N92 J41" name="Range1_9"/>
    <protectedRange sqref="F6:F7" name="Range1_1_2"/>
    <protectedRange password="CDC0" sqref="I6" name="Range1_2_1_2"/>
    <protectedRange password="CDC0" sqref="G73:N73" name="Range1_3_2"/>
    <protectedRange password="CDC0" sqref="G62" name="Range1_5_2"/>
    <protectedRange password="CDC0" sqref="G49:G50" name="Range1_2_3"/>
    <protectedRange password="CDC0" sqref="G51:G53" name="Range1_3_1_2"/>
    <protectedRange password="CDC0" sqref="M49:M53 M43:M46" name="Range1_4_2"/>
    <protectedRange password="CDC0" sqref="L50:L53" name="Range1_6_2"/>
    <protectedRange password="CDC0" sqref="G44:G45" name="Range1_7_1"/>
    <protectedRange sqref="E87:N88 H115:H129 H133:H134 E108:N113 N104:N107 E89:M107" name="Range1_8_1"/>
    <protectedRange sqref="C6:E6" name="Range1_1_3"/>
    <protectedRange sqref="C7:E7" name="Range1_1_4"/>
  </protectedRanges>
  <mergeCells count="92">
    <mergeCell ref="C131:C135"/>
    <mergeCell ref="E131:E135"/>
    <mergeCell ref="N133:N134"/>
    <mergeCell ref="A136:A140"/>
    <mergeCell ref="B136:B140"/>
    <mergeCell ref="C136:C140"/>
    <mergeCell ref="E136:E140"/>
    <mergeCell ref="A131:A135"/>
    <mergeCell ref="B131:B135"/>
    <mergeCell ref="N89:N107"/>
    <mergeCell ref="A114:A130"/>
    <mergeCell ref="B114:B130"/>
    <mergeCell ref="C114:C130"/>
    <mergeCell ref="E114:E130"/>
    <mergeCell ref="N115:N129"/>
    <mergeCell ref="A87:A113"/>
    <mergeCell ref="B87:B113"/>
    <mergeCell ref="C87:C113"/>
    <mergeCell ref="E87:E113"/>
    <mergeCell ref="K84:K85"/>
    <mergeCell ref="L84:L85"/>
    <mergeCell ref="M84:M85"/>
    <mergeCell ref="N84:N85"/>
    <mergeCell ref="A86:B86"/>
    <mergeCell ref="I86:N86"/>
    <mergeCell ref="A84:B85"/>
    <mergeCell ref="D84:E84"/>
    <mergeCell ref="G84:G85"/>
    <mergeCell ref="H84:H85"/>
    <mergeCell ref="I84:I85"/>
    <mergeCell ref="J84:J85"/>
    <mergeCell ref="A68:A77"/>
    <mergeCell ref="B68:B77"/>
    <mergeCell ref="D68:D77"/>
    <mergeCell ref="E68:E77"/>
    <mergeCell ref="C14:C83"/>
    <mergeCell ref="A25:A54"/>
    <mergeCell ref="B25:B54"/>
    <mergeCell ref="D25:D54"/>
    <mergeCell ref="E25:E54"/>
    <mergeCell ref="A55:A67"/>
    <mergeCell ref="A78:A83"/>
    <mergeCell ref="B78:B83"/>
    <mergeCell ref="D78:D83"/>
    <mergeCell ref="E78:E83"/>
    <mergeCell ref="B55:B67"/>
    <mergeCell ref="D55:D67"/>
    <mergeCell ref="N43:N53"/>
    <mergeCell ref="E55:E67"/>
    <mergeCell ref="F55:F58"/>
    <mergeCell ref="N55:N58"/>
    <mergeCell ref="N61:N65"/>
    <mergeCell ref="F62:F65"/>
    <mergeCell ref="L55:L58"/>
    <mergeCell ref="L61:L65"/>
    <mergeCell ref="L44:L45"/>
    <mergeCell ref="F25:F34"/>
    <mergeCell ref="N25:N34"/>
    <mergeCell ref="F36:F40"/>
    <mergeCell ref="N36:N40"/>
    <mergeCell ref="M12:M13"/>
    <mergeCell ref="N12:N13"/>
    <mergeCell ref="I14:N14"/>
    <mergeCell ref="G12:G13"/>
    <mergeCell ref="H12:H13"/>
    <mergeCell ref="I12:I13"/>
    <mergeCell ref="J12:J13"/>
    <mergeCell ref="K12:K13"/>
    <mergeCell ref="L12:L13"/>
    <mergeCell ref="L36:L41"/>
    <mergeCell ref="A12:B13"/>
    <mergeCell ref="D12:E12"/>
    <mergeCell ref="A14:A24"/>
    <mergeCell ref="D14:D24"/>
    <mergeCell ref="E14:E24"/>
    <mergeCell ref="H7:L7"/>
    <mergeCell ref="A9:B9"/>
    <mergeCell ref="C9:E9"/>
    <mergeCell ref="A10:B10"/>
    <mergeCell ref="C10:E10"/>
    <mergeCell ref="A8:B8"/>
    <mergeCell ref="C8:E8"/>
    <mergeCell ref="A6:B6"/>
    <mergeCell ref="C6:E6"/>
    <mergeCell ref="A7:B7"/>
    <mergeCell ref="C7:E7"/>
    <mergeCell ref="A3:B3"/>
    <mergeCell ref="C3:G3"/>
    <mergeCell ref="A4:B4"/>
    <mergeCell ref="C4:E4"/>
    <mergeCell ref="A5:B5"/>
    <mergeCell ref="C5:E5"/>
  </mergeCell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D36" sqref="D36"/>
    </sheetView>
  </sheetViews>
  <sheetFormatPr baseColWidth="10" defaultRowHeight="15" x14ac:dyDescent="0.25"/>
  <cols>
    <col min="1" max="12" width="11.42578125" style="301"/>
  </cols>
  <sheetData>
    <row r="1" spans="1:12" s="36" customFormat="1" ht="11.25" x14ac:dyDescent="0.2">
      <c r="A1" s="34" t="s">
        <v>0</v>
      </c>
      <c r="B1" s="34"/>
      <c r="C1" s="35"/>
    </row>
    <row r="2" spans="1:12" s="36" customFormat="1" ht="11.25" x14ac:dyDescent="0.2">
      <c r="A2" s="34"/>
      <c r="B2" s="34"/>
      <c r="C2" s="35"/>
    </row>
    <row r="3" spans="1:12" s="36" customFormat="1" ht="12.75" customHeight="1" x14ac:dyDescent="0.2">
      <c r="A3" s="876" t="s">
        <v>1</v>
      </c>
      <c r="B3" s="1055"/>
      <c r="C3" s="1193" t="s">
        <v>2</v>
      </c>
      <c r="D3" s="1194"/>
      <c r="E3" s="1195"/>
      <c r="G3" s="4" t="s">
        <v>3</v>
      </c>
      <c r="H3" s="303">
        <v>43160</v>
      </c>
    </row>
    <row r="4" spans="1:12" s="36" customFormat="1" ht="12.75" customHeight="1" x14ac:dyDescent="0.2">
      <c r="A4" s="881" t="s">
        <v>4</v>
      </c>
      <c r="B4" s="1061"/>
      <c r="C4" s="1196">
        <v>2018</v>
      </c>
      <c r="D4" s="1197"/>
      <c r="E4" s="38"/>
      <c r="F4" s="60"/>
      <c r="G4" s="60"/>
      <c r="H4" s="47"/>
      <c r="I4" s="47"/>
      <c r="J4" s="47"/>
      <c r="K4" s="47"/>
    </row>
    <row r="5" spans="1:12" s="36" customFormat="1" ht="12.75" customHeight="1" x14ac:dyDescent="0.2">
      <c r="A5" s="876" t="s">
        <v>193</v>
      </c>
      <c r="B5" s="1055"/>
      <c r="C5" s="1198"/>
      <c r="D5" s="1199"/>
      <c r="E5" s="61"/>
      <c r="F5" s="60"/>
      <c r="G5" s="60"/>
      <c r="H5" s="47"/>
      <c r="I5" s="47"/>
      <c r="J5" s="47"/>
      <c r="K5" s="47"/>
    </row>
    <row r="6" spans="1:12" s="36" customFormat="1" ht="12.75" customHeight="1" thickBot="1" x14ac:dyDescent="0.25">
      <c r="A6" s="876" t="s">
        <v>194</v>
      </c>
      <c r="B6" s="1055"/>
      <c r="C6" s="1200" t="s">
        <v>195</v>
      </c>
      <c r="D6" s="1201"/>
      <c r="E6" s="62"/>
      <c r="F6" s="60"/>
      <c r="G6" s="60"/>
      <c r="H6" s="47"/>
      <c r="I6" s="47"/>
      <c r="J6" s="47"/>
      <c r="K6" s="47"/>
    </row>
    <row r="7" spans="1:12" s="36" customFormat="1" ht="39.75" customHeight="1" thickBot="1" x14ac:dyDescent="0.25">
      <c r="A7" s="886" t="s">
        <v>196</v>
      </c>
      <c r="B7" s="1202"/>
      <c r="C7" s="1203">
        <v>82</v>
      </c>
      <c r="D7" s="905"/>
      <c r="E7" s="38"/>
      <c r="F7" s="60"/>
      <c r="G7" s="47"/>
      <c r="H7" s="47"/>
      <c r="I7" s="47"/>
      <c r="J7" s="47"/>
      <c r="K7" s="47"/>
    </row>
    <row r="8" spans="1:12" s="36" customFormat="1" ht="41.25" customHeight="1" thickBot="1" x14ac:dyDescent="0.25">
      <c r="A8" s="886" t="s">
        <v>197</v>
      </c>
      <c r="B8" s="1202"/>
      <c r="C8" s="1203">
        <v>82</v>
      </c>
      <c r="D8" s="905"/>
      <c r="E8" s="63"/>
      <c r="F8" s="63"/>
      <c r="G8" s="47"/>
      <c r="H8" s="47"/>
      <c r="I8" s="47"/>
      <c r="J8" s="47"/>
      <c r="K8" s="47"/>
    </row>
    <row r="9" spans="1:12" s="36" customFormat="1" ht="20.100000000000001" customHeight="1" thickBot="1" x14ac:dyDescent="0.25">
      <c r="A9" s="886" t="s">
        <v>9</v>
      </c>
      <c r="B9" s="1055"/>
      <c r="C9" s="1056" t="s">
        <v>10</v>
      </c>
      <c r="D9" s="1057"/>
      <c r="E9" s="476" t="s">
        <v>11</v>
      </c>
      <c r="F9" s="384" t="s">
        <v>12</v>
      </c>
    </row>
    <row r="10" spans="1:12" s="36" customFormat="1" ht="14.25" customHeight="1" thickBot="1" x14ac:dyDescent="0.25">
      <c r="A10" s="886" t="s">
        <v>13</v>
      </c>
      <c r="B10" s="1052"/>
      <c r="C10" s="1204">
        <v>100</v>
      </c>
      <c r="D10" s="1205"/>
      <c r="E10" s="386"/>
      <c r="F10" s="43"/>
    </row>
    <row r="11" spans="1:12" s="36" customFormat="1" ht="14.25" customHeight="1" thickBot="1" x14ac:dyDescent="0.25">
      <c r="A11" s="886" t="s">
        <v>14</v>
      </c>
      <c r="B11" s="1052"/>
      <c r="C11" s="1206"/>
      <c r="D11" s="1207"/>
      <c r="E11" s="388"/>
      <c r="F11" s="44"/>
    </row>
    <row r="12" spans="1:12" s="36" customFormat="1" ht="9.75" customHeight="1" x14ac:dyDescent="0.2">
      <c r="B12" s="11"/>
      <c r="C12" s="45"/>
      <c r="E12" s="46"/>
      <c r="F12" s="46"/>
    </row>
    <row r="13" spans="1:12" s="36" customFormat="1" ht="26.25" customHeight="1" x14ac:dyDescent="0.2">
      <c r="A13" s="897" t="s">
        <v>15</v>
      </c>
      <c r="B13" s="1026"/>
      <c r="C13" s="1068" t="s">
        <v>9</v>
      </c>
      <c r="D13" s="1098"/>
      <c r="E13" s="840" t="s">
        <v>16</v>
      </c>
      <c r="F13" s="840" t="s">
        <v>17</v>
      </c>
      <c r="G13" s="840" t="s">
        <v>18</v>
      </c>
      <c r="H13" s="840" t="s">
        <v>19</v>
      </c>
      <c r="I13" s="840" t="s">
        <v>348</v>
      </c>
      <c r="J13" s="840" t="s">
        <v>21</v>
      </c>
      <c r="K13" s="840" t="s">
        <v>22</v>
      </c>
      <c r="L13" s="868" t="s">
        <v>165</v>
      </c>
    </row>
    <row r="14" spans="1:12" s="36" customFormat="1" ht="35.25" customHeight="1" thickBot="1" x14ac:dyDescent="0.25">
      <c r="A14" s="1027"/>
      <c r="B14" s="1028"/>
      <c r="C14" s="84" t="s">
        <v>27</v>
      </c>
      <c r="D14" s="77" t="s">
        <v>14</v>
      </c>
      <c r="E14" s="842"/>
      <c r="F14" s="841"/>
      <c r="G14" s="842"/>
      <c r="H14" s="842"/>
      <c r="I14" s="842"/>
      <c r="J14" s="842"/>
      <c r="K14" s="842"/>
      <c r="L14" s="869"/>
    </row>
    <row r="15" spans="1:12" s="36" customFormat="1" ht="12" customHeight="1" thickBot="1" x14ac:dyDescent="0.25">
      <c r="A15" s="1089" t="s">
        <v>130</v>
      </c>
      <c r="B15" s="1090"/>
      <c r="C15" s="477">
        <f>C10</f>
        <v>100</v>
      </c>
      <c r="D15" s="478"/>
      <c r="E15" s="479"/>
      <c r="F15" s="480"/>
      <c r="G15" s="1208"/>
      <c r="H15" s="1208"/>
      <c r="I15" s="1208"/>
      <c r="J15" s="1208"/>
      <c r="K15" s="1208"/>
      <c r="L15" s="1209"/>
    </row>
    <row r="16" spans="1:12" s="36" customFormat="1" ht="9.75" customHeight="1" x14ac:dyDescent="0.2">
      <c r="A16" s="910" t="s">
        <v>130</v>
      </c>
      <c r="B16" s="829" t="s">
        <v>131</v>
      </c>
      <c r="C16" s="1081"/>
      <c r="D16" s="1211">
        <v>100</v>
      </c>
      <c r="E16" s="379"/>
      <c r="F16" s="47"/>
      <c r="G16" s="379"/>
      <c r="H16" s="379"/>
      <c r="I16" s="379"/>
      <c r="J16" s="379"/>
      <c r="K16" s="379"/>
      <c r="L16" s="379"/>
    </row>
    <row r="17" spans="1:17" s="36" customFormat="1" ht="9.75" customHeight="1" x14ac:dyDescent="0.2">
      <c r="A17" s="796"/>
      <c r="B17" s="830"/>
      <c r="C17" s="1093"/>
      <c r="D17" s="1212"/>
      <c r="E17" s="370" t="s">
        <v>253</v>
      </c>
      <c r="F17" s="181" t="s">
        <v>64</v>
      </c>
      <c r="G17" s="370"/>
      <c r="H17" s="370" t="s">
        <v>198</v>
      </c>
      <c r="I17" s="370"/>
      <c r="J17" s="370">
        <v>50</v>
      </c>
      <c r="K17" s="370" t="s">
        <v>199</v>
      </c>
      <c r="L17" s="370" t="s">
        <v>34</v>
      </c>
    </row>
    <row r="18" spans="1:17" s="36" customFormat="1" ht="9.75" customHeight="1" x14ac:dyDescent="0.2">
      <c r="A18" s="796"/>
      <c r="B18" s="830"/>
      <c r="C18" s="1093"/>
      <c r="D18" s="1212"/>
      <c r="E18" s="370" t="s">
        <v>157</v>
      </c>
      <c r="F18" s="181" t="s">
        <v>64</v>
      </c>
      <c r="G18" s="370"/>
      <c r="H18" s="370" t="s">
        <v>198</v>
      </c>
      <c r="I18" s="370"/>
      <c r="J18" s="370">
        <v>10</v>
      </c>
      <c r="K18" s="370" t="s">
        <v>172</v>
      </c>
      <c r="L18" s="370" t="s">
        <v>34</v>
      </c>
    </row>
    <row r="19" spans="1:17" s="36" customFormat="1" ht="9.75" customHeight="1" x14ac:dyDescent="0.2">
      <c r="A19" s="796"/>
      <c r="B19" s="830"/>
      <c r="C19" s="1093"/>
      <c r="D19" s="1212"/>
      <c r="E19" s="370" t="s">
        <v>254</v>
      </c>
      <c r="F19" s="181" t="s">
        <v>64</v>
      </c>
      <c r="G19" s="370"/>
      <c r="H19" s="370" t="s">
        <v>198</v>
      </c>
      <c r="I19" s="370"/>
      <c r="J19" s="370">
        <v>10</v>
      </c>
      <c r="K19" s="370" t="s">
        <v>200</v>
      </c>
      <c r="L19" s="370" t="s">
        <v>34</v>
      </c>
    </row>
    <row r="20" spans="1:17" s="36" customFormat="1" ht="9.75" customHeight="1" x14ac:dyDescent="0.2">
      <c r="A20" s="796"/>
      <c r="B20" s="830"/>
      <c r="C20" s="1093"/>
      <c r="D20" s="1212"/>
      <c r="E20" s="370" t="s">
        <v>160</v>
      </c>
      <c r="F20" s="181" t="s">
        <v>64</v>
      </c>
      <c r="G20" s="370"/>
      <c r="H20" s="370" t="s">
        <v>198</v>
      </c>
      <c r="I20" s="370"/>
      <c r="J20" s="370">
        <v>160</v>
      </c>
      <c r="K20" s="370" t="s">
        <v>200</v>
      </c>
      <c r="L20" s="370" t="s">
        <v>34</v>
      </c>
    </row>
    <row r="21" spans="1:17" s="36" customFormat="1" ht="9.75" customHeight="1" x14ac:dyDescent="0.2">
      <c r="A21" s="797"/>
      <c r="B21" s="831"/>
      <c r="C21" s="1210"/>
      <c r="D21" s="1213"/>
      <c r="E21" s="391"/>
      <c r="F21" s="391"/>
      <c r="G21" s="391"/>
      <c r="H21" s="391"/>
      <c r="I21" s="391"/>
      <c r="J21" s="391"/>
      <c r="K21" s="391"/>
      <c r="L21" s="391"/>
    </row>
    <row r="22" spans="1:17" s="36" customFormat="1" ht="9.75" customHeight="1" x14ac:dyDescent="0.2">
      <c r="A22" s="910"/>
      <c r="B22" s="829" t="s">
        <v>201</v>
      </c>
      <c r="C22" s="1081"/>
      <c r="D22" s="1211"/>
      <c r="E22" s="451"/>
      <c r="F22" s="451"/>
      <c r="G22" s="451"/>
      <c r="H22" s="451"/>
      <c r="I22" s="451"/>
      <c r="J22" s="451"/>
      <c r="K22" s="451"/>
      <c r="L22" s="451"/>
    </row>
    <row r="23" spans="1:17" s="36" customFormat="1" ht="9.75" customHeight="1" x14ac:dyDescent="0.2">
      <c r="A23" s="796"/>
      <c r="B23" s="830"/>
      <c r="C23" s="1093"/>
      <c r="D23" s="1212"/>
      <c r="E23" s="370"/>
      <c r="F23" s="370"/>
      <c r="G23" s="370"/>
      <c r="H23" s="370"/>
      <c r="I23" s="370"/>
      <c r="J23" s="370"/>
      <c r="K23" s="370"/>
      <c r="L23" s="370"/>
    </row>
    <row r="24" spans="1:17" s="36" customFormat="1" ht="9.75" customHeight="1" x14ac:dyDescent="0.2">
      <c r="A24" s="796"/>
      <c r="B24" s="830"/>
      <c r="C24" s="1093"/>
      <c r="D24" s="1212"/>
      <c r="E24" s="370"/>
      <c r="F24" s="370"/>
      <c r="G24" s="370"/>
      <c r="H24" s="370"/>
      <c r="I24" s="370"/>
      <c r="J24" s="370"/>
      <c r="K24" s="370"/>
      <c r="L24" s="370"/>
    </row>
    <row r="25" spans="1:17" s="36" customFormat="1" ht="9.75" customHeight="1" x14ac:dyDescent="0.2">
      <c r="A25" s="796"/>
      <c r="B25" s="899"/>
      <c r="C25" s="1093"/>
      <c r="D25" s="1212"/>
      <c r="E25" s="370"/>
      <c r="F25" s="370"/>
      <c r="G25" s="370"/>
      <c r="H25" s="370"/>
      <c r="I25" s="370"/>
      <c r="J25" s="370"/>
      <c r="K25" s="370"/>
      <c r="L25" s="370"/>
    </row>
    <row r="26" spans="1:17" s="36" customFormat="1" ht="9.75" customHeight="1" x14ac:dyDescent="0.2">
      <c r="A26" s="797"/>
      <c r="B26" s="831"/>
      <c r="C26" s="1210"/>
      <c r="D26" s="1213"/>
      <c r="E26" s="391"/>
      <c r="F26" s="391"/>
      <c r="G26" s="391"/>
      <c r="H26" s="391"/>
      <c r="I26" s="391"/>
      <c r="J26" s="391"/>
      <c r="K26" s="391"/>
      <c r="L26" s="391"/>
      <c r="M26" s="39"/>
      <c r="N26" s="39"/>
      <c r="O26" s="39"/>
      <c r="P26" s="39"/>
      <c r="Q26" s="39"/>
    </row>
    <row r="27" spans="1:17" s="36" customFormat="1" ht="11.25" x14ac:dyDescent="0.2">
      <c r="C27" s="35"/>
    </row>
    <row r="28" spans="1:17" s="36" customFormat="1" ht="11.25" x14ac:dyDescent="0.2">
      <c r="C28" s="35"/>
    </row>
    <row r="29" spans="1:17" s="36" customFormat="1" ht="12" thickBot="1" x14ac:dyDescent="0.25">
      <c r="B29" s="36" t="s">
        <v>139</v>
      </c>
      <c r="C29" s="35"/>
    </row>
    <row r="30" spans="1:17" s="36" customFormat="1" ht="12" thickBot="1" x14ac:dyDescent="0.25">
      <c r="C30" s="64">
        <f>SUM(C13:C15)</f>
        <v>100</v>
      </c>
    </row>
    <row r="31" spans="1:17" s="36" customFormat="1" ht="11.25" x14ac:dyDescent="0.2">
      <c r="C31" s="35"/>
    </row>
    <row r="32" spans="1:17" s="36" customFormat="1" ht="11.25" customHeight="1" x14ac:dyDescent="0.2">
      <c r="B32" s="481"/>
      <c r="C32" s="481"/>
      <c r="D32" s="481"/>
      <c r="E32" s="481"/>
      <c r="F32" s="481"/>
      <c r="G32" s="481"/>
      <c r="H32" s="481"/>
      <c r="I32" s="481"/>
      <c r="J32" s="481"/>
      <c r="K32" s="481"/>
      <c r="L32" s="481"/>
    </row>
    <row r="33" spans="2:12" s="36" customFormat="1" ht="11.25" customHeight="1" x14ac:dyDescent="0.2">
      <c r="B33" s="481"/>
      <c r="C33" s="481"/>
      <c r="D33" s="481"/>
      <c r="E33" s="481"/>
      <c r="F33" s="481"/>
      <c r="G33" s="481"/>
      <c r="H33" s="481"/>
      <c r="I33" s="481"/>
      <c r="J33" s="481"/>
      <c r="K33" s="481"/>
      <c r="L33" s="481"/>
    </row>
    <row r="34" spans="2:12" s="36" customFormat="1" ht="11.25" customHeight="1" x14ac:dyDescent="0.2">
      <c r="B34" s="481"/>
      <c r="C34" s="481"/>
      <c r="D34" s="481"/>
      <c r="E34" s="481"/>
      <c r="F34" s="481"/>
      <c r="G34" s="481"/>
      <c r="H34" s="481"/>
      <c r="I34" s="481"/>
      <c r="J34" s="481"/>
      <c r="K34" s="481"/>
      <c r="L34" s="481"/>
    </row>
    <row r="35" spans="2:12" s="36" customFormat="1" ht="11.25" customHeight="1" x14ac:dyDescent="0.2">
      <c r="B35" s="481"/>
      <c r="C35" s="481"/>
      <c r="D35" s="481"/>
      <c r="E35" s="481"/>
      <c r="F35" s="481"/>
      <c r="G35" s="481"/>
      <c r="H35" s="481"/>
      <c r="I35" s="481"/>
      <c r="J35" s="481"/>
      <c r="K35" s="481"/>
      <c r="L35" s="481"/>
    </row>
  </sheetData>
  <protectedRanges>
    <protectedRange sqref="C3:D5 H3 C7:D8 C11 E10:F11 D15:D26 E16:L16 E21:L26 E17:E20 G17:L20" name="Range1"/>
    <protectedRange password="CDC0" sqref="F17:F20" name="Range1_1"/>
  </protectedRanges>
  <mergeCells count="38">
    <mergeCell ref="A16:A21"/>
    <mergeCell ref="B16:B21"/>
    <mergeCell ref="C16:C21"/>
    <mergeCell ref="D16:D21"/>
    <mergeCell ref="A22:A26"/>
    <mergeCell ref="B22:B26"/>
    <mergeCell ref="C22:C26"/>
    <mergeCell ref="D22:D26"/>
    <mergeCell ref="I13:I14"/>
    <mergeCell ref="J13:J14"/>
    <mergeCell ref="K13:K14"/>
    <mergeCell ref="L13:L14"/>
    <mergeCell ref="A15:B15"/>
    <mergeCell ref="G15:L15"/>
    <mergeCell ref="A13:B14"/>
    <mergeCell ref="C13:D13"/>
    <mergeCell ref="E13:E14"/>
    <mergeCell ref="F13:F14"/>
    <mergeCell ref="G13:G14"/>
    <mergeCell ref="H13:H14"/>
    <mergeCell ref="A9:B9"/>
    <mergeCell ref="C9:D9"/>
    <mergeCell ref="A10:B10"/>
    <mergeCell ref="C10:D10"/>
    <mergeCell ref="A11:B11"/>
    <mergeCell ref="C11:D11"/>
    <mergeCell ref="A6:B6"/>
    <mergeCell ref="C6:D6"/>
    <mergeCell ref="A7:B7"/>
    <mergeCell ref="C7:D7"/>
    <mergeCell ref="A8:B8"/>
    <mergeCell ref="C8:D8"/>
    <mergeCell ref="A3:B3"/>
    <mergeCell ref="C3:E3"/>
    <mergeCell ref="A4:B4"/>
    <mergeCell ref="C4:D4"/>
    <mergeCell ref="A5:B5"/>
    <mergeCell ref="C5:D5"/>
  </mergeCells>
  <pageMargins left="0.7" right="0.7" top="0.75" bottom="0.75" header="0.3" footer="0.3"/>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0"/>
  <sheetViews>
    <sheetView zoomScale="85" workbookViewId="0">
      <selection activeCell="L29" sqref="L29"/>
    </sheetView>
  </sheetViews>
  <sheetFormatPr baseColWidth="10" defaultColWidth="9.140625" defaultRowHeight="11.25" x14ac:dyDescent="0.2"/>
  <cols>
    <col min="1" max="1" width="22" style="679" customWidth="1"/>
    <col min="2" max="2" width="12.85546875" style="679" customWidth="1"/>
    <col min="3" max="3" width="2.7109375" style="681" customWidth="1"/>
    <col min="4" max="4" width="15.7109375" style="679" customWidth="1"/>
    <col min="5" max="5" width="21.42578125" style="679" customWidth="1"/>
    <col min="6" max="6" width="17.140625" style="679" customWidth="1"/>
    <col min="7" max="7" width="19.85546875" style="679" customWidth="1"/>
    <col min="8" max="8" width="20.42578125" style="679" customWidth="1"/>
    <col min="9" max="9" width="13" style="679" customWidth="1"/>
    <col min="10" max="10" width="12.42578125" style="679" customWidth="1"/>
    <col min="11" max="11" width="14.28515625" style="680" customWidth="1"/>
    <col min="12" max="12" width="37.85546875" style="679" customWidth="1"/>
    <col min="13" max="16384" width="9.140625" style="679"/>
  </cols>
  <sheetData>
    <row r="1" spans="1:11" s="763" customFormat="1" ht="18" customHeight="1" x14ac:dyDescent="0.2">
      <c r="A1" s="1227"/>
      <c r="B1" s="1230" t="s">
        <v>350</v>
      </c>
      <c r="C1" s="1231"/>
      <c r="D1" s="1231"/>
      <c r="E1" s="1231"/>
      <c r="F1" s="1231"/>
      <c r="G1" s="1231"/>
      <c r="H1" s="1231"/>
      <c r="I1" s="1231"/>
      <c r="J1" s="1231"/>
      <c r="K1" s="764"/>
    </row>
    <row r="2" spans="1:11" s="763" customFormat="1" ht="18" customHeight="1" x14ac:dyDescent="0.2">
      <c r="A2" s="1228"/>
      <c r="B2" s="1232"/>
      <c r="C2" s="1233"/>
      <c r="D2" s="1233"/>
      <c r="E2" s="1233"/>
      <c r="F2" s="1233"/>
      <c r="G2" s="1233"/>
      <c r="H2" s="1233"/>
      <c r="I2" s="1233"/>
      <c r="J2" s="1233"/>
      <c r="K2" s="764"/>
    </row>
    <row r="3" spans="1:11" s="763" customFormat="1" ht="18" customHeight="1" thickBot="1" x14ac:dyDescent="0.25">
      <c r="A3" s="1229"/>
      <c r="B3" s="1234"/>
      <c r="C3" s="1235"/>
      <c r="D3" s="1235"/>
      <c r="E3" s="1235"/>
      <c r="F3" s="1235"/>
      <c r="G3" s="1235"/>
      <c r="H3" s="1235"/>
      <c r="I3" s="1235"/>
      <c r="J3" s="1235"/>
      <c r="K3" s="764"/>
    </row>
    <row r="4" spans="1:11" s="763" customFormat="1" ht="19.5" customHeight="1" thickBot="1" x14ac:dyDescent="0.25">
      <c r="A4" s="765" t="s">
        <v>351</v>
      </c>
      <c r="B4" s="1236"/>
      <c r="C4" s="1237"/>
      <c r="D4" s="1237"/>
      <c r="E4" s="1237"/>
      <c r="F4" s="1237"/>
      <c r="G4" s="1237"/>
      <c r="H4" s="1237"/>
      <c r="I4" s="1237"/>
      <c r="J4" s="1237"/>
      <c r="K4" s="764"/>
    </row>
    <row r="5" spans="1:11" s="752" customFormat="1" ht="12.75" customHeight="1" x14ac:dyDescent="0.25">
      <c r="A5" s="1240"/>
      <c r="B5" s="1243" t="s">
        <v>352</v>
      </c>
      <c r="C5" s="1244"/>
      <c r="D5" s="1245"/>
      <c r="E5" s="760"/>
      <c r="F5" s="762" t="s">
        <v>493</v>
      </c>
      <c r="G5" s="761"/>
      <c r="H5" s="758"/>
      <c r="I5" s="757"/>
      <c r="J5" s="757"/>
      <c r="K5" s="753"/>
    </row>
    <row r="6" spans="1:11" s="752" customFormat="1" ht="12.75" customHeight="1" x14ac:dyDescent="0.25">
      <c r="A6" s="1241"/>
      <c r="B6" s="1246">
        <v>2018</v>
      </c>
      <c r="C6" s="1247"/>
      <c r="D6" s="1218"/>
      <c r="E6" s="760"/>
      <c r="F6" s="759"/>
      <c r="G6" s="758"/>
      <c r="H6" s="758"/>
      <c r="I6" s="757"/>
      <c r="J6" s="757"/>
      <c r="K6" s="753"/>
    </row>
    <row r="7" spans="1:11" s="752" customFormat="1" ht="12.75" customHeight="1" x14ac:dyDescent="0.25">
      <c r="A7" s="1241"/>
      <c r="B7" s="1251" t="s">
        <v>353</v>
      </c>
      <c r="C7" s="1252"/>
      <c r="D7" s="1253" t="s">
        <v>354</v>
      </c>
      <c r="E7" s="1254"/>
      <c r="F7" s="749"/>
      <c r="G7" s="758"/>
      <c r="H7" s="758"/>
      <c r="I7" s="757"/>
      <c r="J7" s="757"/>
      <c r="K7" s="753"/>
    </row>
    <row r="8" spans="1:11" s="752" customFormat="1" ht="20.100000000000001" customHeight="1" x14ac:dyDescent="0.25">
      <c r="A8" s="1242"/>
      <c r="B8" s="1278"/>
      <c r="C8" s="1279"/>
      <c r="D8" s="1280"/>
      <c r="E8" s="1281"/>
      <c r="F8" s="756"/>
      <c r="G8" s="755"/>
      <c r="H8" s="754"/>
      <c r="I8" s="754"/>
      <c r="J8" s="754"/>
      <c r="K8" s="753"/>
    </row>
    <row r="9" spans="1:11" ht="12.75" customHeight="1" x14ac:dyDescent="0.2">
      <c r="A9" s="751"/>
      <c r="B9" s="751"/>
      <c r="C9" s="750"/>
      <c r="D9" s="750"/>
      <c r="E9" s="749"/>
      <c r="F9" s="748"/>
      <c r="G9" s="748"/>
      <c r="H9" s="683"/>
      <c r="I9" s="683"/>
      <c r="J9" s="683"/>
      <c r="K9" s="682"/>
    </row>
    <row r="10" spans="1:11" ht="9.75" customHeight="1" x14ac:dyDescent="0.2">
      <c r="A10" s="683"/>
      <c r="B10" s="747"/>
      <c r="C10" s="746"/>
      <c r="D10" s="688"/>
      <c r="E10" s="745"/>
      <c r="F10" s="745"/>
      <c r="G10" s="683"/>
      <c r="H10" s="683"/>
      <c r="I10" s="683"/>
      <c r="J10" s="683"/>
      <c r="K10" s="682"/>
    </row>
    <row r="11" spans="1:11" ht="26.25" customHeight="1" x14ac:dyDescent="0.2">
      <c r="A11" s="743"/>
      <c r="B11" s="1223" t="s">
        <v>355</v>
      </c>
      <c r="C11" s="1224"/>
      <c r="D11" s="1225" t="s">
        <v>356</v>
      </c>
      <c r="E11" s="1225" t="s">
        <v>357</v>
      </c>
      <c r="F11" s="1225" t="s">
        <v>358</v>
      </c>
      <c r="G11" s="1225" t="s">
        <v>359</v>
      </c>
      <c r="H11" s="1225" t="s">
        <v>360</v>
      </c>
      <c r="I11" s="1225" t="s">
        <v>361</v>
      </c>
      <c r="J11" s="1255" t="s">
        <v>362</v>
      </c>
      <c r="K11" s="744"/>
    </row>
    <row r="12" spans="1:11" ht="23.25" customHeight="1" x14ac:dyDescent="0.2">
      <c r="A12" s="743"/>
      <c r="B12" s="1260" t="s">
        <v>14</v>
      </c>
      <c r="C12" s="1261"/>
      <c r="D12" s="1226"/>
      <c r="E12" s="1257"/>
      <c r="F12" s="1226"/>
      <c r="G12" s="1226"/>
      <c r="H12" s="1226"/>
      <c r="I12" s="1226"/>
      <c r="J12" s="1256"/>
    </row>
    <row r="13" spans="1:11" ht="16.5" customHeight="1" x14ac:dyDescent="0.2">
      <c r="A13" s="742" t="s">
        <v>363</v>
      </c>
      <c r="B13" s="1246">
        <v>4</v>
      </c>
      <c r="C13" s="1274"/>
      <c r="D13" s="741" t="s">
        <v>202</v>
      </c>
      <c r="E13" s="740" t="s">
        <v>354</v>
      </c>
      <c r="F13" s="740" t="s">
        <v>49</v>
      </c>
      <c r="G13" s="740" t="s">
        <v>103</v>
      </c>
      <c r="H13" s="740">
        <v>0.2</v>
      </c>
      <c r="I13" s="740">
        <v>0.1</v>
      </c>
      <c r="J13" s="739">
        <v>0.3</v>
      </c>
      <c r="K13" s="698" t="s">
        <v>490</v>
      </c>
    </row>
    <row r="14" spans="1:11" ht="9.75" customHeight="1" x14ac:dyDescent="0.2">
      <c r="A14" s="1275" t="s">
        <v>364</v>
      </c>
      <c r="B14" s="1217">
        <v>9</v>
      </c>
      <c r="C14" s="1218"/>
      <c r="D14" s="722"/>
      <c r="E14" s="721"/>
      <c r="F14" s="721"/>
      <c r="G14" s="721"/>
      <c r="H14" s="721"/>
      <c r="I14" s="721"/>
      <c r="J14" s="720"/>
    </row>
    <row r="15" spans="1:11" ht="9.75" customHeight="1" x14ac:dyDescent="0.2">
      <c r="A15" s="1276"/>
      <c r="B15" s="1219"/>
      <c r="C15" s="1220"/>
      <c r="D15" s="719" t="s">
        <v>365</v>
      </c>
      <c r="E15" s="717" t="s">
        <v>354</v>
      </c>
      <c r="F15" s="717"/>
      <c r="G15" s="717" t="s">
        <v>103</v>
      </c>
      <c r="H15" s="717"/>
      <c r="I15" s="717">
        <v>0.5</v>
      </c>
      <c r="J15" s="716">
        <v>0.5</v>
      </c>
    </row>
    <row r="16" spans="1:11" ht="9.75" customHeight="1" x14ac:dyDescent="0.2">
      <c r="A16" s="1276"/>
      <c r="B16" s="1219"/>
      <c r="C16" s="1220"/>
      <c r="D16" s="712" t="s">
        <v>70</v>
      </c>
      <c r="E16" s="711" t="s">
        <v>354</v>
      </c>
      <c r="F16" s="711"/>
      <c r="G16" s="717" t="s">
        <v>103</v>
      </c>
      <c r="H16" s="711"/>
      <c r="I16" s="717">
        <v>0.5</v>
      </c>
      <c r="J16" s="716">
        <v>0.5</v>
      </c>
      <c r="K16" s="698" t="s">
        <v>490</v>
      </c>
    </row>
    <row r="17" spans="1:11" ht="9.75" customHeight="1" x14ac:dyDescent="0.2">
      <c r="A17" s="1276"/>
      <c r="B17" s="1219"/>
      <c r="C17" s="1220"/>
      <c r="D17" s="733" t="s">
        <v>366</v>
      </c>
      <c r="E17" s="709" t="s">
        <v>354</v>
      </c>
      <c r="F17" s="709"/>
      <c r="G17" s="717" t="s">
        <v>103</v>
      </c>
      <c r="H17" s="709"/>
      <c r="I17" s="717">
        <v>0.5</v>
      </c>
      <c r="J17" s="716">
        <v>0.5</v>
      </c>
    </row>
    <row r="18" spans="1:11" ht="9.75" customHeight="1" x14ac:dyDescent="0.2">
      <c r="A18" s="1277"/>
      <c r="B18" s="1221"/>
      <c r="C18" s="1222"/>
      <c r="D18" s="738" t="s">
        <v>367</v>
      </c>
      <c r="E18" s="737" t="s">
        <v>354</v>
      </c>
      <c r="F18" s="737"/>
      <c r="G18" s="717" t="s">
        <v>103</v>
      </c>
      <c r="H18" s="737"/>
      <c r="I18" s="717">
        <v>0.5</v>
      </c>
      <c r="J18" s="716">
        <v>0.5</v>
      </c>
    </row>
    <row r="19" spans="1:11" ht="12.75" customHeight="1" x14ac:dyDescent="0.2">
      <c r="A19" s="1248" t="s">
        <v>368</v>
      </c>
      <c r="B19" s="1268">
        <v>34</v>
      </c>
      <c r="C19" s="1269"/>
      <c r="D19" s="736"/>
      <c r="E19" s="735"/>
      <c r="F19" s="735"/>
      <c r="G19" s="735"/>
      <c r="H19" s="735"/>
      <c r="I19" s="735"/>
      <c r="J19" s="734"/>
    </row>
    <row r="20" spans="1:11" ht="9.75" customHeight="1" x14ac:dyDescent="0.2">
      <c r="A20" s="1249"/>
      <c r="B20" s="1270"/>
      <c r="C20" s="1271"/>
      <c r="D20" s="715"/>
      <c r="E20" s="714"/>
      <c r="F20" s="714"/>
      <c r="G20" s="714"/>
      <c r="H20" s="714"/>
      <c r="I20" s="714"/>
      <c r="J20" s="713"/>
    </row>
    <row r="21" spans="1:11" ht="9.75" customHeight="1" x14ac:dyDescent="0.2">
      <c r="A21" s="1249"/>
      <c r="B21" s="1270"/>
      <c r="C21" s="1271"/>
      <c r="D21" s="715" t="s">
        <v>492</v>
      </c>
      <c r="E21" s="714" t="s">
        <v>354</v>
      </c>
      <c r="F21" s="714"/>
      <c r="G21" s="717" t="s">
        <v>103</v>
      </c>
      <c r="H21" s="714"/>
      <c r="I21" s="714">
        <v>10</v>
      </c>
      <c r="J21" s="713">
        <v>10</v>
      </c>
    </row>
    <row r="22" spans="1:11" ht="9.75" customHeight="1" x14ac:dyDescent="0.2">
      <c r="A22" s="1249"/>
      <c r="B22" s="1270"/>
      <c r="C22" s="1271"/>
      <c r="D22" s="715" t="s">
        <v>214</v>
      </c>
      <c r="E22" s="714" t="s">
        <v>354</v>
      </c>
      <c r="F22" s="714"/>
      <c r="G22" s="717" t="s">
        <v>103</v>
      </c>
      <c r="H22" s="714"/>
      <c r="I22" s="714">
        <v>10</v>
      </c>
      <c r="J22" s="713">
        <v>10</v>
      </c>
    </row>
    <row r="23" spans="1:11" ht="9.75" customHeight="1" x14ac:dyDescent="0.2">
      <c r="A23" s="1249"/>
      <c r="B23" s="1270"/>
      <c r="C23" s="1271"/>
      <c r="D23" s="712" t="s">
        <v>369</v>
      </c>
      <c r="E23" s="711" t="s">
        <v>354</v>
      </c>
      <c r="F23" s="711"/>
      <c r="G23" s="717" t="s">
        <v>103</v>
      </c>
      <c r="H23" s="711"/>
      <c r="I23" s="714">
        <v>10</v>
      </c>
      <c r="J23" s="713">
        <v>10</v>
      </c>
      <c r="K23" s="698" t="s">
        <v>484</v>
      </c>
    </row>
    <row r="24" spans="1:11" ht="9.75" customHeight="1" x14ac:dyDescent="0.2">
      <c r="A24" s="1249"/>
      <c r="B24" s="1270"/>
      <c r="C24" s="1271"/>
      <c r="D24" s="715" t="s">
        <v>215</v>
      </c>
      <c r="E24" s="714" t="s">
        <v>354</v>
      </c>
      <c r="F24" s="714"/>
      <c r="G24" s="717" t="s">
        <v>103</v>
      </c>
      <c r="H24" s="714"/>
      <c r="I24" s="714">
        <v>10</v>
      </c>
      <c r="J24" s="713">
        <v>10</v>
      </c>
    </row>
    <row r="25" spans="1:11" ht="9.75" customHeight="1" x14ac:dyDescent="0.2">
      <c r="A25" s="1249"/>
      <c r="B25" s="1270"/>
      <c r="C25" s="1271"/>
      <c r="D25" s="712" t="s">
        <v>491</v>
      </c>
      <c r="E25" s="714" t="s">
        <v>354</v>
      </c>
      <c r="F25" s="711"/>
      <c r="G25" s="717" t="s">
        <v>103</v>
      </c>
      <c r="H25" s="711"/>
      <c r="I25" s="714">
        <v>10</v>
      </c>
      <c r="J25" s="713">
        <v>10</v>
      </c>
    </row>
    <row r="26" spans="1:11" ht="9.75" customHeight="1" x14ac:dyDescent="0.2">
      <c r="A26" s="1249"/>
      <c r="B26" s="1270"/>
      <c r="C26" s="1271"/>
      <c r="D26" s="733"/>
      <c r="E26" s="709"/>
      <c r="F26" s="709"/>
      <c r="G26" s="709"/>
      <c r="H26" s="709"/>
      <c r="I26" s="709"/>
      <c r="J26" s="732"/>
    </row>
    <row r="27" spans="1:11" ht="9.75" customHeight="1" x14ac:dyDescent="0.2">
      <c r="A27" s="1249"/>
      <c r="B27" s="1270"/>
      <c r="C27" s="1271"/>
      <c r="D27" s="733"/>
      <c r="E27" s="709"/>
      <c r="F27" s="709"/>
      <c r="G27" s="709"/>
      <c r="H27" s="709"/>
      <c r="I27" s="709"/>
      <c r="J27" s="732"/>
    </row>
    <row r="28" spans="1:11" ht="9.75" customHeight="1" x14ac:dyDescent="0.2">
      <c r="A28" s="1249"/>
      <c r="B28" s="1270"/>
      <c r="C28" s="1271"/>
      <c r="D28" s="733"/>
      <c r="E28" s="709"/>
      <c r="F28" s="709"/>
      <c r="G28" s="709"/>
      <c r="H28" s="709"/>
      <c r="I28" s="709"/>
      <c r="J28" s="732"/>
    </row>
    <row r="29" spans="1:11" ht="9.75" customHeight="1" x14ac:dyDescent="0.2">
      <c r="A29" s="1249"/>
      <c r="B29" s="1270"/>
      <c r="C29" s="1271"/>
      <c r="D29" s="733" t="s">
        <v>370</v>
      </c>
      <c r="E29" s="709" t="s">
        <v>354</v>
      </c>
      <c r="F29" s="709"/>
      <c r="G29" s="709" t="s">
        <v>371</v>
      </c>
      <c r="H29" s="709"/>
      <c r="I29" s="709">
        <v>2</v>
      </c>
      <c r="J29" s="732">
        <v>2</v>
      </c>
      <c r="K29" s="698" t="s">
        <v>490</v>
      </c>
    </row>
    <row r="30" spans="1:11" ht="9.75" customHeight="1" x14ac:dyDescent="0.2">
      <c r="A30" s="1249"/>
      <c r="B30" s="1270"/>
      <c r="C30" s="1271"/>
      <c r="D30" s="733" t="s">
        <v>372</v>
      </c>
      <c r="E30" s="709" t="s">
        <v>354</v>
      </c>
      <c r="F30" s="709"/>
      <c r="G30" s="709"/>
      <c r="H30" s="709"/>
      <c r="I30" s="709">
        <v>2</v>
      </c>
      <c r="J30" s="732">
        <v>2</v>
      </c>
    </row>
    <row r="31" spans="1:11" ht="9.75" customHeight="1" x14ac:dyDescent="0.2">
      <c r="A31" s="1249"/>
      <c r="B31" s="1270"/>
      <c r="C31" s="1271"/>
      <c r="D31" s="733"/>
      <c r="E31" s="709"/>
      <c r="F31" s="709"/>
      <c r="G31" s="709"/>
      <c r="H31" s="709"/>
      <c r="I31" s="709"/>
      <c r="J31" s="732"/>
    </row>
    <row r="32" spans="1:11" ht="9.75" customHeight="1" x14ac:dyDescent="0.2">
      <c r="A32" s="1249"/>
      <c r="B32" s="1270"/>
      <c r="C32" s="1271"/>
      <c r="D32" s="733"/>
      <c r="E32" s="709"/>
      <c r="F32" s="709"/>
      <c r="G32" s="709"/>
      <c r="H32" s="709"/>
      <c r="I32" s="709"/>
      <c r="J32" s="732"/>
      <c r="K32" s="698"/>
    </row>
    <row r="33" spans="1:11" ht="9.75" customHeight="1" x14ac:dyDescent="0.2">
      <c r="A33" s="1249"/>
      <c r="B33" s="1270"/>
      <c r="C33" s="1271"/>
      <c r="D33" s="733" t="s">
        <v>217</v>
      </c>
      <c r="E33" s="709" t="s">
        <v>354</v>
      </c>
      <c r="F33" s="709" t="s">
        <v>373</v>
      </c>
      <c r="G33" s="709" t="s">
        <v>371</v>
      </c>
      <c r="H33" s="709">
        <v>20</v>
      </c>
      <c r="I33" s="709">
        <v>10</v>
      </c>
      <c r="J33" s="732">
        <v>20</v>
      </c>
      <c r="K33" s="698" t="s">
        <v>489</v>
      </c>
    </row>
    <row r="34" spans="1:11" ht="9.75" customHeight="1" x14ac:dyDescent="0.2">
      <c r="A34" s="1249"/>
      <c r="B34" s="1270"/>
      <c r="C34" s="1271"/>
      <c r="D34" s="715" t="s">
        <v>218</v>
      </c>
      <c r="E34" s="714" t="s">
        <v>354</v>
      </c>
      <c r="F34" s="709" t="s">
        <v>373</v>
      </c>
      <c r="G34" s="709" t="s">
        <v>371</v>
      </c>
      <c r="H34" s="714">
        <v>15</v>
      </c>
      <c r="I34" s="709">
        <v>10</v>
      </c>
      <c r="J34" s="713">
        <v>15</v>
      </c>
      <c r="K34" s="698" t="s">
        <v>488</v>
      </c>
    </row>
    <row r="35" spans="1:11" ht="9.75" customHeight="1" x14ac:dyDescent="0.2">
      <c r="A35" s="1249"/>
      <c r="B35" s="1270"/>
      <c r="C35" s="1271"/>
      <c r="D35" s="715" t="s">
        <v>374</v>
      </c>
      <c r="E35" s="714" t="s">
        <v>354</v>
      </c>
      <c r="F35" s="709" t="s">
        <v>373</v>
      </c>
      <c r="G35" s="709" t="s">
        <v>371</v>
      </c>
      <c r="H35" s="714">
        <v>10</v>
      </c>
      <c r="I35" s="709">
        <v>10</v>
      </c>
      <c r="J35" s="713">
        <v>10</v>
      </c>
    </row>
    <row r="36" spans="1:11" ht="9.75" customHeight="1" x14ac:dyDescent="0.2">
      <c r="A36" s="1249"/>
      <c r="B36" s="1270"/>
      <c r="C36" s="1271"/>
      <c r="D36" s="715"/>
      <c r="E36" s="714"/>
      <c r="F36" s="709"/>
      <c r="G36" s="709"/>
      <c r="H36" s="730"/>
      <c r="I36" s="730"/>
      <c r="J36" s="729"/>
    </row>
    <row r="37" spans="1:11" ht="9.75" customHeight="1" x14ac:dyDescent="0.2">
      <c r="A37" s="1249"/>
      <c r="B37" s="1270"/>
      <c r="C37" s="1271"/>
      <c r="D37" s="719"/>
      <c r="E37" s="717"/>
      <c r="F37" s="717"/>
      <c r="G37" s="717"/>
      <c r="H37" s="717"/>
      <c r="I37" s="717"/>
      <c r="J37" s="716"/>
    </row>
    <row r="38" spans="1:11" ht="9.75" customHeight="1" x14ac:dyDescent="0.2">
      <c r="A38" s="1249"/>
      <c r="B38" s="1270"/>
      <c r="C38" s="1271"/>
      <c r="D38" s="731"/>
      <c r="E38" s="730"/>
      <c r="F38" s="730"/>
      <c r="G38" s="730"/>
      <c r="H38" s="730"/>
      <c r="I38" s="730"/>
      <c r="J38" s="729"/>
    </row>
    <row r="39" spans="1:11" ht="9.75" customHeight="1" x14ac:dyDescent="0.2">
      <c r="A39" s="1249"/>
      <c r="B39" s="1270"/>
      <c r="C39" s="1271"/>
      <c r="D39" s="719"/>
      <c r="E39" s="711"/>
      <c r="F39" s="711"/>
      <c r="G39" s="711"/>
      <c r="H39" s="711"/>
      <c r="I39" s="711"/>
      <c r="J39" s="710"/>
    </row>
    <row r="40" spans="1:11" ht="9.75" customHeight="1" x14ac:dyDescent="0.2">
      <c r="A40" s="1249"/>
      <c r="B40" s="1270"/>
      <c r="C40" s="1271"/>
      <c r="D40" s="715" t="s">
        <v>375</v>
      </c>
      <c r="E40" s="714" t="s">
        <v>354</v>
      </c>
      <c r="F40" s="714"/>
      <c r="G40" s="709" t="s">
        <v>376</v>
      </c>
      <c r="H40" s="714"/>
      <c r="I40" s="714">
        <v>10</v>
      </c>
      <c r="J40" s="713">
        <v>10</v>
      </c>
      <c r="K40" s="698" t="s">
        <v>484</v>
      </c>
    </row>
    <row r="41" spans="1:11" ht="9.75" customHeight="1" x14ac:dyDescent="0.2">
      <c r="A41" s="1249"/>
      <c r="B41" s="1270"/>
      <c r="C41" s="1271"/>
      <c r="D41" s="715" t="s">
        <v>377</v>
      </c>
      <c r="E41" s="714"/>
      <c r="F41" s="714"/>
      <c r="G41" s="709" t="s">
        <v>376</v>
      </c>
      <c r="H41" s="714"/>
      <c r="I41" s="714">
        <v>10</v>
      </c>
      <c r="J41" s="713">
        <v>10</v>
      </c>
    </row>
    <row r="42" spans="1:11" ht="9.75" customHeight="1" x14ac:dyDescent="0.2">
      <c r="A42" s="1249"/>
      <c r="B42" s="1270"/>
      <c r="C42" s="1271"/>
      <c r="D42" s="728"/>
      <c r="E42" s="727"/>
      <c r="F42" s="727"/>
      <c r="G42" s="727"/>
      <c r="H42" s="727"/>
      <c r="I42" s="727"/>
      <c r="J42" s="726"/>
    </row>
    <row r="43" spans="1:11" ht="9.75" customHeight="1" x14ac:dyDescent="0.2">
      <c r="A43" s="1249"/>
      <c r="B43" s="1270"/>
      <c r="C43" s="1271"/>
      <c r="D43" s="715"/>
      <c r="E43" s="714"/>
      <c r="F43" s="714"/>
      <c r="G43" s="714"/>
      <c r="H43" s="714"/>
      <c r="I43" s="714"/>
      <c r="J43" s="713"/>
    </row>
    <row r="44" spans="1:11" ht="9.75" customHeight="1" x14ac:dyDescent="0.2">
      <c r="A44" s="1250"/>
      <c r="B44" s="1272"/>
      <c r="C44" s="1273"/>
      <c r="D44" s="725"/>
      <c r="E44" s="724"/>
      <c r="F44" s="724"/>
      <c r="G44" s="724"/>
      <c r="H44" s="724"/>
      <c r="I44" s="724"/>
      <c r="J44" s="723"/>
    </row>
    <row r="45" spans="1:11" ht="27" customHeight="1" x14ac:dyDescent="0.2">
      <c r="A45" s="1238"/>
      <c r="B45" s="1223" t="s">
        <v>355</v>
      </c>
      <c r="C45" s="1224"/>
      <c r="D45" s="1225" t="s">
        <v>356</v>
      </c>
      <c r="E45" s="1225" t="s">
        <v>357</v>
      </c>
      <c r="F45" s="1225" t="s">
        <v>358</v>
      </c>
      <c r="G45" s="1225" t="s">
        <v>359</v>
      </c>
      <c r="H45" s="1225" t="s">
        <v>360</v>
      </c>
      <c r="I45" s="1225" t="s">
        <v>361</v>
      </c>
      <c r="J45" s="1255" t="s">
        <v>362</v>
      </c>
    </row>
    <row r="46" spans="1:11" ht="24" customHeight="1" x14ac:dyDescent="0.2">
      <c r="A46" s="1239"/>
      <c r="B46" s="1260" t="s">
        <v>14</v>
      </c>
      <c r="C46" s="1261"/>
      <c r="D46" s="1226"/>
      <c r="E46" s="1257"/>
      <c r="F46" s="1226"/>
      <c r="G46" s="1226"/>
      <c r="H46" s="1226"/>
      <c r="I46" s="1226"/>
      <c r="J46" s="1256"/>
    </row>
    <row r="47" spans="1:11" ht="9.75" customHeight="1" x14ac:dyDescent="0.2">
      <c r="A47" s="1238" t="s">
        <v>378</v>
      </c>
      <c r="B47" s="1262">
        <v>8</v>
      </c>
      <c r="C47" s="1263"/>
      <c r="D47" s="721"/>
      <c r="E47" s="721"/>
      <c r="F47" s="721"/>
      <c r="G47" s="721"/>
      <c r="H47" s="721"/>
      <c r="I47" s="721"/>
      <c r="J47" s="720"/>
    </row>
    <row r="48" spans="1:11" ht="9.75" customHeight="1" x14ac:dyDescent="0.2">
      <c r="A48" s="1239"/>
      <c r="B48" s="1264"/>
      <c r="C48" s="1265"/>
      <c r="D48" s="717"/>
      <c r="E48" s="717"/>
      <c r="F48" s="717"/>
      <c r="G48" s="717"/>
      <c r="H48" s="717"/>
      <c r="I48" s="717"/>
      <c r="J48" s="716"/>
    </row>
    <row r="49" spans="1:12" ht="9.75" customHeight="1" x14ac:dyDescent="0.2">
      <c r="A49" s="1239"/>
      <c r="B49" s="1264"/>
      <c r="C49" s="1265"/>
      <c r="D49" s="717"/>
      <c r="E49" s="717"/>
      <c r="F49" s="717"/>
      <c r="G49" s="717"/>
      <c r="H49" s="717"/>
      <c r="I49" s="717"/>
      <c r="J49" s="716"/>
    </row>
    <row r="50" spans="1:12" ht="9.75" customHeight="1" x14ac:dyDescent="0.2">
      <c r="A50" s="1239"/>
      <c r="B50" s="1264"/>
      <c r="C50" s="1265"/>
      <c r="D50" s="719" t="s">
        <v>219</v>
      </c>
      <c r="E50" s="717" t="s">
        <v>354</v>
      </c>
      <c r="F50" s="717"/>
      <c r="G50" s="709" t="s">
        <v>371</v>
      </c>
      <c r="H50" s="717" t="s">
        <v>379</v>
      </c>
      <c r="I50" s="717">
        <v>10</v>
      </c>
      <c r="J50" s="716">
        <v>50</v>
      </c>
      <c r="K50" s="698" t="s">
        <v>484</v>
      </c>
    </row>
    <row r="51" spans="1:12" ht="9.75" customHeight="1" x14ac:dyDescent="0.2">
      <c r="A51" s="1239"/>
      <c r="B51" s="1264"/>
      <c r="C51" s="1265"/>
      <c r="D51" s="715" t="s">
        <v>380</v>
      </c>
      <c r="E51" s="717" t="s">
        <v>354</v>
      </c>
      <c r="F51" s="714"/>
      <c r="G51" s="709" t="s">
        <v>371</v>
      </c>
      <c r="H51" s="714"/>
      <c r="I51" s="714">
        <v>10</v>
      </c>
      <c r="J51" s="713">
        <v>50</v>
      </c>
    </row>
    <row r="52" spans="1:12" ht="9.75" customHeight="1" x14ac:dyDescent="0.2">
      <c r="A52" s="1239"/>
      <c r="B52" s="1264"/>
      <c r="C52" s="1265"/>
      <c r="D52" s="715"/>
      <c r="E52" s="714"/>
      <c r="F52" s="714"/>
      <c r="G52" s="714"/>
      <c r="H52" s="714"/>
      <c r="I52" s="714"/>
      <c r="J52" s="713"/>
    </row>
    <row r="53" spans="1:12" ht="9.75" customHeight="1" x14ac:dyDescent="0.2">
      <c r="A53" s="1239"/>
      <c r="B53" s="1264"/>
      <c r="C53" s="1265"/>
      <c r="D53" s="715"/>
      <c r="E53" s="714"/>
      <c r="F53" s="714"/>
      <c r="G53" s="714"/>
      <c r="H53" s="714"/>
      <c r="I53" s="714"/>
      <c r="J53" s="713"/>
      <c r="L53" s="679" t="s">
        <v>381</v>
      </c>
    </row>
    <row r="54" spans="1:12" ht="9.75" customHeight="1" x14ac:dyDescent="0.2">
      <c r="A54" s="1258"/>
      <c r="B54" s="1266"/>
      <c r="C54" s="1267"/>
      <c r="D54" s="725"/>
      <c r="E54" s="724"/>
      <c r="F54" s="724"/>
      <c r="G54" s="724"/>
      <c r="H54" s="724" t="s">
        <v>382</v>
      </c>
      <c r="I54" s="724"/>
      <c r="J54" s="723"/>
    </row>
    <row r="55" spans="1:12" ht="9.75" customHeight="1" x14ac:dyDescent="0.2">
      <c r="A55" s="1238" t="s">
        <v>383</v>
      </c>
      <c r="B55" s="1217">
        <v>8</v>
      </c>
      <c r="C55" s="1218"/>
      <c r="D55" s="722"/>
      <c r="E55" s="721"/>
      <c r="F55" s="721"/>
      <c r="G55" s="721"/>
      <c r="H55" s="721"/>
      <c r="I55" s="721"/>
      <c r="J55" s="720"/>
    </row>
    <row r="56" spans="1:12" ht="9.75" customHeight="1" x14ac:dyDescent="0.2">
      <c r="A56" s="1239"/>
      <c r="B56" s="1219"/>
      <c r="C56" s="1220"/>
      <c r="D56" s="719"/>
      <c r="E56" s="717"/>
      <c r="F56" s="717"/>
      <c r="G56" s="717"/>
      <c r="H56" s="717"/>
      <c r="I56" s="717"/>
      <c r="J56" s="716"/>
    </row>
    <row r="57" spans="1:12" ht="9.75" customHeight="1" x14ac:dyDescent="0.2">
      <c r="A57" s="1239"/>
      <c r="B57" s="1219"/>
      <c r="C57" s="1220"/>
      <c r="D57" s="719"/>
      <c r="E57" s="717"/>
      <c r="F57" s="717"/>
      <c r="G57" s="717"/>
      <c r="H57" s="717"/>
      <c r="I57" s="717"/>
      <c r="J57" s="716"/>
    </row>
    <row r="58" spans="1:12" ht="9.75" customHeight="1" x14ac:dyDescent="0.2">
      <c r="A58" s="1239"/>
      <c r="B58" s="1219"/>
      <c r="C58" s="1220"/>
      <c r="D58" s="719" t="s">
        <v>384</v>
      </c>
      <c r="E58" s="717" t="s">
        <v>354</v>
      </c>
      <c r="F58" s="696" t="s">
        <v>95</v>
      </c>
      <c r="G58" s="696" t="s">
        <v>385</v>
      </c>
      <c r="H58" s="717">
        <v>2</v>
      </c>
      <c r="I58" s="717">
        <v>2</v>
      </c>
      <c r="J58" s="716">
        <v>10</v>
      </c>
      <c r="K58" s="698" t="s">
        <v>484</v>
      </c>
    </row>
    <row r="59" spans="1:12" ht="9.75" customHeight="1" x14ac:dyDescent="0.2">
      <c r="A59" s="1239"/>
      <c r="B59" s="1219"/>
      <c r="C59" s="1220"/>
      <c r="D59" s="718" t="s">
        <v>386</v>
      </c>
      <c r="E59" s="717"/>
      <c r="F59" s="717"/>
      <c r="G59" s="709" t="s">
        <v>376</v>
      </c>
      <c r="H59" s="717">
        <v>10</v>
      </c>
      <c r="I59" s="717">
        <v>10</v>
      </c>
      <c r="J59" s="716">
        <v>10</v>
      </c>
    </row>
    <row r="60" spans="1:12" ht="9.75" customHeight="1" x14ac:dyDescent="0.2">
      <c r="A60" s="1239"/>
      <c r="B60" s="1219"/>
      <c r="C60" s="1220"/>
      <c r="D60" s="715"/>
      <c r="E60" s="714"/>
      <c r="F60" s="714"/>
      <c r="G60" s="714"/>
      <c r="H60" s="714" t="s">
        <v>387</v>
      </c>
      <c r="I60" s="714"/>
      <c r="J60" s="713"/>
    </row>
    <row r="61" spans="1:12" ht="9.75" customHeight="1" x14ac:dyDescent="0.2">
      <c r="A61" s="1239"/>
      <c r="B61" s="1219"/>
      <c r="C61" s="1220"/>
      <c r="D61" s="715"/>
      <c r="E61" s="714"/>
      <c r="F61" s="714"/>
      <c r="G61" s="714"/>
      <c r="H61" s="714"/>
      <c r="I61" s="714"/>
      <c r="J61" s="713"/>
    </row>
    <row r="62" spans="1:12" ht="9.75" customHeight="1" x14ac:dyDescent="0.2">
      <c r="A62" s="1258"/>
      <c r="B62" s="1221"/>
      <c r="C62" s="1222"/>
      <c r="D62" s="712"/>
      <c r="E62" s="711"/>
      <c r="F62" s="711"/>
      <c r="G62" s="711"/>
      <c r="H62" s="711"/>
      <c r="I62" s="711"/>
      <c r="J62" s="710"/>
    </row>
    <row r="63" spans="1:12" ht="11.25" customHeight="1" x14ac:dyDescent="0.2">
      <c r="A63" s="1214" t="s">
        <v>388</v>
      </c>
      <c r="B63" s="1217">
        <v>15</v>
      </c>
      <c r="C63" s="1218"/>
      <c r="D63" s="701"/>
      <c r="E63" s="700"/>
      <c r="F63" s="700"/>
      <c r="G63" s="700"/>
      <c r="H63" s="700"/>
      <c r="I63" s="700"/>
      <c r="J63" s="699"/>
    </row>
    <row r="64" spans="1:12" ht="11.25" customHeight="1" x14ac:dyDescent="0.2">
      <c r="A64" s="1215"/>
      <c r="B64" s="1219"/>
      <c r="C64" s="1220"/>
      <c r="D64" s="697" t="s">
        <v>389</v>
      </c>
      <c r="E64" s="696" t="s">
        <v>354</v>
      </c>
      <c r="F64" s="696"/>
      <c r="G64" s="709" t="s">
        <v>376</v>
      </c>
      <c r="H64" s="696"/>
      <c r="I64" s="696">
        <v>10</v>
      </c>
      <c r="J64" s="695">
        <v>10</v>
      </c>
      <c r="K64" s="698" t="s">
        <v>484</v>
      </c>
    </row>
    <row r="65" spans="1:11" ht="11.25" customHeight="1" x14ac:dyDescent="0.2">
      <c r="A65" s="1215"/>
      <c r="B65" s="1219"/>
      <c r="C65" s="1220"/>
      <c r="D65" s="697" t="s">
        <v>390</v>
      </c>
      <c r="E65" s="696" t="s">
        <v>354</v>
      </c>
      <c r="F65" s="696"/>
      <c r="G65" s="709" t="s">
        <v>376</v>
      </c>
      <c r="H65" s="696"/>
      <c r="I65" s="696">
        <v>1</v>
      </c>
      <c r="J65" s="695">
        <v>200</v>
      </c>
    </row>
    <row r="66" spans="1:11" ht="11.25" customHeight="1" x14ac:dyDescent="0.2">
      <c r="A66" s="1216"/>
      <c r="B66" s="1221"/>
      <c r="C66" s="1222"/>
      <c r="D66" s="694"/>
      <c r="E66" s="693"/>
      <c r="F66" s="693"/>
      <c r="G66" s="693"/>
      <c r="H66" s="693"/>
      <c r="I66" s="693"/>
      <c r="J66" s="692"/>
    </row>
    <row r="67" spans="1:11" ht="27" customHeight="1" x14ac:dyDescent="0.2">
      <c r="A67" s="1238"/>
      <c r="B67" s="1223" t="s">
        <v>355</v>
      </c>
      <c r="C67" s="1224"/>
      <c r="D67" s="1225" t="s">
        <v>356</v>
      </c>
      <c r="E67" s="1225" t="s">
        <v>357</v>
      </c>
      <c r="F67" s="1225" t="s">
        <v>358</v>
      </c>
      <c r="G67" s="1225" t="s">
        <v>359</v>
      </c>
      <c r="H67" s="1225" t="s">
        <v>360</v>
      </c>
      <c r="I67" s="1225" t="s">
        <v>361</v>
      </c>
      <c r="J67" s="1255" t="s">
        <v>362</v>
      </c>
    </row>
    <row r="68" spans="1:11" ht="24" customHeight="1" x14ac:dyDescent="0.2">
      <c r="A68" s="1239"/>
      <c r="B68" s="1260" t="s">
        <v>14</v>
      </c>
      <c r="C68" s="1261"/>
      <c r="D68" s="1226"/>
      <c r="E68" s="1257"/>
      <c r="F68" s="1226"/>
      <c r="G68" s="1226"/>
      <c r="H68" s="1226"/>
      <c r="I68" s="1226"/>
      <c r="J68" s="1256"/>
    </row>
    <row r="69" spans="1:11" ht="9.75" customHeight="1" x14ac:dyDescent="0.2">
      <c r="A69" s="1238" t="s">
        <v>391</v>
      </c>
      <c r="B69" s="1217">
        <v>5</v>
      </c>
      <c r="C69" s="1218"/>
      <c r="D69" s="701"/>
      <c r="E69" s="700"/>
      <c r="F69" s="700"/>
      <c r="G69" s="700"/>
      <c r="H69" s="700"/>
      <c r="I69" s="700"/>
      <c r="J69" s="699"/>
    </row>
    <row r="70" spans="1:11" ht="9.75" customHeight="1" x14ac:dyDescent="0.2">
      <c r="A70" s="1239"/>
      <c r="B70" s="1219"/>
      <c r="C70" s="1220"/>
      <c r="D70" s="697" t="s">
        <v>108</v>
      </c>
      <c r="E70" s="696" t="s">
        <v>354</v>
      </c>
      <c r="F70" s="696" t="s">
        <v>95</v>
      </c>
      <c r="G70" s="696" t="s">
        <v>385</v>
      </c>
      <c r="H70" s="696">
        <v>8</v>
      </c>
      <c r="I70" s="696">
        <v>2</v>
      </c>
      <c r="J70" s="696">
        <v>10</v>
      </c>
      <c r="K70" s="698" t="s">
        <v>484</v>
      </c>
    </row>
    <row r="71" spans="1:11" ht="9.75" customHeight="1" x14ac:dyDescent="0.2">
      <c r="A71" s="1239"/>
      <c r="B71" s="1219"/>
      <c r="C71" s="1220"/>
      <c r="D71" s="704" t="s">
        <v>487</v>
      </c>
      <c r="E71" s="703" t="s">
        <v>354</v>
      </c>
      <c r="F71" s="703" t="s">
        <v>95</v>
      </c>
      <c r="G71" s="696" t="s">
        <v>385</v>
      </c>
      <c r="H71" s="703">
        <v>8</v>
      </c>
      <c r="I71" s="703">
        <v>2</v>
      </c>
      <c r="J71" s="703">
        <v>10</v>
      </c>
    </row>
    <row r="72" spans="1:11" ht="9.75" customHeight="1" x14ac:dyDescent="0.2">
      <c r="A72" s="1259"/>
      <c r="B72" s="1219"/>
      <c r="C72" s="1220"/>
      <c r="D72" s="708" t="s">
        <v>392</v>
      </c>
      <c r="E72" s="703" t="s">
        <v>354</v>
      </c>
      <c r="F72" s="703" t="s">
        <v>95</v>
      </c>
      <c r="G72" s="696" t="s">
        <v>385</v>
      </c>
      <c r="H72" s="703">
        <v>2</v>
      </c>
      <c r="I72" s="703">
        <v>2</v>
      </c>
      <c r="J72" s="703">
        <v>10</v>
      </c>
    </row>
    <row r="73" spans="1:11" ht="9.75" customHeight="1" x14ac:dyDescent="0.2">
      <c r="A73" s="1259"/>
      <c r="B73" s="1219"/>
      <c r="C73" s="1220"/>
      <c r="D73" s="697" t="s">
        <v>109</v>
      </c>
      <c r="E73" s="696" t="s">
        <v>354</v>
      </c>
      <c r="F73" s="696" t="s">
        <v>95</v>
      </c>
      <c r="G73" s="696" t="s">
        <v>385</v>
      </c>
      <c r="H73" s="696">
        <v>2</v>
      </c>
      <c r="I73" s="696">
        <v>2</v>
      </c>
      <c r="J73" s="703">
        <v>10</v>
      </c>
    </row>
    <row r="74" spans="1:11" ht="9.75" customHeight="1" x14ac:dyDescent="0.2">
      <c r="A74" s="1259"/>
      <c r="B74" s="1219"/>
      <c r="C74" s="1220"/>
      <c r="D74" s="697" t="s">
        <v>393</v>
      </c>
      <c r="E74" s="696" t="s">
        <v>354</v>
      </c>
      <c r="F74" s="696" t="s">
        <v>95</v>
      </c>
      <c r="G74" s="696" t="s">
        <v>385</v>
      </c>
      <c r="H74" s="696">
        <v>2</v>
      </c>
      <c r="I74" s="696">
        <v>2</v>
      </c>
      <c r="J74" s="696">
        <v>10</v>
      </c>
    </row>
    <row r="75" spans="1:11" ht="9.75" customHeight="1" x14ac:dyDescent="0.2">
      <c r="A75" s="1259"/>
      <c r="B75" s="1219"/>
      <c r="C75" s="1220"/>
      <c r="D75" s="697" t="s">
        <v>112</v>
      </c>
      <c r="E75" s="696" t="s">
        <v>354</v>
      </c>
      <c r="F75" s="696" t="s">
        <v>95</v>
      </c>
      <c r="G75" s="696" t="s">
        <v>385</v>
      </c>
      <c r="H75" s="696">
        <v>2</v>
      </c>
      <c r="I75" s="696">
        <v>2</v>
      </c>
      <c r="J75" s="696">
        <v>10</v>
      </c>
    </row>
    <row r="76" spans="1:11" ht="9.75" customHeight="1" x14ac:dyDescent="0.2">
      <c r="A76" s="1259"/>
      <c r="B76" s="1219"/>
      <c r="C76" s="1220"/>
      <c r="D76" s="697" t="s">
        <v>113</v>
      </c>
      <c r="E76" s="696" t="s">
        <v>354</v>
      </c>
      <c r="F76" s="696" t="s">
        <v>95</v>
      </c>
      <c r="G76" s="696" t="s">
        <v>385</v>
      </c>
      <c r="H76" s="696">
        <v>2</v>
      </c>
      <c r="I76" s="696">
        <v>2</v>
      </c>
      <c r="J76" s="696">
        <v>10</v>
      </c>
    </row>
    <row r="77" spans="1:11" ht="9.75" customHeight="1" x14ac:dyDescent="0.2">
      <c r="A77" s="1259"/>
      <c r="B77" s="1219"/>
      <c r="C77" s="1220"/>
      <c r="D77" s="697" t="s">
        <v>114</v>
      </c>
      <c r="E77" s="696" t="s">
        <v>354</v>
      </c>
      <c r="F77" s="696" t="s">
        <v>95</v>
      </c>
      <c r="G77" s="696" t="s">
        <v>385</v>
      </c>
      <c r="H77" s="696">
        <v>2</v>
      </c>
      <c r="I77" s="696">
        <v>2</v>
      </c>
      <c r="J77" s="696">
        <v>10</v>
      </c>
    </row>
    <row r="78" spans="1:11" ht="9.75" customHeight="1" x14ac:dyDescent="0.2">
      <c r="A78" s="1259"/>
      <c r="B78" s="1219"/>
      <c r="C78" s="1220"/>
      <c r="D78" s="697" t="s">
        <v>394</v>
      </c>
      <c r="E78" s="696" t="s">
        <v>354</v>
      </c>
      <c r="F78" s="696" t="s">
        <v>95</v>
      </c>
      <c r="G78" s="696" t="s">
        <v>385</v>
      </c>
      <c r="H78" s="696">
        <v>2</v>
      </c>
      <c r="I78" s="696">
        <v>2</v>
      </c>
      <c r="J78" s="696">
        <v>10</v>
      </c>
    </row>
    <row r="79" spans="1:11" ht="9.75" customHeight="1" x14ac:dyDescent="0.2">
      <c r="A79" s="1259"/>
      <c r="B79" s="1219"/>
      <c r="C79" s="1220"/>
      <c r="D79" s="697" t="s">
        <v>486</v>
      </c>
      <c r="E79" s="696" t="s">
        <v>354</v>
      </c>
      <c r="F79" s="696" t="s">
        <v>95</v>
      </c>
      <c r="G79" s="696" t="s">
        <v>385</v>
      </c>
      <c r="H79" s="696">
        <v>2</v>
      </c>
      <c r="I79" s="696">
        <v>2</v>
      </c>
      <c r="J79" s="696">
        <v>10</v>
      </c>
    </row>
    <row r="80" spans="1:11" ht="9.75" customHeight="1" x14ac:dyDescent="0.2">
      <c r="A80" s="1259"/>
      <c r="B80" s="1219"/>
      <c r="C80" s="1220"/>
      <c r="D80" s="697" t="s">
        <v>395</v>
      </c>
      <c r="E80" s="696" t="s">
        <v>354</v>
      </c>
      <c r="F80" s="696" t="s">
        <v>95</v>
      </c>
      <c r="G80" s="696" t="s">
        <v>385</v>
      </c>
      <c r="H80" s="696">
        <v>2</v>
      </c>
      <c r="I80" s="696">
        <v>2</v>
      </c>
      <c r="J80" s="696">
        <v>10</v>
      </c>
    </row>
    <row r="81" spans="1:10" ht="9.75" customHeight="1" x14ac:dyDescent="0.2">
      <c r="A81" s="1259"/>
      <c r="B81" s="1219"/>
      <c r="C81" s="1220"/>
      <c r="D81" s="697" t="s">
        <v>118</v>
      </c>
      <c r="E81" s="696" t="s">
        <v>354</v>
      </c>
      <c r="F81" s="696" t="s">
        <v>95</v>
      </c>
      <c r="G81" s="696" t="s">
        <v>385</v>
      </c>
      <c r="H81" s="696">
        <v>2</v>
      </c>
      <c r="I81" s="696">
        <v>2</v>
      </c>
      <c r="J81" s="696">
        <v>10</v>
      </c>
    </row>
    <row r="82" spans="1:10" ht="9.75" customHeight="1" x14ac:dyDescent="0.2">
      <c r="A82" s="1259"/>
      <c r="B82" s="1219"/>
      <c r="C82" s="1220"/>
      <c r="D82" s="697" t="s">
        <v>119</v>
      </c>
      <c r="E82" s="696" t="s">
        <v>354</v>
      </c>
      <c r="F82" s="696" t="s">
        <v>95</v>
      </c>
      <c r="G82" s="696" t="s">
        <v>385</v>
      </c>
      <c r="H82" s="696">
        <v>8</v>
      </c>
      <c r="I82" s="696">
        <v>1</v>
      </c>
      <c r="J82" s="696">
        <v>8</v>
      </c>
    </row>
    <row r="83" spans="1:10" ht="9.75" customHeight="1" x14ac:dyDescent="0.2">
      <c r="A83" s="1259"/>
      <c r="B83" s="1219"/>
      <c r="C83" s="1220"/>
      <c r="D83" s="697" t="s">
        <v>120</v>
      </c>
      <c r="E83" s="696" t="s">
        <v>354</v>
      </c>
      <c r="F83" s="696" t="s">
        <v>95</v>
      </c>
      <c r="G83" s="696" t="s">
        <v>385</v>
      </c>
      <c r="H83" s="696">
        <v>8</v>
      </c>
      <c r="I83" s="696">
        <v>1</v>
      </c>
      <c r="J83" s="696">
        <v>8</v>
      </c>
    </row>
    <row r="84" spans="1:10" ht="9.75" customHeight="1" x14ac:dyDescent="0.2">
      <c r="A84" s="1239"/>
      <c r="B84" s="1219"/>
      <c r="C84" s="1220"/>
      <c r="D84" s="697" t="s">
        <v>121</v>
      </c>
      <c r="E84" s="696" t="s">
        <v>354</v>
      </c>
      <c r="F84" s="696" t="s">
        <v>95</v>
      </c>
      <c r="G84" s="696" t="s">
        <v>385</v>
      </c>
      <c r="H84" s="696">
        <v>8</v>
      </c>
      <c r="I84" s="696">
        <v>1</v>
      </c>
      <c r="J84" s="696">
        <v>8</v>
      </c>
    </row>
    <row r="85" spans="1:10" ht="9.75" customHeight="1" x14ac:dyDescent="0.2">
      <c r="A85" s="1239"/>
      <c r="B85" s="1219"/>
      <c r="C85" s="1220"/>
      <c r="D85" s="697" t="s">
        <v>122</v>
      </c>
      <c r="E85" s="696" t="s">
        <v>354</v>
      </c>
      <c r="F85" s="696" t="s">
        <v>95</v>
      </c>
      <c r="G85" s="696" t="s">
        <v>385</v>
      </c>
      <c r="H85" s="696">
        <v>10</v>
      </c>
      <c r="I85" s="696">
        <v>1</v>
      </c>
      <c r="J85" s="696">
        <v>10</v>
      </c>
    </row>
    <row r="86" spans="1:10" ht="9.75" customHeight="1" x14ac:dyDescent="0.2">
      <c r="A86" s="1239"/>
      <c r="B86" s="1219"/>
      <c r="C86" s="1220"/>
      <c r="D86" s="697" t="s">
        <v>124</v>
      </c>
      <c r="E86" s="696" t="s">
        <v>354</v>
      </c>
      <c r="F86" s="696" t="s">
        <v>95</v>
      </c>
      <c r="G86" s="696" t="s">
        <v>385</v>
      </c>
      <c r="H86" s="696">
        <v>10</v>
      </c>
      <c r="I86" s="696">
        <v>1</v>
      </c>
      <c r="J86" s="696">
        <v>10</v>
      </c>
    </row>
    <row r="87" spans="1:10" ht="9.75" customHeight="1" x14ac:dyDescent="0.2">
      <c r="A87" s="1239"/>
      <c r="B87" s="1219"/>
      <c r="C87" s="1220"/>
      <c r="D87" s="697" t="s">
        <v>125</v>
      </c>
      <c r="E87" s="696" t="s">
        <v>354</v>
      </c>
      <c r="F87" s="696" t="s">
        <v>95</v>
      </c>
      <c r="G87" s="696" t="s">
        <v>385</v>
      </c>
      <c r="H87" s="696">
        <v>8</v>
      </c>
      <c r="I87" s="696">
        <v>1</v>
      </c>
      <c r="J87" s="696">
        <v>8</v>
      </c>
    </row>
    <row r="88" spans="1:10" ht="9.75" customHeight="1" x14ac:dyDescent="0.2">
      <c r="A88" s="1239"/>
      <c r="B88" s="1219"/>
      <c r="C88" s="1220"/>
      <c r="D88" s="697"/>
      <c r="E88" s="696"/>
      <c r="F88" s="696"/>
      <c r="G88" s="696"/>
      <c r="H88" s="696"/>
      <c r="I88" s="696"/>
      <c r="J88" s="695"/>
    </row>
    <row r="89" spans="1:10" ht="9.75" customHeight="1" x14ac:dyDescent="0.2">
      <c r="A89" s="1239"/>
      <c r="B89" s="1219"/>
      <c r="C89" s="1220"/>
      <c r="D89" s="697"/>
      <c r="E89" s="696"/>
      <c r="F89" s="696"/>
      <c r="G89" s="696"/>
      <c r="H89" s="696"/>
      <c r="I89" s="696"/>
      <c r="J89" s="695"/>
    </row>
    <row r="90" spans="1:10" ht="9.75" customHeight="1" x14ac:dyDescent="0.2">
      <c r="A90" s="1239"/>
      <c r="B90" s="1219"/>
      <c r="C90" s="1220"/>
      <c r="D90" s="697"/>
      <c r="E90" s="696"/>
      <c r="F90" s="696"/>
      <c r="G90" s="696"/>
      <c r="H90" s="696"/>
      <c r="I90" s="696"/>
      <c r="J90" s="695"/>
    </row>
    <row r="91" spans="1:10" ht="9.75" customHeight="1" x14ac:dyDescent="0.2">
      <c r="A91" s="1239"/>
      <c r="B91" s="1219"/>
      <c r="C91" s="1220"/>
      <c r="D91" s="707"/>
      <c r="E91" s="706"/>
      <c r="F91" s="706"/>
      <c r="G91" s="706"/>
      <c r="H91" s="706"/>
      <c r="I91" s="706"/>
      <c r="J91" s="705"/>
    </row>
    <row r="92" spans="1:10" ht="9.75" customHeight="1" x14ac:dyDescent="0.2">
      <c r="A92" s="1258"/>
      <c r="B92" s="1221"/>
      <c r="C92" s="1222"/>
      <c r="D92" s="694"/>
      <c r="E92" s="693"/>
      <c r="F92" s="693"/>
      <c r="G92" s="693"/>
      <c r="H92" s="693"/>
      <c r="I92" s="693"/>
      <c r="J92" s="692"/>
    </row>
    <row r="93" spans="1:10" ht="9.75" customHeight="1" x14ac:dyDescent="0.2">
      <c r="A93" s="1238" t="s">
        <v>396</v>
      </c>
      <c r="B93" s="1217">
        <v>21</v>
      </c>
      <c r="C93" s="1218"/>
      <c r="D93" s="701"/>
      <c r="E93" s="700"/>
      <c r="F93" s="700"/>
      <c r="G93" s="700"/>
      <c r="H93" s="700"/>
      <c r="I93" s="700"/>
      <c r="J93" s="699"/>
    </row>
    <row r="94" spans="1:10" ht="9.75" customHeight="1" x14ac:dyDescent="0.2">
      <c r="A94" s="1239"/>
      <c r="B94" s="1219"/>
      <c r="C94" s="1220"/>
      <c r="D94" s="697"/>
      <c r="E94" s="696"/>
      <c r="F94" s="696"/>
      <c r="G94" s="696"/>
      <c r="H94" s="696"/>
      <c r="I94" s="696"/>
      <c r="J94" s="695"/>
    </row>
    <row r="95" spans="1:10" ht="9.75" customHeight="1" x14ac:dyDescent="0.2">
      <c r="A95" s="1239"/>
      <c r="B95" s="1219"/>
      <c r="C95" s="1220"/>
      <c r="D95" s="697"/>
      <c r="E95" s="696"/>
      <c r="F95" s="696"/>
      <c r="G95" s="696"/>
      <c r="H95" s="696"/>
      <c r="I95" s="696"/>
      <c r="J95" s="695"/>
    </row>
    <row r="96" spans="1:10" ht="9.75" customHeight="1" x14ac:dyDescent="0.2">
      <c r="A96" s="1239"/>
      <c r="B96" s="1219"/>
      <c r="C96" s="1220"/>
      <c r="D96" s="697"/>
      <c r="E96" s="696"/>
      <c r="F96" s="696"/>
      <c r="G96" s="696"/>
      <c r="H96" s="696"/>
      <c r="I96" s="696"/>
      <c r="J96" s="695"/>
    </row>
    <row r="97" spans="1:11" ht="9.75" customHeight="1" x14ac:dyDescent="0.2">
      <c r="A97" s="1239"/>
      <c r="B97" s="1219"/>
      <c r="C97" s="1220"/>
      <c r="D97" s="697"/>
      <c r="E97" s="696"/>
      <c r="F97" s="696"/>
      <c r="G97" s="696"/>
      <c r="H97" s="696"/>
      <c r="I97" s="696"/>
      <c r="J97" s="695"/>
    </row>
    <row r="98" spans="1:11" ht="9.75" customHeight="1" x14ac:dyDescent="0.2">
      <c r="A98" s="1239"/>
      <c r="B98" s="1219"/>
      <c r="C98" s="1220"/>
      <c r="D98" s="697"/>
      <c r="E98" s="696"/>
      <c r="F98" s="696"/>
      <c r="G98" s="696"/>
      <c r="H98" s="696"/>
      <c r="I98" s="696"/>
      <c r="J98" s="695"/>
    </row>
    <row r="99" spans="1:11" ht="9.75" customHeight="1" x14ac:dyDescent="0.2">
      <c r="A99" s="1239"/>
      <c r="B99" s="1219"/>
      <c r="C99" s="1220"/>
      <c r="D99" s="697"/>
      <c r="E99" s="696"/>
      <c r="F99" s="696"/>
      <c r="G99" s="696"/>
      <c r="H99" s="696"/>
      <c r="I99" s="696"/>
      <c r="J99" s="695"/>
    </row>
    <row r="100" spans="1:11" ht="9.75" customHeight="1" x14ac:dyDescent="0.2">
      <c r="A100" s="1239"/>
      <c r="B100" s="1219"/>
      <c r="C100" s="1220"/>
      <c r="D100" s="697"/>
      <c r="E100" s="696"/>
      <c r="F100" s="696"/>
      <c r="G100" s="696"/>
      <c r="H100" s="696"/>
      <c r="I100" s="696"/>
      <c r="J100" s="695"/>
    </row>
    <row r="101" spans="1:11" ht="9.75" customHeight="1" x14ac:dyDescent="0.2">
      <c r="A101" s="1239"/>
      <c r="B101" s="1219"/>
      <c r="C101" s="1220"/>
      <c r="D101" s="697" t="s">
        <v>485</v>
      </c>
      <c r="E101" s="696" t="s">
        <v>354</v>
      </c>
      <c r="F101" s="696" t="s">
        <v>397</v>
      </c>
      <c r="G101" s="696" t="s">
        <v>371</v>
      </c>
      <c r="H101" s="696">
        <v>10</v>
      </c>
      <c r="I101" s="696">
        <v>1</v>
      </c>
      <c r="J101" s="695">
        <v>100</v>
      </c>
      <c r="K101" s="698" t="s">
        <v>484</v>
      </c>
    </row>
    <row r="102" spans="1:11" ht="9.75" customHeight="1" x14ac:dyDescent="0.2">
      <c r="A102" s="1239"/>
      <c r="B102" s="1219"/>
      <c r="C102" s="1220"/>
      <c r="D102" s="697"/>
      <c r="E102" s="696"/>
      <c r="F102" s="696"/>
      <c r="G102" s="696"/>
      <c r="H102" s="696"/>
      <c r="I102" s="696"/>
      <c r="J102" s="695"/>
    </row>
    <row r="103" spans="1:11" ht="9.75" customHeight="1" x14ac:dyDescent="0.2">
      <c r="A103" s="1239"/>
      <c r="B103" s="1219"/>
      <c r="C103" s="1220"/>
      <c r="D103" s="697"/>
      <c r="E103" s="696"/>
      <c r="F103" s="696"/>
      <c r="G103" s="696"/>
      <c r="H103" s="696"/>
      <c r="I103" s="696"/>
      <c r="J103" s="695"/>
    </row>
    <row r="104" spans="1:11" ht="9.75" customHeight="1" x14ac:dyDescent="0.2">
      <c r="A104" s="1239"/>
      <c r="B104" s="1219"/>
      <c r="C104" s="1220"/>
      <c r="D104" s="697"/>
      <c r="E104" s="696"/>
      <c r="F104" s="696"/>
      <c r="G104" s="696"/>
      <c r="H104" s="696"/>
      <c r="I104" s="696"/>
      <c r="J104" s="695"/>
    </row>
    <row r="105" spans="1:11" ht="9.75" customHeight="1" x14ac:dyDescent="0.2">
      <c r="A105" s="1239"/>
      <c r="B105" s="1219"/>
      <c r="C105" s="1220"/>
      <c r="D105" s="697"/>
      <c r="E105" s="696"/>
      <c r="F105" s="696"/>
      <c r="G105" s="696"/>
      <c r="H105" s="696"/>
      <c r="I105" s="696"/>
      <c r="J105" s="695"/>
    </row>
    <row r="106" spans="1:11" ht="9.75" customHeight="1" x14ac:dyDescent="0.2">
      <c r="A106" s="1239"/>
      <c r="B106" s="1219"/>
      <c r="C106" s="1220"/>
      <c r="D106" s="697"/>
      <c r="E106" s="696"/>
      <c r="F106" s="696"/>
      <c r="G106" s="696"/>
      <c r="H106" s="696"/>
      <c r="I106" s="696"/>
      <c r="J106" s="695"/>
    </row>
    <row r="107" spans="1:11" ht="9.75" customHeight="1" x14ac:dyDescent="0.2">
      <c r="A107" s="1239"/>
      <c r="B107" s="1219"/>
      <c r="C107" s="1220"/>
      <c r="D107" s="697"/>
      <c r="E107" s="696"/>
      <c r="F107" s="696"/>
      <c r="G107" s="696"/>
      <c r="H107" s="696"/>
      <c r="I107" s="696"/>
      <c r="J107" s="695"/>
    </row>
    <row r="108" spans="1:11" ht="9.75" customHeight="1" x14ac:dyDescent="0.2">
      <c r="A108" s="1239"/>
      <c r="B108" s="1219"/>
      <c r="C108" s="1220"/>
      <c r="D108" s="697"/>
      <c r="E108" s="696"/>
      <c r="F108" s="696"/>
      <c r="G108" s="696"/>
      <c r="H108" s="696"/>
      <c r="I108" s="696"/>
      <c r="J108" s="695"/>
    </row>
    <row r="109" spans="1:11" ht="9.75" customHeight="1" x14ac:dyDescent="0.2">
      <c r="A109" s="1239"/>
      <c r="B109" s="1219"/>
      <c r="C109" s="1220"/>
      <c r="D109" s="697"/>
      <c r="E109" s="696"/>
      <c r="F109" s="696"/>
      <c r="G109" s="696"/>
      <c r="H109" s="696"/>
      <c r="I109" s="696"/>
      <c r="J109" s="695"/>
    </row>
    <row r="110" spans="1:11" ht="9.75" customHeight="1" x14ac:dyDescent="0.2">
      <c r="A110" s="1258"/>
      <c r="B110" s="1221"/>
      <c r="C110" s="1222"/>
      <c r="D110" s="704"/>
      <c r="E110" s="703"/>
      <c r="F110" s="703"/>
      <c r="G110" s="703"/>
      <c r="H110" s="703"/>
      <c r="I110" s="703"/>
      <c r="J110" s="702"/>
    </row>
    <row r="111" spans="1:11" ht="9.75" customHeight="1" x14ac:dyDescent="0.2">
      <c r="A111" s="1238" t="s">
        <v>398</v>
      </c>
      <c r="B111" s="1217">
        <v>20</v>
      </c>
      <c r="C111" s="1218"/>
      <c r="D111" s="701"/>
      <c r="E111" s="700"/>
      <c r="F111" s="700"/>
      <c r="G111" s="700"/>
      <c r="H111" s="700"/>
      <c r="I111" s="700"/>
      <c r="J111" s="699"/>
    </row>
    <row r="112" spans="1:11" ht="9.75" customHeight="1" x14ac:dyDescent="0.2">
      <c r="A112" s="1239"/>
      <c r="B112" s="1219"/>
      <c r="C112" s="1220"/>
      <c r="D112" s="697" t="s">
        <v>157</v>
      </c>
      <c r="E112" s="696" t="s">
        <v>354</v>
      </c>
      <c r="F112" s="696"/>
      <c r="G112" s="696" t="s">
        <v>132</v>
      </c>
      <c r="H112" s="696"/>
      <c r="I112" s="696">
        <v>60</v>
      </c>
      <c r="J112" s="695">
        <v>60</v>
      </c>
      <c r="K112" s="698" t="s">
        <v>484</v>
      </c>
    </row>
    <row r="113" spans="1:11" ht="9.75" customHeight="1" x14ac:dyDescent="0.2">
      <c r="A113" s="1239"/>
      <c r="B113" s="1219"/>
      <c r="C113" s="1220"/>
      <c r="D113" s="697" t="s">
        <v>158</v>
      </c>
      <c r="E113" s="696" t="s">
        <v>354</v>
      </c>
      <c r="F113" s="696"/>
      <c r="G113" s="696" t="s">
        <v>132</v>
      </c>
      <c r="H113" s="696"/>
      <c r="I113" s="696">
        <v>20</v>
      </c>
      <c r="J113" s="695">
        <v>20</v>
      </c>
    </row>
    <row r="114" spans="1:11" ht="9.75" customHeight="1" x14ac:dyDescent="0.2">
      <c r="A114" s="1239"/>
      <c r="B114" s="1219"/>
      <c r="C114" s="1220"/>
      <c r="D114" s="697" t="s">
        <v>159</v>
      </c>
      <c r="E114" s="696" t="s">
        <v>354</v>
      </c>
      <c r="F114" s="696"/>
      <c r="G114" s="696" t="s">
        <v>132</v>
      </c>
      <c r="H114" s="696"/>
      <c r="I114" s="696">
        <v>30</v>
      </c>
      <c r="J114" s="695">
        <v>30</v>
      </c>
    </row>
    <row r="115" spans="1:11" ht="9.75" customHeight="1" x14ac:dyDescent="0.2">
      <c r="A115" s="1239"/>
      <c r="B115" s="1219"/>
      <c r="C115" s="1220"/>
      <c r="D115" s="697"/>
      <c r="E115" s="696"/>
      <c r="F115" s="696"/>
      <c r="G115" s="696"/>
      <c r="H115" s="696"/>
      <c r="I115" s="696"/>
      <c r="J115" s="695"/>
    </row>
    <row r="116" spans="1:11" ht="9.75" customHeight="1" x14ac:dyDescent="0.2">
      <c r="A116" s="1258"/>
      <c r="B116" s="1221"/>
      <c r="C116" s="1222"/>
      <c r="D116" s="694"/>
      <c r="E116" s="693"/>
      <c r="F116" s="693"/>
      <c r="G116" s="693"/>
      <c r="H116" s="693"/>
      <c r="I116" s="693"/>
      <c r="J116" s="692"/>
      <c r="K116" s="691"/>
    </row>
    <row r="117" spans="1:11" ht="12" thickBot="1" x14ac:dyDescent="0.25">
      <c r="A117" s="683"/>
      <c r="B117" s="690"/>
      <c r="C117" s="688"/>
      <c r="D117" s="683"/>
      <c r="E117" s="683"/>
      <c r="F117" s="683"/>
      <c r="G117" s="683"/>
      <c r="H117" s="683"/>
      <c r="I117" s="683"/>
      <c r="J117" s="683"/>
      <c r="K117" s="682"/>
    </row>
    <row r="118" spans="1:11" ht="12" thickBot="1" x14ac:dyDescent="0.25">
      <c r="A118" s="683" t="s">
        <v>399</v>
      </c>
      <c r="B118" s="690">
        <v>124</v>
      </c>
      <c r="C118" s="689"/>
      <c r="D118" s="683"/>
      <c r="E118" s="683"/>
      <c r="F118" s="683"/>
      <c r="G118" s="683"/>
      <c r="H118" s="683"/>
      <c r="I118" s="683"/>
      <c r="J118" s="683"/>
      <c r="K118" s="682"/>
    </row>
    <row r="119" spans="1:11" x14ac:dyDescent="0.2">
      <c r="A119" s="683"/>
      <c r="B119" s="683"/>
      <c r="C119" s="688"/>
      <c r="D119" s="683"/>
      <c r="E119" s="683"/>
      <c r="F119" s="683"/>
      <c r="G119" s="683"/>
      <c r="H119" s="683"/>
      <c r="I119" s="683"/>
      <c r="J119" s="683"/>
      <c r="K119" s="682"/>
    </row>
    <row r="120" spans="1:11" x14ac:dyDescent="0.2">
      <c r="A120" s="683"/>
      <c r="B120" s="683"/>
      <c r="C120" s="683"/>
      <c r="D120" s="683"/>
      <c r="E120" s="683"/>
      <c r="F120" s="683"/>
      <c r="G120" s="683"/>
      <c r="H120" s="683"/>
      <c r="I120" s="683"/>
      <c r="J120" s="683"/>
      <c r="K120" s="682"/>
    </row>
    <row r="121" spans="1:11" x14ac:dyDescent="0.2">
      <c r="A121" s="683"/>
      <c r="B121" s="684"/>
      <c r="C121" s="683"/>
      <c r="D121" s="683"/>
      <c r="E121" s="683"/>
      <c r="F121" s="683"/>
      <c r="G121" s="683"/>
      <c r="H121" s="683"/>
      <c r="I121" s="683"/>
      <c r="J121" s="683"/>
      <c r="K121" s="682"/>
    </row>
    <row r="122" spans="1:11" ht="11.25" customHeight="1" x14ac:dyDescent="0.2">
      <c r="A122" s="687"/>
      <c r="B122" s="687"/>
      <c r="C122" s="687"/>
      <c r="D122" s="687"/>
      <c r="E122" s="687"/>
      <c r="F122" s="687"/>
      <c r="G122" s="687"/>
      <c r="H122" s="687"/>
      <c r="I122" s="687"/>
      <c r="J122" s="687"/>
      <c r="K122" s="682"/>
    </row>
    <row r="123" spans="1:11" ht="11.25" customHeight="1" x14ac:dyDescent="0.2">
      <c r="A123" s="687"/>
      <c r="B123" s="687"/>
      <c r="C123" s="687"/>
      <c r="D123" s="687"/>
      <c r="E123" s="687"/>
      <c r="F123" s="687"/>
      <c r="G123" s="687"/>
      <c r="H123" s="687"/>
      <c r="I123" s="687"/>
      <c r="J123" s="687"/>
      <c r="K123" s="682"/>
    </row>
    <row r="124" spans="1:11" ht="11.25" customHeight="1" x14ac:dyDescent="0.2">
      <c r="A124" s="687"/>
      <c r="B124" s="687"/>
      <c r="C124" s="687"/>
      <c r="D124" s="687"/>
      <c r="E124" s="687"/>
      <c r="F124" s="687"/>
      <c r="G124" s="687"/>
      <c r="H124" s="687"/>
      <c r="I124" s="687"/>
      <c r="J124" s="687"/>
      <c r="K124" s="682"/>
    </row>
    <row r="125" spans="1:11" ht="11.25" customHeight="1" x14ac:dyDescent="0.2">
      <c r="A125" s="687"/>
      <c r="B125" s="687"/>
      <c r="C125" s="687"/>
      <c r="D125" s="687"/>
      <c r="E125" s="687"/>
      <c r="F125" s="687"/>
      <c r="G125" s="687"/>
      <c r="H125" s="687"/>
      <c r="I125" s="687"/>
      <c r="J125" s="687"/>
      <c r="K125" s="682"/>
    </row>
    <row r="126" spans="1:11" ht="11.25" customHeight="1" x14ac:dyDescent="0.2">
      <c r="A126" s="687"/>
      <c r="B126" s="687"/>
      <c r="C126" s="687"/>
      <c r="D126" s="687"/>
      <c r="E126" s="687"/>
      <c r="F126" s="687"/>
      <c r="G126" s="687"/>
      <c r="H126" s="687"/>
      <c r="I126" s="687"/>
      <c r="J126" s="687"/>
      <c r="K126" s="682"/>
    </row>
    <row r="127" spans="1:11" ht="11.25" customHeight="1" x14ac:dyDescent="0.2">
      <c r="A127" s="687"/>
      <c r="B127" s="687"/>
      <c r="C127" s="687"/>
      <c r="D127" s="687"/>
      <c r="E127" s="687"/>
      <c r="F127" s="687"/>
      <c r="G127" s="687"/>
      <c r="H127" s="687"/>
      <c r="I127" s="687"/>
      <c r="J127" s="687"/>
      <c r="K127" s="682"/>
    </row>
    <row r="128" spans="1:11" ht="11.25" customHeight="1" x14ac:dyDescent="0.2">
      <c r="A128" s="687"/>
      <c r="B128" s="687"/>
      <c r="C128" s="687"/>
      <c r="D128" s="687"/>
      <c r="E128" s="687"/>
      <c r="F128" s="687"/>
      <c r="G128" s="687"/>
      <c r="H128" s="687"/>
      <c r="I128" s="687"/>
      <c r="J128" s="687"/>
      <c r="K128" s="682"/>
    </row>
    <row r="129" spans="1:11" ht="11.25" customHeight="1" x14ac:dyDescent="0.2">
      <c r="A129" s="687"/>
      <c r="B129" s="687"/>
      <c r="C129" s="687"/>
      <c r="D129" s="687"/>
      <c r="E129" s="687"/>
      <c r="F129" s="687"/>
      <c r="G129" s="687"/>
      <c r="H129" s="687"/>
      <c r="I129" s="687"/>
      <c r="J129" s="687"/>
      <c r="K129" s="682"/>
    </row>
    <row r="130" spans="1:11" ht="11.25" customHeight="1" x14ac:dyDescent="0.2">
      <c r="A130" s="687"/>
      <c r="B130" s="687"/>
      <c r="C130" s="687"/>
      <c r="D130" s="687"/>
      <c r="E130" s="687"/>
      <c r="F130" s="687"/>
      <c r="G130" s="687"/>
      <c r="H130" s="687"/>
      <c r="I130" s="687"/>
      <c r="J130" s="687"/>
      <c r="K130" s="682"/>
    </row>
    <row r="131" spans="1:11" ht="11.25" customHeight="1" x14ac:dyDescent="0.2">
      <c r="A131" s="687"/>
      <c r="B131" s="687"/>
      <c r="C131" s="687"/>
      <c r="D131" s="687"/>
      <c r="E131" s="687"/>
      <c r="F131" s="687"/>
      <c r="G131" s="687"/>
      <c r="H131" s="687"/>
      <c r="I131" s="687"/>
      <c r="J131" s="687"/>
      <c r="K131" s="682"/>
    </row>
    <row r="132" spans="1:11" ht="11.25" customHeight="1" x14ac:dyDescent="0.2">
      <c r="A132" s="687"/>
      <c r="B132" s="687"/>
      <c r="C132" s="687"/>
      <c r="D132" s="687"/>
      <c r="E132" s="687"/>
      <c r="F132" s="687"/>
      <c r="G132" s="687"/>
      <c r="H132" s="687"/>
      <c r="I132" s="687"/>
      <c r="J132" s="687"/>
      <c r="K132" s="682"/>
    </row>
    <row r="133" spans="1:11" ht="11.25" customHeight="1" x14ac:dyDescent="0.2">
      <c r="A133" s="687"/>
      <c r="B133" s="687"/>
      <c r="C133" s="687"/>
      <c r="D133" s="687"/>
      <c r="E133" s="687"/>
      <c r="F133" s="687"/>
      <c r="G133" s="687"/>
      <c r="H133" s="687"/>
      <c r="I133" s="687"/>
      <c r="J133" s="687"/>
      <c r="K133" s="682"/>
    </row>
    <row r="134" spans="1:11" ht="11.25" customHeight="1" x14ac:dyDescent="0.2">
      <c r="A134" s="687"/>
      <c r="B134" s="687"/>
      <c r="C134" s="687"/>
      <c r="D134" s="687"/>
      <c r="E134" s="687"/>
      <c r="F134" s="687"/>
      <c r="G134" s="687"/>
      <c r="H134" s="687"/>
      <c r="I134" s="687"/>
      <c r="J134" s="687"/>
      <c r="K134" s="682"/>
    </row>
    <row r="135" spans="1:11" ht="11.25" customHeight="1" x14ac:dyDescent="0.2">
      <c r="A135" s="687"/>
      <c r="B135" s="687"/>
      <c r="C135" s="687"/>
      <c r="D135" s="687"/>
      <c r="E135" s="687"/>
      <c r="F135" s="687"/>
      <c r="G135" s="687"/>
      <c r="H135" s="687"/>
      <c r="I135" s="687"/>
      <c r="J135" s="687"/>
      <c r="K135" s="682"/>
    </row>
    <row r="136" spans="1:11" ht="11.25" customHeight="1" x14ac:dyDescent="0.2">
      <c r="A136" s="687"/>
      <c r="B136" s="687"/>
      <c r="C136" s="687"/>
      <c r="D136" s="687"/>
      <c r="E136" s="687"/>
      <c r="F136" s="687"/>
      <c r="G136" s="687"/>
      <c r="H136" s="687"/>
      <c r="I136" s="687"/>
      <c r="J136" s="687"/>
      <c r="K136" s="682"/>
    </row>
    <row r="137" spans="1:11" ht="11.25" customHeight="1" x14ac:dyDescent="0.2">
      <c r="A137" s="687"/>
      <c r="B137" s="687"/>
      <c r="C137" s="687"/>
      <c r="D137" s="687"/>
      <c r="E137" s="687"/>
      <c r="F137" s="687"/>
      <c r="G137" s="687"/>
      <c r="H137" s="687"/>
      <c r="I137" s="687"/>
      <c r="J137" s="687"/>
      <c r="K137" s="682"/>
    </row>
    <row r="138" spans="1:11" ht="11.25" customHeight="1" x14ac:dyDescent="0.2">
      <c r="A138" s="686"/>
      <c r="B138" s="686"/>
      <c r="C138" s="686"/>
      <c r="D138" s="686"/>
      <c r="E138" s="686"/>
      <c r="F138" s="686"/>
      <c r="G138" s="686"/>
      <c r="H138" s="686"/>
      <c r="I138" s="686"/>
      <c r="J138" s="686"/>
      <c r="K138" s="682"/>
    </row>
    <row r="139" spans="1:11" ht="11.25" customHeight="1" x14ac:dyDescent="0.2">
      <c r="A139" s="686"/>
      <c r="B139" s="686"/>
      <c r="C139" s="686"/>
      <c r="D139" s="686"/>
      <c r="E139" s="686"/>
      <c r="F139" s="686"/>
      <c r="G139" s="686"/>
      <c r="H139" s="686"/>
      <c r="I139" s="686"/>
      <c r="J139" s="686"/>
      <c r="K139" s="682"/>
    </row>
    <row r="140" spans="1:11" ht="11.25" customHeight="1" x14ac:dyDescent="0.2">
      <c r="A140" s="686"/>
      <c r="B140" s="686"/>
      <c r="C140" s="686"/>
      <c r="D140" s="686"/>
      <c r="E140" s="686"/>
      <c r="F140" s="686"/>
      <c r="G140" s="686"/>
      <c r="H140" s="686"/>
      <c r="I140" s="686"/>
      <c r="J140" s="686"/>
      <c r="K140" s="682"/>
    </row>
    <row r="141" spans="1:11" ht="11.25" customHeight="1" x14ac:dyDescent="0.2">
      <c r="A141" s="686"/>
      <c r="B141" s="686"/>
      <c r="C141" s="686"/>
      <c r="D141" s="686"/>
      <c r="E141" s="686"/>
      <c r="F141" s="686"/>
      <c r="G141" s="686"/>
      <c r="H141" s="686"/>
      <c r="I141" s="686"/>
      <c r="J141" s="686"/>
      <c r="K141" s="682"/>
    </row>
    <row r="142" spans="1:11" ht="11.25" customHeight="1" x14ac:dyDescent="0.2">
      <c r="A142" s="685"/>
      <c r="B142" s="685"/>
      <c r="C142" s="685"/>
      <c r="D142" s="685"/>
      <c r="E142" s="685"/>
      <c r="F142" s="685"/>
      <c r="G142" s="685"/>
      <c r="H142" s="685"/>
      <c r="I142" s="685"/>
      <c r="J142" s="685"/>
      <c r="K142" s="682"/>
    </row>
    <row r="143" spans="1:11" ht="11.25" customHeight="1" x14ac:dyDescent="0.2">
      <c r="A143" s="685"/>
      <c r="B143" s="685"/>
      <c r="C143" s="685"/>
      <c r="D143" s="685"/>
      <c r="E143" s="685"/>
      <c r="F143" s="685"/>
      <c r="G143" s="685"/>
      <c r="H143" s="685"/>
      <c r="I143" s="685"/>
      <c r="J143" s="685"/>
      <c r="K143" s="682"/>
    </row>
    <row r="144" spans="1:11" ht="11.25" customHeight="1" x14ac:dyDescent="0.2">
      <c r="A144" s="685"/>
      <c r="B144" s="685"/>
      <c r="C144" s="685"/>
      <c r="D144" s="685"/>
      <c r="E144" s="685"/>
      <c r="F144" s="685"/>
      <c r="G144" s="685"/>
      <c r="H144" s="685"/>
      <c r="I144" s="685"/>
      <c r="J144" s="685"/>
      <c r="K144" s="682"/>
    </row>
    <row r="145" spans="1:11" ht="11.25" customHeight="1" x14ac:dyDescent="0.2">
      <c r="A145" s="685"/>
      <c r="B145" s="685"/>
      <c r="C145" s="685"/>
      <c r="D145" s="685"/>
      <c r="E145" s="685"/>
      <c r="F145" s="685"/>
      <c r="G145" s="685"/>
      <c r="H145" s="685"/>
      <c r="I145" s="685"/>
      <c r="J145" s="685"/>
      <c r="K145" s="682"/>
    </row>
    <row r="146" spans="1:11" x14ac:dyDescent="0.2">
      <c r="A146" s="683"/>
      <c r="B146" s="684"/>
      <c r="C146" s="683"/>
      <c r="D146" s="683"/>
      <c r="E146" s="683"/>
      <c r="F146" s="683"/>
      <c r="G146" s="683"/>
      <c r="H146" s="683"/>
      <c r="I146" s="683"/>
      <c r="J146" s="683"/>
      <c r="K146" s="682"/>
    </row>
    <row r="147" spans="1:11" x14ac:dyDescent="0.2">
      <c r="A147" s="683"/>
      <c r="B147" s="684"/>
      <c r="C147" s="683"/>
      <c r="D147" s="683"/>
      <c r="E147" s="683"/>
      <c r="F147" s="683"/>
      <c r="G147" s="683"/>
      <c r="H147" s="683"/>
      <c r="I147" s="683"/>
      <c r="J147" s="683"/>
      <c r="K147" s="682"/>
    </row>
    <row r="148" spans="1:11" x14ac:dyDescent="0.2">
      <c r="A148" s="683"/>
      <c r="B148" s="684"/>
      <c r="C148" s="683"/>
      <c r="D148" s="683"/>
      <c r="E148" s="683"/>
      <c r="F148" s="683"/>
      <c r="G148" s="683"/>
      <c r="H148" s="683"/>
      <c r="I148" s="683"/>
      <c r="J148" s="683"/>
      <c r="K148" s="682"/>
    </row>
    <row r="149" spans="1:11" x14ac:dyDescent="0.2">
      <c r="A149" s="683"/>
      <c r="B149" s="684"/>
      <c r="C149" s="683"/>
      <c r="D149" s="683"/>
      <c r="E149" s="683"/>
      <c r="F149" s="683"/>
      <c r="G149" s="683"/>
      <c r="H149" s="683"/>
      <c r="I149" s="683"/>
      <c r="J149" s="683"/>
      <c r="K149" s="682"/>
    </row>
    <row r="150" spans="1:11" x14ac:dyDescent="0.2">
      <c r="A150" s="683"/>
      <c r="B150" s="684"/>
      <c r="C150" s="683"/>
      <c r="D150" s="683"/>
      <c r="E150" s="683"/>
      <c r="F150" s="683"/>
      <c r="G150" s="683"/>
      <c r="H150" s="683"/>
      <c r="I150" s="683"/>
      <c r="J150" s="683"/>
      <c r="K150" s="682"/>
    </row>
    <row r="151" spans="1:11" x14ac:dyDescent="0.2">
      <c r="A151" s="683"/>
      <c r="B151" s="684"/>
      <c r="C151" s="683"/>
      <c r="D151" s="683"/>
      <c r="E151" s="683"/>
      <c r="F151" s="683"/>
      <c r="G151" s="683"/>
      <c r="H151" s="683"/>
      <c r="I151" s="683"/>
      <c r="J151" s="683"/>
      <c r="K151" s="682"/>
    </row>
    <row r="152" spans="1:11" x14ac:dyDescent="0.2">
      <c r="A152" s="683"/>
      <c r="B152" s="684"/>
      <c r="C152" s="683"/>
      <c r="D152" s="683"/>
      <c r="E152" s="683"/>
      <c r="F152" s="683"/>
      <c r="G152" s="683"/>
      <c r="H152" s="683"/>
      <c r="I152" s="683"/>
      <c r="J152" s="683"/>
      <c r="K152" s="682"/>
    </row>
    <row r="153" spans="1:11" x14ac:dyDescent="0.2">
      <c r="A153" s="683"/>
      <c r="B153" s="684"/>
      <c r="C153" s="683"/>
      <c r="D153" s="683"/>
      <c r="E153" s="683"/>
      <c r="F153" s="683"/>
      <c r="G153" s="683"/>
      <c r="H153" s="683"/>
      <c r="I153" s="683"/>
      <c r="J153" s="683"/>
      <c r="K153" s="682"/>
    </row>
    <row r="154" spans="1:11" x14ac:dyDescent="0.2">
      <c r="A154" s="683"/>
      <c r="B154" s="684"/>
      <c r="C154" s="683"/>
      <c r="D154" s="683"/>
      <c r="E154" s="683"/>
      <c r="F154" s="683"/>
      <c r="G154" s="683"/>
      <c r="H154" s="683"/>
      <c r="I154" s="683"/>
      <c r="J154" s="683"/>
      <c r="K154" s="682"/>
    </row>
    <row r="155" spans="1:11" x14ac:dyDescent="0.2">
      <c r="A155" s="683"/>
      <c r="B155" s="684"/>
      <c r="C155" s="683"/>
      <c r="D155" s="683"/>
      <c r="E155" s="683"/>
      <c r="F155" s="683"/>
      <c r="G155" s="683"/>
      <c r="H155" s="683"/>
      <c r="I155" s="683"/>
      <c r="J155" s="683"/>
      <c r="K155" s="682"/>
    </row>
    <row r="156" spans="1:11" x14ac:dyDescent="0.2">
      <c r="A156" s="683"/>
      <c r="B156" s="684"/>
      <c r="C156" s="683"/>
      <c r="D156" s="683"/>
      <c r="E156" s="683"/>
      <c r="F156" s="683"/>
      <c r="G156" s="683"/>
      <c r="H156" s="683"/>
      <c r="I156" s="683"/>
      <c r="J156" s="683"/>
      <c r="K156" s="682"/>
    </row>
    <row r="157" spans="1:11" x14ac:dyDescent="0.2">
      <c r="A157" s="683"/>
      <c r="B157" s="684"/>
      <c r="C157" s="683"/>
      <c r="D157" s="683"/>
      <c r="E157" s="683"/>
      <c r="F157" s="683"/>
      <c r="G157" s="683"/>
      <c r="H157" s="683"/>
      <c r="I157" s="683"/>
      <c r="J157" s="683"/>
      <c r="K157" s="682"/>
    </row>
    <row r="158" spans="1:11" x14ac:dyDescent="0.2">
      <c r="A158" s="683"/>
      <c r="B158" s="684"/>
      <c r="C158" s="683"/>
      <c r="D158" s="683"/>
      <c r="E158" s="683"/>
      <c r="F158" s="683"/>
      <c r="G158" s="683"/>
      <c r="H158" s="683"/>
      <c r="I158" s="683"/>
      <c r="J158" s="683"/>
      <c r="K158" s="682"/>
    </row>
    <row r="159" spans="1:11" x14ac:dyDescent="0.2">
      <c r="A159" s="683"/>
      <c r="B159" s="684"/>
      <c r="C159" s="683"/>
      <c r="D159" s="683"/>
      <c r="E159" s="683"/>
      <c r="F159" s="683"/>
      <c r="G159" s="683"/>
      <c r="H159" s="683"/>
      <c r="I159" s="683"/>
      <c r="J159" s="683"/>
      <c r="K159" s="682"/>
    </row>
    <row r="160" spans="1:11" x14ac:dyDescent="0.2">
      <c r="A160" s="683"/>
      <c r="B160" s="684"/>
      <c r="C160" s="683"/>
      <c r="D160" s="683"/>
      <c r="E160" s="683"/>
      <c r="F160" s="683"/>
      <c r="G160" s="683"/>
      <c r="H160" s="683"/>
      <c r="I160" s="683"/>
      <c r="J160" s="683"/>
      <c r="K160" s="682"/>
    </row>
    <row r="161" spans="1:11" x14ac:dyDescent="0.2">
      <c r="A161" s="683"/>
      <c r="B161" s="684"/>
      <c r="C161" s="683"/>
      <c r="D161" s="683"/>
      <c r="E161" s="683"/>
      <c r="F161" s="683"/>
      <c r="G161" s="683"/>
      <c r="H161" s="683"/>
      <c r="I161" s="683"/>
      <c r="J161" s="683"/>
      <c r="K161" s="682"/>
    </row>
    <row r="162" spans="1:11" x14ac:dyDescent="0.2">
      <c r="A162" s="683"/>
      <c r="B162" s="684"/>
      <c r="C162" s="683"/>
      <c r="D162" s="683"/>
      <c r="E162" s="683"/>
      <c r="F162" s="683"/>
      <c r="G162" s="683"/>
      <c r="H162" s="683"/>
      <c r="I162" s="683"/>
      <c r="J162" s="683"/>
      <c r="K162" s="682"/>
    </row>
    <row r="163" spans="1:11" x14ac:dyDescent="0.2">
      <c r="A163" s="683"/>
      <c r="B163" s="684"/>
      <c r="C163" s="683"/>
      <c r="D163" s="683"/>
      <c r="E163" s="683"/>
      <c r="F163" s="683"/>
      <c r="G163" s="683"/>
      <c r="H163" s="683"/>
      <c r="I163" s="683"/>
      <c r="J163" s="683"/>
      <c r="K163" s="682"/>
    </row>
    <row r="164" spans="1:11" x14ac:dyDescent="0.2">
      <c r="A164" s="683"/>
      <c r="B164" s="684"/>
      <c r="C164" s="683"/>
      <c r="D164" s="683"/>
      <c r="E164" s="683"/>
      <c r="F164" s="683"/>
      <c r="G164" s="683"/>
      <c r="H164" s="683"/>
      <c r="I164" s="683"/>
      <c r="J164" s="683"/>
      <c r="K164" s="682"/>
    </row>
    <row r="165" spans="1:11" x14ac:dyDescent="0.2">
      <c r="A165" s="683"/>
      <c r="B165" s="684"/>
      <c r="C165" s="683"/>
      <c r="D165" s="683"/>
      <c r="E165" s="683"/>
      <c r="F165" s="683"/>
      <c r="G165" s="683"/>
      <c r="H165" s="683"/>
      <c r="I165" s="683"/>
      <c r="J165" s="683"/>
      <c r="K165" s="682"/>
    </row>
    <row r="166" spans="1:11" x14ac:dyDescent="0.2">
      <c r="A166" s="683"/>
      <c r="B166" s="684"/>
      <c r="C166" s="683"/>
      <c r="D166" s="683"/>
      <c r="E166" s="683"/>
      <c r="F166" s="683"/>
      <c r="G166" s="683"/>
      <c r="H166" s="683"/>
      <c r="I166" s="683"/>
      <c r="J166" s="683"/>
      <c r="K166" s="682"/>
    </row>
    <row r="167" spans="1:11" x14ac:dyDescent="0.2">
      <c r="A167" s="683"/>
      <c r="B167" s="684"/>
      <c r="C167" s="683"/>
      <c r="D167" s="683"/>
      <c r="E167" s="683"/>
      <c r="F167" s="683"/>
      <c r="G167" s="683"/>
      <c r="H167" s="683"/>
      <c r="I167" s="683"/>
      <c r="J167" s="683"/>
      <c r="K167" s="682"/>
    </row>
    <row r="168" spans="1:11" x14ac:dyDescent="0.2">
      <c r="A168" s="683"/>
      <c r="B168" s="684"/>
      <c r="C168" s="683"/>
      <c r="D168" s="683"/>
      <c r="E168" s="683"/>
      <c r="F168" s="683"/>
      <c r="G168" s="683"/>
      <c r="H168" s="683"/>
      <c r="I168" s="683"/>
      <c r="J168" s="683"/>
      <c r="K168" s="682"/>
    </row>
    <row r="169" spans="1:11" x14ac:dyDescent="0.2">
      <c r="A169" s="683"/>
      <c r="B169" s="684"/>
      <c r="C169" s="683"/>
      <c r="D169" s="683"/>
      <c r="E169" s="683"/>
      <c r="F169" s="683"/>
      <c r="G169" s="683"/>
      <c r="H169" s="683"/>
      <c r="I169" s="683"/>
      <c r="J169" s="683"/>
      <c r="K169" s="682"/>
    </row>
    <row r="170" spans="1:11" x14ac:dyDescent="0.2">
      <c r="A170" s="683"/>
      <c r="B170" s="684"/>
      <c r="C170" s="683"/>
      <c r="D170" s="683"/>
      <c r="E170" s="683"/>
      <c r="F170" s="683"/>
      <c r="G170" s="683"/>
      <c r="H170" s="683"/>
      <c r="I170" s="683"/>
      <c r="J170" s="683"/>
      <c r="K170" s="682"/>
    </row>
    <row r="171" spans="1:11" x14ac:dyDescent="0.2">
      <c r="A171" s="683"/>
      <c r="B171" s="684"/>
      <c r="C171" s="683"/>
      <c r="D171" s="683"/>
      <c r="E171" s="683"/>
      <c r="F171" s="683"/>
      <c r="G171" s="683"/>
      <c r="H171" s="683"/>
      <c r="I171" s="683"/>
      <c r="J171" s="683"/>
      <c r="K171" s="682"/>
    </row>
    <row r="172" spans="1:11" x14ac:dyDescent="0.2">
      <c r="A172" s="683"/>
      <c r="B172" s="684"/>
      <c r="C172" s="683"/>
      <c r="D172" s="683"/>
      <c r="E172" s="683"/>
      <c r="F172" s="683"/>
      <c r="G172" s="683"/>
      <c r="H172" s="683"/>
      <c r="I172" s="683"/>
      <c r="J172" s="683"/>
      <c r="K172" s="682"/>
    </row>
    <row r="173" spans="1:11" x14ac:dyDescent="0.2">
      <c r="A173" s="683"/>
      <c r="B173" s="684"/>
      <c r="C173" s="683"/>
      <c r="D173" s="683"/>
      <c r="E173" s="683"/>
      <c r="F173" s="683"/>
      <c r="G173" s="683"/>
      <c r="H173" s="683"/>
      <c r="I173" s="683"/>
      <c r="J173" s="683"/>
      <c r="K173" s="682"/>
    </row>
    <row r="174" spans="1:11" x14ac:dyDescent="0.2">
      <c r="A174" s="683"/>
      <c r="B174" s="684"/>
      <c r="C174" s="683"/>
      <c r="D174" s="683"/>
      <c r="E174" s="683"/>
      <c r="F174" s="683"/>
      <c r="G174" s="683"/>
      <c r="H174" s="683"/>
      <c r="I174" s="683"/>
      <c r="J174" s="683"/>
      <c r="K174" s="682"/>
    </row>
    <row r="175" spans="1:11" x14ac:dyDescent="0.2">
      <c r="A175" s="683"/>
      <c r="B175" s="684"/>
      <c r="C175" s="683"/>
      <c r="D175" s="683"/>
      <c r="E175" s="683"/>
      <c r="F175" s="683"/>
      <c r="G175" s="683"/>
      <c r="H175" s="683"/>
      <c r="I175" s="683"/>
      <c r="J175" s="683"/>
      <c r="K175" s="682"/>
    </row>
    <row r="176" spans="1:11" x14ac:dyDescent="0.2">
      <c r="A176" s="683"/>
      <c r="B176" s="684"/>
      <c r="C176" s="683"/>
      <c r="D176" s="683"/>
      <c r="E176" s="683"/>
      <c r="F176" s="683"/>
      <c r="G176" s="683"/>
      <c r="H176" s="683"/>
      <c r="I176" s="683"/>
      <c r="J176" s="683"/>
      <c r="K176" s="682"/>
    </row>
    <row r="177" spans="1:11" x14ac:dyDescent="0.2">
      <c r="A177" s="683"/>
      <c r="B177" s="684"/>
      <c r="C177" s="683"/>
      <c r="D177" s="683"/>
      <c r="E177" s="683"/>
      <c r="F177" s="683"/>
      <c r="G177" s="683"/>
      <c r="H177" s="683"/>
      <c r="I177" s="683"/>
      <c r="J177" s="683"/>
      <c r="K177" s="682"/>
    </row>
    <row r="178" spans="1:11" x14ac:dyDescent="0.2">
      <c r="B178" s="681"/>
      <c r="C178" s="679"/>
      <c r="K178" s="682"/>
    </row>
    <row r="179" spans="1:11" x14ac:dyDescent="0.2">
      <c r="B179" s="681"/>
      <c r="C179" s="679"/>
      <c r="K179" s="682"/>
    </row>
    <row r="180" spans="1:11" x14ac:dyDescent="0.2">
      <c r="B180" s="681"/>
      <c r="C180" s="679"/>
      <c r="K180" s="682"/>
    </row>
    <row r="181" spans="1:11" x14ac:dyDescent="0.2">
      <c r="B181" s="681"/>
      <c r="C181" s="679"/>
      <c r="K181" s="682"/>
    </row>
    <row r="182" spans="1:11" x14ac:dyDescent="0.2">
      <c r="B182" s="681"/>
      <c r="C182" s="679"/>
      <c r="K182" s="682"/>
    </row>
    <row r="183" spans="1:11" x14ac:dyDescent="0.2">
      <c r="B183" s="681"/>
      <c r="C183" s="679"/>
      <c r="K183" s="682"/>
    </row>
    <row r="184" spans="1:11" x14ac:dyDescent="0.2">
      <c r="B184" s="681"/>
      <c r="C184" s="679"/>
      <c r="K184" s="682"/>
    </row>
    <row r="185" spans="1:11" x14ac:dyDescent="0.2">
      <c r="B185" s="681"/>
      <c r="C185" s="679"/>
      <c r="K185" s="682"/>
    </row>
    <row r="186" spans="1:11" x14ac:dyDescent="0.2">
      <c r="B186" s="681"/>
      <c r="C186" s="679"/>
      <c r="K186" s="682"/>
    </row>
    <row r="187" spans="1:11" x14ac:dyDescent="0.2">
      <c r="B187" s="681"/>
      <c r="C187" s="679"/>
      <c r="K187" s="682"/>
    </row>
    <row r="188" spans="1:11" x14ac:dyDescent="0.2">
      <c r="B188" s="681"/>
      <c r="C188" s="679"/>
      <c r="K188" s="682"/>
    </row>
    <row r="189" spans="1:11" x14ac:dyDescent="0.2">
      <c r="B189" s="681"/>
      <c r="C189" s="679"/>
      <c r="K189" s="682"/>
    </row>
    <row r="190" spans="1:11" x14ac:dyDescent="0.2">
      <c r="B190" s="681"/>
      <c r="C190" s="679"/>
      <c r="K190" s="682"/>
    </row>
    <row r="191" spans="1:11" x14ac:dyDescent="0.2">
      <c r="B191" s="681"/>
      <c r="C191" s="679"/>
      <c r="K191" s="682"/>
    </row>
    <row r="192" spans="1:11" x14ac:dyDescent="0.2">
      <c r="B192" s="681"/>
      <c r="C192" s="679"/>
      <c r="K192" s="682"/>
    </row>
    <row r="193" spans="2:11" x14ac:dyDescent="0.2">
      <c r="B193" s="681"/>
      <c r="C193" s="679"/>
      <c r="K193" s="682"/>
    </row>
    <row r="194" spans="2:11" x14ac:dyDescent="0.2">
      <c r="B194" s="681"/>
      <c r="C194" s="679"/>
      <c r="K194" s="682"/>
    </row>
    <row r="195" spans="2:11" x14ac:dyDescent="0.2">
      <c r="B195" s="681"/>
      <c r="C195" s="679"/>
      <c r="K195" s="682"/>
    </row>
    <row r="196" spans="2:11" x14ac:dyDescent="0.2">
      <c r="B196" s="681"/>
      <c r="C196" s="679"/>
      <c r="K196" s="682"/>
    </row>
    <row r="197" spans="2:11" x14ac:dyDescent="0.2">
      <c r="B197" s="681"/>
      <c r="C197" s="679"/>
      <c r="K197" s="682"/>
    </row>
    <row r="198" spans="2:11" x14ac:dyDescent="0.2">
      <c r="B198" s="681"/>
      <c r="C198" s="679"/>
      <c r="K198" s="682"/>
    </row>
    <row r="199" spans="2:11" x14ac:dyDescent="0.2">
      <c r="B199" s="681"/>
      <c r="C199" s="679"/>
      <c r="K199" s="682"/>
    </row>
    <row r="200" spans="2:11" x14ac:dyDescent="0.2">
      <c r="B200" s="681"/>
      <c r="C200" s="679"/>
      <c r="K200" s="682"/>
    </row>
    <row r="201" spans="2:11" x14ac:dyDescent="0.2">
      <c r="B201" s="681"/>
      <c r="C201" s="679"/>
      <c r="K201" s="682"/>
    </row>
    <row r="202" spans="2:11" x14ac:dyDescent="0.2">
      <c r="B202" s="681"/>
      <c r="C202" s="679"/>
      <c r="K202" s="682"/>
    </row>
    <row r="203" spans="2:11" x14ac:dyDescent="0.2">
      <c r="B203" s="681"/>
      <c r="C203" s="679"/>
      <c r="K203" s="682"/>
    </row>
    <row r="204" spans="2:11" x14ac:dyDescent="0.2">
      <c r="B204" s="681"/>
      <c r="C204" s="679"/>
      <c r="K204" s="682"/>
    </row>
    <row r="205" spans="2:11" x14ac:dyDescent="0.2">
      <c r="B205" s="681"/>
      <c r="C205" s="679"/>
      <c r="K205" s="682"/>
    </row>
    <row r="206" spans="2:11" x14ac:dyDescent="0.2">
      <c r="B206" s="681"/>
      <c r="C206" s="679"/>
      <c r="K206" s="682"/>
    </row>
    <row r="207" spans="2:11" x14ac:dyDescent="0.2">
      <c r="B207" s="681"/>
      <c r="C207" s="679"/>
      <c r="K207" s="682"/>
    </row>
    <row r="208" spans="2:11" x14ac:dyDescent="0.2">
      <c r="B208" s="681"/>
      <c r="C208" s="679"/>
      <c r="K208" s="682"/>
    </row>
    <row r="209" spans="2:11" x14ac:dyDescent="0.2">
      <c r="B209" s="681"/>
      <c r="C209" s="679"/>
      <c r="K209" s="682"/>
    </row>
    <row r="210" spans="2:11" x14ac:dyDescent="0.2">
      <c r="B210" s="681"/>
      <c r="C210" s="679"/>
      <c r="K210" s="682"/>
    </row>
    <row r="211" spans="2:11" x14ac:dyDescent="0.2">
      <c r="B211" s="681"/>
      <c r="C211" s="679"/>
      <c r="K211" s="682"/>
    </row>
    <row r="212" spans="2:11" x14ac:dyDescent="0.2">
      <c r="B212" s="681"/>
      <c r="C212" s="679"/>
      <c r="K212" s="682"/>
    </row>
    <row r="213" spans="2:11" x14ac:dyDescent="0.2">
      <c r="B213" s="681"/>
      <c r="C213" s="679"/>
      <c r="K213" s="682"/>
    </row>
    <row r="214" spans="2:11" x14ac:dyDescent="0.2">
      <c r="B214" s="681"/>
      <c r="C214" s="679"/>
      <c r="K214" s="682"/>
    </row>
    <row r="215" spans="2:11" x14ac:dyDescent="0.2">
      <c r="B215" s="681"/>
      <c r="C215" s="679"/>
      <c r="K215" s="682"/>
    </row>
    <row r="216" spans="2:11" x14ac:dyDescent="0.2">
      <c r="B216" s="681"/>
      <c r="C216" s="679"/>
      <c r="K216" s="682"/>
    </row>
    <row r="217" spans="2:11" x14ac:dyDescent="0.2">
      <c r="B217" s="681"/>
      <c r="C217" s="679"/>
      <c r="K217" s="682"/>
    </row>
    <row r="218" spans="2:11" x14ac:dyDescent="0.2">
      <c r="B218" s="681"/>
      <c r="C218" s="679"/>
      <c r="K218" s="682"/>
    </row>
    <row r="219" spans="2:11" x14ac:dyDescent="0.2">
      <c r="B219" s="681"/>
      <c r="C219" s="679"/>
      <c r="K219" s="682"/>
    </row>
    <row r="220" spans="2:11" x14ac:dyDescent="0.2">
      <c r="B220" s="681"/>
      <c r="C220" s="679"/>
      <c r="K220" s="682"/>
    </row>
    <row r="221" spans="2:11" x14ac:dyDescent="0.2">
      <c r="B221" s="681"/>
      <c r="C221" s="679"/>
      <c r="K221" s="682"/>
    </row>
    <row r="222" spans="2:11" x14ac:dyDescent="0.2">
      <c r="B222" s="681"/>
      <c r="C222" s="679"/>
      <c r="K222" s="682"/>
    </row>
    <row r="223" spans="2:11" x14ac:dyDescent="0.2">
      <c r="B223" s="681"/>
      <c r="C223" s="679"/>
      <c r="K223" s="682"/>
    </row>
    <row r="224" spans="2:11" x14ac:dyDescent="0.2">
      <c r="B224" s="681"/>
      <c r="C224" s="679"/>
      <c r="K224" s="682"/>
    </row>
    <row r="225" spans="2:11" x14ac:dyDescent="0.2">
      <c r="B225" s="681"/>
      <c r="C225" s="679"/>
      <c r="K225" s="682"/>
    </row>
    <row r="226" spans="2:11" x14ac:dyDescent="0.2">
      <c r="B226" s="681"/>
      <c r="C226" s="679"/>
      <c r="K226" s="682"/>
    </row>
    <row r="227" spans="2:11" x14ac:dyDescent="0.2">
      <c r="B227" s="681"/>
      <c r="C227" s="679"/>
      <c r="K227" s="682"/>
    </row>
    <row r="228" spans="2:11" x14ac:dyDescent="0.2">
      <c r="B228" s="681"/>
      <c r="C228" s="679"/>
      <c r="K228" s="682"/>
    </row>
    <row r="229" spans="2:11" x14ac:dyDescent="0.2">
      <c r="B229" s="681"/>
      <c r="C229" s="679"/>
      <c r="K229" s="682"/>
    </row>
    <row r="230" spans="2:11" x14ac:dyDescent="0.2">
      <c r="B230" s="681"/>
      <c r="C230" s="679"/>
      <c r="K230" s="682"/>
    </row>
    <row r="231" spans="2:11" x14ac:dyDescent="0.2">
      <c r="B231" s="681"/>
      <c r="C231" s="679"/>
      <c r="K231" s="682"/>
    </row>
    <row r="232" spans="2:11" x14ac:dyDescent="0.2">
      <c r="B232" s="681"/>
      <c r="C232" s="679"/>
      <c r="K232" s="682"/>
    </row>
    <row r="233" spans="2:11" x14ac:dyDescent="0.2">
      <c r="B233" s="681"/>
      <c r="C233" s="679"/>
      <c r="K233" s="682"/>
    </row>
    <row r="234" spans="2:11" x14ac:dyDescent="0.2">
      <c r="B234" s="681"/>
      <c r="C234" s="679"/>
      <c r="K234" s="682"/>
    </row>
    <row r="235" spans="2:11" x14ac:dyDescent="0.2">
      <c r="B235" s="681"/>
      <c r="C235" s="679"/>
      <c r="K235" s="682"/>
    </row>
    <row r="236" spans="2:11" x14ac:dyDescent="0.2">
      <c r="B236" s="681"/>
      <c r="C236" s="679"/>
      <c r="K236" s="682"/>
    </row>
    <row r="237" spans="2:11" x14ac:dyDescent="0.2">
      <c r="B237" s="681"/>
      <c r="C237" s="679"/>
      <c r="K237" s="682"/>
    </row>
    <row r="238" spans="2:11" x14ac:dyDescent="0.2">
      <c r="B238" s="681"/>
      <c r="C238" s="679"/>
      <c r="K238" s="682"/>
    </row>
    <row r="239" spans="2:11" x14ac:dyDescent="0.2">
      <c r="B239" s="681"/>
      <c r="C239" s="679"/>
      <c r="K239" s="682"/>
    </row>
    <row r="240" spans="2:11" x14ac:dyDescent="0.2">
      <c r="B240" s="681"/>
      <c r="C240" s="679"/>
      <c r="K240" s="682"/>
    </row>
    <row r="241" spans="2:11" x14ac:dyDescent="0.2">
      <c r="B241" s="681"/>
      <c r="C241" s="679"/>
      <c r="K241" s="682"/>
    </row>
    <row r="242" spans="2:11" x14ac:dyDescent="0.2">
      <c r="B242" s="681"/>
      <c r="C242" s="679"/>
      <c r="K242" s="682"/>
    </row>
    <row r="243" spans="2:11" x14ac:dyDescent="0.2">
      <c r="B243" s="681"/>
      <c r="C243" s="679"/>
      <c r="K243" s="682"/>
    </row>
    <row r="244" spans="2:11" x14ac:dyDescent="0.2">
      <c r="B244" s="681"/>
      <c r="C244" s="679"/>
      <c r="K244" s="682"/>
    </row>
    <row r="245" spans="2:11" x14ac:dyDescent="0.2">
      <c r="B245" s="681"/>
      <c r="C245" s="679"/>
      <c r="K245" s="682"/>
    </row>
    <row r="246" spans="2:11" x14ac:dyDescent="0.2">
      <c r="B246" s="681"/>
      <c r="C246" s="679"/>
      <c r="K246" s="682"/>
    </row>
    <row r="247" spans="2:11" x14ac:dyDescent="0.2">
      <c r="B247" s="681"/>
      <c r="C247" s="679"/>
      <c r="K247" s="682"/>
    </row>
    <row r="248" spans="2:11" x14ac:dyDescent="0.2">
      <c r="B248" s="681"/>
      <c r="C248" s="679"/>
      <c r="K248" s="682"/>
    </row>
    <row r="249" spans="2:11" x14ac:dyDescent="0.2">
      <c r="B249" s="681"/>
      <c r="C249" s="679"/>
      <c r="K249" s="682"/>
    </row>
    <row r="250" spans="2:11" x14ac:dyDescent="0.2">
      <c r="B250" s="681"/>
      <c r="C250" s="679"/>
      <c r="K250" s="682"/>
    </row>
    <row r="251" spans="2:11" x14ac:dyDescent="0.2">
      <c r="B251" s="681"/>
      <c r="C251" s="679"/>
      <c r="K251" s="682"/>
    </row>
    <row r="252" spans="2:11" x14ac:dyDescent="0.2">
      <c r="B252" s="681"/>
      <c r="C252" s="679"/>
      <c r="K252" s="682"/>
    </row>
    <row r="253" spans="2:11" x14ac:dyDescent="0.2">
      <c r="B253" s="681"/>
      <c r="C253" s="679"/>
      <c r="K253" s="682"/>
    </row>
    <row r="254" spans="2:11" x14ac:dyDescent="0.2">
      <c r="B254" s="681"/>
      <c r="C254" s="679"/>
      <c r="K254" s="682"/>
    </row>
    <row r="255" spans="2:11" x14ac:dyDescent="0.2">
      <c r="B255" s="681"/>
      <c r="C255" s="679"/>
      <c r="K255" s="682"/>
    </row>
    <row r="256" spans="2:11" x14ac:dyDescent="0.2">
      <c r="B256" s="681"/>
      <c r="C256" s="679"/>
      <c r="K256" s="682"/>
    </row>
    <row r="257" spans="2:11" x14ac:dyDescent="0.2">
      <c r="B257" s="681"/>
      <c r="C257" s="679"/>
      <c r="K257" s="682"/>
    </row>
    <row r="258" spans="2:11" x14ac:dyDescent="0.2">
      <c r="B258" s="681"/>
      <c r="C258" s="679"/>
      <c r="K258" s="682"/>
    </row>
    <row r="259" spans="2:11" x14ac:dyDescent="0.2">
      <c r="B259" s="681"/>
      <c r="C259" s="679"/>
      <c r="K259" s="682"/>
    </row>
    <row r="260" spans="2:11" x14ac:dyDescent="0.2">
      <c r="B260" s="681"/>
      <c r="C260" s="679"/>
      <c r="K260" s="682"/>
    </row>
    <row r="261" spans="2:11" x14ac:dyDescent="0.2">
      <c r="B261" s="681"/>
      <c r="C261" s="679"/>
      <c r="K261" s="682"/>
    </row>
    <row r="262" spans="2:11" x14ac:dyDescent="0.2">
      <c r="B262" s="681"/>
      <c r="C262" s="679"/>
      <c r="K262" s="682"/>
    </row>
    <row r="263" spans="2:11" x14ac:dyDescent="0.2">
      <c r="B263" s="681"/>
      <c r="C263" s="679"/>
      <c r="K263" s="682"/>
    </row>
    <row r="264" spans="2:11" x14ac:dyDescent="0.2">
      <c r="B264" s="681"/>
      <c r="C264" s="679"/>
      <c r="K264" s="682"/>
    </row>
    <row r="265" spans="2:11" x14ac:dyDescent="0.2">
      <c r="B265" s="681"/>
      <c r="C265" s="679"/>
      <c r="K265" s="682"/>
    </row>
    <row r="266" spans="2:11" x14ac:dyDescent="0.2">
      <c r="B266" s="681"/>
      <c r="C266" s="679"/>
      <c r="K266" s="682"/>
    </row>
    <row r="267" spans="2:11" x14ac:dyDescent="0.2">
      <c r="B267" s="681"/>
      <c r="C267" s="679"/>
      <c r="K267" s="682"/>
    </row>
    <row r="268" spans="2:11" x14ac:dyDescent="0.2">
      <c r="B268" s="681"/>
      <c r="C268" s="679"/>
      <c r="K268" s="682"/>
    </row>
    <row r="269" spans="2:11" x14ac:dyDescent="0.2">
      <c r="B269" s="681"/>
      <c r="C269" s="679"/>
      <c r="K269" s="682"/>
    </row>
    <row r="270" spans="2:11" x14ac:dyDescent="0.2">
      <c r="B270" s="681"/>
      <c r="C270" s="679"/>
      <c r="K270" s="682"/>
    </row>
    <row r="271" spans="2:11" x14ac:dyDescent="0.2">
      <c r="B271" s="681"/>
      <c r="C271" s="679"/>
      <c r="K271" s="682"/>
    </row>
    <row r="272" spans="2:11" x14ac:dyDescent="0.2">
      <c r="B272" s="681"/>
      <c r="C272" s="679"/>
      <c r="K272" s="682"/>
    </row>
    <row r="273" spans="2:11" x14ac:dyDescent="0.2">
      <c r="B273" s="681"/>
      <c r="C273" s="679"/>
      <c r="K273" s="682"/>
    </row>
    <row r="274" spans="2:11" x14ac:dyDescent="0.2">
      <c r="B274" s="681"/>
      <c r="C274" s="679"/>
      <c r="K274" s="682"/>
    </row>
    <row r="275" spans="2:11" x14ac:dyDescent="0.2">
      <c r="B275" s="681"/>
      <c r="C275" s="679"/>
      <c r="K275" s="682"/>
    </row>
    <row r="276" spans="2:11" x14ac:dyDescent="0.2">
      <c r="B276" s="681"/>
      <c r="C276" s="679"/>
      <c r="K276" s="682"/>
    </row>
    <row r="277" spans="2:11" x14ac:dyDescent="0.2">
      <c r="B277" s="681"/>
      <c r="C277" s="679"/>
      <c r="K277" s="682"/>
    </row>
    <row r="278" spans="2:11" x14ac:dyDescent="0.2">
      <c r="B278" s="681"/>
      <c r="C278" s="679"/>
      <c r="K278" s="682"/>
    </row>
    <row r="279" spans="2:11" x14ac:dyDescent="0.2">
      <c r="B279" s="681"/>
      <c r="C279" s="679"/>
      <c r="K279" s="682"/>
    </row>
    <row r="280" spans="2:11" x14ac:dyDescent="0.2">
      <c r="B280" s="681"/>
      <c r="C280" s="679"/>
      <c r="K280" s="682"/>
    </row>
    <row r="281" spans="2:11" x14ac:dyDescent="0.2">
      <c r="B281" s="681"/>
      <c r="C281" s="679"/>
      <c r="K281" s="682"/>
    </row>
    <row r="282" spans="2:11" x14ac:dyDescent="0.2">
      <c r="B282" s="681"/>
      <c r="C282" s="679"/>
      <c r="K282" s="682"/>
    </row>
    <row r="283" spans="2:11" x14ac:dyDescent="0.2">
      <c r="B283" s="681"/>
      <c r="C283" s="679"/>
      <c r="K283" s="682"/>
    </row>
    <row r="284" spans="2:11" x14ac:dyDescent="0.2">
      <c r="B284" s="681"/>
      <c r="C284" s="679"/>
      <c r="K284" s="682"/>
    </row>
    <row r="285" spans="2:11" x14ac:dyDescent="0.2">
      <c r="B285" s="681"/>
      <c r="C285" s="679"/>
      <c r="K285" s="682"/>
    </row>
    <row r="286" spans="2:11" x14ac:dyDescent="0.2">
      <c r="B286" s="681"/>
      <c r="C286" s="679"/>
      <c r="K286" s="682"/>
    </row>
    <row r="287" spans="2:11" x14ac:dyDescent="0.2">
      <c r="B287" s="681"/>
      <c r="C287" s="679"/>
      <c r="K287" s="682"/>
    </row>
    <row r="288" spans="2:11" x14ac:dyDescent="0.2">
      <c r="B288" s="681"/>
      <c r="C288" s="679"/>
      <c r="K288" s="682"/>
    </row>
    <row r="289" spans="2:11" x14ac:dyDescent="0.2">
      <c r="B289" s="681"/>
      <c r="C289" s="679"/>
      <c r="K289" s="682"/>
    </row>
    <row r="290" spans="2:11" x14ac:dyDescent="0.2">
      <c r="B290" s="681"/>
      <c r="C290" s="679"/>
      <c r="K290" s="682"/>
    </row>
    <row r="291" spans="2:11" x14ac:dyDescent="0.2">
      <c r="B291" s="681"/>
      <c r="C291" s="679"/>
      <c r="K291" s="682"/>
    </row>
    <row r="292" spans="2:11" x14ac:dyDescent="0.2">
      <c r="B292" s="681"/>
      <c r="C292" s="679"/>
      <c r="K292" s="682"/>
    </row>
    <row r="293" spans="2:11" x14ac:dyDescent="0.2">
      <c r="B293" s="681"/>
      <c r="C293" s="679"/>
      <c r="K293" s="682"/>
    </row>
    <row r="294" spans="2:11" x14ac:dyDescent="0.2">
      <c r="B294" s="681"/>
      <c r="C294" s="679"/>
      <c r="K294" s="682"/>
    </row>
    <row r="295" spans="2:11" x14ac:dyDescent="0.2">
      <c r="B295" s="681"/>
      <c r="C295" s="679"/>
      <c r="K295" s="682"/>
    </row>
    <row r="296" spans="2:11" x14ac:dyDescent="0.2">
      <c r="B296" s="681"/>
      <c r="C296" s="679"/>
      <c r="K296" s="682"/>
    </row>
    <row r="297" spans="2:11" x14ac:dyDescent="0.2">
      <c r="B297" s="681"/>
      <c r="C297" s="679"/>
      <c r="K297" s="682"/>
    </row>
    <row r="298" spans="2:11" x14ac:dyDescent="0.2">
      <c r="B298" s="681"/>
      <c r="C298" s="679"/>
      <c r="K298" s="682"/>
    </row>
    <row r="299" spans="2:11" x14ac:dyDescent="0.2">
      <c r="B299" s="681"/>
      <c r="C299" s="679"/>
      <c r="K299" s="682"/>
    </row>
    <row r="300" spans="2:11" x14ac:dyDescent="0.2">
      <c r="B300" s="681"/>
      <c r="C300" s="679"/>
      <c r="K300" s="682"/>
    </row>
    <row r="301" spans="2:11" x14ac:dyDescent="0.2">
      <c r="B301" s="681"/>
      <c r="C301" s="679"/>
      <c r="K301" s="682"/>
    </row>
    <row r="302" spans="2:11" x14ac:dyDescent="0.2">
      <c r="B302" s="681"/>
      <c r="C302" s="679"/>
      <c r="K302" s="682"/>
    </row>
    <row r="303" spans="2:11" x14ac:dyDescent="0.2">
      <c r="B303" s="681"/>
      <c r="C303" s="679"/>
      <c r="K303" s="682"/>
    </row>
    <row r="304" spans="2:11" x14ac:dyDescent="0.2">
      <c r="B304" s="681"/>
      <c r="C304" s="679"/>
      <c r="K304" s="682"/>
    </row>
    <row r="305" spans="2:11" x14ac:dyDescent="0.2">
      <c r="B305" s="681"/>
      <c r="C305" s="679"/>
      <c r="K305" s="682"/>
    </row>
    <row r="306" spans="2:11" x14ac:dyDescent="0.2">
      <c r="B306" s="681"/>
      <c r="C306" s="679"/>
      <c r="K306" s="682"/>
    </row>
    <row r="307" spans="2:11" x14ac:dyDescent="0.2">
      <c r="B307" s="681"/>
      <c r="C307" s="679"/>
      <c r="K307" s="682"/>
    </row>
    <row r="308" spans="2:11" x14ac:dyDescent="0.2">
      <c r="B308" s="681"/>
      <c r="C308" s="679"/>
      <c r="K308" s="682"/>
    </row>
    <row r="309" spans="2:11" x14ac:dyDescent="0.2">
      <c r="B309" s="681"/>
      <c r="C309" s="679"/>
      <c r="K309" s="682"/>
    </row>
    <row r="310" spans="2:11" x14ac:dyDescent="0.2">
      <c r="B310" s="681"/>
      <c r="C310" s="679"/>
      <c r="K310" s="682"/>
    </row>
    <row r="311" spans="2:11" x14ac:dyDescent="0.2">
      <c r="B311" s="681"/>
      <c r="C311" s="679"/>
      <c r="K311" s="682"/>
    </row>
    <row r="312" spans="2:11" x14ac:dyDescent="0.2">
      <c r="B312" s="681"/>
      <c r="C312" s="679"/>
      <c r="K312" s="682"/>
    </row>
    <row r="313" spans="2:11" x14ac:dyDescent="0.2">
      <c r="B313" s="681"/>
      <c r="C313" s="679"/>
      <c r="K313" s="682"/>
    </row>
    <row r="314" spans="2:11" x14ac:dyDescent="0.2">
      <c r="B314" s="681"/>
      <c r="C314" s="679"/>
      <c r="K314" s="682"/>
    </row>
    <row r="315" spans="2:11" x14ac:dyDescent="0.2">
      <c r="B315" s="681"/>
      <c r="C315" s="679"/>
      <c r="K315" s="682"/>
    </row>
    <row r="316" spans="2:11" x14ac:dyDescent="0.2">
      <c r="B316" s="681"/>
      <c r="C316" s="679"/>
      <c r="K316" s="682"/>
    </row>
    <row r="317" spans="2:11" x14ac:dyDescent="0.2">
      <c r="B317" s="681"/>
      <c r="C317" s="679"/>
      <c r="K317" s="682"/>
    </row>
    <row r="318" spans="2:11" x14ac:dyDescent="0.2">
      <c r="B318" s="681"/>
      <c r="C318" s="679"/>
      <c r="K318" s="682"/>
    </row>
    <row r="319" spans="2:11" x14ac:dyDescent="0.2">
      <c r="B319" s="681"/>
      <c r="C319" s="679"/>
      <c r="K319" s="682"/>
    </row>
    <row r="320" spans="2:11" x14ac:dyDescent="0.2">
      <c r="B320" s="681"/>
      <c r="C320" s="679"/>
      <c r="K320" s="682"/>
    </row>
    <row r="321" spans="2:11" x14ac:dyDescent="0.2">
      <c r="B321" s="681"/>
      <c r="C321" s="679"/>
      <c r="K321" s="682"/>
    </row>
    <row r="322" spans="2:11" x14ac:dyDescent="0.2">
      <c r="B322" s="681"/>
      <c r="C322" s="679"/>
      <c r="K322" s="682"/>
    </row>
    <row r="323" spans="2:11" x14ac:dyDescent="0.2">
      <c r="B323" s="681"/>
      <c r="C323" s="679"/>
      <c r="K323" s="682"/>
    </row>
    <row r="324" spans="2:11" x14ac:dyDescent="0.2">
      <c r="B324" s="681"/>
      <c r="C324" s="679"/>
      <c r="K324" s="682"/>
    </row>
    <row r="325" spans="2:11" x14ac:dyDescent="0.2">
      <c r="B325" s="681"/>
      <c r="C325" s="679"/>
      <c r="K325" s="682"/>
    </row>
    <row r="326" spans="2:11" x14ac:dyDescent="0.2">
      <c r="B326" s="681"/>
      <c r="C326" s="679"/>
      <c r="K326" s="682"/>
    </row>
    <row r="327" spans="2:11" x14ac:dyDescent="0.2">
      <c r="B327" s="681"/>
      <c r="C327" s="679"/>
      <c r="K327" s="682"/>
    </row>
    <row r="328" spans="2:11" x14ac:dyDescent="0.2">
      <c r="B328" s="681"/>
      <c r="C328" s="679"/>
      <c r="K328" s="682"/>
    </row>
    <row r="329" spans="2:11" x14ac:dyDescent="0.2">
      <c r="B329" s="681"/>
      <c r="C329" s="679"/>
      <c r="K329" s="682"/>
    </row>
    <row r="330" spans="2:11" x14ac:dyDescent="0.2">
      <c r="B330" s="681"/>
      <c r="C330" s="679"/>
      <c r="K330" s="682"/>
    </row>
    <row r="331" spans="2:11" x14ac:dyDescent="0.2">
      <c r="B331" s="681"/>
      <c r="C331" s="679"/>
      <c r="K331" s="682"/>
    </row>
    <row r="332" spans="2:11" x14ac:dyDescent="0.2">
      <c r="B332" s="681"/>
      <c r="C332" s="679"/>
      <c r="K332" s="682"/>
    </row>
    <row r="333" spans="2:11" x14ac:dyDescent="0.2">
      <c r="B333" s="681"/>
      <c r="C333" s="679"/>
      <c r="K333" s="682"/>
    </row>
    <row r="334" spans="2:11" x14ac:dyDescent="0.2">
      <c r="B334" s="681"/>
      <c r="C334" s="679"/>
      <c r="K334" s="682"/>
    </row>
    <row r="335" spans="2:11" x14ac:dyDescent="0.2">
      <c r="B335" s="681"/>
      <c r="C335" s="679"/>
      <c r="K335" s="682"/>
    </row>
    <row r="336" spans="2:11" x14ac:dyDescent="0.2">
      <c r="B336" s="681"/>
      <c r="C336" s="679"/>
      <c r="K336" s="682"/>
    </row>
    <row r="337" spans="2:11" x14ac:dyDescent="0.2">
      <c r="B337" s="681"/>
      <c r="C337" s="679"/>
      <c r="K337" s="682"/>
    </row>
    <row r="338" spans="2:11" x14ac:dyDescent="0.2">
      <c r="B338" s="681"/>
      <c r="C338" s="679"/>
      <c r="K338" s="682"/>
    </row>
    <row r="339" spans="2:11" x14ac:dyDescent="0.2">
      <c r="B339" s="681"/>
      <c r="C339" s="679"/>
      <c r="K339" s="682"/>
    </row>
    <row r="340" spans="2:11" x14ac:dyDescent="0.2">
      <c r="B340" s="681"/>
      <c r="C340" s="679"/>
      <c r="K340" s="682"/>
    </row>
    <row r="341" spans="2:11" x14ac:dyDescent="0.2">
      <c r="B341" s="681"/>
      <c r="C341" s="679"/>
      <c r="K341" s="682"/>
    </row>
    <row r="342" spans="2:11" x14ac:dyDescent="0.2">
      <c r="B342" s="681"/>
      <c r="C342" s="679"/>
      <c r="K342" s="682"/>
    </row>
    <row r="343" spans="2:11" x14ac:dyDescent="0.2">
      <c r="B343" s="681"/>
      <c r="C343" s="679"/>
      <c r="K343" s="682"/>
    </row>
    <row r="344" spans="2:11" x14ac:dyDescent="0.2">
      <c r="B344" s="681"/>
      <c r="C344" s="679"/>
      <c r="K344" s="682"/>
    </row>
    <row r="345" spans="2:11" x14ac:dyDescent="0.2">
      <c r="B345" s="681"/>
      <c r="C345" s="679"/>
      <c r="K345" s="682"/>
    </row>
    <row r="346" spans="2:11" x14ac:dyDescent="0.2">
      <c r="B346" s="681"/>
      <c r="C346" s="679"/>
      <c r="K346" s="682"/>
    </row>
    <row r="347" spans="2:11" x14ac:dyDescent="0.2">
      <c r="B347" s="681"/>
      <c r="C347" s="679"/>
      <c r="K347" s="682"/>
    </row>
    <row r="348" spans="2:11" x14ac:dyDescent="0.2">
      <c r="B348" s="681"/>
      <c r="C348" s="679"/>
      <c r="K348" s="682"/>
    </row>
    <row r="349" spans="2:11" x14ac:dyDescent="0.2">
      <c r="B349" s="681"/>
      <c r="C349" s="679"/>
      <c r="K349" s="682"/>
    </row>
    <row r="350" spans="2:11" x14ac:dyDescent="0.2">
      <c r="B350" s="681"/>
      <c r="C350" s="679"/>
      <c r="K350" s="682"/>
    </row>
    <row r="351" spans="2:11" x14ac:dyDescent="0.2">
      <c r="B351" s="681"/>
      <c r="C351" s="679"/>
      <c r="K351" s="682"/>
    </row>
    <row r="352" spans="2:11" x14ac:dyDescent="0.2">
      <c r="B352" s="681"/>
      <c r="C352" s="679"/>
      <c r="K352" s="682"/>
    </row>
    <row r="353" spans="2:11" x14ac:dyDescent="0.2">
      <c r="B353" s="681"/>
      <c r="C353" s="679"/>
      <c r="K353" s="682"/>
    </row>
    <row r="354" spans="2:11" x14ac:dyDescent="0.2">
      <c r="B354" s="681"/>
      <c r="C354" s="679"/>
      <c r="K354" s="682"/>
    </row>
    <row r="355" spans="2:11" x14ac:dyDescent="0.2">
      <c r="B355" s="681"/>
      <c r="C355" s="679"/>
      <c r="K355" s="682"/>
    </row>
    <row r="356" spans="2:11" x14ac:dyDescent="0.2">
      <c r="B356" s="681"/>
      <c r="C356" s="679"/>
      <c r="K356" s="682"/>
    </row>
    <row r="357" spans="2:11" x14ac:dyDescent="0.2">
      <c r="B357" s="681"/>
      <c r="C357" s="679"/>
      <c r="K357" s="682"/>
    </row>
    <row r="358" spans="2:11" x14ac:dyDescent="0.2">
      <c r="B358" s="681"/>
      <c r="C358" s="679"/>
      <c r="K358" s="682"/>
    </row>
    <row r="359" spans="2:11" x14ac:dyDescent="0.2">
      <c r="B359" s="681"/>
      <c r="C359" s="679"/>
      <c r="K359" s="682"/>
    </row>
    <row r="360" spans="2:11" x14ac:dyDescent="0.2">
      <c r="B360" s="681"/>
      <c r="C360" s="679"/>
      <c r="K360" s="682"/>
    </row>
    <row r="361" spans="2:11" x14ac:dyDescent="0.2">
      <c r="B361" s="681"/>
      <c r="C361" s="679"/>
      <c r="K361" s="682"/>
    </row>
    <row r="362" spans="2:11" x14ac:dyDescent="0.2">
      <c r="B362" s="681"/>
      <c r="C362" s="679"/>
      <c r="K362" s="682"/>
    </row>
    <row r="363" spans="2:11" x14ac:dyDescent="0.2">
      <c r="B363" s="681"/>
      <c r="C363" s="679"/>
      <c r="K363" s="682"/>
    </row>
    <row r="364" spans="2:11" x14ac:dyDescent="0.2">
      <c r="B364" s="681"/>
      <c r="C364" s="679"/>
      <c r="K364" s="682"/>
    </row>
    <row r="365" spans="2:11" x14ac:dyDescent="0.2">
      <c r="B365" s="681"/>
      <c r="C365" s="679"/>
      <c r="K365" s="682"/>
    </row>
    <row r="366" spans="2:11" x14ac:dyDescent="0.2">
      <c r="B366" s="681"/>
      <c r="C366" s="679"/>
      <c r="K366" s="682"/>
    </row>
    <row r="367" spans="2:11" x14ac:dyDescent="0.2">
      <c r="B367" s="681"/>
      <c r="C367" s="679"/>
      <c r="K367" s="682"/>
    </row>
    <row r="368" spans="2:11" x14ac:dyDescent="0.2">
      <c r="B368" s="681"/>
      <c r="C368" s="679"/>
      <c r="K368" s="682"/>
    </row>
    <row r="369" spans="2:11" x14ac:dyDescent="0.2">
      <c r="B369" s="681"/>
      <c r="C369" s="679"/>
      <c r="K369" s="682"/>
    </row>
    <row r="370" spans="2:11" x14ac:dyDescent="0.2">
      <c r="B370" s="681"/>
      <c r="C370" s="679"/>
      <c r="K370" s="682"/>
    </row>
    <row r="371" spans="2:11" x14ac:dyDescent="0.2">
      <c r="B371" s="681"/>
      <c r="C371" s="679"/>
      <c r="K371" s="682"/>
    </row>
    <row r="372" spans="2:11" x14ac:dyDescent="0.2">
      <c r="B372" s="681"/>
      <c r="C372" s="679"/>
      <c r="K372" s="682"/>
    </row>
    <row r="373" spans="2:11" x14ac:dyDescent="0.2">
      <c r="B373" s="681"/>
      <c r="C373" s="679"/>
      <c r="K373" s="682"/>
    </row>
    <row r="374" spans="2:11" x14ac:dyDescent="0.2">
      <c r="B374" s="681"/>
      <c r="C374" s="679"/>
      <c r="K374" s="682"/>
    </row>
    <row r="375" spans="2:11" x14ac:dyDescent="0.2">
      <c r="B375" s="681"/>
      <c r="C375" s="679"/>
      <c r="K375" s="682"/>
    </row>
    <row r="376" spans="2:11" x14ac:dyDescent="0.2">
      <c r="B376" s="681"/>
      <c r="C376" s="679"/>
      <c r="K376" s="682"/>
    </row>
    <row r="377" spans="2:11" x14ac:dyDescent="0.2">
      <c r="B377" s="681"/>
      <c r="C377" s="679"/>
      <c r="K377" s="682"/>
    </row>
    <row r="378" spans="2:11" x14ac:dyDescent="0.2">
      <c r="B378" s="681"/>
      <c r="C378" s="679"/>
      <c r="K378" s="682"/>
    </row>
    <row r="379" spans="2:11" x14ac:dyDescent="0.2">
      <c r="B379" s="681"/>
      <c r="C379" s="679"/>
      <c r="K379" s="682"/>
    </row>
    <row r="380" spans="2:11" x14ac:dyDescent="0.2">
      <c r="B380" s="681"/>
      <c r="C380" s="679"/>
      <c r="K380" s="682"/>
    </row>
    <row r="381" spans="2:11" x14ac:dyDescent="0.2">
      <c r="B381" s="681"/>
      <c r="C381" s="679"/>
      <c r="K381" s="682"/>
    </row>
    <row r="382" spans="2:11" x14ac:dyDescent="0.2">
      <c r="B382" s="681"/>
      <c r="C382" s="679"/>
      <c r="K382" s="682"/>
    </row>
    <row r="383" spans="2:11" x14ac:dyDescent="0.2">
      <c r="B383" s="681"/>
      <c r="C383" s="679"/>
      <c r="K383" s="682"/>
    </row>
    <row r="384" spans="2:11" x14ac:dyDescent="0.2">
      <c r="B384" s="681"/>
      <c r="C384" s="679"/>
      <c r="K384" s="682"/>
    </row>
    <row r="385" spans="2:11" x14ac:dyDescent="0.2">
      <c r="B385" s="681"/>
      <c r="C385" s="679"/>
      <c r="K385" s="682"/>
    </row>
    <row r="386" spans="2:11" x14ac:dyDescent="0.2">
      <c r="B386" s="681"/>
      <c r="C386" s="679"/>
      <c r="K386" s="682"/>
    </row>
    <row r="387" spans="2:11" x14ac:dyDescent="0.2">
      <c r="B387" s="681"/>
      <c r="C387" s="679"/>
      <c r="K387" s="682"/>
    </row>
    <row r="388" spans="2:11" x14ac:dyDescent="0.2">
      <c r="B388" s="681"/>
      <c r="C388" s="679"/>
      <c r="K388" s="682"/>
    </row>
    <row r="389" spans="2:11" x14ac:dyDescent="0.2">
      <c r="B389" s="681"/>
      <c r="C389" s="679"/>
      <c r="K389" s="682"/>
    </row>
    <row r="390" spans="2:11" x14ac:dyDescent="0.2">
      <c r="B390" s="681"/>
      <c r="C390" s="679"/>
      <c r="K390" s="682"/>
    </row>
    <row r="391" spans="2:11" x14ac:dyDescent="0.2">
      <c r="B391" s="681"/>
      <c r="C391" s="679"/>
      <c r="K391" s="682"/>
    </row>
    <row r="392" spans="2:11" x14ac:dyDescent="0.2">
      <c r="B392" s="681"/>
      <c r="C392" s="679"/>
      <c r="K392" s="682"/>
    </row>
    <row r="393" spans="2:11" x14ac:dyDescent="0.2">
      <c r="B393" s="681"/>
      <c r="C393" s="679"/>
      <c r="K393" s="682"/>
    </row>
    <row r="394" spans="2:11" x14ac:dyDescent="0.2">
      <c r="B394" s="681"/>
      <c r="C394" s="679"/>
      <c r="K394" s="682"/>
    </row>
    <row r="395" spans="2:11" x14ac:dyDescent="0.2">
      <c r="B395" s="681"/>
      <c r="C395" s="679"/>
      <c r="K395" s="682"/>
    </row>
    <row r="396" spans="2:11" x14ac:dyDescent="0.2">
      <c r="B396" s="681"/>
      <c r="C396" s="679"/>
      <c r="K396" s="682"/>
    </row>
    <row r="397" spans="2:11" x14ac:dyDescent="0.2">
      <c r="B397" s="681"/>
      <c r="C397" s="679"/>
      <c r="K397" s="682"/>
    </row>
    <row r="398" spans="2:11" x14ac:dyDescent="0.2">
      <c r="B398" s="681"/>
      <c r="C398" s="679"/>
      <c r="K398" s="682"/>
    </row>
    <row r="399" spans="2:11" x14ac:dyDescent="0.2">
      <c r="B399" s="681"/>
      <c r="C399" s="679"/>
      <c r="K399" s="682"/>
    </row>
    <row r="400" spans="2:11" x14ac:dyDescent="0.2">
      <c r="B400" s="681"/>
      <c r="C400" s="679"/>
      <c r="K400" s="682"/>
    </row>
    <row r="401" spans="2:11" x14ac:dyDescent="0.2">
      <c r="B401" s="681"/>
      <c r="C401" s="679"/>
      <c r="K401" s="682"/>
    </row>
    <row r="402" spans="2:11" x14ac:dyDescent="0.2">
      <c r="B402" s="681"/>
      <c r="C402" s="679"/>
      <c r="K402" s="682"/>
    </row>
    <row r="403" spans="2:11" x14ac:dyDescent="0.2">
      <c r="B403" s="681"/>
      <c r="C403" s="679"/>
      <c r="K403" s="682"/>
    </row>
    <row r="404" spans="2:11" x14ac:dyDescent="0.2">
      <c r="B404" s="681"/>
      <c r="C404" s="679"/>
      <c r="K404" s="682"/>
    </row>
    <row r="405" spans="2:11" x14ac:dyDescent="0.2">
      <c r="B405" s="681"/>
      <c r="C405" s="679"/>
      <c r="K405" s="682"/>
    </row>
    <row r="406" spans="2:11" x14ac:dyDescent="0.2">
      <c r="B406" s="681"/>
      <c r="C406" s="679"/>
      <c r="K406" s="682"/>
    </row>
    <row r="407" spans="2:11" x14ac:dyDescent="0.2">
      <c r="B407" s="681"/>
      <c r="C407" s="679"/>
      <c r="K407" s="682"/>
    </row>
    <row r="408" spans="2:11" x14ac:dyDescent="0.2">
      <c r="B408" s="681"/>
      <c r="C408" s="679"/>
      <c r="K408" s="682"/>
    </row>
    <row r="409" spans="2:11" x14ac:dyDescent="0.2">
      <c r="B409" s="681"/>
      <c r="C409" s="679"/>
      <c r="K409" s="682"/>
    </row>
    <row r="410" spans="2:11" x14ac:dyDescent="0.2">
      <c r="B410" s="681"/>
      <c r="C410" s="679"/>
      <c r="K410" s="682"/>
    </row>
    <row r="411" spans="2:11" x14ac:dyDescent="0.2">
      <c r="B411" s="681"/>
      <c r="C411" s="679"/>
      <c r="K411" s="682"/>
    </row>
    <row r="412" spans="2:11" x14ac:dyDescent="0.2">
      <c r="B412" s="681"/>
      <c r="C412" s="679"/>
      <c r="K412" s="682"/>
    </row>
    <row r="413" spans="2:11" x14ac:dyDescent="0.2">
      <c r="B413" s="681"/>
      <c r="C413" s="679"/>
      <c r="K413" s="682"/>
    </row>
    <row r="414" spans="2:11" x14ac:dyDescent="0.2">
      <c r="B414" s="681"/>
      <c r="C414" s="679"/>
      <c r="K414" s="682"/>
    </row>
    <row r="415" spans="2:11" x14ac:dyDescent="0.2">
      <c r="B415" s="681"/>
      <c r="C415" s="679"/>
      <c r="K415" s="682"/>
    </row>
    <row r="416" spans="2:11" x14ac:dyDescent="0.2">
      <c r="B416" s="681"/>
      <c r="C416" s="679"/>
      <c r="K416" s="682"/>
    </row>
    <row r="417" spans="2:11" x14ac:dyDescent="0.2">
      <c r="B417" s="681"/>
      <c r="C417" s="679"/>
      <c r="K417" s="682"/>
    </row>
    <row r="418" spans="2:11" x14ac:dyDescent="0.2">
      <c r="B418" s="681"/>
      <c r="C418" s="679"/>
      <c r="K418" s="682"/>
    </row>
    <row r="419" spans="2:11" x14ac:dyDescent="0.2">
      <c r="B419" s="681"/>
      <c r="C419" s="679"/>
      <c r="K419" s="682"/>
    </row>
    <row r="420" spans="2:11" x14ac:dyDescent="0.2">
      <c r="B420" s="681"/>
      <c r="C420" s="679"/>
      <c r="K420" s="682"/>
    </row>
    <row r="421" spans="2:11" x14ac:dyDescent="0.2">
      <c r="B421" s="681"/>
      <c r="C421" s="679"/>
      <c r="K421" s="682"/>
    </row>
    <row r="422" spans="2:11" x14ac:dyDescent="0.2">
      <c r="B422" s="681"/>
      <c r="C422" s="679"/>
      <c r="K422" s="682"/>
    </row>
    <row r="423" spans="2:11" x14ac:dyDescent="0.2">
      <c r="B423" s="681"/>
      <c r="C423" s="679"/>
      <c r="K423" s="682"/>
    </row>
    <row r="424" spans="2:11" x14ac:dyDescent="0.2">
      <c r="B424" s="681"/>
      <c r="C424" s="679"/>
      <c r="K424" s="682"/>
    </row>
    <row r="425" spans="2:11" x14ac:dyDescent="0.2">
      <c r="B425" s="681"/>
      <c r="C425" s="679"/>
      <c r="K425" s="682"/>
    </row>
    <row r="426" spans="2:11" x14ac:dyDescent="0.2">
      <c r="B426" s="681"/>
      <c r="C426" s="679"/>
      <c r="K426" s="682"/>
    </row>
    <row r="427" spans="2:11" x14ac:dyDescent="0.2">
      <c r="B427" s="681"/>
      <c r="C427" s="679"/>
      <c r="K427" s="682"/>
    </row>
    <row r="428" spans="2:11" x14ac:dyDescent="0.2">
      <c r="B428" s="681"/>
      <c r="C428" s="679"/>
      <c r="K428" s="682"/>
    </row>
    <row r="429" spans="2:11" x14ac:dyDescent="0.2">
      <c r="B429" s="681"/>
      <c r="C429" s="679"/>
      <c r="K429" s="682"/>
    </row>
    <row r="430" spans="2:11" x14ac:dyDescent="0.2">
      <c r="B430" s="681"/>
      <c r="C430" s="679"/>
      <c r="K430" s="682"/>
    </row>
    <row r="431" spans="2:11" x14ac:dyDescent="0.2">
      <c r="B431" s="681"/>
      <c r="C431" s="679"/>
      <c r="K431" s="682"/>
    </row>
    <row r="432" spans="2:11" x14ac:dyDescent="0.2">
      <c r="B432" s="681"/>
      <c r="C432" s="679"/>
      <c r="K432" s="682"/>
    </row>
    <row r="433" spans="2:11" x14ac:dyDescent="0.2">
      <c r="B433" s="681"/>
      <c r="C433" s="679"/>
      <c r="K433" s="682"/>
    </row>
    <row r="434" spans="2:11" x14ac:dyDescent="0.2">
      <c r="B434" s="681"/>
      <c r="C434" s="679"/>
      <c r="K434" s="682"/>
    </row>
    <row r="435" spans="2:11" x14ac:dyDescent="0.2">
      <c r="B435" s="681"/>
      <c r="C435" s="679"/>
      <c r="K435" s="682"/>
    </row>
    <row r="436" spans="2:11" x14ac:dyDescent="0.2">
      <c r="B436" s="681"/>
      <c r="C436" s="679"/>
      <c r="K436" s="682"/>
    </row>
    <row r="437" spans="2:11" x14ac:dyDescent="0.2">
      <c r="B437" s="681"/>
      <c r="C437" s="679"/>
      <c r="K437" s="682"/>
    </row>
    <row r="438" spans="2:11" x14ac:dyDescent="0.2">
      <c r="B438" s="681"/>
      <c r="C438" s="679"/>
      <c r="K438" s="682"/>
    </row>
    <row r="439" spans="2:11" x14ac:dyDescent="0.2">
      <c r="B439" s="681"/>
      <c r="C439" s="679"/>
      <c r="K439" s="682"/>
    </row>
    <row r="440" spans="2:11" x14ac:dyDescent="0.2">
      <c r="B440" s="681"/>
      <c r="C440" s="679"/>
      <c r="K440" s="682"/>
    </row>
    <row r="441" spans="2:11" x14ac:dyDescent="0.2">
      <c r="B441" s="681"/>
      <c r="C441" s="679"/>
      <c r="K441" s="682"/>
    </row>
    <row r="442" spans="2:11" x14ac:dyDescent="0.2">
      <c r="B442" s="681"/>
      <c r="C442" s="679"/>
      <c r="K442" s="682"/>
    </row>
    <row r="443" spans="2:11" x14ac:dyDescent="0.2">
      <c r="B443" s="681"/>
      <c r="C443" s="679"/>
      <c r="K443" s="682"/>
    </row>
    <row r="444" spans="2:11" x14ac:dyDescent="0.2">
      <c r="B444" s="681"/>
      <c r="C444" s="679"/>
      <c r="K444" s="682"/>
    </row>
    <row r="445" spans="2:11" x14ac:dyDescent="0.2">
      <c r="B445" s="681"/>
      <c r="C445" s="679"/>
      <c r="K445" s="682"/>
    </row>
    <row r="446" spans="2:11" x14ac:dyDescent="0.2">
      <c r="B446" s="681"/>
      <c r="C446" s="679"/>
      <c r="K446" s="682"/>
    </row>
    <row r="447" spans="2:11" x14ac:dyDescent="0.2">
      <c r="B447" s="681"/>
      <c r="C447" s="679"/>
      <c r="K447" s="682"/>
    </row>
    <row r="448" spans="2:11" x14ac:dyDescent="0.2">
      <c r="B448" s="681"/>
      <c r="C448" s="679"/>
      <c r="K448" s="682"/>
    </row>
    <row r="449" spans="2:11" x14ac:dyDescent="0.2">
      <c r="B449" s="681"/>
      <c r="C449" s="679"/>
      <c r="K449" s="682"/>
    </row>
    <row r="450" spans="2:11" x14ac:dyDescent="0.2">
      <c r="B450" s="681"/>
      <c r="C450" s="679"/>
      <c r="K450" s="682"/>
    </row>
    <row r="451" spans="2:11" x14ac:dyDescent="0.2">
      <c r="B451" s="681"/>
      <c r="C451" s="679"/>
      <c r="K451" s="682"/>
    </row>
    <row r="452" spans="2:11" x14ac:dyDescent="0.2">
      <c r="B452" s="681"/>
      <c r="C452" s="679"/>
      <c r="K452" s="682"/>
    </row>
    <row r="453" spans="2:11" x14ac:dyDescent="0.2">
      <c r="B453" s="681"/>
      <c r="C453" s="679"/>
      <c r="K453" s="682"/>
    </row>
    <row r="454" spans="2:11" x14ac:dyDescent="0.2">
      <c r="B454" s="681"/>
      <c r="C454" s="679"/>
      <c r="K454" s="682"/>
    </row>
    <row r="455" spans="2:11" x14ac:dyDescent="0.2">
      <c r="B455" s="681"/>
      <c r="C455" s="679"/>
      <c r="K455" s="682"/>
    </row>
    <row r="456" spans="2:11" x14ac:dyDescent="0.2">
      <c r="B456" s="681"/>
      <c r="C456" s="679"/>
      <c r="K456" s="682"/>
    </row>
    <row r="457" spans="2:11" x14ac:dyDescent="0.2">
      <c r="B457" s="681"/>
      <c r="C457" s="679"/>
      <c r="K457" s="682"/>
    </row>
    <row r="458" spans="2:11" x14ac:dyDescent="0.2">
      <c r="B458" s="681"/>
      <c r="C458" s="679"/>
      <c r="K458" s="682"/>
    </row>
    <row r="459" spans="2:11" x14ac:dyDescent="0.2">
      <c r="B459" s="681"/>
      <c r="C459" s="679"/>
      <c r="K459" s="682"/>
    </row>
    <row r="460" spans="2:11" x14ac:dyDescent="0.2">
      <c r="B460" s="681"/>
      <c r="C460" s="679"/>
      <c r="K460" s="682"/>
    </row>
    <row r="461" spans="2:11" x14ac:dyDescent="0.2">
      <c r="B461" s="681"/>
      <c r="C461" s="679"/>
      <c r="K461" s="682"/>
    </row>
    <row r="462" spans="2:11" x14ac:dyDescent="0.2">
      <c r="B462" s="681"/>
      <c r="C462" s="679"/>
      <c r="K462" s="682"/>
    </row>
    <row r="463" spans="2:11" x14ac:dyDescent="0.2">
      <c r="B463" s="681"/>
      <c r="C463" s="679"/>
      <c r="K463" s="682"/>
    </row>
    <row r="464" spans="2:11" x14ac:dyDescent="0.2">
      <c r="B464" s="681"/>
      <c r="C464" s="679"/>
      <c r="K464" s="682"/>
    </row>
    <row r="465" spans="2:11" x14ac:dyDescent="0.2">
      <c r="B465" s="681"/>
      <c r="C465" s="679"/>
      <c r="K465" s="682"/>
    </row>
    <row r="466" spans="2:11" x14ac:dyDescent="0.2">
      <c r="B466" s="681"/>
      <c r="C466" s="679"/>
      <c r="K466" s="682"/>
    </row>
    <row r="467" spans="2:11" x14ac:dyDescent="0.2">
      <c r="B467" s="681"/>
      <c r="C467" s="679"/>
      <c r="K467" s="682"/>
    </row>
    <row r="468" spans="2:11" x14ac:dyDescent="0.2">
      <c r="B468" s="681"/>
      <c r="C468" s="679"/>
      <c r="K468" s="682"/>
    </row>
    <row r="469" spans="2:11" x14ac:dyDescent="0.2">
      <c r="B469" s="681"/>
      <c r="C469" s="679"/>
      <c r="K469" s="682"/>
    </row>
    <row r="470" spans="2:11" x14ac:dyDescent="0.2">
      <c r="B470" s="681"/>
      <c r="C470" s="679"/>
      <c r="K470" s="682"/>
    </row>
    <row r="471" spans="2:11" x14ac:dyDescent="0.2">
      <c r="B471" s="681"/>
      <c r="C471" s="679"/>
      <c r="K471" s="682"/>
    </row>
    <row r="472" spans="2:11" x14ac:dyDescent="0.2">
      <c r="B472" s="681"/>
      <c r="C472" s="679"/>
      <c r="K472" s="682"/>
    </row>
    <row r="473" spans="2:11" x14ac:dyDescent="0.2">
      <c r="B473" s="681"/>
      <c r="C473" s="679"/>
      <c r="K473" s="682"/>
    </row>
    <row r="474" spans="2:11" x14ac:dyDescent="0.2">
      <c r="B474" s="681"/>
      <c r="C474" s="679"/>
      <c r="K474" s="682"/>
    </row>
    <row r="475" spans="2:11" x14ac:dyDescent="0.2">
      <c r="B475" s="681"/>
      <c r="C475" s="679"/>
      <c r="K475" s="682"/>
    </row>
    <row r="476" spans="2:11" x14ac:dyDescent="0.2">
      <c r="B476" s="681"/>
      <c r="C476" s="679"/>
      <c r="K476" s="682"/>
    </row>
    <row r="477" spans="2:11" x14ac:dyDescent="0.2">
      <c r="B477" s="681"/>
      <c r="C477" s="679"/>
      <c r="K477" s="682"/>
    </row>
    <row r="478" spans="2:11" x14ac:dyDescent="0.2">
      <c r="B478" s="681"/>
      <c r="C478" s="679"/>
      <c r="K478" s="682"/>
    </row>
    <row r="479" spans="2:11" x14ac:dyDescent="0.2">
      <c r="B479" s="681"/>
      <c r="C479" s="679"/>
      <c r="K479" s="682"/>
    </row>
    <row r="480" spans="2:11" x14ac:dyDescent="0.2">
      <c r="B480" s="681"/>
      <c r="C480" s="679"/>
      <c r="K480" s="682"/>
    </row>
    <row r="481" spans="2:11" x14ac:dyDescent="0.2">
      <c r="B481" s="681"/>
      <c r="C481" s="679"/>
      <c r="K481" s="682"/>
    </row>
    <row r="482" spans="2:11" x14ac:dyDescent="0.2">
      <c r="B482" s="681"/>
      <c r="C482" s="679"/>
      <c r="K482" s="682"/>
    </row>
    <row r="483" spans="2:11" x14ac:dyDescent="0.2">
      <c r="B483" s="681"/>
      <c r="C483" s="679"/>
      <c r="K483" s="682"/>
    </row>
    <row r="484" spans="2:11" x14ac:dyDescent="0.2">
      <c r="B484" s="681"/>
      <c r="C484" s="679"/>
      <c r="K484" s="682"/>
    </row>
    <row r="485" spans="2:11" x14ac:dyDescent="0.2">
      <c r="B485" s="681"/>
      <c r="C485" s="679"/>
      <c r="K485" s="682"/>
    </row>
    <row r="486" spans="2:11" x14ac:dyDescent="0.2">
      <c r="B486" s="681"/>
      <c r="C486" s="679"/>
      <c r="K486" s="682"/>
    </row>
    <row r="487" spans="2:11" x14ac:dyDescent="0.2">
      <c r="B487" s="681"/>
      <c r="C487" s="679"/>
      <c r="K487" s="682"/>
    </row>
    <row r="488" spans="2:11" x14ac:dyDescent="0.2">
      <c r="B488" s="681"/>
      <c r="C488" s="679"/>
      <c r="K488" s="682"/>
    </row>
    <row r="489" spans="2:11" x14ac:dyDescent="0.2">
      <c r="B489" s="681"/>
      <c r="C489" s="679"/>
      <c r="K489" s="682"/>
    </row>
    <row r="490" spans="2:11" x14ac:dyDescent="0.2">
      <c r="B490" s="681"/>
      <c r="C490" s="679"/>
      <c r="K490" s="682"/>
    </row>
    <row r="491" spans="2:11" x14ac:dyDescent="0.2">
      <c r="B491" s="681"/>
      <c r="C491" s="679"/>
      <c r="K491" s="682"/>
    </row>
    <row r="492" spans="2:11" x14ac:dyDescent="0.2">
      <c r="B492" s="681"/>
      <c r="C492" s="679"/>
      <c r="K492" s="682"/>
    </row>
    <row r="493" spans="2:11" x14ac:dyDescent="0.2">
      <c r="B493" s="681"/>
      <c r="C493" s="679"/>
      <c r="K493" s="682"/>
    </row>
    <row r="494" spans="2:11" x14ac:dyDescent="0.2">
      <c r="B494" s="681"/>
      <c r="C494" s="679"/>
      <c r="K494" s="682"/>
    </row>
    <row r="495" spans="2:11" x14ac:dyDescent="0.2">
      <c r="B495" s="681"/>
      <c r="C495" s="679"/>
      <c r="K495" s="682"/>
    </row>
    <row r="496" spans="2:11" x14ac:dyDescent="0.2">
      <c r="B496" s="681"/>
      <c r="C496" s="679"/>
      <c r="K496" s="682"/>
    </row>
    <row r="497" spans="2:11" x14ac:dyDescent="0.2">
      <c r="B497" s="681"/>
      <c r="C497" s="679"/>
      <c r="K497" s="682"/>
    </row>
    <row r="498" spans="2:11" x14ac:dyDescent="0.2">
      <c r="B498" s="681"/>
      <c r="C498" s="679"/>
      <c r="K498" s="682"/>
    </row>
    <row r="499" spans="2:11" x14ac:dyDescent="0.2">
      <c r="B499" s="681"/>
      <c r="C499" s="679"/>
      <c r="K499" s="682"/>
    </row>
    <row r="500" spans="2:11" x14ac:dyDescent="0.2">
      <c r="B500" s="681"/>
      <c r="C500" s="679"/>
      <c r="K500" s="682"/>
    </row>
    <row r="501" spans="2:11" x14ac:dyDescent="0.2">
      <c r="B501" s="681"/>
      <c r="C501" s="679"/>
      <c r="K501" s="682"/>
    </row>
    <row r="502" spans="2:11" x14ac:dyDescent="0.2">
      <c r="B502" s="681"/>
      <c r="C502" s="679"/>
      <c r="K502" s="682"/>
    </row>
    <row r="503" spans="2:11" x14ac:dyDescent="0.2">
      <c r="B503" s="681"/>
      <c r="C503" s="679"/>
      <c r="K503" s="682"/>
    </row>
    <row r="504" spans="2:11" x14ac:dyDescent="0.2">
      <c r="B504" s="681"/>
      <c r="C504" s="679"/>
      <c r="K504" s="682"/>
    </row>
    <row r="505" spans="2:11" x14ac:dyDescent="0.2">
      <c r="B505" s="681"/>
      <c r="C505" s="679"/>
      <c r="K505" s="682"/>
    </row>
    <row r="506" spans="2:11" x14ac:dyDescent="0.2">
      <c r="B506" s="681"/>
      <c r="C506" s="679"/>
      <c r="K506" s="682"/>
    </row>
    <row r="507" spans="2:11" x14ac:dyDescent="0.2">
      <c r="B507" s="681"/>
      <c r="C507" s="679"/>
      <c r="K507" s="682"/>
    </row>
    <row r="508" spans="2:11" x14ac:dyDescent="0.2">
      <c r="B508" s="681"/>
      <c r="C508" s="679"/>
      <c r="K508" s="682"/>
    </row>
    <row r="509" spans="2:11" x14ac:dyDescent="0.2">
      <c r="B509" s="681"/>
      <c r="C509" s="679"/>
      <c r="K509" s="682"/>
    </row>
    <row r="510" spans="2:11" x14ac:dyDescent="0.2">
      <c r="B510" s="681"/>
      <c r="C510" s="679"/>
      <c r="K510" s="682"/>
    </row>
    <row r="511" spans="2:11" x14ac:dyDescent="0.2">
      <c r="B511" s="681"/>
      <c r="C511" s="679"/>
      <c r="K511" s="682"/>
    </row>
    <row r="512" spans="2:11" x14ac:dyDescent="0.2">
      <c r="B512" s="681"/>
      <c r="C512" s="679"/>
      <c r="K512" s="682"/>
    </row>
    <row r="513" spans="2:11" x14ac:dyDescent="0.2">
      <c r="B513" s="681"/>
      <c r="C513" s="679"/>
      <c r="K513" s="682"/>
    </row>
    <row r="514" spans="2:11" x14ac:dyDescent="0.2">
      <c r="B514" s="681"/>
      <c r="C514" s="679"/>
      <c r="K514" s="682"/>
    </row>
    <row r="515" spans="2:11" x14ac:dyDescent="0.2">
      <c r="B515" s="681"/>
      <c r="C515" s="679"/>
      <c r="K515" s="682"/>
    </row>
    <row r="516" spans="2:11" x14ac:dyDescent="0.2">
      <c r="B516" s="681"/>
      <c r="C516" s="679"/>
      <c r="K516" s="682"/>
    </row>
    <row r="517" spans="2:11" x14ac:dyDescent="0.2">
      <c r="B517" s="681"/>
      <c r="C517" s="679"/>
      <c r="K517" s="682"/>
    </row>
    <row r="518" spans="2:11" x14ac:dyDescent="0.2">
      <c r="B518" s="681"/>
      <c r="C518" s="679"/>
      <c r="K518" s="682"/>
    </row>
    <row r="519" spans="2:11" x14ac:dyDescent="0.2">
      <c r="B519" s="681"/>
      <c r="C519" s="679"/>
      <c r="K519" s="682"/>
    </row>
    <row r="520" spans="2:11" x14ac:dyDescent="0.2">
      <c r="B520" s="681"/>
      <c r="C520" s="679"/>
      <c r="K520" s="682"/>
    </row>
    <row r="521" spans="2:11" x14ac:dyDescent="0.2">
      <c r="B521" s="681"/>
      <c r="C521" s="679"/>
      <c r="K521" s="682"/>
    </row>
    <row r="522" spans="2:11" x14ac:dyDescent="0.2">
      <c r="B522" s="681"/>
      <c r="C522" s="679"/>
      <c r="K522" s="682"/>
    </row>
    <row r="523" spans="2:11" x14ac:dyDescent="0.2">
      <c r="B523" s="681"/>
      <c r="C523" s="679"/>
      <c r="K523" s="682"/>
    </row>
    <row r="524" spans="2:11" x14ac:dyDescent="0.2">
      <c r="B524" s="681"/>
      <c r="C524" s="679"/>
      <c r="K524" s="682"/>
    </row>
    <row r="525" spans="2:11" x14ac:dyDescent="0.2">
      <c r="B525" s="681"/>
      <c r="C525" s="679"/>
      <c r="K525" s="682"/>
    </row>
    <row r="526" spans="2:11" x14ac:dyDescent="0.2">
      <c r="B526" s="681"/>
      <c r="C526" s="679"/>
      <c r="K526" s="682"/>
    </row>
    <row r="527" spans="2:11" x14ac:dyDescent="0.2">
      <c r="B527" s="681"/>
      <c r="C527" s="679"/>
      <c r="K527" s="682"/>
    </row>
    <row r="528" spans="2:11" x14ac:dyDescent="0.2">
      <c r="B528" s="681"/>
      <c r="C528" s="679"/>
      <c r="K528" s="682"/>
    </row>
    <row r="529" spans="2:11" x14ac:dyDescent="0.2">
      <c r="B529" s="681"/>
      <c r="C529" s="679"/>
      <c r="K529" s="682"/>
    </row>
    <row r="530" spans="2:11" x14ac:dyDescent="0.2">
      <c r="B530" s="681"/>
      <c r="C530" s="679"/>
      <c r="K530" s="682"/>
    </row>
    <row r="531" spans="2:11" x14ac:dyDescent="0.2">
      <c r="B531" s="681"/>
      <c r="C531" s="679"/>
      <c r="K531" s="682"/>
    </row>
    <row r="532" spans="2:11" x14ac:dyDescent="0.2">
      <c r="B532" s="681"/>
      <c r="C532" s="679"/>
      <c r="K532" s="682"/>
    </row>
    <row r="533" spans="2:11" x14ac:dyDescent="0.2">
      <c r="B533" s="681"/>
      <c r="C533" s="679"/>
      <c r="K533" s="682"/>
    </row>
    <row r="534" spans="2:11" x14ac:dyDescent="0.2">
      <c r="B534" s="681"/>
      <c r="C534" s="679"/>
      <c r="K534" s="682"/>
    </row>
    <row r="535" spans="2:11" x14ac:dyDescent="0.2">
      <c r="B535" s="681"/>
      <c r="C535" s="679"/>
      <c r="K535" s="682"/>
    </row>
    <row r="536" spans="2:11" x14ac:dyDescent="0.2">
      <c r="B536" s="681"/>
      <c r="C536" s="679"/>
      <c r="K536" s="682"/>
    </row>
    <row r="537" spans="2:11" x14ac:dyDescent="0.2">
      <c r="B537" s="681"/>
      <c r="C537" s="679"/>
      <c r="K537" s="682"/>
    </row>
    <row r="538" spans="2:11" x14ac:dyDescent="0.2">
      <c r="B538" s="681"/>
      <c r="C538" s="679"/>
      <c r="K538" s="682"/>
    </row>
    <row r="539" spans="2:11" x14ac:dyDescent="0.2">
      <c r="B539" s="681"/>
      <c r="C539" s="679"/>
      <c r="K539" s="682"/>
    </row>
    <row r="540" spans="2:11" x14ac:dyDescent="0.2">
      <c r="B540" s="681"/>
      <c r="C540" s="679"/>
      <c r="K540" s="682"/>
    </row>
    <row r="541" spans="2:11" x14ac:dyDescent="0.2">
      <c r="B541" s="681"/>
      <c r="C541" s="679"/>
      <c r="K541" s="682"/>
    </row>
    <row r="542" spans="2:11" x14ac:dyDescent="0.2">
      <c r="B542" s="681"/>
      <c r="C542" s="679"/>
      <c r="K542" s="682"/>
    </row>
    <row r="543" spans="2:11" x14ac:dyDescent="0.2">
      <c r="B543" s="681"/>
      <c r="C543" s="679"/>
      <c r="K543" s="682"/>
    </row>
    <row r="544" spans="2:11" x14ac:dyDescent="0.2">
      <c r="B544" s="681"/>
      <c r="C544" s="679"/>
      <c r="K544" s="682"/>
    </row>
    <row r="545" spans="2:11" x14ac:dyDescent="0.2">
      <c r="B545" s="681"/>
      <c r="C545" s="679"/>
      <c r="K545" s="682"/>
    </row>
    <row r="546" spans="2:11" x14ac:dyDescent="0.2">
      <c r="B546" s="681"/>
      <c r="C546" s="679"/>
      <c r="K546" s="682"/>
    </row>
    <row r="547" spans="2:11" x14ac:dyDescent="0.2">
      <c r="B547" s="681"/>
      <c r="C547" s="679"/>
      <c r="K547" s="682"/>
    </row>
    <row r="548" spans="2:11" x14ac:dyDescent="0.2">
      <c r="B548" s="681"/>
      <c r="C548" s="679"/>
      <c r="K548" s="682"/>
    </row>
    <row r="549" spans="2:11" x14ac:dyDescent="0.2">
      <c r="B549" s="681"/>
      <c r="C549" s="679"/>
      <c r="K549" s="682"/>
    </row>
    <row r="550" spans="2:11" x14ac:dyDescent="0.2">
      <c r="B550" s="681"/>
      <c r="C550" s="679"/>
      <c r="K550" s="682"/>
    </row>
    <row r="551" spans="2:11" x14ac:dyDescent="0.2">
      <c r="B551" s="681"/>
      <c r="C551" s="679"/>
      <c r="K551" s="682"/>
    </row>
    <row r="552" spans="2:11" x14ac:dyDescent="0.2">
      <c r="B552" s="681"/>
      <c r="C552" s="679"/>
      <c r="K552" s="682"/>
    </row>
    <row r="553" spans="2:11" x14ac:dyDescent="0.2">
      <c r="B553" s="681"/>
      <c r="C553" s="679"/>
      <c r="K553" s="682"/>
    </row>
    <row r="554" spans="2:11" x14ac:dyDescent="0.2">
      <c r="B554" s="681"/>
      <c r="C554" s="679"/>
      <c r="K554" s="682"/>
    </row>
    <row r="555" spans="2:11" x14ac:dyDescent="0.2">
      <c r="B555" s="681"/>
      <c r="C555" s="679"/>
      <c r="K555" s="682"/>
    </row>
    <row r="556" spans="2:11" x14ac:dyDescent="0.2">
      <c r="B556" s="681"/>
      <c r="C556" s="679"/>
      <c r="K556" s="682"/>
    </row>
    <row r="557" spans="2:11" x14ac:dyDescent="0.2">
      <c r="B557" s="681"/>
      <c r="C557" s="679"/>
      <c r="K557" s="682"/>
    </row>
    <row r="558" spans="2:11" x14ac:dyDescent="0.2">
      <c r="B558" s="681"/>
      <c r="C558" s="679"/>
      <c r="K558" s="682"/>
    </row>
    <row r="559" spans="2:11" x14ac:dyDescent="0.2">
      <c r="B559" s="681"/>
      <c r="C559" s="679"/>
      <c r="K559" s="682"/>
    </row>
    <row r="560" spans="2:11" x14ac:dyDescent="0.2">
      <c r="B560" s="681"/>
      <c r="C560" s="679"/>
      <c r="K560" s="682"/>
    </row>
    <row r="561" spans="2:11" x14ac:dyDescent="0.2">
      <c r="B561" s="681"/>
      <c r="C561" s="679"/>
      <c r="K561" s="682"/>
    </row>
    <row r="562" spans="2:11" x14ac:dyDescent="0.2">
      <c r="B562" s="681"/>
      <c r="C562" s="679"/>
      <c r="K562" s="682"/>
    </row>
    <row r="563" spans="2:11" x14ac:dyDescent="0.2">
      <c r="B563" s="681"/>
      <c r="C563" s="679"/>
      <c r="K563" s="682"/>
    </row>
    <row r="564" spans="2:11" x14ac:dyDescent="0.2">
      <c r="B564" s="681"/>
      <c r="C564" s="679"/>
      <c r="K564" s="682"/>
    </row>
    <row r="565" spans="2:11" x14ac:dyDescent="0.2">
      <c r="B565" s="681"/>
      <c r="C565" s="679"/>
      <c r="K565" s="682"/>
    </row>
    <row r="566" spans="2:11" x14ac:dyDescent="0.2">
      <c r="B566" s="681"/>
      <c r="C566" s="679"/>
      <c r="K566" s="682"/>
    </row>
    <row r="567" spans="2:11" x14ac:dyDescent="0.2">
      <c r="B567" s="681"/>
      <c r="C567" s="679"/>
      <c r="K567" s="682"/>
    </row>
    <row r="568" spans="2:11" x14ac:dyDescent="0.2">
      <c r="B568" s="681"/>
      <c r="C568" s="679"/>
      <c r="K568" s="682"/>
    </row>
    <row r="569" spans="2:11" x14ac:dyDescent="0.2">
      <c r="B569" s="681"/>
      <c r="C569" s="679"/>
      <c r="K569" s="682"/>
    </row>
    <row r="570" spans="2:11" x14ac:dyDescent="0.2">
      <c r="B570" s="681"/>
      <c r="C570" s="679"/>
      <c r="K570" s="682"/>
    </row>
    <row r="571" spans="2:11" x14ac:dyDescent="0.2">
      <c r="B571" s="681"/>
      <c r="C571" s="679"/>
      <c r="K571" s="682"/>
    </row>
    <row r="572" spans="2:11" x14ac:dyDescent="0.2">
      <c r="B572" s="681"/>
      <c r="C572" s="679"/>
      <c r="K572" s="682"/>
    </row>
    <row r="573" spans="2:11" x14ac:dyDescent="0.2">
      <c r="B573" s="681"/>
      <c r="C573" s="679"/>
      <c r="K573" s="682"/>
    </row>
    <row r="574" spans="2:11" x14ac:dyDescent="0.2">
      <c r="B574" s="681"/>
      <c r="C574" s="679"/>
      <c r="K574" s="682"/>
    </row>
    <row r="575" spans="2:11" x14ac:dyDescent="0.2">
      <c r="B575" s="681"/>
      <c r="C575" s="679"/>
      <c r="K575" s="682"/>
    </row>
    <row r="576" spans="2:11" x14ac:dyDescent="0.2">
      <c r="B576" s="681"/>
      <c r="C576" s="679"/>
      <c r="K576" s="682"/>
    </row>
    <row r="577" spans="2:11" x14ac:dyDescent="0.2">
      <c r="B577" s="681"/>
      <c r="C577" s="679"/>
      <c r="K577" s="682"/>
    </row>
    <row r="578" spans="2:11" x14ac:dyDescent="0.2">
      <c r="B578" s="681"/>
      <c r="C578" s="679"/>
      <c r="K578" s="682"/>
    </row>
    <row r="579" spans="2:11" x14ac:dyDescent="0.2">
      <c r="B579" s="681"/>
      <c r="C579" s="679"/>
      <c r="K579" s="682"/>
    </row>
    <row r="580" spans="2:11" x14ac:dyDescent="0.2">
      <c r="B580" s="681"/>
      <c r="C580" s="679"/>
      <c r="K580" s="682"/>
    </row>
    <row r="581" spans="2:11" x14ac:dyDescent="0.2">
      <c r="B581" s="681"/>
      <c r="C581" s="679"/>
      <c r="K581" s="682"/>
    </row>
    <row r="582" spans="2:11" x14ac:dyDescent="0.2">
      <c r="B582" s="681"/>
      <c r="C582" s="679"/>
      <c r="K582" s="682"/>
    </row>
    <row r="583" spans="2:11" x14ac:dyDescent="0.2">
      <c r="B583" s="681"/>
      <c r="C583" s="679"/>
      <c r="K583" s="682"/>
    </row>
    <row r="584" spans="2:11" x14ac:dyDescent="0.2">
      <c r="B584" s="681"/>
      <c r="C584" s="679"/>
      <c r="K584" s="682"/>
    </row>
    <row r="585" spans="2:11" x14ac:dyDescent="0.2">
      <c r="B585" s="681"/>
      <c r="C585" s="679"/>
      <c r="K585" s="682"/>
    </row>
    <row r="586" spans="2:11" x14ac:dyDescent="0.2">
      <c r="B586" s="681"/>
      <c r="C586" s="679"/>
      <c r="K586" s="682"/>
    </row>
    <row r="587" spans="2:11" x14ac:dyDescent="0.2">
      <c r="B587" s="681"/>
      <c r="C587" s="679"/>
      <c r="K587" s="682"/>
    </row>
    <row r="588" spans="2:11" x14ac:dyDescent="0.2">
      <c r="B588" s="681"/>
      <c r="C588" s="679"/>
      <c r="K588" s="682"/>
    </row>
    <row r="589" spans="2:11" x14ac:dyDescent="0.2">
      <c r="B589" s="681"/>
      <c r="C589" s="679"/>
      <c r="K589" s="682"/>
    </row>
    <row r="590" spans="2:11" x14ac:dyDescent="0.2">
      <c r="B590" s="681"/>
      <c r="C590" s="679"/>
      <c r="K590" s="682"/>
    </row>
    <row r="591" spans="2:11" x14ac:dyDescent="0.2">
      <c r="B591" s="681"/>
      <c r="C591" s="679"/>
      <c r="K591" s="682"/>
    </row>
    <row r="592" spans="2:11" x14ac:dyDescent="0.2">
      <c r="B592" s="681"/>
      <c r="C592" s="679"/>
      <c r="K592" s="682"/>
    </row>
    <row r="593" spans="2:11" x14ac:dyDescent="0.2">
      <c r="B593" s="681"/>
      <c r="C593" s="679"/>
      <c r="K593" s="682"/>
    </row>
    <row r="594" spans="2:11" x14ac:dyDescent="0.2">
      <c r="B594" s="681"/>
      <c r="C594" s="679"/>
      <c r="K594" s="682"/>
    </row>
    <row r="595" spans="2:11" x14ac:dyDescent="0.2">
      <c r="B595" s="681"/>
      <c r="C595" s="679"/>
      <c r="K595" s="682"/>
    </row>
    <row r="596" spans="2:11" x14ac:dyDescent="0.2">
      <c r="B596" s="681"/>
      <c r="C596" s="679"/>
      <c r="K596" s="682"/>
    </row>
    <row r="597" spans="2:11" x14ac:dyDescent="0.2">
      <c r="B597" s="681"/>
      <c r="C597" s="679"/>
      <c r="K597" s="682"/>
    </row>
    <row r="598" spans="2:11" x14ac:dyDescent="0.2">
      <c r="B598" s="681"/>
      <c r="C598" s="679"/>
      <c r="K598" s="682"/>
    </row>
    <row r="599" spans="2:11" x14ac:dyDescent="0.2">
      <c r="B599" s="681"/>
      <c r="C599" s="679"/>
      <c r="K599" s="682"/>
    </row>
    <row r="600" spans="2:11" x14ac:dyDescent="0.2">
      <c r="B600" s="681"/>
      <c r="C600" s="679"/>
      <c r="K600" s="682"/>
    </row>
    <row r="601" spans="2:11" x14ac:dyDescent="0.2">
      <c r="B601" s="681"/>
      <c r="C601" s="679"/>
      <c r="K601" s="682"/>
    </row>
    <row r="602" spans="2:11" x14ac:dyDescent="0.2">
      <c r="B602" s="681"/>
      <c r="C602" s="679"/>
      <c r="K602" s="682"/>
    </row>
    <row r="603" spans="2:11" x14ac:dyDescent="0.2">
      <c r="B603" s="681"/>
      <c r="C603" s="679"/>
      <c r="K603" s="682"/>
    </row>
    <row r="604" spans="2:11" x14ac:dyDescent="0.2">
      <c r="B604" s="681"/>
      <c r="C604" s="679"/>
      <c r="K604" s="682"/>
    </row>
    <row r="605" spans="2:11" x14ac:dyDescent="0.2">
      <c r="B605" s="681"/>
      <c r="C605" s="679"/>
      <c r="K605" s="682"/>
    </row>
    <row r="606" spans="2:11" x14ac:dyDescent="0.2">
      <c r="B606" s="681"/>
      <c r="C606" s="679"/>
      <c r="K606" s="682"/>
    </row>
    <row r="607" spans="2:11" x14ac:dyDescent="0.2">
      <c r="B607" s="681"/>
      <c r="C607" s="679"/>
      <c r="K607" s="682"/>
    </row>
    <row r="608" spans="2:11" x14ac:dyDescent="0.2">
      <c r="B608" s="681"/>
      <c r="C608" s="679"/>
      <c r="K608" s="682"/>
    </row>
    <row r="609" spans="2:11" x14ac:dyDescent="0.2">
      <c r="B609" s="681"/>
      <c r="C609" s="679"/>
      <c r="K609" s="682"/>
    </row>
    <row r="610" spans="2:11" x14ac:dyDescent="0.2">
      <c r="B610" s="681"/>
      <c r="C610" s="679"/>
      <c r="K610" s="682"/>
    </row>
    <row r="611" spans="2:11" x14ac:dyDescent="0.2">
      <c r="B611" s="681"/>
      <c r="C611" s="679"/>
      <c r="K611" s="682"/>
    </row>
    <row r="612" spans="2:11" x14ac:dyDescent="0.2">
      <c r="B612" s="681"/>
      <c r="C612" s="679"/>
    </row>
    <row r="613" spans="2:11" x14ac:dyDescent="0.2">
      <c r="B613" s="681"/>
      <c r="C613" s="679"/>
    </row>
    <row r="614" spans="2:11" x14ac:dyDescent="0.2">
      <c r="B614" s="681"/>
      <c r="C614" s="679"/>
    </row>
    <row r="615" spans="2:11" x14ac:dyDescent="0.2">
      <c r="B615" s="681"/>
      <c r="C615" s="679"/>
    </row>
    <row r="616" spans="2:11" x14ac:dyDescent="0.2">
      <c r="B616" s="681"/>
      <c r="C616" s="679"/>
    </row>
    <row r="617" spans="2:11" x14ac:dyDescent="0.2">
      <c r="B617" s="681"/>
      <c r="C617" s="679"/>
    </row>
    <row r="618" spans="2:11" x14ac:dyDescent="0.2">
      <c r="B618" s="681"/>
      <c r="C618" s="679"/>
    </row>
    <row r="619" spans="2:11" x14ac:dyDescent="0.2">
      <c r="B619" s="681"/>
      <c r="C619" s="679"/>
    </row>
    <row r="620" spans="2:11" x14ac:dyDescent="0.2">
      <c r="B620" s="681"/>
      <c r="C620" s="679"/>
    </row>
    <row r="621" spans="2:11" x14ac:dyDescent="0.2">
      <c r="B621" s="681"/>
      <c r="C621" s="679"/>
    </row>
    <row r="622" spans="2:11" x14ac:dyDescent="0.2">
      <c r="B622" s="681"/>
      <c r="C622" s="679"/>
    </row>
    <row r="623" spans="2:11" x14ac:dyDescent="0.2">
      <c r="B623" s="681"/>
      <c r="C623" s="679"/>
    </row>
    <row r="624" spans="2:11" x14ac:dyDescent="0.2">
      <c r="B624" s="681"/>
      <c r="C624" s="679"/>
    </row>
    <row r="625" spans="2:3" x14ac:dyDescent="0.2">
      <c r="B625" s="681"/>
      <c r="C625" s="679"/>
    </row>
    <row r="626" spans="2:3" x14ac:dyDescent="0.2">
      <c r="B626" s="681"/>
      <c r="C626" s="679"/>
    </row>
    <row r="627" spans="2:3" x14ac:dyDescent="0.2">
      <c r="B627" s="681"/>
      <c r="C627" s="679"/>
    </row>
    <row r="628" spans="2:3" x14ac:dyDescent="0.2">
      <c r="B628" s="681"/>
      <c r="C628" s="679"/>
    </row>
    <row r="629" spans="2:3" x14ac:dyDescent="0.2">
      <c r="B629" s="681"/>
      <c r="C629" s="679"/>
    </row>
    <row r="630" spans="2:3" x14ac:dyDescent="0.2">
      <c r="B630" s="681"/>
      <c r="C630" s="679"/>
    </row>
    <row r="631" spans="2:3" x14ac:dyDescent="0.2">
      <c r="B631" s="681"/>
      <c r="C631" s="679"/>
    </row>
    <row r="632" spans="2:3" x14ac:dyDescent="0.2">
      <c r="B632" s="681"/>
      <c r="C632" s="679"/>
    </row>
    <row r="633" spans="2:3" x14ac:dyDescent="0.2">
      <c r="B633" s="681"/>
      <c r="C633" s="679"/>
    </row>
    <row r="634" spans="2:3" x14ac:dyDescent="0.2">
      <c r="B634" s="681"/>
      <c r="C634" s="679"/>
    </row>
    <row r="635" spans="2:3" x14ac:dyDescent="0.2">
      <c r="B635" s="681"/>
      <c r="C635" s="679"/>
    </row>
    <row r="636" spans="2:3" x14ac:dyDescent="0.2">
      <c r="B636" s="681"/>
      <c r="C636" s="679"/>
    </row>
    <row r="637" spans="2:3" x14ac:dyDescent="0.2">
      <c r="B637" s="681"/>
      <c r="C637" s="679"/>
    </row>
    <row r="638" spans="2:3" x14ac:dyDescent="0.2">
      <c r="B638" s="681"/>
      <c r="C638" s="679"/>
    </row>
    <row r="639" spans="2:3" x14ac:dyDescent="0.2">
      <c r="B639" s="681"/>
      <c r="C639" s="679"/>
    </row>
    <row r="640" spans="2:3" x14ac:dyDescent="0.2">
      <c r="B640" s="681"/>
      <c r="C640" s="679"/>
    </row>
    <row r="641" spans="2:3" x14ac:dyDescent="0.2">
      <c r="B641" s="681"/>
      <c r="C641" s="679"/>
    </row>
    <row r="642" spans="2:3" x14ac:dyDescent="0.2">
      <c r="B642" s="681"/>
      <c r="C642" s="679"/>
    </row>
    <row r="643" spans="2:3" x14ac:dyDescent="0.2">
      <c r="B643" s="681"/>
      <c r="C643" s="679"/>
    </row>
    <row r="644" spans="2:3" x14ac:dyDescent="0.2">
      <c r="B644" s="681"/>
      <c r="C644" s="679"/>
    </row>
    <row r="645" spans="2:3" x14ac:dyDescent="0.2">
      <c r="B645" s="681"/>
      <c r="C645" s="679"/>
    </row>
    <row r="646" spans="2:3" x14ac:dyDescent="0.2">
      <c r="B646" s="681"/>
      <c r="C646" s="679"/>
    </row>
    <row r="647" spans="2:3" x14ac:dyDescent="0.2">
      <c r="B647" s="681"/>
      <c r="C647" s="679"/>
    </row>
    <row r="648" spans="2:3" x14ac:dyDescent="0.2">
      <c r="B648" s="681"/>
      <c r="C648" s="679"/>
    </row>
    <row r="649" spans="2:3" x14ac:dyDescent="0.2">
      <c r="B649" s="681"/>
      <c r="C649" s="679"/>
    </row>
    <row r="650" spans="2:3" x14ac:dyDescent="0.2">
      <c r="B650" s="681"/>
      <c r="C650" s="679"/>
    </row>
    <row r="651" spans="2:3" x14ac:dyDescent="0.2">
      <c r="B651" s="681"/>
      <c r="C651" s="679"/>
    </row>
    <row r="652" spans="2:3" x14ac:dyDescent="0.2">
      <c r="B652" s="681"/>
      <c r="C652" s="679"/>
    </row>
    <row r="653" spans="2:3" x14ac:dyDescent="0.2">
      <c r="B653" s="681"/>
      <c r="C653" s="679"/>
    </row>
    <row r="654" spans="2:3" x14ac:dyDescent="0.2">
      <c r="B654" s="681"/>
      <c r="C654" s="679"/>
    </row>
    <row r="655" spans="2:3" x14ac:dyDescent="0.2">
      <c r="B655" s="681"/>
      <c r="C655" s="679"/>
    </row>
    <row r="656" spans="2:3" x14ac:dyDescent="0.2">
      <c r="B656" s="681"/>
      <c r="C656" s="679"/>
    </row>
    <row r="657" spans="2:3" x14ac:dyDescent="0.2">
      <c r="B657" s="681"/>
      <c r="C657" s="679"/>
    </row>
    <row r="658" spans="2:3" x14ac:dyDescent="0.2">
      <c r="B658" s="681"/>
      <c r="C658" s="679"/>
    </row>
    <row r="659" spans="2:3" x14ac:dyDescent="0.2">
      <c r="B659" s="681"/>
      <c r="C659" s="679"/>
    </row>
    <row r="660" spans="2:3" x14ac:dyDescent="0.2">
      <c r="B660" s="681"/>
      <c r="C660" s="679"/>
    </row>
    <row r="661" spans="2:3" x14ac:dyDescent="0.2">
      <c r="B661" s="681"/>
      <c r="C661" s="679"/>
    </row>
    <row r="662" spans="2:3" x14ac:dyDescent="0.2">
      <c r="B662" s="681"/>
      <c r="C662" s="679"/>
    </row>
    <row r="663" spans="2:3" x14ac:dyDescent="0.2">
      <c r="B663" s="681"/>
      <c r="C663" s="679"/>
    </row>
    <row r="664" spans="2:3" x14ac:dyDescent="0.2">
      <c r="B664" s="681"/>
      <c r="C664" s="679"/>
    </row>
    <row r="665" spans="2:3" x14ac:dyDescent="0.2">
      <c r="B665" s="681"/>
      <c r="C665" s="679"/>
    </row>
    <row r="666" spans="2:3" x14ac:dyDescent="0.2">
      <c r="B666" s="681"/>
      <c r="C666" s="679"/>
    </row>
    <row r="667" spans="2:3" x14ac:dyDescent="0.2">
      <c r="B667" s="681"/>
      <c r="C667" s="679"/>
    </row>
    <row r="668" spans="2:3" x14ac:dyDescent="0.2">
      <c r="B668" s="681"/>
      <c r="C668" s="679"/>
    </row>
    <row r="669" spans="2:3" x14ac:dyDescent="0.2">
      <c r="B669" s="681"/>
      <c r="C669" s="679"/>
    </row>
    <row r="670" spans="2:3" x14ac:dyDescent="0.2">
      <c r="B670" s="681"/>
      <c r="C670" s="679"/>
    </row>
    <row r="671" spans="2:3" x14ac:dyDescent="0.2">
      <c r="B671" s="681"/>
      <c r="C671" s="679"/>
    </row>
    <row r="672" spans="2:3" x14ac:dyDescent="0.2">
      <c r="B672" s="681"/>
      <c r="C672" s="679"/>
    </row>
    <row r="673" spans="2:3" x14ac:dyDescent="0.2">
      <c r="B673" s="681"/>
      <c r="C673" s="679"/>
    </row>
    <row r="674" spans="2:3" x14ac:dyDescent="0.2">
      <c r="B674" s="681"/>
      <c r="C674" s="679"/>
    </row>
    <row r="675" spans="2:3" x14ac:dyDescent="0.2">
      <c r="B675" s="681"/>
      <c r="C675" s="679"/>
    </row>
    <row r="676" spans="2:3" x14ac:dyDescent="0.2">
      <c r="B676" s="681"/>
      <c r="C676" s="679"/>
    </row>
    <row r="677" spans="2:3" x14ac:dyDescent="0.2">
      <c r="B677" s="681"/>
      <c r="C677" s="679"/>
    </row>
    <row r="678" spans="2:3" x14ac:dyDescent="0.2">
      <c r="B678" s="681"/>
      <c r="C678" s="679"/>
    </row>
    <row r="679" spans="2:3" x14ac:dyDescent="0.2">
      <c r="B679" s="681"/>
      <c r="C679" s="679"/>
    </row>
    <row r="680" spans="2:3" x14ac:dyDescent="0.2">
      <c r="B680" s="681"/>
      <c r="C680" s="679"/>
    </row>
    <row r="681" spans="2:3" x14ac:dyDescent="0.2">
      <c r="B681" s="681"/>
      <c r="C681" s="679"/>
    </row>
    <row r="682" spans="2:3" x14ac:dyDescent="0.2">
      <c r="B682" s="681"/>
      <c r="C682" s="679"/>
    </row>
    <row r="683" spans="2:3" x14ac:dyDescent="0.2">
      <c r="B683" s="681"/>
      <c r="C683" s="679"/>
    </row>
    <row r="684" spans="2:3" x14ac:dyDescent="0.2">
      <c r="B684" s="681"/>
      <c r="C684" s="679"/>
    </row>
    <row r="685" spans="2:3" x14ac:dyDescent="0.2">
      <c r="B685" s="681"/>
      <c r="C685" s="679"/>
    </row>
    <row r="686" spans="2:3" x14ac:dyDescent="0.2">
      <c r="B686" s="681"/>
      <c r="C686" s="679"/>
    </row>
    <row r="687" spans="2:3" x14ac:dyDescent="0.2">
      <c r="B687" s="681"/>
      <c r="C687" s="679"/>
    </row>
    <row r="688" spans="2:3" x14ac:dyDescent="0.2">
      <c r="B688" s="681"/>
      <c r="C688" s="679"/>
    </row>
    <row r="689" spans="2:3" x14ac:dyDescent="0.2">
      <c r="B689" s="681"/>
      <c r="C689" s="679"/>
    </row>
    <row r="690" spans="2:3" x14ac:dyDescent="0.2">
      <c r="B690" s="681"/>
      <c r="C690" s="679"/>
    </row>
    <row r="691" spans="2:3" x14ac:dyDescent="0.2">
      <c r="B691" s="681"/>
      <c r="C691" s="679"/>
    </row>
    <row r="692" spans="2:3" x14ac:dyDescent="0.2">
      <c r="B692" s="681"/>
      <c r="C692" s="679"/>
    </row>
    <row r="693" spans="2:3" x14ac:dyDescent="0.2">
      <c r="B693" s="681"/>
      <c r="C693" s="679"/>
    </row>
    <row r="694" spans="2:3" x14ac:dyDescent="0.2">
      <c r="B694" s="681"/>
      <c r="C694" s="679"/>
    </row>
    <row r="695" spans="2:3" x14ac:dyDescent="0.2">
      <c r="B695" s="681"/>
      <c r="C695" s="679"/>
    </row>
    <row r="696" spans="2:3" x14ac:dyDescent="0.2">
      <c r="B696" s="681"/>
      <c r="C696" s="679"/>
    </row>
    <row r="697" spans="2:3" x14ac:dyDescent="0.2">
      <c r="B697" s="681"/>
      <c r="C697" s="679"/>
    </row>
    <row r="698" spans="2:3" x14ac:dyDescent="0.2">
      <c r="B698" s="681"/>
      <c r="C698" s="679"/>
    </row>
    <row r="699" spans="2:3" x14ac:dyDescent="0.2">
      <c r="B699" s="681"/>
      <c r="C699" s="679"/>
    </row>
    <row r="700" spans="2:3" x14ac:dyDescent="0.2">
      <c r="B700" s="681"/>
      <c r="C700" s="679"/>
    </row>
    <row r="701" spans="2:3" x14ac:dyDescent="0.2">
      <c r="B701" s="681"/>
      <c r="C701" s="679"/>
    </row>
    <row r="702" spans="2:3" x14ac:dyDescent="0.2">
      <c r="B702" s="681"/>
      <c r="C702" s="679"/>
    </row>
    <row r="703" spans="2:3" x14ac:dyDescent="0.2">
      <c r="B703" s="681"/>
      <c r="C703" s="679"/>
    </row>
    <row r="704" spans="2:3" x14ac:dyDescent="0.2">
      <c r="B704" s="681"/>
      <c r="C704" s="679"/>
    </row>
    <row r="705" spans="2:3" x14ac:dyDescent="0.2">
      <c r="B705" s="681"/>
      <c r="C705" s="679"/>
    </row>
    <row r="706" spans="2:3" x14ac:dyDescent="0.2">
      <c r="B706" s="681"/>
      <c r="C706" s="679"/>
    </row>
    <row r="707" spans="2:3" x14ac:dyDescent="0.2">
      <c r="B707" s="681"/>
      <c r="C707" s="679"/>
    </row>
    <row r="708" spans="2:3" x14ac:dyDescent="0.2">
      <c r="B708" s="681"/>
      <c r="C708" s="679"/>
    </row>
    <row r="709" spans="2:3" x14ac:dyDescent="0.2">
      <c r="B709" s="681"/>
      <c r="C709" s="679"/>
    </row>
    <row r="710" spans="2:3" x14ac:dyDescent="0.2">
      <c r="B710" s="681"/>
      <c r="C710" s="679"/>
    </row>
    <row r="711" spans="2:3" x14ac:dyDescent="0.2">
      <c r="B711" s="681"/>
      <c r="C711" s="679"/>
    </row>
    <row r="712" spans="2:3" x14ac:dyDescent="0.2">
      <c r="B712" s="681"/>
      <c r="C712" s="679"/>
    </row>
    <row r="713" spans="2:3" x14ac:dyDescent="0.2">
      <c r="B713" s="681"/>
      <c r="C713" s="679"/>
    </row>
    <row r="714" spans="2:3" x14ac:dyDescent="0.2">
      <c r="B714" s="681"/>
      <c r="C714" s="679"/>
    </row>
    <row r="715" spans="2:3" x14ac:dyDescent="0.2">
      <c r="B715" s="681"/>
      <c r="C715" s="679"/>
    </row>
    <row r="716" spans="2:3" x14ac:dyDescent="0.2">
      <c r="B716" s="681"/>
      <c r="C716" s="679"/>
    </row>
    <row r="717" spans="2:3" x14ac:dyDescent="0.2">
      <c r="B717" s="681"/>
      <c r="C717" s="679"/>
    </row>
    <row r="718" spans="2:3" x14ac:dyDescent="0.2">
      <c r="B718" s="681"/>
      <c r="C718" s="679"/>
    </row>
    <row r="719" spans="2:3" x14ac:dyDescent="0.2">
      <c r="B719" s="681"/>
      <c r="C719" s="679"/>
    </row>
    <row r="720" spans="2:3" x14ac:dyDescent="0.2">
      <c r="B720" s="681"/>
      <c r="C720" s="679"/>
    </row>
    <row r="721" spans="2:3" x14ac:dyDescent="0.2">
      <c r="B721" s="681"/>
      <c r="C721" s="679"/>
    </row>
    <row r="722" spans="2:3" x14ac:dyDescent="0.2">
      <c r="B722" s="681"/>
      <c r="C722" s="679"/>
    </row>
    <row r="723" spans="2:3" x14ac:dyDescent="0.2">
      <c r="B723" s="681"/>
      <c r="C723" s="679"/>
    </row>
    <row r="724" spans="2:3" x14ac:dyDescent="0.2">
      <c r="B724" s="681"/>
      <c r="C724" s="679"/>
    </row>
    <row r="725" spans="2:3" x14ac:dyDescent="0.2">
      <c r="B725" s="681"/>
      <c r="C725" s="679"/>
    </row>
    <row r="726" spans="2:3" x14ac:dyDescent="0.2">
      <c r="B726" s="681"/>
      <c r="C726" s="679"/>
    </row>
    <row r="727" spans="2:3" x14ac:dyDescent="0.2">
      <c r="B727" s="681"/>
      <c r="C727" s="679"/>
    </row>
    <row r="728" spans="2:3" x14ac:dyDescent="0.2">
      <c r="B728" s="681"/>
      <c r="C728" s="679"/>
    </row>
    <row r="729" spans="2:3" x14ac:dyDescent="0.2">
      <c r="B729" s="681"/>
      <c r="C729" s="679"/>
    </row>
    <row r="730" spans="2:3" x14ac:dyDescent="0.2">
      <c r="B730" s="681"/>
      <c r="C730" s="679"/>
    </row>
    <row r="731" spans="2:3" x14ac:dyDescent="0.2">
      <c r="B731" s="681"/>
      <c r="C731" s="679"/>
    </row>
    <row r="732" spans="2:3" x14ac:dyDescent="0.2">
      <c r="B732" s="681"/>
      <c r="C732" s="679"/>
    </row>
    <row r="733" spans="2:3" x14ac:dyDescent="0.2">
      <c r="B733" s="681"/>
      <c r="C733" s="679"/>
    </row>
    <row r="734" spans="2:3" x14ac:dyDescent="0.2">
      <c r="B734" s="681"/>
      <c r="C734" s="679"/>
    </row>
    <row r="735" spans="2:3" x14ac:dyDescent="0.2">
      <c r="B735" s="681"/>
      <c r="C735" s="679"/>
    </row>
    <row r="736" spans="2:3" x14ac:dyDescent="0.2">
      <c r="B736" s="681"/>
      <c r="C736" s="679"/>
    </row>
    <row r="737" spans="2:3" x14ac:dyDescent="0.2">
      <c r="B737" s="681"/>
      <c r="C737" s="679"/>
    </row>
    <row r="738" spans="2:3" x14ac:dyDescent="0.2">
      <c r="B738" s="681"/>
      <c r="C738" s="679"/>
    </row>
    <row r="739" spans="2:3" x14ac:dyDescent="0.2">
      <c r="B739" s="681"/>
      <c r="C739" s="679"/>
    </row>
    <row r="740" spans="2:3" x14ac:dyDescent="0.2">
      <c r="B740" s="681"/>
      <c r="C740" s="679"/>
    </row>
    <row r="741" spans="2:3" x14ac:dyDescent="0.2">
      <c r="B741" s="681"/>
      <c r="C741" s="679"/>
    </row>
    <row r="742" spans="2:3" x14ac:dyDescent="0.2">
      <c r="B742" s="681"/>
      <c r="C742" s="679"/>
    </row>
    <row r="743" spans="2:3" x14ac:dyDescent="0.2">
      <c r="B743" s="681"/>
      <c r="C743" s="679"/>
    </row>
    <row r="744" spans="2:3" x14ac:dyDescent="0.2">
      <c r="B744" s="681"/>
      <c r="C744" s="679"/>
    </row>
    <row r="745" spans="2:3" x14ac:dyDescent="0.2">
      <c r="B745" s="681"/>
      <c r="C745" s="679"/>
    </row>
    <row r="746" spans="2:3" x14ac:dyDescent="0.2">
      <c r="B746" s="681"/>
      <c r="C746" s="679"/>
    </row>
    <row r="747" spans="2:3" x14ac:dyDescent="0.2">
      <c r="B747" s="681"/>
      <c r="C747" s="679"/>
    </row>
    <row r="748" spans="2:3" x14ac:dyDescent="0.2">
      <c r="B748" s="681"/>
      <c r="C748" s="679"/>
    </row>
    <row r="749" spans="2:3" x14ac:dyDescent="0.2">
      <c r="B749" s="681"/>
      <c r="C749" s="679"/>
    </row>
    <row r="750" spans="2:3" x14ac:dyDescent="0.2">
      <c r="B750" s="681"/>
      <c r="C750" s="679"/>
    </row>
    <row r="751" spans="2:3" x14ac:dyDescent="0.2">
      <c r="B751" s="681"/>
      <c r="C751" s="679"/>
    </row>
    <row r="752" spans="2:3" x14ac:dyDescent="0.2">
      <c r="B752" s="681"/>
      <c r="C752" s="679"/>
    </row>
    <row r="753" spans="2:3" x14ac:dyDescent="0.2">
      <c r="B753" s="681"/>
      <c r="C753" s="679"/>
    </row>
    <row r="754" spans="2:3" x14ac:dyDescent="0.2">
      <c r="B754" s="681"/>
      <c r="C754" s="679"/>
    </row>
    <row r="755" spans="2:3" x14ac:dyDescent="0.2">
      <c r="B755" s="681"/>
      <c r="C755" s="679"/>
    </row>
    <row r="756" spans="2:3" x14ac:dyDescent="0.2">
      <c r="B756" s="681"/>
      <c r="C756" s="679"/>
    </row>
    <row r="757" spans="2:3" x14ac:dyDescent="0.2">
      <c r="B757" s="681"/>
      <c r="C757" s="679"/>
    </row>
    <row r="758" spans="2:3" x14ac:dyDescent="0.2">
      <c r="B758" s="681"/>
      <c r="C758" s="679"/>
    </row>
    <row r="759" spans="2:3" x14ac:dyDescent="0.2">
      <c r="B759" s="681"/>
      <c r="C759" s="679"/>
    </row>
    <row r="760" spans="2:3" x14ac:dyDescent="0.2">
      <c r="B760" s="681"/>
      <c r="C760" s="679"/>
    </row>
    <row r="761" spans="2:3" x14ac:dyDescent="0.2">
      <c r="B761" s="681"/>
      <c r="C761" s="679"/>
    </row>
    <row r="762" spans="2:3" x14ac:dyDescent="0.2">
      <c r="B762" s="681"/>
      <c r="C762" s="679"/>
    </row>
    <row r="763" spans="2:3" x14ac:dyDescent="0.2">
      <c r="B763" s="681"/>
      <c r="C763" s="679"/>
    </row>
    <row r="764" spans="2:3" x14ac:dyDescent="0.2">
      <c r="B764" s="681"/>
      <c r="C764" s="679"/>
    </row>
    <row r="765" spans="2:3" x14ac:dyDescent="0.2">
      <c r="B765" s="681"/>
      <c r="C765" s="679"/>
    </row>
    <row r="766" spans="2:3" x14ac:dyDescent="0.2">
      <c r="B766" s="681"/>
      <c r="C766" s="679"/>
    </row>
    <row r="767" spans="2:3" x14ac:dyDescent="0.2">
      <c r="B767" s="681"/>
      <c r="C767" s="679"/>
    </row>
    <row r="768" spans="2:3" x14ac:dyDescent="0.2">
      <c r="B768" s="681"/>
      <c r="C768" s="679"/>
    </row>
    <row r="769" spans="2:3" x14ac:dyDescent="0.2">
      <c r="B769" s="681"/>
      <c r="C769" s="679"/>
    </row>
    <row r="770" spans="2:3" x14ac:dyDescent="0.2">
      <c r="B770" s="681"/>
      <c r="C770" s="679"/>
    </row>
    <row r="771" spans="2:3" x14ac:dyDescent="0.2">
      <c r="B771" s="681"/>
      <c r="C771" s="679"/>
    </row>
    <row r="772" spans="2:3" x14ac:dyDescent="0.2">
      <c r="B772" s="681"/>
      <c r="C772" s="679"/>
    </row>
    <row r="773" spans="2:3" x14ac:dyDescent="0.2">
      <c r="B773" s="681"/>
      <c r="C773" s="679"/>
    </row>
    <row r="774" spans="2:3" x14ac:dyDescent="0.2">
      <c r="B774" s="681"/>
      <c r="C774" s="679"/>
    </row>
    <row r="775" spans="2:3" x14ac:dyDescent="0.2">
      <c r="B775" s="681"/>
      <c r="C775" s="679"/>
    </row>
    <row r="776" spans="2:3" x14ac:dyDescent="0.2">
      <c r="B776" s="681"/>
      <c r="C776" s="679"/>
    </row>
    <row r="777" spans="2:3" x14ac:dyDescent="0.2">
      <c r="B777" s="681"/>
      <c r="C777" s="679"/>
    </row>
    <row r="778" spans="2:3" x14ac:dyDescent="0.2">
      <c r="B778" s="681"/>
      <c r="C778" s="679"/>
    </row>
    <row r="779" spans="2:3" x14ac:dyDescent="0.2">
      <c r="B779" s="681"/>
      <c r="C779" s="679"/>
    </row>
    <row r="780" spans="2:3" x14ac:dyDescent="0.2">
      <c r="B780" s="681"/>
      <c r="C780" s="679"/>
    </row>
    <row r="781" spans="2:3" x14ac:dyDescent="0.2">
      <c r="B781" s="681"/>
      <c r="C781" s="679"/>
    </row>
    <row r="782" spans="2:3" x14ac:dyDescent="0.2">
      <c r="B782" s="681"/>
      <c r="C782" s="679"/>
    </row>
    <row r="783" spans="2:3" x14ac:dyDescent="0.2">
      <c r="B783" s="681"/>
      <c r="C783" s="679"/>
    </row>
    <row r="784" spans="2:3" x14ac:dyDescent="0.2">
      <c r="B784" s="681"/>
      <c r="C784" s="679"/>
    </row>
    <row r="785" spans="2:3" x14ac:dyDescent="0.2">
      <c r="B785" s="681"/>
      <c r="C785" s="679"/>
    </row>
    <row r="786" spans="2:3" x14ac:dyDescent="0.2">
      <c r="B786" s="681"/>
      <c r="C786" s="679"/>
    </row>
    <row r="787" spans="2:3" x14ac:dyDescent="0.2">
      <c r="B787" s="681"/>
      <c r="C787" s="679"/>
    </row>
    <row r="788" spans="2:3" x14ac:dyDescent="0.2">
      <c r="B788" s="681"/>
      <c r="C788" s="679"/>
    </row>
    <row r="789" spans="2:3" x14ac:dyDescent="0.2">
      <c r="B789" s="681"/>
      <c r="C789" s="679"/>
    </row>
    <row r="790" spans="2:3" x14ac:dyDescent="0.2">
      <c r="B790" s="681"/>
      <c r="C790" s="679"/>
    </row>
    <row r="791" spans="2:3" x14ac:dyDescent="0.2">
      <c r="B791" s="681"/>
      <c r="C791" s="679"/>
    </row>
    <row r="792" spans="2:3" x14ac:dyDescent="0.2">
      <c r="B792" s="681"/>
      <c r="C792" s="679"/>
    </row>
    <row r="793" spans="2:3" x14ac:dyDescent="0.2">
      <c r="B793" s="681"/>
      <c r="C793" s="679"/>
    </row>
    <row r="794" spans="2:3" x14ac:dyDescent="0.2">
      <c r="B794" s="681"/>
      <c r="C794" s="679"/>
    </row>
    <row r="795" spans="2:3" x14ac:dyDescent="0.2">
      <c r="B795" s="681"/>
      <c r="C795" s="679"/>
    </row>
    <row r="796" spans="2:3" x14ac:dyDescent="0.2">
      <c r="B796" s="681"/>
      <c r="C796" s="679"/>
    </row>
    <row r="797" spans="2:3" x14ac:dyDescent="0.2">
      <c r="B797" s="681"/>
      <c r="C797" s="679"/>
    </row>
    <row r="798" spans="2:3" x14ac:dyDescent="0.2">
      <c r="B798" s="681"/>
      <c r="C798" s="679"/>
    </row>
    <row r="799" spans="2:3" x14ac:dyDescent="0.2">
      <c r="B799" s="681"/>
      <c r="C799" s="679"/>
    </row>
    <row r="800" spans="2:3" x14ac:dyDescent="0.2">
      <c r="B800" s="681"/>
      <c r="C800" s="679"/>
    </row>
    <row r="801" spans="2:3" x14ac:dyDescent="0.2">
      <c r="B801" s="681"/>
      <c r="C801" s="679"/>
    </row>
    <row r="802" spans="2:3" x14ac:dyDescent="0.2">
      <c r="B802" s="681"/>
      <c r="C802" s="679"/>
    </row>
    <row r="803" spans="2:3" x14ac:dyDescent="0.2">
      <c r="B803" s="681"/>
      <c r="C803" s="679"/>
    </row>
    <row r="804" spans="2:3" x14ac:dyDescent="0.2">
      <c r="B804" s="681"/>
      <c r="C804" s="679"/>
    </row>
    <row r="805" spans="2:3" x14ac:dyDescent="0.2">
      <c r="B805" s="681"/>
      <c r="C805" s="679"/>
    </row>
    <row r="806" spans="2:3" x14ac:dyDescent="0.2">
      <c r="B806" s="681"/>
      <c r="C806" s="679"/>
    </row>
    <row r="807" spans="2:3" x14ac:dyDescent="0.2">
      <c r="B807" s="681"/>
      <c r="C807" s="679"/>
    </row>
    <row r="808" spans="2:3" x14ac:dyDescent="0.2">
      <c r="B808" s="681"/>
      <c r="C808" s="679"/>
    </row>
    <row r="809" spans="2:3" x14ac:dyDescent="0.2">
      <c r="B809" s="681"/>
      <c r="C809" s="679"/>
    </row>
    <row r="810" spans="2:3" x14ac:dyDescent="0.2">
      <c r="B810" s="681"/>
      <c r="C810" s="679"/>
    </row>
    <row r="811" spans="2:3" x14ac:dyDescent="0.2">
      <c r="B811" s="681"/>
      <c r="C811" s="679"/>
    </row>
    <row r="812" spans="2:3" x14ac:dyDescent="0.2">
      <c r="B812" s="681"/>
      <c r="C812" s="679"/>
    </row>
    <row r="813" spans="2:3" x14ac:dyDescent="0.2">
      <c r="B813" s="681"/>
      <c r="C813" s="679"/>
    </row>
    <row r="814" spans="2:3" x14ac:dyDescent="0.2">
      <c r="B814" s="681"/>
      <c r="C814" s="679"/>
    </row>
    <row r="815" spans="2:3" x14ac:dyDescent="0.2">
      <c r="B815" s="681"/>
      <c r="C815" s="679"/>
    </row>
    <row r="816" spans="2:3" x14ac:dyDescent="0.2">
      <c r="B816" s="681"/>
      <c r="C816" s="679"/>
    </row>
    <row r="817" spans="2:3" x14ac:dyDescent="0.2">
      <c r="B817" s="681"/>
      <c r="C817" s="679"/>
    </row>
    <row r="818" spans="2:3" x14ac:dyDescent="0.2">
      <c r="B818" s="681"/>
      <c r="C818" s="679"/>
    </row>
    <row r="819" spans="2:3" x14ac:dyDescent="0.2">
      <c r="B819" s="681"/>
      <c r="C819" s="679"/>
    </row>
    <row r="820" spans="2:3" x14ac:dyDescent="0.2">
      <c r="B820" s="681"/>
      <c r="C820" s="679"/>
    </row>
    <row r="821" spans="2:3" x14ac:dyDescent="0.2">
      <c r="B821" s="681"/>
      <c r="C821" s="679"/>
    </row>
    <row r="822" spans="2:3" x14ac:dyDescent="0.2">
      <c r="B822" s="681"/>
      <c r="C822" s="679"/>
    </row>
    <row r="823" spans="2:3" x14ac:dyDescent="0.2">
      <c r="B823" s="681"/>
      <c r="C823" s="679"/>
    </row>
    <row r="824" spans="2:3" x14ac:dyDescent="0.2">
      <c r="B824" s="681"/>
      <c r="C824" s="679"/>
    </row>
    <row r="825" spans="2:3" x14ac:dyDescent="0.2">
      <c r="B825" s="681"/>
      <c r="C825" s="679"/>
    </row>
    <row r="826" spans="2:3" x14ac:dyDescent="0.2">
      <c r="B826" s="681"/>
      <c r="C826" s="679"/>
    </row>
    <row r="827" spans="2:3" x14ac:dyDescent="0.2">
      <c r="B827" s="681"/>
      <c r="C827" s="679"/>
    </row>
    <row r="828" spans="2:3" x14ac:dyDescent="0.2">
      <c r="B828" s="681"/>
      <c r="C828" s="679"/>
    </row>
    <row r="829" spans="2:3" x14ac:dyDescent="0.2">
      <c r="B829" s="681"/>
      <c r="C829" s="679"/>
    </row>
    <row r="830" spans="2:3" x14ac:dyDescent="0.2">
      <c r="B830" s="681"/>
      <c r="C830" s="679"/>
    </row>
    <row r="831" spans="2:3" x14ac:dyDescent="0.2">
      <c r="B831" s="681"/>
      <c r="C831" s="679"/>
    </row>
    <row r="832" spans="2:3" x14ac:dyDescent="0.2">
      <c r="B832" s="681"/>
      <c r="C832" s="679"/>
    </row>
    <row r="833" spans="2:3" x14ac:dyDescent="0.2">
      <c r="B833" s="681"/>
      <c r="C833" s="679"/>
    </row>
    <row r="834" spans="2:3" x14ac:dyDescent="0.2">
      <c r="B834" s="681"/>
      <c r="C834" s="679"/>
    </row>
    <row r="835" spans="2:3" x14ac:dyDescent="0.2">
      <c r="B835" s="681"/>
      <c r="C835" s="679"/>
    </row>
    <row r="836" spans="2:3" x14ac:dyDescent="0.2">
      <c r="B836" s="681"/>
      <c r="C836" s="679"/>
    </row>
    <row r="837" spans="2:3" x14ac:dyDescent="0.2">
      <c r="B837" s="681"/>
      <c r="C837" s="679"/>
    </row>
    <row r="838" spans="2:3" x14ac:dyDescent="0.2">
      <c r="B838" s="681"/>
      <c r="C838" s="679"/>
    </row>
    <row r="839" spans="2:3" x14ac:dyDescent="0.2">
      <c r="B839" s="681"/>
      <c r="C839" s="679"/>
    </row>
    <row r="840" spans="2:3" x14ac:dyDescent="0.2">
      <c r="B840" s="681"/>
      <c r="C840" s="679"/>
    </row>
    <row r="841" spans="2:3" x14ac:dyDescent="0.2">
      <c r="B841" s="681"/>
      <c r="C841" s="679"/>
    </row>
    <row r="842" spans="2:3" x14ac:dyDescent="0.2">
      <c r="B842" s="681"/>
      <c r="C842" s="679"/>
    </row>
    <row r="843" spans="2:3" x14ac:dyDescent="0.2">
      <c r="B843" s="681"/>
      <c r="C843" s="679"/>
    </row>
    <row r="844" spans="2:3" x14ac:dyDescent="0.2">
      <c r="B844" s="681"/>
      <c r="C844" s="679"/>
    </row>
    <row r="845" spans="2:3" x14ac:dyDescent="0.2">
      <c r="B845" s="681"/>
      <c r="C845" s="679"/>
    </row>
    <row r="846" spans="2:3" x14ac:dyDescent="0.2">
      <c r="B846" s="681"/>
      <c r="C846" s="679"/>
    </row>
    <row r="847" spans="2:3" x14ac:dyDescent="0.2">
      <c r="B847" s="681"/>
      <c r="C847" s="679"/>
    </row>
    <row r="848" spans="2:3" x14ac:dyDescent="0.2">
      <c r="B848" s="681"/>
      <c r="C848" s="679"/>
    </row>
    <row r="849" spans="2:3" x14ac:dyDescent="0.2">
      <c r="B849" s="681"/>
      <c r="C849" s="679"/>
    </row>
    <row r="850" spans="2:3" x14ac:dyDescent="0.2">
      <c r="B850" s="681"/>
      <c r="C850" s="679"/>
    </row>
    <row r="851" spans="2:3" x14ac:dyDescent="0.2">
      <c r="B851" s="681"/>
      <c r="C851" s="679"/>
    </row>
    <row r="852" spans="2:3" x14ac:dyDescent="0.2">
      <c r="B852" s="681"/>
      <c r="C852" s="679"/>
    </row>
    <row r="853" spans="2:3" x14ac:dyDescent="0.2">
      <c r="B853" s="681"/>
      <c r="C853" s="679"/>
    </row>
    <row r="854" spans="2:3" x14ac:dyDescent="0.2">
      <c r="B854" s="681"/>
      <c r="C854" s="679"/>
    </row>
    <row r="855" spans="2:3" x14ac:dyDescent="0.2">
      <c r="B855" s="681"/>
      <c r="C855" s="679"/>
    </row>
    <row r="856" spans="2:3" x14ac:dyDescent="0.2">
      <c r="B856" s="681"/>
      <c r="C856" s="679"/>
    </row>
    <row r="857" spans="2:3" x14ac:dyDescent="0.2">
      <c r="B857" s="681"/>
      <c r="C857" s="679"/>
    </row>
    <row r="858" spans="2:3" x14ac:dyDescent="0.2">
      <c r="B858" s="681"/>
      <c r="C858" s="679"/>
    </row>
    <row r="859" spans="2:3" x14ac:dyDescent="0.2">
      <c r="B859" s="681"/>
      <c r="C859" s="679"/>
    </row>
    <row r="860" spans="2:3" x14ac:dyDescent="0.2">
      <c r="B860" s="681"/>
      <c r="C860" s="679"/>
    </row>
    <row r="861" spans="2:3" x14ac:dyDescent="0.2">
      <c r="B861" s="681"/>
      <c r="C861" s="679"/>
    </row>
    <row r="862" spans="2:3" x14ac:dyDescent="0.2">
      <c r="B862" s="681"/>
      <c r="C862" s="679"/>
    </row>
    <row r="863" spans="2:3" x14ac:dyDescent="0.2">
      <c r="B863" s="681"/>
      <c r="C863" s="679"/>
    </row>
    <row r="864" spans="2:3" x14ac:dyDescent="0.2">
      <c r="B864" s="681"/>
      <c r="C864" s="679"/>
    </row>
    <row r="865" spans="2:3" x14ac:dyDescent="0.2">
      <c r="B865" s="681"/>
      <c r="C865" s="679"/>
    </row>
    <row r="866" spans="2:3" x14ac:dyDescent="0.2">
      <c r="B866" s="681"/>
      <c r="C866" s="679"/>
    </row>
    <row r="867" spans="2:3" x14ac:dyDescent="0.2">
      <c r="B867" s="681"/>
      <c r="C867" s="679"/>
    </row>
    <row r="868" spans="2:3" x14ac:dyDescent="0.2">
      <c r="B868" s="681"/>
      <c r="C868" s="679"/>
    </row>
    <row r="869" spans="2:3" x14ac:dyDescent="0.2">
      <c r="B869" s="681"/>
      <c r="C869" s="679"/>
    </row>
    <row r="870" spans="2:3" x14ac:dyDescent="0.2">
      <c r="B870" s="681"/>
      <c r="C870" s="679"/>
    </row>
    <row r="871" spans="2:3" x14ac:dyDescent="0.2">
      <c r="B871" s="681"/>
      <c r="C871" s="679"/>
    </row>
    <row r="872" spans="2:3" x14ac:dyDescent="0.2">
      <c r="B872" s="681"/>
      <c r="C872" s="679"/>
    </row>
    <row r="873" spans="2:3" x14ac:dyDescent="0.2">
      <c r="B873" s="681"/>
      <c r="C873" s="679"/>
    </row>
    <row r="874" spans="2:3" x14ac:dyDescent="0.2">
      <c r="B874" s="681"/>
      <c r="C874" s="679"/>
    </row>
    <row r="875" spans="2:3" x14ac:dyDescent="0.2">
      <c r="B875" s="681"/>
      <c r="C875" s="679"/>
    </row>
    <row r="876" spans="2:3" x14ac:dyDescent="0.2">
      <c r="B876" s="681"/>
      <c r="C876" s="679"/>
    </row>
    <row r="877" spans="2:3" x14ac:dyDescent="0.2">
      <c r="B877" s="681"/>
      <c r="C877" s="679"/>
    </row>
    <row r="878" spans="2:3" x14ac:dyDescent="0.2">
      <c r="B878" s="681"/>
      <c r="C878" s="679"/>
    </row>
    <row r="879" spans="2:3" x14ac:dyDescent="0.2">
      <c r="B879" s="681"/>
      <c r="C879" s="679"/>
    </row>
    <row r="880" spans="2:3" x14ac:dyDescent="0.2">
      <c r="B880" s="681"/>
      <c r="C880" s="679"/>
    </row>
    <row r="881" spans="2:3" x14ac:dyDescent="0.2">
      <c r="B881" s="681"/>
      <c r="C881" s="679"/>
    </row>
    <row r="882" spans="2:3" x14ac:dyDescent="0.2">
      <c r="B882" s="681"/>
      <c r="C882" s="679"/>
    </row>
    <row r="883" spans="2:3" x14ac:dyDescent="0.2">
      <c r="B883" s="681"/>
      <c r="C883" s="679"/>
    </row>
    <row r="884" spans="2:3" x14ac:dyDescent="0.2">
      <c r="B884" s="681"/>
      <c r="C884" s="679"/>
    </row>
    <row r="885" spans="2:3" x14ac:dyDescent="0.2">
      <c r="B885" s="681"/>
      <c r="C885" s="679"/>
    </row>
    <row r="886" spans="2:3" x14ac:dyDescent="0.2">
      <c r="B886" s="681"/>
      <c r="C886" s="679"/>
    </row>
    <row r="887" spans="2:3" x14ac:dyDescent="0.2">
      <c r="B887" s="681"/>
      <c r="C887" s="679"/>
    </row>
    <row r="888" spans="2:3" x14ac:dyDescent="0.2">
      <c r="B888" s="681"/>
      <c r="C888" s="679"/>
    </row>
    <row r="889" spans="2:3" x14ac:dyDescent="0.2">
      <c r="B889" s="681"/>
      <c r="C889" s="679"/>
    </row>
    <row r="890" spans="2:3" x14ac:dyDescent="0.2">
      <c r="B890" s="681"/>
      <c r="C890" s="679"/>
    </row>
    <row r="891" spans="2:3" x14ac:dyDescent="0.2">
      <c r="B891" s="681"/>
      <c r="C891" s="679"/>
    </row>
    <row r="892" spans="2:3" x14ac:dyDescent="0.2">
      <c r="B892" s="681"/>
      <c r="C892" s="679"/>
    </row>
    <row r="893" spans="2:3" x14ac:dyDescent="0.2">
      <c r="B893" s="681"/>
      <c r="C893" s="679"/>
    </row>
    <row r="894" spans="2:3" x14ac:dyDescent="0.2">
      <c r="B894" s="681"/>
      <c r="C894" s="679"/>
    </row>
    <row r="895" spans="2:3" x14ac:dyDescent="0.2">
      <c r="B895" s="681"/>
      <c r="C895" s="679"/>
    </row>
    <row r="896" spans="2:3" x14ac:dyDescent="0.2">
      <c r="B896" s="681"/>
      <c r="C896" s="679"/>
    </row>
    <row r="897" spans="2:3" x14ac:dyDescent="0.2">
      <c r="B897" s="681"/>
      <c r="C897" s="679"/>
    </row>
    <row r="898" spans="2:3" x14ac:dyDescent="0.2">
      <c r="B898" s="681"/>
      <c r="C898" s="679"/>
    </row>
    <row r="899" spans="2:3" x14ac:dyDescent="0.2">
      <c r="B899" s="681"/>
      <c r="C899" s="679"/>
    </row>
    <row r="900" spans="2:3" x14ac:dyDescent="0.2">
      <c r="B900" s="681"/>
      <c r="C900" s="679"/>
    </row>
    <row r="901" spans="2:3" x14ac:dyDescent="0.2">
      <c r="B901" s="681"/>
      <c r="C901" s="679"/>
    </row>
    <row r="902" spans="2:3" x14ac:dyDescent="0.2">
      <c r="B902" s="681"/>
      <c r="C902" s="679"/>
    </row>
    <row r="903" spans="2:3" x14ac:dyDescent="0.2">
      <c r="B903" s="681"/>
      <c r="C903" s="679"/>
    </row>
    <row r="904" spans="2:3" x14ac:dyDescent="0.2">
      <c r="B904" s="681"/>
      <c r="C904" s="679"/>
    </row>
    <row r="905" spans="2:3" x14ac:dyDescent="0.2">
      <c r="B905" s="681"/>
      <c r="C905" s="679"/>
    </row>
    <row r="906" spans="2:3" x14ac:dyDescent="0.2">
      <c r="B906" s="681"/>
      <c r="C906" s="679"/>
    </row>
    <row r="907" spans="2:3" x14ac:dyDescent="0.2">
      <c r="B907" s="681"/>
      <c r="C907" s="679"/>
    </row>
    <row r="908" spans="2:3" x14ac:dyDescent="0.2">
      <c r="B908" s="681"/>
      <c r="C908" s="679"/>
    </row>
    <row r="909" spans="2:3" x14ac:dyDescent="0.2">
      <c r="B909" s="681"/>
      <c r="C909" s="679"/>
    </row>
    <row r="910" spans="2:3" x14ac:dyDescent="0.2">
      <c r="B910" s="681"/>
      <c r="C910" s="679"/>
    </row>
    <row r="911" spans="2:3" x14ac:dyDescent="0.2">
      <c r="B911" s="681"/>
      <c r="C911" s="679"/>
    </row>
    <row r="912" spans="2:3" x14ac:dyDescent="0.2">
      <c r="B912" s="681"/>
      <c r="C912" s="679"/>
    </row>
    <row r="913" spans="2:3" x14ac:dyDescent="0.2">
      <c r="B913" s="681"/>
      <c r="C913" s="679"/>
    </row>
    <row r="914" spans="2:3" x14ac:dyDescent="0.2">
      <c r="B914" s="681"/>
      <c r="C914" s="679"/>
    </row>
    <row r="915" spans="2:3" x14ac:dyDescent="0.2">
      <c r="B915" s="681"/>
      <c r="C915" s="679"/>
    </row>
    <row r="916" spans="2:3" x14ac:dyDescent="0.2">
      <c r="B916" s="681"/>
      <c r="C916" s="679"/>
    </row>
    <row r="917" spans="2:3" x14ac:dyDescent="0.2">
      <c r="B917" s="681"/>
      <c r="C917" s="679"/>
    </row>
    <row r="918" spans="2:3" x14ac:dyDescent="0.2">
      <c r="B918" s="681"/>
      <c r="C918" s="679"/>
    </row>
    <row r="919" spans="2:3" x14ac:dyDescent="0.2">
      <c r="B919" s="681"/>
      <c r="C919" s="679"/>
    </row>
    <row r="920" spans="2:3" x14ac:dyDescent="0.2">
      <c r="B920" s="681"/>
      <c r="C920" s="679"/>
    </row>
    <row r="921" spans="2:3" x14ac:dyDescent="0.2">
      <c r="B921" s="681"/>
      <c r="C921" s="679"/>
    </row>
    <row r="922" spans="2:3" x14ac:dyDescent="0.2">
      <c r="B922" s="681"/>
      <c r="C922" s="679"/>
    </row>
    <row r="923" spans="2:3" x14ac:dyDescent="0.2">
      <c r="B923" s="681"/>
      <c r="C923" s="679"/>
    </row>
    <row r="924" spans="2:3" x14ac:dyDescent="0.2">
      <c r="B924" s="681"/>
      <c r="C924" s="679"/>
    </row>
    <row r="925" spans="2:3" x14ac:dyDescent="0.2">
      <c r="B925" s="681"/>
      <c r="C925" s="679"/>
    </row>
    <row r="926" spans="2:3" x14ac:dyDescent="0.2">
      <c r="B926" s="681"/>
      <c r="C926" s="679"/>
    </row>
    <row r="927" spans="2:3" x14ac:dyDescent="0.2">
      <c r="B927" s="681"/>
      <c r="C927" s="679"/>
    </row>
    <row r="928" spans="2:3" x14ac:dyDescent="0.2">
      <c r="B928" s="681"/>
      <c r="C928" s="679"/>
    </row>
    <row r="929" spans="2:3" x14ac:dyDescent="0.2">
      <c r="B929" s="681"/>
      <c r="C929" s="679"/>
    </row>
    <row r="930" spans="2:3" x14ac:dyDescent="0.2">
      <c r="B930" s="681"/>
      <c r="C930" s="679"/>
    </row>
    <row r="931" spans="2:3" x14ac:dyDescent="0.2">
      <c r="B931" s="681"/>
      <c r="C931" s="679"/>
    </row>
    <row r="932" spans="2:3" x14ac:dyDescent="0.2">
      <c r="B932" s="681"/>
      <c r="C932" s="679"/>
    </row>
    <row r="933" spans="2:3" x14ac:dyDescent="0.2">
      <c r="B933" s="681"/>
      <c r="C933" s="679"/>
    </row>
    <row r="934" spans="2:3" x14ac:dyDescent="0.2">
      <c r="B934" s="681"/>
      <c r="C934" s="679"/>
    </row>
    <row r="935" spans="2:3" x14ac:dyDescent="0.2">
      <c r="B935" s="681"/>
      <c r="C935" s="679"/>
    </row>
    <row r="936" spans="2:3" x14ac:dyDescent="0.2">
      <c r="B936" s="681"/>
      <c r="C936" s="679"/>
    </row>
    <row r="937" spans="2:3" x14ac:dyDescent="0.2">
      <c r="B937" s="681"/>
      <c r="C937" s="679"/>
    </row>
    <row r="938" spans="2:3" x14ac:dyDescent="0.2">
      <c r="B938" s="681"/>
      <c r="C938" s="679"/>
    </row>
    <row r="939" spans="2:3" x14ac:dyDescent="0.2">
      <c r="B939" s="681"/>
      <c r="C939" s="679"/>
    </row>
    <row r="940" spans="2:3" x14ac:dyDescent="0.2">
      <c r="B940" s="681"/>
      <c r="C940" s="679"/>
    </row>
    <row r="941" spans="2:3" x14ac:dyDescent="0.2">
      <c r="B941" s="681"/>
      <c r="C941" s="679"/>
    </row>
    <row r="942" spans="2:3" x14ac:dyDescent="0.2">
      <c r="B942" s="681"/>
      <c r="C942" s="679"/>
    </row>
    <row r="943" spans="2:3" x14ac:dyDescent="0.2">
      <c r="B943" s="681"/>
      <c r="C943" s="679"/>
    </row>
    <row r="944" spans="2:3" x14ac:dyDescent="0.2">
      <c r="B944" s="681"/>
      <c r="C944" s="679"/>
    </row>
    <row r="945" spans="2:3" x14ac:dyDescent="0.2">
      <c r="B945" s="681"/>
      <c r="C945" s="679"/>
    </row>
    <row r="946" spans="2:3" x14ac:dyDescent="0.2">
      <c r="B946" s="681"/>
      <c r="C946" s="679"/>
    </row>
    <row r="947" spans="2:3" x14ac:dyDescent="0.2">
      <c r="B947" s="681"/>
      <c r="C947" s="679"/>
    </row>
    <row r="948" spans="2:3" x14ac:dyDescent="0.2">
      <c r="B948" s="681"/>
      <c r="C948" s="679"/>
    </row>
    <row r="949" spans="2:3" x14ac:dyDescent="0.2">
      <c r="B949" s="681"/>
      <c r="C949" s="679"/>
    </row>
    <row r="950" spans="2:3" x14ac:dyDescent="0.2">
      <c r="B950" s="681"/>
      <c r="C950" s="679"/>
    </row>
    <row r="951" spans="2:3" x14ac:dyDescent="0.2">
      <c r="B951" s="681"/>
      <c r="C951" s="679"/>
    </row>
    <row r="952" spans="2:3" x14ac:dyDescent="0.2">
      <c r="B952" s="681"/>
      <c r="C952" s="679"/>
    </row>
    <row r="953" spans="2:3" x14ac:dyDescent="0.2">
      <c r="B953" s="681"/>
      <c r="C953" s="679"/>
    </row>
    <row r="954" spans="2:3" x14ac:dyDescent="0.2">
      <c r="B954" s="681"/>
      <c r="C954" s="679"/>
    </row>
    <row r="955" spans="2:3" x14ac:dyDescent="0.2">
      <c r="B955" s="681"/>
      <c r="C955" s="679"/>
    </row>
    <row r="956" spans="2:3" x14ac:dyDescent="0.2">
      <c r="B956" s="681"/>
      <c r="C956" s="679"/>
    </row>
    <row r="957" spans="2:3" x14ac:dyDescent="0.2">
      <c r="B957" s="681"/>
      <c r="C957" s="679"/>
    </row>
    <row r="958" spans="2:3" x14ac:dyDescent="0.2">
      <c r="B958" s="681"/>
      <c r="C958" s="679"/>
    </row>
    <row r="959" spans="2:3" x14ac:dyDescent="0.2">
      <c r="B959" s="681"/>
      <c r="C959" s="679"/>
    </row>
    <row r="960" spans="2:3" x14ac:dyDescent="0.2">
      <c r="B960" s="681"/>
      <c r="C960" s="679"/>
    </row>
    <row r="961" spans="2:3" x14ac:dyDescent="0.2">
      <c r="B961" s="681"/>
      <c r="C961" s="679"/>
    </row>
    <row r="962" spans="2:3" x14ac:dyDescent="0.2">
      <c r="B962" s="681"/>
      <c r="C962" s="679"/>
    </row>
    <row r="963" spans="2:3" x14ac:dyDescent="0.2">
      <c r="B963" s="681"/>
      <c r="C963" s="679"/>
    </row>
    <row r="964" spans="2:3" x14ac:dyDescent="0.2">
      <c r="B964" s="681"/>
      <c r="C964" s="679"/>
    </row>
    <row r="965" spans="2:3" x14ac:dyDescent="0.2">
      <c r="B965" s="681"/>
      <c r="C965" s="679"/>
    </row>
    <row r="966" spans="2:3" x14ac:dyDescent="0.2">
      <c r="B966" s="681"/>
      <c r="C966" s="679"/>
    </row>
    <row r="967" spans="2:3" x14ac:dyDescent="0.2">
      <c r="B967" s="681"/>
      <c r="C967" s="679"/>
    </row>
    <row r="968" spans="2:3" x14ac:dyDescent="0.2">
      <c r="B968" s="681"/>
      <c r="C968" s="679"/>
    </row>
    <row r="969" spans="2:3" x14ac:dyDescent="0.2">
      <c r="B969" s="681"/>
      <c r="C969" s="679"/>
    </row>
    <row r="970" spans="2:3" x14ac:dyDescent="0.2">
      <c r="B970" s="681"/>
      <c r="C970" s="679"/>
    </row>
    <row r="971" spans="2:3" x14ac:dyDescent="0.2">
      <c r="B971" s="681"/>
      <c r="C971" s="679"/>
    </row>
    <row r="972" spans="2:3" x14ac:dyDescent="0.2">
      <c r="B972" s="681"/>
      <c r="C972" s="679"/>
    </row>
    <row r="973" spans="2:3" x14ac:dyDescent="0.2">
      <c r="B973" s="681"/>
      <c r="C973" s="679"/>
    </row>
    <row r="974" spans="2:3" x14ac:dyDescent="0.2">
      <c r="B974" s="681"/>
      <c r="C974" s="679"/>
    </row>
    <row r="975" spans="2:3" x14ac:dyDescent="0.2">
      <c r="B975" s="681"/>
      <c r="C975" s="679"/>
    </row>
    <row r="976" spans="2:3" x14ac:dyDescent="0.2">
      <c r="B976" s="681"/>
      <c r="C976" s="679"/>
    </row>
    <row r="977" spans="2:3" x14ac:dyDescent="0.2">
      <c r="B977" s="681"/>
      <c r="C977" s="679"/>
    </row>
    <row r="978" spans="2:3" x14ac:dyDescent="0.2">
      <c r="B978" s="681"/>
      <c r="C978" s="679"/>
    </row>
    <row r="979" spans="2:3" x14ac:dyDescent="0.2">
      <c r="B979" s="681"/>
      <c r="C979" s="679"/>
    </row>
    <row r="980" spans="2:3" x14ac:dyDescent="0.2">
      <c r="B980" s="681"/>
      <c r="C980" s="679"/>
    </row>
    <row r="981" spans="2:3" x14ac:dyDescent="0.2">
      <c r="B981" s="681"/>
      <c r="C981" s="679"/>
    </row>
    <row r="982" spans="2:3" x14ac:dyDescent="0.2">
      <c r="B982" s="681"/>
      <c r="C982" s="679"/>
    </row>
    <row r="983" spans="2:3" x14ac:dyDescent="0.2">
      <c r="B983" s="681"/>
      <c r="C983" s="679"/>
    </row>
    <row r="984" spans="2:3" x14ac:dyDescent="0.2">
      <c r="B984" s="681"/>
      <c r="C984" s="679"/>
    </row>
    <row r="985" spans="2:3" x14ac:dyDescent="0.2">
      <c r="B985" s="681"/>
      <c r="C985" s="679"/>
    </row>
    <row r="986" spans="2:3" x14ac:dyDescent="0.2">
      <c r="B986" s="681"/>
      <c r="C986" s="679"/>
    </row>
    <row r="987" spans="2:3" x14ac:dyDescent="0.2">
      <c r="B987" s="681"/>
      <c r="C987" s="679"/>
    </row>
    <row r="988" spans="2:3" x14ac:dyDescent="0.2">
      <c r="B988" s="681"/>
      <c r="C988" s="679"/>
    </row>
    <row r="989" spans="2:3" x14ac:dyDescent="0.2">
      <c r="B989" s="681"/>
      <c r="C989" s="679"/>
    </row>
    <row r="990" spans="2:3" x14ac:dyDescent="0.2">
      <c r="B990" s="681"/>
      <c r="C990" s="679"/>
    </row>
    <row r="991" spans="2:3" x14ac:dyDescent="0.2">
      <c r="B991" s="681"/>
      <c r="C991" s="679"/>
    </row>
    <row r="992" spans="2:3" x14ac:dyDescent="0.2">
      <c r="B992" s="681"/>
      <c r="C992" s="679"/>
    </row>
    <row r="993" spans="2:3" x14ac:dyDescent="0.2">
      <c r="B993" s="681"/>
      <c r="C993" s="679"/>
    </row>
    <row r="994" spans="2:3" x14ac:dyDescent="0.2">
      <c r="B994" s="681"/>
      <c r="C994" s="679"/>
    </row>
    <row r="995" spans="2:3" x14ac:dyDescent="0.2">
      <c r="B995" s="681"/>
      <c r="C995" s="679"/>
    </row>
    <row r="996" spans="2:3" x14ac:dyDescent="0.2">
      <c r="B996" s="681"/>
      <c r="C996" s="679"/>
    </row>
    <row r="997" spans="2:3" x14ac:dyDescent="0.2">
      <c r="B997" s="681"/>
      <c r="C997" s="679"/>
    </row>
    <row r="998" spans="2:3" x14ac:dyDescent="0.2">
      <c r="B998" s="681"/>
      <c r="C998" s="679"/>
    </row>
    <row r="999" spans="2:3" x14ac:dyDescent="0.2">
      <c r="B999" s="681"/>
      <c r="C999" s="679"/>
    </row>
    <row r="1000" spans="2:3" x14ac:dyDescent="0.2">
      <c r="B1000" s="681"/>
      <c r="C1000" s="679"/>
    </row>
    <row r="1001" spans="2:3" x14ac:dyDescent="0.2">
      <c r="B1001" s="681"/>
      <c r="C1001" s="679"/>
    </row>
    <row r="1002" spans="2:3" x14ac:dyDescent="0.2">
      <c r="B1002" s="681"/>
      <c r="C1002" s="679"/>
    </row>
    <row r="1003" spans="2:3" x14ac:dyDescent="0.2">
      <c r="B1003" s="681"/>
      <c r="C1003" s="679"/>
    </row>
    <row r="1004" spans="2:3" x14ac:dyDescent="0.2">
      <c r="B1004" s="681"/>
      <c r="C1004" s="679"/>
    </row>
    <row r="1005" spans="2:3" x14ac:dyDescent="0.2">
      <c r="B1005" s="681"/>
      <c r="C1005" s="679"/>
    </row>
    <row r="1006" spans="2:3" x14ac:dyDescent="0.2">
      <c r="B1006" s="681"/>
      <c r="C1006" s="679"/>
    </row>
    <row r="1007" spans="2:3" x14ac:dyDescent="0.2">
      <c r="B1007" s="681"/>
      <c r="C1007" s="679"/>
    </row>
    <row r="1008" spans="2:3" x14ac:dyDescent="0.2">
      <c r="B1008" s="681"/>
      <c r="C1008" s="679"/>
    </row>
    <row r="1009" spans="2:3" x14ac:dyDescent="0.2">
      <c r="B1009" s="681"/>
      <c r="C1009" s="679"/>
    </row>
    <row r="1010" spans="2:3" x14ac:dyDescent="0.2">
      <c r="B1010" s="681"/>
      <c r="C1010" s="679"/>
    </row>
    <row r="1011" spans="2:3" x14ac:dyDescent="0.2">
      <c r="B1011" s="681"/>
      <c r="C1011" s="679"/>
    </row>
    <row r="1012" spans="2:3" x14ac:dyDescent="0.2">
      <c r="B1012" s="681"/>
      <c r="C1012" s="679"/>
    </row>
    <row r="1013" spans="2:3" x14ac:dyDescent="0.2">
      <c r="B1013" s="681"/>
      <c r="C1013" s="679"/>
    </row>
    <row r="1014" spans="2:3" x14ac:dyDescent="0.2">
      <c r="B1014" s="681"/>
      <c r="C1014" s="679"/>
    </row>
    <row r="1015" spans="2:3" x14ac:dyDescent="0.2">
      <c r="B1015" s="681"/>
      <c r="C1015" s="679"/>
    </row>
    <row r="1016" spans="2:3" x14ac:dyDescent="0.2">
      <c r="B1016" s="681"/>
      <c r="C1016" s="679"/>
    </row>
    <row r="1017" spans="2:3" x14ac:dyDescent="0.2">
      <c r="B1017" s="681"/>
      <c r="C1017" s="679"/>
    </row>
    <row r="1018" spans="2:3" x14ac:dyDescent="0.2">
      <c r="B1018" s="681"/>
      <c r="C1018" s="679"/>
    </row>
    <row r="1019" spans="2:3" x14ac:dyDescent="0.2">
      <c r="B1019" s="681"/>
      <c r="C1019" s="679"/>
    </row>
    <row r="1020" spans="2:3" x14ac:dyDescent="0.2">
      <c r="B1020" s="681"/>
      <c r="C1020" s="679"/>
    </row>
    <row r="1021" spans="2:3" x14ac:dyDescent="0.2">
      <c r="B1021" s="681"/>
      <c r="C1021" s="679"/>
    </row>
    <row r="1022" spans="2:3" x14ac:dyDescent="0.2">
      <c r="B1022" s="681"/>
      <c r="C1022" s="679"/>
    </row>
    <row r="1023" spans="2:3" x14ac:dyDescent="0.2">
      <c r="B1023" s="681"/>
      <c r="C1023" s="679"/>
    </row>
    <row r="1024" spans="2:3" x14ac:dyDescent="0.2">
      <c r="B1024" s="681"/>
      <c r="C1024" s="679"/>
    </row>
    <row r="1025" spans="2:3" x14ac:dyDescent="0.2">
      <c r="B1025" s="681"/>
      <c r="C1025" s="679"/>
    </row>
    <row r="1026" spans="2:3" x14ac:dyDescent="0.2">
      <c r="B1026" s="681"/>
      <c r="C1026" s="679"/>
    </row>
    <row r="1027" spans="2:3" x14ac:dyDescent="0.2">
      <c r="B1027" s="681"/>
      <c r="C1027" s="679"/>
    </row>
    <row r="1028" spans="2:3" x14ac:dyDescent="0.2">
      <c r="B1028" s="681"/>
      <c r="C1028" s="679"/>
    </row>
    <row r="1029" spans="2:3" x14ac:dyDescent="0.2">
      <c r="B1029" s="681"/>
      <c r="C1029" s="679"/>
    </row>
    <row r="1030" spans="2:3" x14ac:dyDescent="0.2">
      <c r="B1030" s="681"/>
      <c r="C1030" s="679"/>
    </row>
    <row r="1031" spans="2:3" x14ac:dyDescent="0.2">
      <c r="B1031" s="681"/>
      <c r="C1031" s="679"/>
    </row>
    <row r="1032" spans="2:3" x14ac:dyDescent="0.2">
      <c r="B1032" s="681"/>
      <c r="C1032" s="679"/>
    </row>
    <row r="1033" spans="2:3" x14ac:dyDescent="0.2">
      <c r="B1033" s="681"/>
      <c r="C1033" s="679"/>
    </row>
    <row r="1034" spans="2:3" x14ac:dyDescent="0.2">
      <c r="B1034" s="681"/>
      <c r="C1034" s="679"/>
    </row>
    <row r="1035" spans="2:3" x14ac:dyDescent="0.2">
      <c r="B1035" s="681"/>
      <c r="C1035" s="679"/>
    </row>
    <row r="1036" spans="2:3" x14ac:dyDescent="0.2">
      <c r="B1036" s="681"/>
      <c r="C1036" s="679"/>
    </row>
    <row r="1037" spans="2:3" x14ac:dyDescent="0.2">
      <c r="B1037" s="681"/>
      <c r="C1037" s="679"/>
    </row>
    <row r="1038" spans="2:3" x14ac:dyDescent="0.2">
      <c r="B1038" s="681"/>
      <c r="C1038" s="679"/>
    </row>
    <row r="1039" spans="2:3" x14ac:dyDescent="0.2">
      <c r="B1039" s="681"/>
      <c r="C1039" s="679"/>
    </row>
    <row r="1040" spans="2:3" x14ac:dyDescent="0.2">
      <c r="B1040" s="681"/>
      <c r="C1040" s="679"/>
    </row>
    <row r="1041" spans="2:3" x14ac:dyDescent="0.2">
      <c r="B1041" s="681"/>
      <c r="C1041" s="679"/>
    </row>
    <row r="1042" spans="2:3" x14ac:dyDescent="0.2">
      <c r="B1042" s="681"/>
      <c r="C1042" s="679"/>
    </row>
    <row r="1043" spans="2:3" x14ac:dyDescent="0.2">
      <c r="B1043" s="681"/>
      <c r="C1043" s="679"/>
    </row>
    <row r="1044" spans="2:3" x14ac:dyDescent="0.2">
      <c r="B1044" s="681"/>
      <c r="C1044" s="679"/>
    </row>
    <row r="1045" spans="2:3" x14ac:dyDescent="0.2">
      <c r="B1045" s="681"/>
      <c r="C1045" s="679"/>
    </row>
    <row r="1046" spans="2:3" x14ac:dyDescent="0.2">
      <c r="B1046" s="681"/>
      <c r="C1046" s="679"/>
    </row>
    <row r="1047" spans="2:3" x14ac:dyDescent="0.2">
      <c r="B1047" s="681"/>
      <c r="C1047" s="679"/>
    </row>
    <row r="1048" spans="2:3" x14ac:dyDescent="0.2">
      <c r="B1048" s="681"/>
      <c r="C1048" s="679"/>
    </row>
    <row r="1049" spans="2:3" x14ac:dyDescent="0.2">
      <c r="B1049" s="681"/>
      <c r="C1049" s="679"/>
    </row>
    <row r="1050" spans="2:3" x14ac:dyDescent="0.2">
      <c r="B1050" s="681"/>
      <c r="C1050" s="679"/>
    </row>
    <row r="1051" spans="2:3" x14ac:dyDescent="0.2">
      <c r="B1051" s="681"/>
      <c r="C1051" s="679"/>
    </row>
    <row r="1052" spans="2:3" x14ac:dyDescent="0.2">
      <c r="B1052" s="681"/>
      <c r="C1052" s="679"/>
    </row>
    <row r="1053" spans="2:3" x14ac:dyDescent="0.2">
      <c r="B1053" s="681"/>
      <c r="C1053" s="679"/>
    </row>
    <row r="1054" spans="2:3" x14ac:dyDescent="0.2">
      <c r="B1054" s="681"/>
      <c r="C1054" s="679"/>
    </row>
    <row r="1055" spans="2:3" x14ac:dyDescent="0.2">
      <c r="B1055" s="681"/>
      <c r="C1055" s="679"/>
    </row>
    <row r="1056" spans="2:3" x14ac:dyDescent="0.2">
      <c r="B1056" s="681"/>
      <c r="C1056" s="679"/>
    </row>
    <row r="1057" spans="2:3" x14ac:dyDescent="0.2">
      <c r="B1057" s="681"/>
      <c r="C1057" s="679"/>
    </row>
    <row r="1058" spans="2:3" x14ac:dyDescent="0.2">
      <c r="B1058" s="681"/>
      <c r="C1058" s="679"/>
    </row>
    <row r="1059" spans="2:3" x14ac:dyDescent="0.2">
      <c r="B1059" s="681"/>
      <c r="C1059" s="679"/>
    </row>
    <row r="1060" spans="2:3" x14ac:dyDescent="0.2">
      <c r="B1060" s="681"/>
      <c r="C1060" s="679"/>
    </row>
    <row r="1061" spans="2:3" x14ac:dyDescent="0.2">
      <c r="B1061" s="681"/>
      <c r="C1061" s="679"/>
    </row>
    <row r="1062" spans="2:3" x14ac:dyDescent="0.2">
      <c r="B1062" s="681"/>
      <c r="C1062" s="679"/>
    </row>
    <row r="1063" spans="2:3" x14ac:dyDescent="0.2">
      <c r="B1063" s="681"/>
      <c r="C1063" s="679"/>
    </row>
    <row r="1064" spans="2:3" x14ac:dyDescent="0.2">
      <c r="B1064" s="681"/>
      <c r="C1064" s="679"/>
    </row>
    <row r="1065" spans="2:3" x14ac:dyDescent="0.2">
      <c r="B1065" s="681"/>
      <c r="C1065" s="679"/>
    </row>
    <row r="1066" spans="2:3" x14ac:dyDescent="0.2">
      <c r="B1066" s="681"/>
      <c r="C1066" s="679"/>
    </row>
    <row r="1067" spans="2:3" x14ac:dyDescent="0.2">
      <c r="B1067" s="681"/>
      <c r="C1067" s="679"/>
    </row>
    <row r="1068" spans="2:3" x14ac:dyDescent="0.2">
      <c r="B1068" s="681"/>
      <c r="C1068" s="679"/>
    </row>
    <row r="1069" spans="2:3" x14ac:dyDescent="0.2">
      <c r="B1069" s="681"/>
      <c r="C1069" s="679"/>
    </row>
    <row r="1070" spans="2:3" x14ac:dyDescent="0.2">
      <c r="B1070" s="681"/>
      <c r="C1070" s="679"/>
    </row>
    <row r="1071" spans="2:3" x14ac:dyDescent="0.2">
      <c r="B1071" s="681"/>
      <c r="C1071" s="679"/>
    </row>
    <row r="1072" spans="2:3" x14ac:dyDescent="0.2">
      <c r="B1072" s="681"/>
      <c r="C1072" s="679"/>
    </row>
    <row r="1073" spans="2:3" x14ac:dyDescent="0.2">
      <c r="B1073" s="681"/>
      <c r="C1073" s="679"/>
    </row>
    <row r="1074" spans="2:3" x14ac:dyDescent="0.2">
      <c r="B1074" s="681"/>
      <c r="C1074" s="679"/>
    </row>
    <row r="1075" spans="2:3" x14ac:dyDescent="0.2">
      <c r="B1075" s="681"/>
      <c r="C1075" s="679"/>
    </row>
    <row r="1076" spans="2:3" x14ac:dyDescent="0.2">
      <c r="B1076" s="681"/>
      <c r="C1076" s="679"/>
    </row>
    <row r="1077" spans="2:3" x14ac:dyDescent="0.2">
      <c r="B1077" s="681"/>
      <c r="C1077" s="679"/>
    </row>
    <row r="1078" spans="2:3" x14ac:dyDescent="0.2">
      <c r="B1078" s="681"/>
      <c r="C1078" s="679"/>
    </row>
    <row r="1079" spans="2:3" x14ac:dyDescent="0.2">
      <c r="B1079" s="681"/>
      <c r="C1079" s="679"/>
    </row>
    <row r="1080" spans="2:3" x14ac:dyDescent="0.2">
      <c r="B1080" s="681"/>
      <c r="C1080" s="679"/>
    </row>
    <row r="1081" spans="2:3" x14ac:dyDescent="0.2">
      <c r="B1081" s="681"/>
      <c r="C1081" s="679"/>
    </row>
    <row r="1082" spans="2:3" x14ac:dyDescent="0.2">
      <c r="B1082" s="681"/>
      <c r="C1082" s="679"/>
    </row>
    <row r="1083" spans="2:3" x14ac:dyDescent="0.2">
      <c r="B1083" s="681"/>
      <c r="C1083" s="679"/>
    </row>
    <row r="1084" spans="2:3" x14ac:dyDescent="0.2">
      <c r="B1084" s="681"/>
      <c r="C1084" s="679"/>
    </row>
    <row r="1085" spans="2:3" x14ac:dyDescent="0.2">
      <c r="B1085" s="681"/>
      <c r="C1085" s="679"/>
    </row>
    <row r="1086" spans="2:3" x14ac:dyDescent="0.2">
      <c r="B1086" s="681"/>
      <c r="C1086" s="679"/>
    </row>
    <row r="1087" spans="2:3" x14ac:dyDescent="0.2">
      <c r="B1087" s="681"/>
      <c r="C1087" s="679"/>
    </row>
    <row r="1088" spans="2:3" x14ac:dyDescent="0.2">
      <c r="B1088" s="681"/>
      <c r="C1088" s="679"/>
    </row>
    <row r="1089" spans="2:3" x14ac:dyDescent="0.2">
      <c r="B1089" s="681"/>
      <c r="C1089" s="679"/>
    </row>
    <row r="1090" spans="2:3" x14ac:dyDescent="0.2">
      <c r="B1090" s="681"/>
      <c r="C1090" s="679"/>
    </row>
    <row r="1091" spans="2:3" x14ac:dyDescent="0.2">
      <c r="B1091" s="681"/>
      <c r="C1091" s="679"/>
    </row>
    <row r="1092" spans="2:3" x14ac:dyDescent="0.2">
      <c r="B1092" s="681"/>
      <c r="C1092" s="679"/>
    </row>
    <row r="1093" spans="2:3" x14ac:dyDescent="0.2">
      <c r="B1093" s="681"/>
      <c r="C1093" s="679"/>
    </row>
    <row r="1094" spans="2:3" x14ac:dyDescent="0.2">
      <c r="B1094" s="681"/>
      <c r="C1094" s="679"/>
    </row>
    <row r="1095" spans="2:3" x14ac:dyDescent="0.2">
      <c r="B1095" s="681"/>
      <c r="C1095" s="679"/>
    </row>
    <row r="1096" spans="2:3" x14ac:dyDescent="0.2">
      <c r="B1096" s="681"/>
      <c r="C1096" s="679"/>
    </row>
    <row r="1097" spans="2:3" x14ac:dyDescent="0.2">
      <c r="B1097" s="681"/>
      <c r="C1097" s="679"/>
    </row>
    <row r="1098" spans="2:3" x14ac:dyDescent="0.2">
      <c r="B1098" s="681"/>
      <c r="C1098" s="679"/>
    </row>
    <row r="1099" spans="2:3" x14ac:dyDescent="0.2">
      <c r="B1099" s="681"/>
      <c r="C1099" s="679"/>
    </row>
    <row r="1100" spans="2:3" x14ac:dyDescent="0.2">
      <c r="B1100" s="681"/>
      <c r="C1100" s="679"/>
    </row>
    <row r="1101" spans="2:3" x14ac:dyDescent="0.2">
      <c r="B1101" s="681"/>
      <c r="C1101" s="679"/>
    </row>
    <row r="1102" spans="2:3" x14ac:dyDescent="0.2">
      <c r="B1102" s="681"/>
      <c r="C1102" s="679"/>
    </row>
    <row r="1103" spans="2:3" x14ac:dyDescent="0.2">
      <c r="B1103" s="681"/>
      <c r="C1103" s="679"/>
    </row>
    <row r="1104" spans="2:3" x14ac:dyDescent="0.2">
      <c r="B1104" s="681"/>
      <c r="C1104" s="679"/>
    </row>
    <row r="1105" spans="2:3" x14ac:dyDescent="0.2">
      <c r="B1105" s="681"/>
      <c r="C1105" s="679"/>
    </row>
    <row r="1106" spans="2:3" x14ac:dyDescent="0.2">
      <c r="B1106" s="681"/>
      <c r="C1106" s="679"/>
    </row>
    <row r="1107" spans="2:3" x14ac:dyDescent="0.2">
      <c r="B1107" s="681"/>
      <c r="C1107" s="679"/>
    </row>
    <row r="1108" spans="2:3" x14ac:dyDescent="0.2">
      <c r="B1108" s="681"/>
      <c r="C1108" s="679"/>
    </row>
    <row r="1109" spans="2:3" x14ac:dyDescent="0.2">
      <c r="B1109" s="681"/>
      <c r="C1109" s="679"/>
    </row>
    <row r="1110" spans="2:3" x14ac:dyDescent="0.2">
      <c r="B1110" s="681"/>
      <c r="C1110" s="679"/>
    </row>
    <row r="1111" spans="2:3" x14ac:dyDescent="0.2">
      <c r="B1111" s="681"/>
      <c r="C1111" s="679"/>
    </row>
    <row r="1112" spans="2:3" x14ac:dyDescent="0.2">
      <c r="B1112" s="681"/>
      <c r="C1112" s="679"/>
    </row>
    <row r="1113" spans="2:3" x14ac:dyDescent="0.2">
      <c r="B1113" s="681"/>
      <c r="C1113" s="679"/>
    </row>
    <row r="1114" spans="2:3" x14ac:dyDescent="0.2">
      <c r="B1114" s="681"/>
      <c r="C1114" s="679"/>
    </row>
    <row r="1115" spans="2:3" x14ac:dyDescent="0.2">
      <c r="B1115" s="681"/>
      <c r="C1115" s="679"/>
    </row>
    <row r="1116" spans="2:3" x14ac:dyDescent="0.2">
      <c r="B1116" s="681"/>
      <c r="C1116" s="679"/>
    </row>
    <row r="1117" spans="2:3" x14ac:dyDescent="0.2">
      <c r="B1117" s="681"/>
      <c r="C1117" s="679"/>
    </row>
    <row r="1118" spans="2:3" x14ac:dyDescent="0.2">
      <c r="B1118" s="681"/>
      <c r="C1118" s="679"/>
    </row>
    <row r="1119" spans="2:3" x14ac:dyDescent="0.2">
      <c r="B1119" s="681"/>
      <c r="C1119" s="679"/>
    </row>
    <row r="1120" spans="2:3" x14ac:dyDescent="0.2">
      <c r="B1120" s="681"/>
      <c r="C1120" s="679"/>
    </row>
    <row r="1121" spans="2:3" x14ac:dyDescent="0.2">
      <c r="B1121" s="681"/>
      <c r="C1121" s="679"/>
    </row>
    <row r="1122" spans="2:3" x14ac:dyDescent="0.2">
      <c r="B1122" s="681"/>
      <c r="C1122" s="679"/>
    </row>
    <row r="1123" spans="2:3" x14ac:dyDescent="0.2">
      <c r="B1123" s="681"/>
      <c r="C1123" s="679"/>
    </row>
    <row r="1124" spans="2:3" x14ac:dyDescent="0.2">
      <c r="B1124" s="681"/>
      <c r="C1124" s="679"/>
    </row>
    <row r="1125" spans="2:3" x14ac:dyDescent="0.2">
      <c r="B1125" s="681"/>
      <c r="C1125" s="679"/>
    </row>
    <row r="1126" spans="2:3" x14ac:dyDescent="0.2">
      <c r="B1126" s="681"/>
      <c r="C1126" s="679"/>
    </row>
    <row r="1127" spans="2:3" x14ac:dyDescent="0.2">
      <c r="B1127" s="681"/>
      <c r="C1127" s="679"/>
    </row>
    <row r="1128" spans="2:3" x14ac:dyDescent="0.2">
      <c r="B1128" s="681"/>
      <c r="C1128" s="679"/>
    </row>
    <row r="1129" spans="2:3" x14ac:dyDescent="0.2">
      <c r="B1129" s="681"/>
      <c r="C1129" s="679"/>
    </row>
    <row r="1130" spans="2:3" x14ac:dyDescent="0.2">
      <c r="B1130" s="681"/>
      <c r="C1130" s="679"/>
    </row>
    <row r="1131" spans="2:3" x14ac:dyDescent="0.2">
      <c r="B1131" s="681"/>
      <c r="C1131" s="679"/>
    </row>
    <row r="1132" spans="2:3" x14ac:dyDescent="0.2">
      <c r="B1132" s="681"/>
      <c r="C1132" s="679"/>
    </row>
    <row r="1133" spans="2:3" x14ac:dyDescent="0.2">
      <c r="B1133" s="681"/>
      <c r="C1133" s="679"/>
    </row>
    <row r="1134" spans="2:3" x14ac:dyDescent="0.2">
      <c r="B1134" s="681"/>
      <c r="C1134" s="679"/>
    </row>
    <row r="1135" spans="2:3" x14ac:dyDescent="0.2">
      <c r="B1135" s="681"/>
      <c r="C1135" s="679"/>
    </row>
    <row r="1136" spans="2:3" x14ac:dyDescent="0.2">
      <c r="B1136" s="681"/>
      <c r="C1136" s="679"/>
    </row>
    <row r="1137" spans="2:3" x14ac:dyDescent="0.2">
      <c r="B1137" s="681"/>
      <c r="C1137" s="679"/>
    </row>
    <row r="1138" spans="2:3" x14ac:dyDescent="0.2">
      <c r="B1138" s="681"/>
      <c r="C1138" s="679"/>
    </row>
    <row r="1139" spans="2:3" x14ac:dyDescent="0.2">
      <c r="B1139" s="681"/>
      <c r="C1139" s="679"/>
    </row>
    <row r="1140" spans="2:3" x14ac:dyDescent="0.2">
      <c r="B1140" s="681"/>
      <c r="C1140" s="679"/>
    </row>
    <row r="1141" spans="2:3" x14ac:dyDescent="0.2">
      <c r="B1141" s="681"/>
      <c r="C1141" s="679"/>
    </row>
    <row r="1142" spans="2:3" x14ac:dyDescent="0.2">
      <c r="B1142" s="681"/>
      <c r="C1142" s="679"/>
    </row>
    <row r="1143" spans="2:3" x14ac:dyDescent="0.2">
      <c r="B1143" s="681"/>
      <c r="C1143" s="679"/>
    </row>
    <row r="1144" spans="2:3" x14ac:dyDescent="0.2">
      <c r="B1144" s="681"/>
      <c r="C1144" s="679"/>
    </row>
    <row r="1145" spans="2:3" x14ac:dyDescent="0.2">
      <c r="B1145" s="681"/>
      <c r="C1145" s="679"/>
    </row>
    <row r="1146" spans="2:3" x14ac:dyDescent="0.2">
      <c r="B1146" s="681"/>
      <c r="C1146" s="679"/>
    </row>
    <row r="1147" spans="2:3" x14ac:dyDescent="0.2">
      <c r="B1147" s="681"/>
      <c r="C1147" s="679"/>
    </row>
    <row r="1148" spans="2:3" x14ac:dyDescent="0.2">
      <c r="B1148" s="681"/>
      <c r="C1148" s="679"/>
    </row>
    <row r="1149" spans="2:3" x14ac:dyDescent="0.2">
      <c r="B1149" s="681"/>
      <c r="C1149" s="679"/>
    </row>
    <row r="1150" spans="2:3" x14ac:dyDescent="0.2">
      <c r="B1150" s="681"/>
      <c r="C1150" s="679"/>
    </row>
    <row r="1151" spans="2:3" x14ac:dyDescent="0.2">
      <c r="B1151" s="681"/>
      <c r="C1151" s="679"/>
    </row>
    <row r="1152" spans="2:3" x14ac:dyDescent="0.2">
      <c r="B1152" s="681"/>
      <c r="C1152" s="679"/>
    </row>
    <row r="1153" spans="2:3" x14ac:dyDescent="0.2">
      <c r="B1153" s="681"/>
      <c r="C1153" s="679"/>
    </row>
    <row r="1154" spans="2:3" x14ac:dyDescent="0.2">
      <c r="B1154" s="681"/>
      <c r="C1154" s="679"/>
    </row>
    <row r="1155" spans="2:3" x14ac:dyDescent="0.2">
      <c r="B1155" s="681"/>
      <c r="C1155" s="679"/>
    </row>
    <row r="1156" spans="2:3" x14ac:dyDescent="0.2">
      <c r="B1156" s="681"/>
      <c r="C1156" s="679"/>
    </row>
    <row r="1157" spans="2:3" x14ac:dyDescent="0.2">
      <c r="B1157" s="681"/>
      <c r="C1157" s="679"/>
    </row>
    <row r="1158" spans="2:3" x14ac:dyDescent="0.2">
      <c r="B1158" s="681"/>
      <c r="C1158" s="679"/>
    </row>
    <row r="1159" spans="2:3" x14ac:dyDescent="0.2">
      <c r="B1159" s="681"/>
      <c r="C1159" s="679"/>
    </row>
    <row r="1160" spans="2:3" x14ac:dyDescent="0.2">
      <c r="B1160" s="681"/>
      <c r="C1160" s="679"/>
    </row>
    <row r="1161" spans="2:3" x14ac:dyDescent="0.2">
      <c r="B1161" s="681"/>
      <c r="C1161" s="679"/>
    </row>
    <row r="1162" spans="2:3" x14ac:dyDescent="0.2">
      <c r="B1162" s="681"/>
      <c r="C1162" s="679"/>
    </row>
    <row r="1163" spans="2:3" x14ac:dyDescent="0.2">
      <c r="B1163" s="681"/>
      <c r="C1163" s="679"/>
    </row>
    <row r="1164" spans="2:3" x14ac:dyDescent="0.2">
      <c r="B1164" s="681"/>
      <c r="C1164" s="679"/>
    </row>
    <row r="1165" spans="2:3" x14ac:dyDescent="0.2">
      <c r="B1165" s="681"/>
      <c r="C1165" s="679"/>
    </row>
    <row r="1166" spans="2:3" x14ac:dyDescent="0.2">
      <c r="B1166" s="681"/>
      <c r="C1166" s="679"/>
    </row>
    <row r="1167" spans="2:3" x14ac:dyDescent="0.2">
      <c r="B1167" s="681"/>
      <c r="C1167" s="679"/>
    </row>
    <row r="1168" spans="2:3" x14ac:dyDescent="0.2">
      <c r="B1168" s="681"/>
      <c r="C1168" s="679"/>
    </row>
    <row r="1169" spans="2:3" x14ac:dyDescent="0.2">
      <c r="B1169" s="681"/>
      <c r="C1169" s="679"/>
    </row>
    <row r="1170" spans="2:3" x14ac:dyDescent="0.2">
      <c r="B1170" s="681"/>
      <c r="C1170" s="679"/>
    </row>
    <row r="1171" spans="2:3" x14ac:dyDescent="0.2">
      <c r="B1171" s="681"/>
      <c r="C1171" s="679"/>
    </row>
    <row r="1172" spans="2:3" x14ac:dyDescent="0.2">
      <c r="B1172" s="681"/>
      <c r="C1172" s="679"/>
    </row>
    <row r="1173" spans="2:3" x14ac:dyDescent="0.2">
      <c r="B1173" s="681"/>
      <c r="C1173" s="679"/>
    </row>
    <row r="1174" spans="2:3" x14ac:dyDescent="0.2">
      <c r="B1174" s="681"/>
      <c r="C1174" s="679"/>
    </row>
    <row r="1175" spans="2:3" x14ac:dyDescent="0.2">
      <c r="B1175" s="681"/>
      <c r="C1175" s="679"/>
    </row>
    <row r="1176" spans="2:3" x14ac:dyDescent="0.2">
      <c r="B1176" s="681"/>
      <c r="C1176" s="679"/>
    </row>
    <row r="1177" spans="2:3" x14ac:dyDescent="0.2">
      <c r="B1177" s="681"/>
      <c r="C1177" s="679"/>
    </row>
    <row r="1178" spans="2:3" x14ac:dyDescent="0.2">
      <c r="B1178" s="681"/>
      <c r="C1178" s="679"/>
    </row>
    <row r="1179" spans="2:3" x14ac:dyDescent="0.2">
      <c r="B1179" s="681"/>
      <c r="C1179" s="679"/>
    </row>
    <row r="1180" spans="2:3" x14ac:dyDescent="0.2">
      <c r="B1180" s="681"/>
      <c r="C1180" s="679"/>
    </row>
    <row r="1181" spans="2:3" x14ac:dyDescent="0.2">
      <c r="B1181" s="681"/>
      <c r="C1181" s="679"/>
    </row>
    <row r="1182" spans="2:3" x14ac:dyDescent="0.2">
      <c r="B1182" s="681"/>
      <c r="C1182" s="679"/>
    </row>
    <row r="1183" spans="2:3" x14ac:dyDescent="0.2">
      <c r="B1183" s="681"/>
      <c r="C1183" s="679"/>
    </row>
    <row r="1184" spans="2:3" x14ac:dyDescent="0.2">
      <c r="B1184" s="681"/>
      <c r="C1184" s="679"/>
    </row>
    <row r="1185" spans="2:3" x14ac:dyDescent="0.2">
      <c r="B1185" s="681"/>
      <c r="C1185" s="679"/>
    </row>
    <row r="1186" spans="2:3" x14ac:dyDescent="0.2">
      <c r="B1186" s="681"/>
      <c r="C1186" s="679"/>
    </row>
    <row r="1187" spans="2:3" x14ac:dyDescent="0.2">
      <c r="B1187" s="681"/>
      <c r="C1187" s="679"/>
    </row>
    <row r="1188" spans="2:3" x14ac:dyDescent="0.2">
      <c r="B1188" s="681"/>
      <c r="C1188" s="679"/>
    </row>
    <row r="1189" spans="2:3" x14ac:dyDescent="0.2">
      <c r="B1189" s="681"/>
      <c r="C1189" s="679"/>
    </row>
    <row r="1190" spans="2:3" x14ac:dyDescent="0.2">
      <c r="B1190" s="681"/>
      <c r="C1190" s="679"/>
    </row>
    <row r="1191" spans="2:3" x14ac:dyDescent="0.2">
      <c r="B1191" s="681"/>
      <c r="C1191" s="679"/>
    </row>
    <row r="1192" spans="2:3" x14ac:dyDescent="0.2">
      <c r="B1192" s="681"/>
      <c r="C1192" s="679"/>
    </row>
    <row r="1193" spans="2:3" x14ac:dyDescent="0.2">
      <c r="B1193" s="681"/>
      <c r="C1193" s="679"/>
    </row>
    <row r="1194" spans="2:3" x14ac:dyDescent="0.2">
      <c r="B1194" s="681"/>
      <c r="C1194" s="679"/>
    </row>
    <row r="1195" spans="2:3" x14ac:dyDescent="0.2">
      <c r="B1195" s="681"/>
      <c r="C1195" s="679"/>
    </row>
    <row r="1196" spans="2:3" x14ac:dyDescent="0.2">
      <c r="B1196" s="681"/>
      <c r="C1196" s="679"/>
    </row>
    <row r="1197" spans="2:3" x14ac:dyDescent="0.2">
      <c r="B1197" s="681"/>
      <c r="C1197" s="679"/>
    </row>
    <row r="1198" spans="2:3" x14ac:dyDescent="0.2">
      <c r="B1198" s="681"/>
      <c r="C1198" s="679"/>
    </row>
    <row r="1199" spans="2:3" x14ac:dyDescent="0.2">
      <c r="B1199" s="681"/>
      <c r="C1199" s="679"/>
    </row>
    <row r="1200" spans="2:3" x14ac:dyDescent="0.2">
      <c r="B1200" s="681"/>
      <c r="C1200" s="679"/>
    </row>
    <row r="1201" spans="2:3" x14ac:dyDescent="0.2">
      <c r="B1201" s="681"/>
      <c r="C1201" s="679"/>
    </row>
    <row r="1202" spans="2:3" x14ac:dyDescent="0.2">
      <c r="B1202" s="681"/>
      <c r="C1202" s="679"/>
    </row>
    <row r="1203" spans="2:3" x14ac:dyDescent="0.2">
      <c r="B1203" s="681"/>
      <c r="C1203" s="679"/>
    </row>
    <row r="1204" spans="2:3" x14ac:dyDescent="0.2">
      <c r="B1204" s="681"/>
      <c r="C1204" s="679"/>
    </row>
    <row r="1205" spans="2:3" x14ac:dyDescent="0.2">
      <c r="B1205" s="681"/>
      <c r="C1205" s="679"/>
    </row>
    <row r="1206" spans="2:3" x14ac:dyDescent="0.2">
      <c r="B1206" s="681"/>
      <c r="C1206" s="679"/>
    </row>
    <row r="1207" spans="2:3" x14ac:dyDescent="0.2">
      <c r="B1207" s="681"/>
      <c r="C1207" s="679"/>
    </row>
    <row r="1208" spans="2:3" x14ac:dyDescent="0.2">
      <c r="B1208" s="681"/>
      <c r="C1208" s="679"/>
    </row>
    <row r="1209" spans="2:3" x14ac:dyDescent="0.2">
      <c r="B1209" s="681"/>
      <c r="C1209" s="679"/>
    </row>
    <row r="1210" spans="2:3" x14ac:dyDescent="0.2">
      <c r="B1210" s="681"/>
      <c r="C1210" s="679"/>
    </row>
    <row r="1211" spans="2:3" x14ac:dyDescent="0.2">
      <c r="B1211" s="681"/>
      <c r="C1211" s="679"/>
    </row>
    <row r="1212" spans="2:3" x14ac:dyDescent="0.2">
      <c r="B1212" s="681"/>
      <c r="C1212" s="679"/>
    </row>
    <row r="1213" spans="2:3" x14ac:dyDescent="0.2">
      <c r="B1213" s="681"/>
      <c r="C1213" s="679"/>
    </row>
    <row r="1214" spans="2:3" x14ac:dyDescent="0.2">
      <c r="B1214" s="681"/>
      <c r="C1214" s="679"/>
    </row>
    <row r="1215" spans="2:3" x14ac:dyDescent="0.2">
      <c r="B1215" s="681"/>
      <c r="C1215" s="679"/>
    </row>
    <row r="1216" spans="2:3" x14ac:dyDescent="0.2">
      <c r="B1216" s="681"/>
      <c r="C1216" s="679"/>
    </row>
    <row r="1217" spans="2:3" x14ac:dyDescent="0.2">
      <c r="B1217" s="681"/>
      <c r="C1217" s="679"/>
    </row>
    <row r="1218" spans="2:3" x14ac:dyDescent="0.2">
      <c r="B1218" s="681"/>
      <c r="C1218" s="679"/>
    </row>
    <row r="1219" spans="2:3" x14ac:dyDescent="0.2">
      <c r="B1219" s="681"/>
      <c r="C1219" s="679"/>
    </row>
    <row r="1220" spans="2:3" x14ac:dyDescent="0.2">
      <c r="B1220" s="681"/>
      <c r="C1220" s="679"/>
    </row>
    <row r="1221" spans="2:3" x14ac:dyDescent="0.2">
      <c r="B1221" s="681"/>
      <c r="C1221" s="679"/>
    </row>
    <row r="1222" spans="2:3" x14ac:dyDescent="0.2">
      <c r="B1222" s="681"/>
      <c r="C1222" s="679"/>
    </row>
    <row r="1223" spans="2:3" x14ac:dyDescent="0.2">
      <c r="B1223" s="681"/>
      <c r="C1223" s="679"/>
    </row>
    <row r="1224" spans="2:3" x14ac:dyDescent="0.2">
      <c r="B1224" s="681"/>
      <c r="C1224" s="679"/>
    </row>
    <row r="1225" spans="2:3" x14ac:dyDescent="0.2">
      <c r="B1225" s="681"/>
      <c r="C1225" s="679"/>
    </row>
    <row r="1226" spans="2:3" x14ac:dyDescent="0.2">
      <c r="B1226" s="681"/>
      <c r="C1226" s="679"/>
    </row>
    <row r="1227" spans="2:3" x14ac:dyDescent="0.2">
      <c r="B1227" s="681"/>
      <c r="C1227" s="679"/>
    </row>
    <row r="1228" spans="2:3" x14ac:dyDescent="0.2">
      <c r="B1228" s="681"/>
      <c r="C1228" s="679"/>
    </row>
    <row r="1229" spans="2:3" x14ac:dyDescent="0.2">
      <c r="B1229" s="681"/>
      <c r="C1229" s="679"/>
    </row>
    <row r="1230" spans="2:3" x14ac:dyDescent="0.2">
      <c r="B1230" s="681"/>
      <c r="C1230" s="679"/>
    </row>
    <row r="1231" spans="2:3" x14ac:dyDescent="0.2">
      <c r="B1231" s="681"/>
      <c r="C1231" s="679"/>
    </row>
    <row r="1232" spans="2:3" x14ac:dyDescent="0.2">
      <c r="B1232" s="681"/>
      <c r="C1232" s="679"/>
    </row>
    <row r="1233" spans="2:3" x14ac:dyDescent="0.2">
      <c r="B1233" s="681"/>
      <c r="C1233" s="679"/>
    </row>
    <row r="1234" spans="2:3" x14ac:dyDescent="0.2">
      <c r="B1234" s="681"/>
      <c r="C1234" s="679"/>
    </row>
    <row r="1235" spans="2:3" x14ac:dyDescent="0.2">
      <c r="B1235" s="681"/>
      <c r="C1235" s="679"/>
    </row>
    <row r="1236" spans="2:3" x14ac:dyDescent="0.2">
      <c r="B1236" s="681"/>
      <c r="C1236" s="679"/>
    </row>
    <row r="1237" spans="2:3" x14ac:dyDescent="0.2">
      <c r="B1237" s="681"/>
      <c r="C1237" s="679"/>
    </row>
    <row r="1238" spans="2:3" x14ac:dyDescent="0.2">
      <c r="B1238" s="681"/>
      <c r="C1238" s="679"/>
    </row>
    <row r="1239" spans="2:3" x14ac:dyDescent="0.2">
      <c r="B1239" s="681"/>
      <c r="C1239" s="679"/>
    </row>
    <row r="1240" spans="2:3" x14ac:dyDescent="0.2">
      <c r="B1240" s="681"/>
      <c r="C1240" s="679"/>
    </row>
    <row r="1241" spans="2:3" x14ac:dyDescent="0.2">
      <c r="B1241" s="681"/>
      <c r="C1241" s="679"/>
    </row>
    <row r="1242" spans="2:3" x14ac:dyDescent="0.2">
      <c r="B1242" s="681"/>
      <c r="C1242" s="679"/>
    </row>
    <row r="1243" spans="2:3" x14ac:dyDescent="0.2">
      <c r="B1243" s="681"/>
      <c r="C1243" s="679"/>
    </row>
    <row r="1244" spans="2:3" x14ac:dyDescent="0.2">
      <c r="B1244" s="681"/>
      <c r="C1244" s="679"/>
    </row>
    <row r="1245" spans="2:3" x14ac:dyDescent="0.2">
      <c r="B1245" s="681"/>
      <c r="C1245" s="679"/>
    </row>
    <row r="1246" spans="2:3" x14ac:dyDescent="0.2">
      <c r="B1246" s="681"/>
      <c r="C1246" s="679"/>
    </row>
    <row r="1247" spans="2:3" x14ac:dyDescent="0.2">
      <c r="B1247" s="681"/>
      <c r="C1247" s="679"/>
    </row>
    <row r="1248" spans="2:3" x14ac:dyDescent="0.2">
      <c r="B1248" s="681"/>
      <c r="C1248" s="679"/>
    </row>
    <row r="1249" spans="2:3" x14ac:dyDescent="0.2">
      <c r="B1249" s="681"/>
      <c r="C1249" s="679"/>
    </row>
    <row r="1250" spans="2:3" x14ac:dyDescent="0.2">
      <c r="B1250" s="681"/>
      <c r="C1250" s="679"/>
    </row>
  </sheetData>
  <mergeCells count="55">
    <mergeCell ref="H11:H12"/>
    <mergeCell ref="J11:J12"/>
    <mergeCell ref="D11:D12"/>
    <mergeCell ref="E11:E12"/>
    <mergeCell ref="F11:F12"/>
    <mergeCell ref="G11:G12"/>
    <mergeCell ref="I11:I12"/>
    <mergeCell ref="B13:C13"/>
    <mergeCell ref="B14:C18"/>
    <mergeCell ref="A14:A18"/>
    <mergeCell ref="B8:E8"/>
    <mergeCell ref="B11:C11"/>
    <mergeCell ref="B12:C12"/>
    <mergeCell ref="A55:A62"/>
    <mergeCell ref="B47:C54"/>
    <mergeCell ref="B55:C62"/>
    <mergeCell ref="G45:G46"/>
    <mergeCell ref="B19:C44"/>
    <mergeCell ref="D45:D46"/>
    <mergeCell ref="E45:E46"/>
    <mergeCell ref="B46:C46"/>
    <mergeCell ref="F45:F46"/>
    <mergeCell ref="B45:C45"/>
    <mergeCell ref="J45:J46"/>
    <mergeCell ref="E67:E68"/>
    <mergeCell ref="A111:A116"/>
    <mergeCell ref="B69:C92"/>
    <mergeCell ref="B93:C110"/>
    <mergeCell ref="B111:C116"/>
    <mergeCell ref="A93:A110"/>
    <mergeCell ref="A69:A92"/>
    <mergeCell ref="A67:A68"/>
    <mergeCell ref="B68:C68"/>
    <mergeCell ref="J67:J68"/>
    <mergeCell ref="F67:F68"/>
    <mergeCell ref="G67:G68"/>
    <mergeCell ref="H67:H68"/>
    <mergeCell ref="I67:I68"/>
    <mergeCell ref="A47:A54"/>
    <mergeCell ref="A63:A66"/>
    <mergeCell ref="B63:C66"/>
    <mergeCell ref="B67:C67"/>
    <mergeCell ref="D67:D68"/>
    <mergeCell ref="A1:A3"/>
    <mergeCell ref="B1:J3"/>
    <mergeCell ref="B4:J4"/>
    <mergeCell ref="A45:A46"/>
    <mergeCell ref="A5:A8"/>
    <mergeCell ref="B5:D5"/>
    <mergeCell ref="B6:D6"/>
    <mergeCell ref="H45:H46"/>
    <mergeCell ref="I45:I46"/>
    <mergeCell ref="A19:A44"/>
    <mergeCell ref="B7:C7"/>
    <mergeCell ref="D7:E7"/>
  </mergeCells>
  <pageMargins left="0.75" right="0.75" top="1" bottom="1"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workbookViewId="0">
      <selection activeCell="M6" sqref="M6"/>
    </sheetView>
  </sheetViews>
  <sheetFormatPr baseColWidth="10" defaultRowHeight="15" x14ac:dyDescent="0.25"/>
  <sheetData>
    <row r="1" spans="1:12" s="36" customFormat="1" ht="12.75" x14ac:dyDescent="0.2">
      <c r="A1" s="482" t="s">
        <v>0</v>
      </c>
      <c r="B1" s="34"/>
      <c r="C1" s="35"/>
    </row>
    <row r="2" spans="1:12" s="36" customFormat="1" ht="11.25" x14ac:dyDescent="0.2">
      <c r="A2" s="34"/>
      <c r="B2" s="34"/>
      <c r="C2" s="35"/>
      <c r="I2" s="483" t="s">
        <v>175</v>
      </c>
    </row>
    <row r="3" spans="1:12" s="36" customFormat="1" ht="12.75" customHeight="1" x14ac:dyDescent="0.2">
      <c r="A3" s="876" t="s">
        <v>1</v>
      </c>
      <c r="B3" s="1055"/>
      <c r="C3" s="1336" t="s">
        <v>2</v>
      </c>
      <c r="D3" s="1337"/>
      <c r="E3" s="38"/>
      <c r="F3" s="4" t="s">
        <v>3</v>
      </c>
      <c r="G3" s="484">
        <v>43160</v>
      </c>
      <c r="I3" s="483">
        <f>C7*1%</f>
        <v>0.4</v>
      </c>
    </row>
    <row r="4" spans="1:12" s="36" customFormat="1" ht="12.75" customHeight="1" x14ac:dyDescent="0.2">
      <c r="A4" s="881" t="s">
        <v>4</v>
      </c>
      <c r="B4" s="1061"/>
      <c r="C4" s="1336">
        <v>2018</v>
      </c>
      <c r="D4" s="1337"/>
      <c r="E4" s="38"/>
      <c r="F4" s="39"/>
      <c r="G4" s="39"/>
    </row>
    <row r="5" spans="1:12" s="36" customFormat="1" ht="27.95" customHeight="1" thickBot="1" x14ac:dyDescent="0.25">
      <c r="A5" s="876" t="s">
        <v>5</v>
      </c>
      <c r="B5" s="1055"/>
      <c r="C5" s="1338" t="s">
        <v>400</v>
      </c>
      <c r="D5" s="1339"/>
      <c r="E5" s="7"/>
      <c r="F5" s="39"/>
      <c r="G5" s="39"/>
    </row>
    <row r="6" spans="1:12" s="36" customFormat="1" ht="42" customHeight="1" thickBot="1" x14ac:dyDescent="0.25">
      <c r="A6" s="886" t="s">
        <v>178</v>
      </c>
      <c r="B6" s="1052"/>
      <c r="C6" s="1332">
        <f>(282+3059+2850+289+16850+1815+14103+348+1.85)/1000</f>
        <v>39.597850000000001</v>
      </c>
      <c r="D6" s="1333"/>
      <c r="E6" s="38"/>
      <c r="F6" s="485" t="s">
        <v>179</v>
      </c>
      <c r="G6" s="486">
        <f>(1541.96+700)/1000</f>
        <v>2.2419600000000002</v>
      </c>
    </row>
    <row r="7" spans="1:12" s="36" customFormat="1" ht="52.5" customHeight="1" thickBot="1" x14ac:dyDescent="0.3">
      <c r="A7" s="886" t="s">
        <v>180</v>
      </c>
      <c r="B7" s="1109"/>
      <c r="C7" s="1334">
        <v>40</v>
      </c>
      <c r="D7" s="1335"/>
      <c r="E7" s="41"/>
      <c r="F7" s="891" t="s">
        <v>401</v>
      </c>
      <c r="G7" s="892"/>
      <c r="H7" s="892"/>
      <c r="I7" s="892"/>
      <c r="J7" s="893"/>
    </row>
    <row r="8" spans="1:12" s="36" customFormat="1" ht="20.100000000000001" customHeight="1" thickBot="1" x14ac:dyDescent="0.25">
      <c r="A8" s="886" t="s">
        <v>402</v>
      </c>
      <c r="B8" s="1055"/>
      <c r="C8" s="1330" t="s">
        <v>10</v>
      </c>
      <c r="D8" s="1331"/>
      <c r="E8" s="487" t="s">
        <v>11</v>
      </c>
      <c r="F8" s="488" t="s">
        <v>12</v>
      </c>
    </row>
    <row r="9" spans="1:12" s="36" customFormat="1" ht="14.25" customHeight="1" thickBot="1" x14ac:dyDescent="0.3">
      <c r="A9" s="886" t="s">
        <v>403</v>
      </c>
      <c r="B9" s="1052"/>
      <c r="C9" s="1326">
        <f>SUM(C14:C86)</f>
        <v>6</v>
      </c>
      <c r="D9" s="1327"/>
      <c r="E9" s="489"/>
      <c r="F9" s="43"/>
    </row>
    <row r="10" spans="1:12" s="36" customFormat="1" ht="14.25" customHeight="1" thickBot="1" x14ac:dyDescent="0.3">
      <c r="A10" s="886" t="s">
        <v>14</v>
      </c>
      <c r="B10" s="1052"/>
      <c r="C10" s="1328">
        <v>9</v>
      </c>
      <c r="D10" s="1329"/>
      <c r="E10" s="490"/>
      <c r="F10" s="44"/>
    </row>
    <row r="11" spans="1:12" s="36" customFormat="1" ht="9.75" customHeight="1" x14ac:dyDescent="0.2">
      <c r="B11" s="11"/>
      <c r="C11" s="55"/>
      <c r="D11" s="54"/>
      <c r="E11" s="46"/>
      <c r="F11" s="46"/>
    </row>
    <row r="12" spans="1:12" s="36" customFormat="1" ht="23.25" customHeight="1" x14ac:dyDescent="0.2">
      <c r="A12" s="1128" t="s">
        <v>15</v>
      </c>
      <c r="B12" s="1129"/>
      <c r="C12" s="1299" t="s">
        <v>404</v>
      </c>
      <c r="D12" s="999"/>
      <c r="E12" s="1151" t="s">
        <v>16</v>
      </c>
      <c r="F12" s="1151" t="s">
        <v>17</v>
      </c>
      <c r="G12" s="1151" t="s">
        <v>18</v>
      </c>
      <c r="H12" s="1151" t="s">
        <v>19</v>
      </c>
      <c r="I12" s="1151" t="s">
        <v>405</v>
      </c>
      <c r="J12" s="1151" t="s">
        <v>21</v>
      </c>
      <c r="K12" s="1151" t="s">
        <v>22</v>
      </c>
      <c r="L12" s="1147" t="s">
        <v>165</v>
      </c>
    </row>
    <row r="13" spans="1:12" s="36" customFormat="1" ht="20.25" customHeight="1" x14ac:dyDescent="0.2">
      <c r="A13" s="1130"/>
      <c r="B13" s="1131"/>
      <c r="C13" s="491" t="s">
        <v>27</v>
      </c>
      <c r="D13" s="492" t="s">
        <v>14</v>
      </c>
      <c r="E13" s="1152"/>
      <c r="F13" s="1153"/>
      <c r="G13" s="1152"/>
      <c r="H13" s="1152"/>
      <c r="I13" s="1152"/>
      <c r="J13" s="1152"/>
      <c r="K13" s="1152"/>
      <c r="L13" s="1148"/>
    </row>
    <row r="14" spans="1:12" s="36" customFormat="1" ht="9.75" customHeight="1" x14ac:dyDescent="0.2">
      <c r="A14" s="910" t="s">
        <v>28</v>
      </c>
      <c r="B14" s="1308" t="s">
        <v>29</v>
      </c>
      <c r="C14" s="1137">
        <f>IF(I3*0.33/3&lt;1, 1, I3*0.33/3)</f>
        <v>1</v>
      </c>
      <c r="D14" s="1325">
        <v>2</v>
      </c>
      <c r="E14" s="182" t="s">
        <v>406</v>
      </c>
      <c r="F14" s="177" t="s">
        <v>407</v>
      </c>
      <c r="G14" s="177"/>
      <c r="H14" s="558"/>
      <c r="I14" s="177"/>
      <c r="J14" s="177">
        <v>0.5</v>
      </c>
      <c r="K14" s="177">
        <v>0.5</v>
      </c>
      <c r="L14" s="177" t="s">
        <v>408</v>
      </c>
    </row>
    <row r="15" spans="1:12" s="36" customFormat="1" ht="9.75" customHeight="1" x14ac:dyDescent="0.2">
      <c r="A15" s="1315"/>
      <c r="B15" s="1309"/>
      <c r="C15" s="1138"/>
      <c r="D15" s="1318"/>
      <c r="E15" s="183" t="s">
        <v>409</v>
      </c>
      <c r="F15" s="177" t="s">
        <v>407</v>
      </c>
      <c r="G15" s="558"/>
      <c r="H15" s="558"/>
      <c r="I15" s="558"/>
      <c r="J15" s="558">
        <v>0.2</v>
      </c>
      <c r="K15" s="558">
        <v>0.2</v>
      </c>
      <c r="L15" s="558" t="s">
        <v>469</v>
      </c>
    </row>
    <row r="16" spans="1:12" s="36" customFormat="1" ht="9.75" customHeight="1" x14ac:dyDescent="0.2">
      <c r="A16" s="1315"/>
      <c r="B16" s="1309"/>
      <c r="C16" s="1138"/>
      <c r="D16" s="1318"/>
      <c r="E16" s="391" t="s">
        <v>411</v>
      </c>
      <c r="F16" s="177" t="s">
        <v>407</v>
      </c>
      <c r="G16" s="181"/>
      <c r="H16" s="181"/>
      <c r="I16" s="181"/>
      <c r="J16" s="181">
        <v>0.2</v>
      </c>
      <c r="K16" s="181">
        <v>0.2</v>
      </c>
      <c r="L16" s="181" t="s">
        <v>470</v>
      </c>
    </row>
    <row r="17" spans="1:12" s="36" customFormat="1" ht="9.75" customHeight="1" x14ac:dyDescent="0.2">
      <c r="A17" s="1316"/>
      <c r="B17" s="1310"/>
      <c r="C17" s="1139"/>
      <c r="D17" s="1319"/>
      <c r="E17" s="496"/>
      <c r="F17" s="498"/>
      <c r="G17" s="498"/>
      <c r="H17" s="498"/>
      <c r="I17" s="498"/>
      <c r="J17" s="498"/>
      <c r="K17" s="498"/>
      <c r="L17" s="498"/>
    </row>
    <row r="18" spans="1:12" s="35" customFormat="1" ht="9.75" customHeight="1" x14ac:dyDescent="0.2">
      <c r="A18" s="910" t="s">
        <v>44</v>
      </c>
      <c r="B18" s="1308" t="s">
        <v>45</v>
      </c>
      <c r="C18" s="1137">
        <f>IF(I3*0.33/3&lt;1, 1, I3*0.33/3)</f>
        <v>1</v>
      </c>
      <c r="D18" s="1317"/>
      <c r="E18" s="499"/>
      <c r="F18" s="500"/>
      <c r="G18" s="500"/>
      <c r="H18" s="500"/>
      <c r="I18" s="500"/>
      <c r="J18" s="500"/>
      <c r="K18" s="500"/>
      <c r="L18" s="500"/>
    </row>
    <row r="19" spans="1:12" s="36" customFormat="1" ht="9.75" customHeight="1" x14ac:dyDescent="0.2">
      <c r="A19" s="1315"/>
      <c r="B19" s="1309"/>
      <c r="C19" s="1138"/>
      <c r="D19" s="1318"/>
      <c r="E19" s="499"/>
      <c r="F19" s="501"/>
      <c r="G19" s="501"/>
      <c r="H19" s="501"/>
      <c r="I19" s="501"/>
      <c r="J19" s="501"/>
      <c r="K19" s="501"/>
      <c r="L19" s="501"/>
    </row>
    <row r="20" spans="1:12" s="36" customFormat="1" ht="9.75" customHeight="1" x14ac:dyDescent="0.2">
      <c r="A20" s="1315"/>
      <c r="B20" s="1309"/>
      <c r="C20" s="1138"/>
      <c r="D20" s="1318"/>
      <c r="E20" s="499"/>
      <c r="F20" s="502"/>
      <c r="G20" s="502"/>
      <c r="H20" s="502"/>
      <c r="I20" s="502"/>
      <c r="J20" s="502"/>
      <c r="K20" s="502"/>
      <c r="L20" s="502"/>
    </row>
    <row r="21" spans="1:12" s="36" customFormat="1" ht="9.75" customHeight="1" x14ac:dyDescent="0.2">
      <c r="A21" s="1315"/>
      <c r="B21" s="1309"/>
      <c r="C21" s="1138"/>
      <c r="D21" s="1318"/>
      <c r="E21" s="499"/>
      <c r="F21" s="502"/>
      <c r="G21" s="502"/>
      <c r="H21" s="502"/>
      <c r="I21" s="502"/>
      <c r="J21" s="502"/>
      <c r="K21" s="502"/>
      <c r="L21" s="502"/>
    </row>
    <row r="22" spans="1:12" s="36" customFormat="1" ht="9.75" customHeight="1" x14ac:dyDescent="0.2">
      <c r="A22" s="1315"/>
      <c r="B22" s="1309"/>
      <c r="C22" s="1138"/>
      <c r="D22" s="1318"/>
      <c r="E22" s="499"/>
      <c r="F22" s="502"/>
      <c r="G22" s="502"/>
      <c r="H22" s="502"/>
      <c r="I22" s="502"/>
      <c r="J22" s="502"/>
      <c r="K22" s="502"/>
      <c r="L22" s="502"/>
    </row>
    <row r="23" spans="1:12" s="36" customFormat="1" ht="9.75" customHeight="1" x14ac:dyDescent="0.2">
      <c r="A23" s="1315"/>
      <c r="B23" s="1309"/>
      <c r="C23" s="1138"/>
      <c r="D23" s="1318"/>
      <c r="E23" s="499"/>
      <c r="F23" s="502"/>
      <c r="G23" s="502"/>
      <c r="H23" s="502"/>
      <c r="I23" s="502"/>
      <c r="J23" s="502"/>
      <c r="K23" s="502"/>
      <c r="L23" s="502"/>
    </row>
    <row r="24" spans="1:12" s="36" customFormat="1" ht="9.75" customHeight="1" x14ac:dyDescent="0.2">
      <c r="A24" s="1315"/>
      <c r="B24" s="1309"/>
      <c r="C24" s="1138"/>
      <c r="D24" s="1318"/>
      <c r="E24" s="499"/>
      <c r="F24" s="502"/>
      <c r="G24" s="502"/>
      <c r="H24" s="502"/>
      <c r="I24" s="502"/>
      <c r="J24" s="502"/>
      <c r="K24" s="502"/>
      <c r="L24" s="502"/>
    </row>
    <row r="25" spans="1:12" s="36" customFormat="1" ht="9.75" customHeight="1" x14ac:dyDescent="0.2">
      <c r="A25" s="1315"/>
      <c r="B25" s="1309"/>
      <c r="C25" s="1138"/>
      <c r="D25" s="1318"/>
      <c r="E25" s="499"/>
      <c r="F25" s="502"/>
      <c r="G25" s="502"/>
      <c r="H25" s="502"/>
      <c r="I25" s="502"/>
      <c r="J25" s="502"/>
      <c r="K25" s="502"/>
      <c r="L25" s="502"/>
    </row>
    <row r="26" spans="1:12" s="36" customFormat="1" ht="9.75" customHeight="1" x14ac:dyDescent="0.2">
      <c r="A26" s="1315"/>
      <c r="B26" s="1309"/>
      <c r="C26" s="1138"/>
      <c r="D26" s="1318"/>
      <c r="E26" s="499"/>
      <c r="F26" s="502"/>
      <c r="G26" s="502"/>
      <c r="H26" s="502"/>
      <c r="I26" s="502"/>
      <c r="J26" s="502"/>
      <c r="K26" s="502"/>
      <c r="L26" s="502"/>
    </row>
    <row r="27" spans="1:12" s="36" customFormat="1" ht="9.75" customHeight="1" x14ac:dyDescent="0.2">
      <c r="A27" s="1315"/>
      <c r="B27" s="1309"/>
      <c r="C27" s="1138"/>
      <c r="D27" s="1318"/>
      <c r="E27" s="499"/>
      <c r="F27" s="502"/>
      <c r="G27" s="502"/>
      <c r="H27" s="502"/>
      <c r="I27" s="502"/>
      <c r="J27" s="502"/>
      <c r="K27" s="502"/>
      <c r="L27" s="502"/>
    </row>
    <row r="28" spans="1:12" s="36" customFormat="1" ht="9.75" customHeight="1" x14ac:dyDescent="0.2">
      <c r="A28" s="1315"/>
      <c r="B28" s="1309"/>
      <c r="C28" s="1138"/>
      <c r="D28" s="1318"/>
      <c r="E28" s="499"/>
      <c r="F28" s="502"/>
      <c r="G28" s="502"/>
      <c r="H28" s="502"/>
      <c r="I28" s="502"/>
      <c r="J28" s="502"/>
      <c r="K28" s="502"/>
      <c r="L28" s="502"/>
    </row>
    <row r="29" spans="1:12" s="36" customFormat="1" ht="9.75" customHeight="1" x14ac:dyDescent="0.2">
      <c r="A29" s="1315"/>
      <c r="B29" s="1309"/>
      <c r="C29" s="1138"/>
      <c r="D29" s="1318"/>
      <c r="E29" s="499"/>
      <c r="F29" s="502"/>
      <c r="G29" s="502"/>
      <c r="H29" s="502"/>
      <c r="I29" s="502"/>
      <c r="J29" s="502"/>
      <c r="K29" s="502"/>
      <c r="L29" s="502"/>
    </row>
    <row r="30" spans="1:12" s="36" customFormat="1" ht="9.75" customHeight="1" x14ac:dyDescent="0.2">
      <c r="A30" s="1315"/>
      <c r="B30" s="1309"/>
      <c r="C30" s="1138"/>
      <c r="D30" s="1318"/>
      <c r="E30" s="499"/>
      <c r="F30" s="502"/>
      <c r="G30" s="502"/>
      <c r="H30" s="502"/>
      <c r="I30" s="502"/>
      <c r="J30" s="502"/>
      <c r="K30" s="502"/>
      <c r="L30" s="502"/>
    </row>
    <row r="31" spans="1:12" s="36" customFormat="1" ht="9.75" customHeight="1" x14ac:dyDescent="0.2">
      <c r="A31" s="1315"/>
      <c r="B31" s="1309"/>
      <c r="C31" s="1138"/>
      <c r="D31" s="1318"/>
      <c r="E31" s="499"/>
      <c r="F31" s="502"/>
      <c r="G31" s="502"/>
      <c r="H31" s="502"/>
      <c r="I31" s="502"/>
      <c r="J31" s="502"/>
      <c r="K31" s="502"/>
      <c r="L31" s="502"/>
    </row>
    <row r="32" spans="1:12" s="36" customFormat="1" ht="9.75" customHeight="1" x14ac:dyDescent="0.2">
      <c r="A32" s="1316"/>
      <c r="B32" s="1310"/>
      <c r="C32" s="1139"/>
      <c r="D32" s="1319"/>
      <c r="E32" s="503"/>
      <c r="F32" s="504"/>
      <c r="G32" s="504"/>
      <c r="H32" s="504"/>
      <c r="I32" s="504"/>
      <c r="J32" s="504"/>
      <c r="K32" s="504"/>
      <c r="L32" s="504"/>
    </row>
    <row r="33" spans="1:12" s="36" customFormat="1" ht="19.5" customHeight="1" x14ac:dyDescent="0.2">
      <c r="A33" s="910" t="s">
        <v>61</v>
      </c>
      <c r="B33" s="505" t="s">
        <v>183</v>
      </c>
      <c r="C33" s="506">
        <f>IF(I3*0.33/3&lt;1, 1, I3*0.33/3)</f>
        <v>1</v>
      </c>
      <c r="D33" s="507"/>
      <c r="E33" s="508"/>
      <c r="F33" s="509"/>
      <c r="G33" s="1294"/>
      <c r="H33" s="1294"/>
      <c r="I33" s="1294"/>
      <c r="J33" s="1294"/>
      <c r="K33" s="1294"/>
      <c r="L33" s="1295"/>
    </row>
    <row r="34" spans="1:12" s="36" customFormat="1" ht="9.75" customHeight="1" x14ac:dyDescent="0.2">
      <c r="A34" s="1315"/>
      <c r="B34" s="510" t="s">
        <v>166</v>
      </c>
      <c r="C34" s="511"/>
      <c r="D34" s="512">
        <v>2</v>
      </c>
      <c r="E34" s="395" t="s">
        <v>412</v>
      </c>
      <c r="F34" s="580" t="s">
        <v>413</v>
      </c>
      <c r="G34" s="580"/>
      <c r="H34" s="580" t="s">
        <v>414</v>
      </c>
      <c r="I34" s="580"/>
      <c r="J34" s="580">
        <v>0.3</v>
      </c>
      <c r="K34" s="580">
        <v>0.3</v>
      </c>
      <c r="L34" s="580" t="s">
        <v>415</v>
      </c>
    </row>
    <row r="35" spans="1:12" s="36" customFormat="1" ht="9.75" customHeight="1" x14ac:dyDescent="0.2">
      <c r="A35" s="1315"/>
      <c r="B35" s="513" t="s">
        <v>416</v>
      </c>
      <c r="C35" s="1320"/>
      <c r="D35" s="1288">
        <v>2</v>
      </c>
      <c r="E35" s="379" t="s">
        <v>70</v>
      </c>
      <c r="F35" s="431" t="s">
        <v>407</v>
      </c>
      <c r="G35" s="431"/>
      <c r="H35" s="431" t="s">
        <v>417</v>
      </c>
      <c r="I35" s="431"/>
      <c r="J35" s="431" t="s">
        <v>418</v>
      </c>
      <c r="K35" s="431">
        <v>1</v>
      </c>
      <c r="L35" s="431" t="s">
        <v>34</v>
      </c>
    </row>
    <row r="36" spans="1:12" s="36" customFormat="1" ht="9.75" customHeight="1" x14ac:dyDescent="0.2">
      <c r="A36" s="1315"/>
      <c r="B36" s="515" t="s">
        <v>419</v>
      </c>
      <c r="C36" s="1321"/>
      <c r="D36" s="1289"/>
      <c r="E36" s="451" t="s">
        <v>367</v>
      </c>
      <c r="F36" s="206"/>
      <c r="G36" s="206"/>
      <c r="H36" s="206"/>
      <c r="I36" s="206"/>
      <c r="J36" s="206"/>
      <c r="K36" s="206"/>
      <c r="L36" s="206"/>
    </row>
    <row r="37" spans="1:12" s="36" customFormat="1" ht="9.75" customHeight="1" x14ac:dyDescent="0.2">
      <c r="A37" s="1315"/>
      <c r="B37" s="515" t="s">
        <v>420</v>
      </c>
      <c r="C37" s="1321"/>
      <c r="D37" s="1289"/>
      <c r="E37" s="406" t="s">
        <v>365</v>
      </c>
      <c r="F37" s="411"/>
      <c r="G37" s="411"/>
      <c r="H37" s="411"/>
      <c r="I37" s="411"/>
      <c r="J37" s="411"/>
      <c r="K37" s="411"/>
      <c r="L37" s="411"/>
    </row>
    <row r="38" spans="1:12" s="36" customFormat="1" ht="9.75" customHeight="1" x14ac:dyDescent="0.2">
      <c r="A38" s="1315"/>
      <c r="B38" s="515" t="s">
        <v>421</v>
      </c>
      <c r="C38" s="1321"/>
      <c r="D38" s="1289"/>
      <c r="E38" s="395" t="s">
        <v>366</v>
      </c>
      <c r="F38" s="407"/>
      <c r="G38" s="407"/>
      <c r="H38" s="407"/>
      <c r="I38" s="407"/>
      <c r="J38" s="407"/>
      <c r="K38" s="407"/>
      <c r="L38" s="407"/>
    </row>
    <row r="39" spans="1:12" s="36" customFormat="1" ht="9.75" customHeight="1" x14ac:dyDescent="0.2">
      <c r="A39" s="1315"/>
      <c r="B39" s="520" t="s">
        <v>422</v>
      </c>
      <c r="C39" s="1322"/>
      <c r="D39" s="1290"/>
      <c r="E39" s="392"/>
      <c r="F39" s="393"/>
      <c r="G39" s="393"/>
      <c r="H39" s="393"/>
      <c r="I39" s="393"/>
      <c r="J39" s="393"/>
      <c r="K39" s="393"/>
      <c r="L39" s="393"/>
    </row>
    <row r="40" spans="1:12" s="36" customFormat="1" ht="9.75" customHeight="1" x14ac:dyDescent="0.2">
      <c r="A40" s="1315"/>
      <c r="B40" s="521" t="s">
        <v>167</v>
      </c>
      <c r="C40" s="1323"/>
      <c r="D40" s="1289">
        <v>2</v>
      </c>
      <c r="E40" s="379" t="s">
        <v>423</v>
      </c>
      <c r="F40" s="431" t="s">
        <v>407</v>
      </c>
      <c r="G40" s="431"/>
      <c r="H40" s="431" t="s">
        <v>417</v>
      </c>
      <c r="I40" s="431"/>
      <c r="J40" s="431">
        <v>7.0000000000000007E-2</v>
      </c>
      <c r="K40" s="431">
        <v>7.0000000000000007E-2</v>
      </c>
      <c r="L40" s="177" t="s">
        <v>408</v>
      </c>
    </row>
    <row r="41" spans="1:12" s="36" customFormat="1" ht="9.75" customHeight="1" x14ac:dyDescent="0.2">
      <c r="A41" s="1315"/>
      <c r="B41" s="521"/>
      <c r="C41" s="1323"/>
      <c r="D41" s="1289"/>
      <c r="E41" s="370" t="s">
        <v>424</v>
      </c>
      <c r="F41" s="205"/>
      <c r="G41" s="205"/>
      <c r="H41" s="205"/>
      <c r="I41" s="205"/>
      <c r="J41" s="431">
        <v>0.2</v>
      </c>
      <c r="K41" s="431">
        <v>0.2</v>
      </c>
      <c r="L41" s="558" t="s">
        <v>410</v>
      </c>
    </row>
    <row r="42" spans="1:12" s="36" customFormat="1" ht="9.75" customHeight="1" x14ac:dyDescent="0.2">
      <c r="A42" s="1315"/>
      <c r="B42" s="521"/>
      <c r="C42" s="1323"/>
      <c r="D42" s="1289"/>
      <c r="E42" s="406" t="s">
        <v>425</v>
      </c>
      <c r="F42" s="411"/>
      <c r="G42" s="411"/>
      <c r="H42" s="411"/>
      <c r="I42" s="411"/>
      <c r="J42" s="431">
        <v>0.1</v>
      </c>
      <c r="K42" s="431">
        <v>0.1</v>
      </c>
      <c r="L42" s="411"/>
    </row>
    <row r="43" spans="1:12" s="36" customFormat="1" ht="9.75" customHeight="1" x14ac:dyDescent="0.2">
      <c r="A43" s="1315"/>
      <c r="B43" s="521"/>
      <c r="C43" s="1323"/>
      <c r="D43" s="1289"/>
      <c r="E43" s="395" t="s">
        <v>426</v>
      </c>
      <c r="F43" s="407"/>
      <c r="G43" s="407"/>
      <c r="H43" s="407"/>
      <c r="I43" s="407"/>
      <c r="J43" s="431">
        <v>0.4</v>
      </c>
      <c r="K43" s="431">
        <v>0.4</v>
      </c>
      <c r="L43" s="407"/>
    </row>
    <row r="44" spans="1:12" s="36" customFormat="1" ht="9.75" customHeight="1" x14ac:dyDescent="0.2">
      <c r="A44" s="1316"/>
      <c r="B44" s="523"/>
      <c r="C44" s="1324"/>
      <c r="D44" s="1290"/>
      <c r="E44" s="392" t="s">
        <v>427</v>
      </c>
      <c r="F44" s="393"/>
      <c r="G44" s="393"/>
      <c r="H44" s="393"/>
      <c r="I44" s="393"/>
      <c r="J44" s="431">
        <v>0.2</v>
      </c>
      <c r="K44" s="431">
        <v>0.2</v>
      </c>
      <c r="L44" s="393"/>
    </row>
    <row r="45" spans="1:12" s="36" customFormat="1" ht="24.75" customHeight="1" x14ac:dyDescent="0.2">
      <c r="A45" s="1128" t="s">
        <v>15</v>
      </c>
      <c r="B45" s="1129"/>
      <c r="C45" s="1299" t="s">
        <v>9</v>
      </c>
      <c r="D45" s="1132"/>
      <c r="E45" s="840" t="s">
        <v>16</v>
      </c>
      <c r="F45" s="840" t="s">
        <v>17</v>
      </c>
      <c r="G45" s="840" t="s">
        <v>18</v>
      </c>
      <c r="H45" s="840" t="s">
        <v>19</v>
      </c>
      <c r="I45" s="840" t="s">
        <v>348</v>
      </c>
      <c r="J45" s="840" t="s">
        <v>21</v>
      </c>
      <c r="K45" s="840" t="s">
        <v>22</v>
      </c>
      <c r="L45" s="868" t="s">
        <v>165</v>
      </c>
    </row>
    <row r="46" spans="1:12" s="36" customFormat="1" ht="22.5" customHeight="1" x14ac:dyDescent="0.2">
      <c r="A46" s="1130"/>
      <c r="B46" s="1131"/>
      <c r="C46" s="524" t="s">
        <v>27</v>
      </c>
      <c r="D46" s="492" t="s">
        <v>14</v>
      </c>
      <c r="E46" s="842"/>
      <c r="F46" s="841"/>
      <c r="G46" s="842"/>
      <c r="H46" s="842"/>
      <c r="I46" s="842"/>
      <c r="J46" s="842"/>
      <c r="K46" s="842"/>
      <c r="L46" s="869"/>
    </row>
    <row r="47" spans="1:12" s="36" customFormat="1" ht="9.75" customHeight="1" x14ac:dyDescent="0.2">
      <c r="A47" s="829" t="s">
        <v>74</v>
      </c>
      <c r="B47" s="1308" t="s">
        <v>75</v>
      </c>
      <c r="C47" s="1311">
        <f>IF(I3*0.67*0.5&lt;1, 1, I3*0.67*0.5)</f>
        <v>1</v>
      </c>
      <c r="D47" s="1314">
        <v>2</v>
      </c>
      <c r="E47" s="581" t="s">
        <v>428</v>
      </c>
      <c r="F47" s="560" t="s">
        <v>407</v>
      </c>
      <c r="G47" s="560"/>
      <c r="H47" s="560" t="s">
        <v>417</v>
      </c>
      <c r="I47" s="560"/>
      <c r="J47" s="560">
        <v>5</v>
      </c>
      <c r="K47" s="560">
        <v>100</v>
      </c>
      <c r="L47" s="560" t="s">
        <v>34</v>
      </c>
    </row>
    <row r="48" spans="1:12" s="36" customFormat="1" ht="9.75" customHeight="1" x14ac:dyDescent="0.2">
      <c r="A48" s="830"/>
      <c r="B48" s="1309"/>
      <c r="C48" s="1312"/>
      <c r="D48" s="1289"/>
      <c r="E48" s="370" t="s">
        <v>429</v>
      </c>
      <c r="F48" s="205" t="s">
        <v>407</v>
      </c>
      <c r="G48" s="205"/>
      <c r="H48" s="560" t="s">
        <v>417</v>
      </c>
      <c r="I48" s="205"/>
      <c r="J48" s="582" t="s">
        <v>430</v>
      </c>
      <c r="K48" s="205">
        <v>100</v>
      </c>
      <c r="L48" s="560" t="s">
        <v>34</v>
      </c>
    </row>
    <row r="49" spans="1:12" s="36" customFormat="1" ht="9.75" customHeight="1" x14ac:dyDescent="0.2">
      <c r="A49" s="830"/>
      <c r="B49" s="1309"/>
      <c r="C49" s="1312"/>
      <c r="D49" s="1289"/>
      <c r="E49" s="370" t="s">
        <v>431</v>
      </c>
      <c r="F49" s="205" t="s">
        <v>407</v>
      </c>
      <c r="G49" s="205"/>
      <c r="H49" s="205" t="s">
        <v>417</v>
      </c>
      <c r="I49" s="205"/>
      <c r="J49" s="205">
        <v>5</v>
      </c>
      <c r="K49" s="205">
        <v>100</v>
      </c>
      <c r="L49" s="205" t="s">
        <v>34</v>
      </c>
    </row>
    <row r="50" spans="1:12" s="36" customFormat="1" ht="9.75" customHeight="1" x14ac:dyDescent="0.2">
      <c r="A50" s="830"/>
      <c r="B50" s="1309"/>
      <c r="C50" s="1312"/>
      <c r="D50" s="1289"/>
      <c r="E50" s="370" t="s">
        <v>432</v>
      </c>
      <c r="F50" s="205" t="s">
        <v>407</v>
      </c>
      <c r="G50" s="205"/>
      <c r="H50" s="205" t="s">
        <v>417</v>
      </c>
      <c r="I50" s="205"/>
      <c r="J50" s="583" t="s">
        <v>433</v>
      </c>
      <c r="K50" s="205">
        <v>100</v>
      </c>
      <c r="L50" s="205" t="s">
        <v>34</v>
      </c>
    </row>
    <row r="51" spans="1:12" s="36" customFormat="1" ht="9.75" customHeight="1" x14ac:dyDescent="0.2">
      <c r="A51" s="830"/>
      <c r="B51" s="1309"/>
      <c r="C51" s="1312"/>
      <c r="D51" s="1289"/>
      <c r="E51" s="406" t="s">
        <v>434</v>
      </c>
      <c r="F51" s="411" t="s">
        <v>407</v>
      </c>
      <c r="G51" s="411"/>
      <c r="H51" s="411" t="s">
        <v>417</v>
      </c>
      <c r="I51" s="411"/>
      <c r="J51" s="583" t="s">
        <v>433</v>
      </c>
      <c r="K51" s="411">
        <v>100</v>
      </c>
      <c r="L51" s="411" t="s">
        <v>34</v>
      </c>
    </row>
    <row r="52" spans="1:12" s="36" customFormat="1" ht="9.75" customHeight="1" x14ac:dyDescent="0.2">
      <c r="A52" s="830"/>
      <c r="B52" s="1309"/>
      <c r="C52" s="1312"/>
      <c r="D52" s="1289"/>
      <c r="E52" s="370" t="s">
        <v>212</v>
      </c>
      <c r="F52" s="205" t="s">
        <v>407</v>
      </c>
      <c r="G52" s="205"/>
      <c r="H52" s="205" t="s">
        <v>417</v>
      </c>
      <c r="I52" s="205"/>
      <c r="J52" s="583" t="s">
        <v>433</v>
      </c>
      <c r="K52" s="205">
        <v>300</v>
      </c>
      <c r="L52" s="205" t="s">
        <v>34</v>
      </c>
    </row>
    <row r="53" spans="1:12" s="36" customFormat="1" ht="9.75" customHeight="1" x14ac:dyDescent="0.2">
      <c r="A53" s="830"/>
      <c r="B53" s="1309"/>
      <c r="C53" s="1312"/>
      <c r="D53" s="1289"/>
      <c r="E53" s="451" t="s">
        <v>435</v>
      </c>
      <c r="F53" s="206" t="s">
        <v>407</v>
      </c>
      <c r="G53" s="206"/>
      <c r="H53" s="206" t="s">
        <v>417</v>
      </c>
      <c r="I53" s="206"/>
      <c r="J53" s="583" t="s">
        <v>433</v>
      </c>
      <c r="K53" s="206">
        <v>50</v>
      </c>
      <c r="L53" s="206" t="s">
        <v>34</v>
      </c>
    </row>
    <row r="54" spans="1:12" s="36" customFormat="1" ht="9.75" customHeight="1" x14ac:dyDescent="0.2">
      <c r="A54" s="830"/>
      <c r="B54" s="1309"/>
      <c r="C54" s="1312"/>
      <c r="D54" s="1289"/>
      <c r="E54" s="406" t="s">
        <v>436</v>
      </c>
      <c r="F54" s="411" t="s">
        <v>407</v>
      </c>
      <c r="G54" s="411"/>
      <c r="H54" s="411" t="s">
        <v>417</v>
      </c>
      <c r="I54" s="411"/>
      <c r="J54" s="583" t="s">
        <v>433</v>
      </c>
      <c r="K54" s="411">
        <v>50</v>
      </c>
      <c r="L54" s="411" t="s">
        <v>34</v>
      </c>
    </row>
    <row r="55" spans="1:12" s="36" customFormat="1" ht="9.75" customHeight="1" x14ac:dyDescent="0.2">
      <c r="A55" s="830"/>
      <c r="B55" s="1309"/>
      <c r="C55" s="1312"/>
      <c r="D55" s="1289"/>
      <c r="E55" s="370" t="s">
        <v>437</v>
      </c>
      <c r="F55" s="205" t="s">
        <v>407</v>
      </c>
      <c r="G55" s="205"/>
      <c r="H55" s="205" t="s">
        <v>417</v>
      </c>
      <c r="I55" s="205"/>
      <c r="J55" s="583" t="s">
        <v>433</v>
      </c>
      <c r="K55" s="205">
        <v>100</v>
      </c>
      <c r="L55" s="205" t="s">
        <v>34</v>
      </c>
    </row>
    <row r="56" spans="1:12" s="36" customFormat="1" ht="9.75" customHeight="1" x14ac:dyDescent="0.2">
      <c r="A56" s="830"/>
      <c r="B56" s="1309"/>
      <c r="C56" s="1312"/>
      <c r="D56" s="1289"/>
      <c r="E56" s="395" t="s">
        <v>438</v>
      </c>
      <c r="F56" s="407" t="s">
        <v>407</v>
      </c>
      <c r="G56" s="407"/>
      <c r="H56" s="407" t="s">
        <v>417</v>
      </c>
      <c r="I56" s="407"/>
      <c r="J56" s="583" t="s">
        <v>433</v>
      </c>
      <c r="K56" s="407">
        <v>600</v>
      </c>
      <c r="L56" s="205" t="s">
        <v>34</v>
      </c>
    </row>
    <row r="57" spans="1:12" s="36" customFormat="1" ht="9.75" customHeight="1" x14ac:dyDescent="0.2">
      <c r="A57" s="830"/>
      <c r="B57" s="1309"/>
      <c r="C57" s="1312"/>
      <c r="D57" s="1289"/>
      <c r="E57" s="395" t="s">
        <v>439</v>
      </c>
      <c r="F57" s="407" t="s">
        <v>407</v>
      </c>
      <c r="G57" s="407"/>
      <c r="H57" s="407" t="s">
        <v>417</v>
      </c>
      <c r="I57" s="407"/>
      <c r="J57" s="583" t="s">
        <v>433</v>
      </c>
      <c r="K57" s="407">
        <v>150</v>
      </c>
      <c r="L57" s="205" t="s">
        <v>34</v>
      </c>
    </row>
    <row r="58" spans="1:12" s="36" customFormat="1" ht="9.75" customHeight="1" x14ac:dyDescent="0.2">
      <c r="A58" s="830"/>
      <c r="B58" s="1309"/>
      <c r="C58" s="1312"/>
      <c r="D58" s="1289"/>
      <c r="E58" s="370" t="s">
        <v>440</v>
      </c>
      <c r="F58" s="205" t="s">
        <v>407</v>
      </c>
      <c r="G58" s="205"/>
      <c r="H58" s="205" t="s">
        <v>417</v>
      </c>
      <c r="I58" s="205"/>
      <c r="J58" s="583" t="s">
        <v>433</v>
      </c>
      <c r="K58" s="205">
        <v>1000</v>
      </c>
      <c r="L58" s="205" t="s">
        <v>34</v>
      </c>
    </row>
    <row r="59" spans="1:12" s="36" customFormat="1" ht="9.75" customHeight="1" x14ac:dyDescent="0.2">
      <c r="A59" s="830"/>
      <c r="B59" s="1309"/>
      <c r="C59" s="1312"/>
      <c r="D59" s="1289"/>
      <c r="E59" s="406" t="s">
        <v>441</v>
      </c>
      <c r="F59" s="411" t="s">
        <v>407</v>
      </c>
      <c r="G59" s="411"/>
      <c r="H59" s="411" t="s">
        <v>417</v>
      </c>
      <c r="I59" s="411"/>
      <c r="J59" s="583" t="s">
        <v>433</v>
      </c>
      <c r="K59" s="411">
        <v>100</v>
      </c>
      <c r="L59" s="205" t="s">
        <v>34</v>
      </c>
    </row>
    <row r="60" spans="1:12" s="36" customFormat="1" ht="9.75" customHeight="1" x14ac:dyDescent="0.2">
      <c r="A60" s="830"/>
      <c r="B60" s="1309"/>
      <c r="C60" s="1312"/>
      <c r="D60" s="1289"/>
      <c r="E60" s="370" t="s">
        <v>442</v>
      </c>
      <c r="F60" s="411" t="s">
        <v>407</v>
      </c>
      <c r="G60" s="205"/>
      <c r="H60" s="411" t="s">
        <v>417</v>
      </c>
      <c r="I60" s="205"/>
      <c r="J60" s="205">
        <v>10</v>
      </c>
      <c r="K60" s="205">
        <v>200</v>
      </c>
      <c r="L60" s="205" t="s">
        <v>34</v>
      </c>
    </row>
    <row r="61" spans="1:12" s="36" customFormat="1" ht="9.75" customHeight="1" x14ac:dyDescent="0.2">
      <c r="A61" s="830"/>
      <c r="B61" s="1309"/>
      <c r="C61" s="1312"/>
      <c r="D61" s="1289"/>
      <c r="E61" s="412" t="s">
        <v>443</v>
      </c>
      <c r="F61" s="411" t="s">
        <v>407</v>
      </c>
      <c r="G61" s="205"/>
      <c r="H61" s="205"/>
      <c r="I61" s="205"/>
      <c r="J61" s="205" t="s">
        <v>444</v>
      </c>
      <c r="K61" s="205">
        <v>1000</v>
      </c>
      <c r="L61" s="177" t="s">
        <v>408</v>
      </c>
    </row>
    <row r="62" spans="1:12" s="36" customFormat="1" ht="9.75" customHeight="1" x14ac:dyDescent="0.2">
      <c r="A62" s="830"/>
      <c r="B62" s="1309"/>
      <c r="C62" s="1312"/>
      <c r="D62" s="1289"/>
      <c r="E62" s="370" t="s">
        <v>445</v>
      </c>
      <c r="F62" s="411" t="s">
        <v>407</v>
      </c>
      <c r="G62" s="205"/>
      <c r="H62" s="205"/>
      <c r="I62" s="205"/>
      <c r="J62" s="205" t="s">
        <v>446</v>
      </c>
      <c r="K62" s="205"/>
      <c r="L62" s="558" t="s">
        <v>408</v>
      </c>
    </row>
    <row r="63" spans="1:12" s="36" customFormat="1" ht="9.75" customHeight="1" x14ac:dyDescent="0.2">
      <c r="A63" s="830"/>
      <c r="B63" s="1309"/>
      <c r="C63" s="1312"/>
      <c r="D63" s="1289"/>
      <c r="E63" s="395" t="s">
        <v>447</v>
      </c>
      <c r="F63" s="411" t="s">
        <v>407</v>
      </c>
      <c r="G63" s="407"/>
      <c r="H63" s="407"/>
      <c r="I63" s="407"/>
      <c r="J63" s="407" t="s">
        <v>444</v>
      </c>
      <c r="K63" s="407">
        <v>50</v>
      </c>
      <c r="L63" s="407" t="s">
        <v>408</v>
      </c>
    </row>
    <row r="64" spans="1:12" s="36" customFormat="1" ht="9.75" customHeight="1" x14ac:dyDescent="0.2">
      <c r="A64" s="830"/>
      <c r="B64" s="1309"/>
      <c r="C64" s="1312"/>
      <c r="D64" s="1289"/>
      <c r="E64" s="395"/>
      <c r="F64" s="407"/>
      <c r="G64" s="407"/>
      <c r="H64" s="407"/>
      <c r="I64" s="407"/>
      <c r="J64" s="407"/>
      <c r="K64" s="407"/>
      <c r="L64" s="407"/>
    </row>
    <row r="65" spans="1:12" s="36" customFormat="1" ht="9.75" customHeight="1" x14ac:dyDescent="0.2">
      <c r="A65" s="830"/>
      <c r="B65" s="1309"/>
      <c r="C65" s="1312"/>
      <c r="D65" s="1289"/>
      <c r="E65" s="499"/>
      <c r="F65" s="502"/>
      <c r="G65" s="502"/>
      <c r="H65" s="502"/>
      <c r="I65" s="502"/>
      <c r="J65" s="502"/>
      <c r="K65" s="502"/>
      <c r="L65" s="502"/>
    </row>
    <row r="66" spans="1:12" s="36" customFormat="1" ht="9.75" customHeight="1" x14ac:dyDescent="0.2">
      <c r="A66" s="830"/>
      <c r="B66" s="1309"/>
      <c r="C66" s="1312"/>
      <c r="D66" s="1289"/>
      <c r="E66" s="499"/>
      <c r="F66" s="502"/>
      <c r="G66" s="502"/>
      <c r="H66" s="502"/>
      <c r="I66" s="502"/>
      <c r="J66" s="502"/>
      <c r="K66" s="502"/>
      <c r="L66" s="502"/>
    </row>
    <row r="67" spans="1:12" s="36" customFormat="1" ht="9.75" customHeight="1" x14ac:dyDescent="0.2">
      <c r="A67" s="830"/>
      <c r="B67" s="1309"/>
      <c r="C67" s="1312"/>
      <c r="D67" s="1289"/>
      <c r="E67" s="499"/>
      <c r="F67" s="502"/>
      <c r="G67" s="502"/>
      <c r="H67" s="502"/>
      <c r="I67" s="502"/>
      <c r="J67" s="502"/>
      <c r="K67" s="502"/>
      <c r="L67" s="502"/>
    </row>
    <row r="68" spans="1:12" s="36" customFormat="1" ht="9.75" customHeight="1" x14ac:dyDescent="0.2">
      <c r="A68" s="830"/>
      <c r="B68" s="1309"/>
      <c r="C68" s="1312"/>
      <c r="D68" s="1289"/>
      <c r="E68" s="499"/>
      <c r="F68" s="502"/>
      <c r="G68" s="502"/>
      <c r="H68" s="502"/>
      <c r="I68" s="502"/>
      <c r="J68" s="502"/>
      <c r="K68" s="502"/>
      <c r="L68" s="502"/>
    </row>
    <row r="69" spans="1:12" s="36" customFormat="1" ht="9.75" customHeight="1" x14ac:dyDescent="0.2">
      <c r="A69" s="830"/>
      <c r="B69" s="1309"/>
      <c r="C69" s="1312"/>
      <c r="D69" s="1289"/>
      <c r="E69" s="499"/>
      <c r="F69" s="502"/>
      <c r="G69" s="502"/>
      <c r="H69" s="502"/>
      <c r="I69" s="502"/>
      <c r="J69" s="502"/>
      <c r="K69" s="502"/>
      <c r="L69" s="502"/>
    </row>
    <row r="70" spans="1:12" s="36" customFormat="1" ht="9.75" customHeight="1" x14ac:dyDescent="0.2">
      <c r="A70" s="831"/>
      <c r="B70" s="1310"/>
      <c r="C70" s="1313"/>
      <c r="D70" s="1290"/>
      <c r="E70" s="503"/>
      <c r="F70" s="504"/>
      <c r="G70" s="504"/>
      <c r="H70" s="504"/>
      <c r="I70" s="504"/>
      <c r="J70" s="504"/>
      <c r="K70" s="504"/>
      <c r="L70" s="504"/>
    </row>
    <row r="71" spans="1:12" s="36" customFormat="1" ht="9.75" customHeight="1" x14ac:dyDescent="0.2">
      <c r="A71" s="910" t="s">
        <v>80</v>
      </c>
      <c r="B71" s="1282" t="s">
        <v>81</v>
      </c>
      <c r="C71" s="1300">
        <f>IF(I3*0.67*0.2&lt;1, 1, I3*0.67*0.2)</f>
        <v>1</v>
      </c>
      <c r="D71" s="1288">
        <v>2</v>
      </c>
      <c r="E71" s="584" t="s">
        <v>448</v>
      </c>
      <c r="F71" s="206" t="s">
        <v>407</v>
      </c>
      <c r="G71" s="206"/>
      <c r="H71" s="206" t="s">
        <v>449</v>
      </c>
      <c r="I71" s="206"/>
      <c r="J71" s="206"/>
      <c r="K71" s="206"/>
      <c r="L71" s="206" t="s">
        <v>34</v>
      </c>
    </row>
    <row r="72" spans="1:12" s="36" customFormat="1" ht="9.75" customHeight="1" x14ac:dyDescent="0.2">
      <c r="A72" s="796"/>
      <c r="B72" s="1283"/>
      <c r="C72" s="1300"/>
      <c r="D72" s="1289"/>
      <c r="E72" s="516"/>
      <c r="F72" s="517"/>
      <c r="G72" s="517"/>
      <c r="H72" s="517"/>
      <c r="I72" s="517"/>
      <c r="J72" s="517"/>
      <c r="K72" s="517"/>
      <c r="L72" s="517"/>
    </row>
    <row r="73" spans="1:12" s="36" customFormat="1" ht="9.75" customHeight="1" x14ac:dyDescent="0.2">
      <c r="A73" s="796"/>
      <c r="B73" s="1283"/>
      <c r="C73" s="1300"/>
      <c r="D73" s="1289"/>
      <c r="E73" s="516"/>
      <c r="F73" s="517"/>
      <c r="G73" s="517"/>
      <c r="H73" s="517"/>
      <c r="I73" s="517"/>
      <c r="J73" s="517"/>
      <c r="K73" s="517"/>
      <c r="L73" s="517"/>
    </row>
    <row r="74" spans="1:12" s="36" customFormat="1" ht="9.75" customHeight="1" x14ac:dyDescent="0.2">
      <c r="A74" s="796"/>
      <c r="B74" s="1283"/>
      <c r="C74" s="1300"/>
      <c r="D74" s="1289"/>
      <c r="E74" s="516"/>
      <c r="F74" s="517"/>
      <c r="G74" s="517"/>
      <c r="H74" s="517"/>
      <c r="I74" s="517"/>
      <c r="J74" s="517"/>
      <c r="K74" s="517"/>
      <c r="L74" s="517"/>
    </row>
    <row r="75" spans="1:12" s="36" customFormat="1" ht="9.75" customHeight="1" x14ac:dyDescent="0.2">
      <c r="A75" s="796"/>
      <c r="B75" s="1283"/>
      <c r="C75" s="1300"/>
      <c r="D75" s="1289"/>
      <c r="E75" s="516"/>
      <c r="F75" s="517"/>
      <c r="G75" s="517"/>
      <c r="H75" s="517"/>
      <c r="I75" s="517"/>
      <c r="J75" s="517"/>
      <c r="K75" s="517"/>
      <c r="L75" s="517"/>
    </row>
    <row r="76" spans="1:12" s="36" customFormat="1" ht="9.75" customHeight="1" x14ac:dyDescent="0.2">
      <c r="A76" s="796"/>
      <c r="B76" s="1283"/>
      <c r="C76" s="1300"/>
      <c r="D76" s="1289"/>
      <c r="E76" s="516"/>
      <c r="F76" s="517"/>
      <c r="G76" s="517"/>
      <c r="H76" s="517"/>
      <c r="I76" s="517"/>
      <c r="J76" s="517"/>
      <c r="K76" s="517"/>
      <c r="L76" s="517"/>
    </row>
    <row r="77" spans="1:12" s="36" customFormat="1" ht="9.75" customHeight="1" x14ac:dyDescent="0.2">
      <c r="A77" s="796"/>
      <c r="B77" s="1283"/>
      <c r="C77" s="1300"/>
      <c r="D77" s="1289"/>
      <c r="E77" s="522"/>
      <c r="F77" s="501"/>
      <c r="G77" s="501"/>
      <c r="H77" s="501"/>
      <c r="I77" s="501"/>
      <c r="J77" s="501"/>
      <c r="K77" s="501"/>
      <c r="L77" s="501"/>
    </row>
    <row r="78" spans="1:12" s="36" customFormat="1" ht="9.75" customHeight="1" x14ac:dyDescent="0.2">
      <c r="A78" s="796"/>
      <c r="B78" s="1283"/>
      <c r="C78" s="1300"/>
      <c r="D78" s="1289"/>
      <c r="E78" s="522"/>
      <c r="F78" s="501"/>
      <c r="G78" s="501"/>
      <c r="H78" s="501"/>
      <c r="I78" s="501"/>
      <c r="J78" s="501"/>
      <c r="K78" s="501"/>
      <c r="L78" s="501"/>
    </row>
    <row r="79" spans="1:12" s="36" customFormat="1" ht="9.75" customHeight="1" x14ac:dyDescent="0.2">
      <c r="A79" s="797"/>
      <c r="B79" s="1284"/>
      <c r="C79" s="1301"/>
      <c r="D79" s="1290"/>
      <c r="E79" s="496"/>
      <c r="F79" s="498"/>
      <c r="G79" s="498"/>
      <c r="H79" s="498"/>
      <c r="I79" s="498"/>
      <c r="J79" s="498"/>
      <c r="K79" s="498"/>
      <c r="L79" s="498"/>
    </row>
    <row r="80" spans="1:12" s="36" customFormat="1" ht="9.75" customHeight="1" x14ac:dyDescent="0.2">
      <c r="A80" s="1022" t="s">
        <v>100</v>
      </c>
      <c r="B80" s="1302" t="s">
        <v>101</v>
      </c>
      <c r="C80" s="1305"/>
      <c r="D80" s="1288"/>
      <c r="E80" s="525"/>
      <c r="F80" s="493"/>
      <c r="G80" s="493"/>
      <c r="H80" s="493"/>
      <c r="I80" s="493"/>
      <c r="J80" s="493"/>
      <c r="K80" s="493"/>
      <c r="L80" s="493"/>
    </row>
    <row r="81" spans="1:12" s="36" customFormat="1" ht="9.75" customHeight="1" x14ac:dyDescent="0.2">
      <c r="A81" s="1029"/>
      <c r="B81" s="1303"/>
      <c r="C81" s="1306"/>
      <c r="D81" s="1289"/>
      <c r="E81" s="495"/>
      <c r="F81" s="497"/>
      <c r="G81" s="497"/>
      <c r="H81" s="497"/>
      <c r="I81" s="497"/>
      <c r="J81" s="497"/>
      <c r="K81" s="497"/>
      <c r="L81" s="497"/>
    </row>
    <row r="82" spans="1:12" s="36" customFormat="1" ht="9.75" customHeight="1" x14ac:dyDescent="0.2">
      <c r="A82" s="1029"/>
      <c r="B82" s="1303"/>
      <c r="C82" s="1306"/>
      <c r="D82" s="1289"/>
      <c r="E82" s="495"/>
      <c r="F82" s="497"/>
      <c r="G82" s="497"/>
      <c r="H82" s="497"/>
      <c r="I82" s="497"/>
      <c r="J82" s="497"/>
      <c r="K82" s="497"/>
      <c r="L82" s="497"/>
    </row>
    <row r="83" spans="1:12" s="36" customFormat="1" ht="9.75" customHeight="1" x14ac:dyDescent="0.2">
      <c r="A83" s="1023"/>
      <c r="B83" s="1304"/>
      <c r="C83" s="1307"/>
      <c r="D83" s="1290"/>
      <c r="E83" s="526"/>
      <c r="F83" s="527"/>
      <c r="G83" s="527"/>
      <c r="H83" s="527"/>
      <c r="I83" s="527"/>
      <c r="J83" s="527"/>
      <c r="K83" s="527"/>
      <c r="L83" s="527"/>
    </row>
    <row r="84" spans="1:12" s="36" customFormat="1" ht="24.75" customHeight="1" x14ac:dyDescent="0.2">
      <c r="A84" s="1128" t="s">
        <v>15</v>
      </c>
      <c r="B84" s="1296"/>
      <c r="C84" s="1299" t="s">
        <v>9</v>
      </c>
      <c r="D84" s="1132"/>
      <c r="E84" s="1151" t="s">
        <v>16</v>
      </c>
      <c r="F84" s="1151" t="s">
        <v>17</v>
      </c>
      <c r="G84" s="1151" t="s">
        <v>18</v>
      </c>
      <c r="H84" s="1151" t="s">
        <v>19</v>
      </c>
      <c r="I84" s="1151" t="s">
        <v>405</v>
      </c>
      <c r="J84" s="1151" t="s">
        <v>21</v>
      </c>
      <c r="K84" s="1151" t="s">
        <v>22</v>
      </c>
      <c r="L84" s="1147" t="s">
        <v>165</v>
      </c>
    </row>
    <row r="85" spans="1:12" s="36" customFormat="1" ht="20.25" customHeight="1" thickBot="1" x14ac:dyDescent="0.25">
      <c r="A85" s="1297"/>
      <c r="B85" s="1298"/>
      <c r="C85" s="528" t="s">
        <v>27</v>
      </c>
      <c r="D85" s="492" t="s">
        <v>14</v>
      </c>
      <c r="E85" s="1152"/>
      <c r="F85" s="1153"/>
      <c r="G85" s="1152"/>
      <c r="H85" s="1152"/>
      <c r="I85" s="1152"/>
      <c r="J85" s="1152"/>
      <c r="K85" s="1152"/>
      <c r="L85" s="1148"/>
    </row>
    <row r="86" spans="1:12" s="36" customFormat="1" ht="12" customHeight="1" thickBot="1" x14ac:dyDescent="0.25">
      <c r="A86" s="1292" t="s">
        <v>450</v>
      </c>
      <c r="B86" s="1293"/>
      <c r="C86" s="529">
        <f>IF(I3*0.67*0.3&lt;1, 1, I3*0.67*0.3)</f>
        <v>1</v>
      </c>
      <c r="D86" s="530"/>
      <c r="E86" s="531"/>
      <c r="F86" s="509"/>
      <c r="G86" s="1294"/>
      <c r="H86" s="1294"/>
      <c r="I86" s="1294"/>
      <c r="J86" s="1294"/>
      <c r="K86" s="1294"/>
      <c r="L86" s="1295"/>
    </row>
    <row r="87" spans="1:12" s="36" customFormat="1" ht="9.75" customHeight="1" x14ac:dyDescent="0.2">
      <c r="A87" s="910" t="s">
        <v>106</v>
      </c>
      <c r="B87" s="1282" t="s">
        <v>107</v>
      </c>
      <c r="C87" s="1286"/>
      <c r="D87" s="1288">
        <v>2</v>
      </c>
      <c r="E87" s="379" t="s">
        <v>451</v>
      </c>
      <c r="F87" s="431" t="s">
        <v>407</v>
      </c>
      <c r="G87" s="431"/>
      <c r="H87" s="431" t="s">
        <v>452</v>
      </c>
      <c r="I87" s="431"/>
      <c r="J87" s="585" t="s">
        <v>453</v>
      </c>
      <c r="K87" s="431">
        <v>2000</v>
      </c>
      <c r="L87" s="431" t="s">
        <v>34</v>
      </c>
    </row>
    <row r="88" spans="1:12" s="36" customFormat="1" ht="9.75" customHeight="1" x14ac:dyDescent="0.2">
      <c r="A88" s="796"/>
      <c r="B88" s="1283"/>
      <c r="C88" s="1286"/>
      <c r="D88" s="1289"/>
      <c r="E88" s="370" t="s">
        <v>454</v>
      </c>
      <c r="F88" s="205" t="s">
        <v>407</v>
      </c>
      <c r="G88" s="205"/>
      <c r="H88" s="205" t="s">
        <v>455</v>
      </c>
      <c r="I88" s="205"/>
      <c r="J88" s="205">
        <v>10</v>
      </c>
      <c r="K88" s="205"/>
      <c r="L88" s="205" t="s">
        <v>34</v>
      </c>
    </row>
    <row r="89" spans="1:12" s="36" customFormat="1" ht="9.75" customHeight="1" x14ac:dyDescent="0.2">
      <c r="A89" s="796"/>
      <c r="B89" s="1283"/>
      <c r="C89" s="1286"/>
      <c r="D89" s="1289"/>
      <c r="E89" s="406"/>
      <c r="F89" s="411"/>
      <c r="G89" s="411"/>
      <c r="H89" s="411"/>
      <c r="I89" s="411"/>
      <c r="J89" s="411"/>
      <c r="K89" s="411"/>
      <c r="L89" s="411"/>
    </row>
    <row r="90" spans="1:12" s="36" customFormat="1" ht="9.75" customHeight="1" x14ac:dyDescent="0.2">
      <c r="A90" s="796"/>
      <c r="B90" s="1291"/>
      <c r="C90" s="1286"/>
      <c r="D90" s="1289"/>
      <c r="E90" s="370"/>
      <c r="F90" s="205"/>
      <c r="G90" s="205"/>
      <c r="H90" s="205"/>
      <c r="I90" s="205"/>
      <c r="J90" s="205"/>
      <c r="K90" s="205"/>
      <c r="L90" s="205"/>
    </row>
    <row r="91" spans="1:12" s="36" customFormat="1" ht="9.75" customHeight="1" x14ac:dyDescent="0.2">
      <c r="A91" s="796"/>
      <c r="B91" s="1291"/>
      <c r="C91" s="1286"/>
      <c r="D91" s="1289"/>
      <c r="E91" s="370"/>
      <c r="F91" s="205"/>
      <c r="G91" s="205"/>
      <c r="H91" s="205"/>
      <c r="I91" s="205"/>
      <c r="J91" s="205"/>
      <c r="K91" s="205"/>
      <c r="L91" s="205"/>
    </row>
    <row r="92" spans="1:12" s="36" customFormat="1" ht="9.75" customHeight="1" x14ac:dyDescent="0.2">
      <c r="A92" s="796"/>
      <c r="B92" s="1291"/>
      <c r="C92" s="1286"/>
      <c r="D92" s="1289"/>
      <c r="E92" s="370"/>
      <c r="F92" s="205"/>
      <c r="G92" s="205"/>
      <c r="H92" s="205"/>
      <c r="I92" s="205"/>
      <c r="J92" s="205"/>
      <c r="K92" s="205"/>
      <c r="L92" s="205"/>
    </row>
    <row r="93" spans="1:12" s="36" customFormat="1" ht="9.75" customHeight="1" x14ac:dyDescent="0.2">
      <c r="A93" s="796"/>
      <c r="B93" s="1291"/>
      <c r="C93" s="1286"/>
      <c r="D93" s="1289"/>
      <c r="E93" s="370"/>
      <c r="F93" s="205"/>
      <c r="G93" s="205"/>
      <c r="H93" s="205"/>
      <c r="I93" s="205"/>
      <c r="J93" s="205"/>
      <c r="K93" s="205"/>
      <c r="L93" s="205"/>
    </row>
    <row r="94" spans="1:12" s="36" customFormat="1" ht="9.75" customHeight="1" x14ac:dyDescent="0.2">
      <c r="A94" s="796"/>
      <c r="B94" s="1291"/>
      <c r="C94" s="1286"/>
      <c r="D94" s="1289"/>
      <c r="E94" s="370"/>
      <c r="F94" s="205"/>
      <c r="G94" s="205"/>
      <c r="H94" s="205"/>
      <c r="I94" s="205"/>
      <c r="J94" s="205"/>
      <c r="K94" s="205"/>
      <c r="L94" s="205"/>
    </row>
    <row r="95" spans="1:12" s="36" customFormat="1" ht="9.75" customHeight="1" x14ac:dyDescent="0.2">
      <c r="A95" s="796"/>
      <c r="B95" s="1291"/>
      <c r="C95" s="1286"/>
      <c r="D95" s="1289"/>
      <c r="E95" s="370"/>
      <c r="F95" s="205"/>
      <c r="G95" s="205"/>
      <c r="H95" s="205"/>
      <c r="I95" s="205"/>
      <c r="J95" s="205"/>
      <c r="K95" s="205"/>
      <c r="L95" s="205"/>
    </row>
    <row r="96" spans="1:12" s="36" customFormat="1" ht="9.75" customHeight="1" x14ac:dyDescent="0.2">
      <c r="A96" s="796"/>
      <c r="B96" s="1291"/>
      <c r="C96" s="1286"/>
      <c r="D96" s="1289"/>
      <c r="E96" s="370"/>
      <c r="F96" s="205"/>
      <c r="G96" s="205"/>
      <c r="H96" s="205"/>
      <c r="I96" s="205"/>
      <c r="J96" s="205"/>
      <c r="K96" s="205"/>
      <c r="L96" s="205"/>
    </row>
    <row r="97" spans="1:12" s="36" customFormat="1" ht="9.75" customHeight="1" x14ac:dyDescent="0.2">
      <c r="A97" s="796"/>
      <c r="B97" s="1291"/>
      <c r="C97" s="1286"/>
      <c r="D97" s="1289"/>
      <c r="E97" s="370"/>
      <c r="F97" s="205"/>
      <c r="G97" s="205"/>
      <c r="H97" s="205"/>
      <c r="I97" s="205"/>
      <c r="J97" s="205"/>
      <c r="K97" s="205"/>
      <c r="L97" s="205"/>
    </row>
    <row r="98" spans="1:12" s="36" customFormat="1" ht="9.75" customHeight="1" x14ac:dyDescent="0.2">
      <c r="A98" s="796"/>
      <c r="B98" s="1291"/>
      <c r="C98" s="1286"/>
      <c r="D98" s="1289"/>
      <c r="E98" s="370"/>
      <c r="F98" s="205"/>
      <c r="G98" s="205"/>
      <c r="H98" s="205"/>
      <c r="I98" s="205"/>
      <c r="J98" s="205"/>
      <c r="K98" s="205"/>
      <c r="L98" s="205"/>
    </row>
    <row r="99" spans="1:12" s="36" customFormat="1" ht="9.75" customHeight="1" x14ac:dyDescent="0.2">
      <c r="A99" s="796"/>
      <c r="B99" s="1291"/>
      <c r="C99" s="1286"/>
      <c r="D99" s="1289"/>
      <c r="E99" s="370"/>
      <c r="F99" s="205"/>
      <c r="G99" s="205"/>
      <c r="H99" s="205"/>
      <c r="I99" s="205"/>
      <c r="J99" s="205"/>
      <c r="K99" s="205"/>
      <c r="L99" s="205"/>
    </row>
    <row r="100" spans="1:12" s="36" customFormat="1" ht="9.75" customHeight="1" x14ac:dyDescent="0.2">
      <c r="A100" s="796"/>
      <c r="B100" s="1291"/>
      <c r="C100" s="1286"/>
      <c r="D100" s="1289"/>
      <c r="E100" s="370"/>
      <c r="F100" s="205"/>
      <c r="G100" s="205"/>
      <c r="H100" s="205"/>
      <c r="I100" s="205"/>
      <c r="J100" s="205"/>
      <c r="K100" s="205"/>
      <c r="L100" s="205"/>
    </row>
    <row r="101" spans="1:12" s="36" customFormat="1" ht="9.75" customHeight="1" x14ac:dyDescent="0.2">
      <c r="A101" s="796"/>
      <c r="B101" s="1283"/>
      <c r="C101" s="1286"/>
      <c r="D101" s="1289"/>
      <c r="E101" s="370"/>
      <c r="F101" s="205"/>
      <c r="G101" s="205"/>
      <c r="H101" s="205"/>
      <c r="I101" s="205"/>
      <c r="J101" s="205"/>
      <c r="K101" s="205"/>
      <c r="L101" s="205"/>
    </row>
    <row r="102" spans="1:12" s="36" customFormat="1" ht="9.75" customHeight="1" x14ac:dyDescent="0.2">
      <c r="A102" s="796"/>
      <c r="B102" s="1283"/>
      <c r="C102" s="1286"/>
      <c r="D102" s="1289"/>
      <c r="E102" s="370"/>
      <c r="F102" s="205"/>
      <c r="G102" s="205"/>
      <c r="H102" s="205"/>
      <c r="I102" s="205"/>
      <c r="J102" s="205"/>
      <c r="K102" s="205"/>
      <c r="L102" s="205"/>
    </row>
    <row r="103" spans="1:12" s="36" customFormat="1" ht="9.75" customHeight="1" x14ac:dyDescent="0.2">
      <c r="A103" s="796"/>
      <c r="B103" s="1283"/>
      <c r="C103" s="1286"/>
      <c r="D103" s="1289"/>
      <c r="E103" s="370"/>
      <c r="F103" s="205"/>
      <c r="G103" s="205"/>
      <c r="H103" s="205"/>
      <c r="I103" s="205"/>
      <c r="J103" s="205"/>
      <c r="K103" s="205"/>
      <c r="L103" s="205"/>
    </row>
    <row r="104" spans="1:12" s="36" customFormat="1" ht="9.75" customHeight="1" x14ac:dyDescent="0.2">
      <c r="A104" s="796"/>
      <c r="B104" s="1283"/>
      <c r="C104" s="1286"/>
      <c r="D104" s="1289"/>
      <c r="E104" s="370"/>
      <c r="F104" s="205"/>
      <c r="G104" s="205"/>
      <c r="H104" s="205"/>
      <c r="I104" s="205"/>
      <c r="J104" s="205"/>
      <c r="K104" s="205"/>
      <c r="L104" s="205"/>
    </row>
    <row r="105" spans="1:12" s="36" customFormat="1" ht="9.75" customHeight="1" x14ac:dyDescent="0.2">
      <c r="A105" s="796"/>
      <c r="B105" s="1283"/>
      <c r="C105" s="1286"/>
      <c r="D105" s="1289"/>
      <c r="E105" s="370"/>
      <c r="F105" s="205"/>
      <c r="G105" s="205"/>
      <c r="H105" s="205"/>
      <c r="I105" s="205"/>
      <c r="J105" s="205"/>
      <c r="K105" s="205"/>
      <c r="L105" s="205"/>
    </row>
    <row r="106" spans="1:12" s="36" customFormat="1" ht="9.75" customHeight="1" x14ac:dyDescent="0.2">
      <c r="A106" s="796"/>
      <c r="B106" s="1283"/>
      <c r="C106" s="1286"/>
      <c r="D106" s="1289"/>
      <c r="E106" s="370"/>
      <c r="F106" s="205"/>
      <c r="G106" s="205"/>
      <c r="H106" s="205"/>
      <c r="I106" s="205"/>
      <c r="J106" s="205"/>
      <c r="K106" s="205"/>
      <c r="L106" s="205"/>
    </row>
    <row r="107" spans="1:12" s="36" customFormat="1" ht="9.75" customHeight="1" x14ac:dyDescent="0.2">
      <c r="A107" s="796"/>
      <c r="B107" s="1283"/>
      <c r="C107" s="1286"/>
      <c r="D107" s="1289"/>
      <c r="E107" s="370"/>
      <c r="F107" s="205"/>
      <c r="G107" s="205"/>
      <c r="H107" s="205"/>
      <c r="I107" s="205"/>
      <c r="J107" s="205"/>
      <c r="K107" s="205"/>
      <c r="L107" s="205"/>
    </row>
    <row r="108" spans="1:12" s="36" customFormat="1" ht="9.75" customHeight="1" x14ac:dyDescent="0.2">
      <c r="A108" s="796"/>
      <c r="B108" s="1283"/>
      <c r="C108" s="1286"/>
      <c r="D108" s="1289"/>
      <c r="E108" s="451"/>
      <c r="F108" s="206"/>
      <c r="G108" s="206"/>
      <c r="H108" s="206"/>
      <c r="I108" s="206"/>
      <c r="J108" s="206"/>
      <c r="K108" s="206"/>
      <c r="L108" s="206"/>
    </row>
    <row r="109" spans="1:12" s="36" customFormat="1" ht="9.75" customHeight="1" x14ac:dyDescent="0.2">
      <c r="A109" s="797"/>
      <c r="B109" s="1284"/>
      <c r="C109" s="1287"/>
      <c r="D109" s="1290"/>
      <c r="E109" s="391"/>
      <c r="F109" s="394"/>
      <c r="G109" s="394"/>
      <c r="H109" s="394"/>
      <c r="I109" s="394"/>
      <c r="J109" s="394"/>
      <c r="K109" s="394"/>
      <c r="L109" s="394"/>
    </row>
    <row r="110" spans="1:12" s="36" customFormat="1" ht="9.75" customHeight="1" x14ac:dyDescent="0.2">
      <c r="A110" s="910" t="s">
        <v>130</v>
      </c>
      <c r="B110" s="1282" t="s">
        <v>131</v>
      </c>
      <c r="C110" s="1285"/>
      <c r="D110" s="1288">
        <v>2</v>
      </c>
      <c r="E110" s="379" t="s">
        <v>456</v>
      </c>
      <c r="F110" s="431" t="s">
        <v>407</v>
      </c>
      <c r="G110" s="431"/>
      <c r="H110" s="431" t="s">
        <v>132</v>
      </c>
      <c r="I110" s="431"/>
      <c r="J110" s="431">
        <v>49</v>
      </c>
      <c r="K110" s="431">
        <v>1000</v>
      </c>
      <c r="L110" s="431" t="s">
        <v>457</v>
      </c>
    </row>
    <row r="111" spans="1:12" s="36" customFormat="1" ht="9.75" customHeight="1" x14ac:dyDescent="0.2">
      <c r="A111" s="796"/>
      <c r="B111" s="1283"/>
      <c r="C111" s="1286"/>
      <c r="D111" s="1289"/>
      <c r="E111" s="406" t="s">
        <v>458</v>
      </c>
      <c r="F111" s="411" t="s">
        <v>407</v>
      </c>
      <c r="G111" s="411"/>
      <c r="H111" s="411" t="s">
        <v>132</v>
      </c>
      <c r="I111" s="411"/>
      <c r="J111" s="411">
        <v>90</v>
      </c>
      <c r="K111" s="411">
        <v>300</v>
      </c>
      <c r="L111" s="411" t="s">
        <v>457</v>
      </c>
    </row>
    <row r="112" spans="1:12" s="36" customFormat="1" ht="9.75" customHeight="1" x14ac:dyDescent="0.2">
      <c r="A112" s="796"/>
      <c r="B112" s="1283"/>
      <c r="C112" s="1286"/>
      <c r="D112" s="1289"/>
      <c r="E112" s="370" t="s">
        <v>459</v>
      </c>
      <c r="F112" s="205" t="s">
        <v>407</v>
      </c>
      <c r="G112" s="205"/>
      <c r="H112" s="205" t="s">
        <v>132</v>
      </c>
      <c r="I112" s="205"/>
      <c r="J112" s="205">
        <v>9</v>
      </c>
      <c r="K112" s="205">
        <v>50</v>
      </c>
      <c r="L112" s="205" t="s">
        <v>457</v>
      </c>
    </row>
    <row r="113" spans="1:17" s="36" customFormat="1" ht="9.75" customHeight="1" x14ac:dyDescent="0.2">
      <c r="A113" s="796"/>
      <c r="B113" s="1283"/>
      <c r="C113" s="1286"/>
      <c r="D113" s="1289"/>
      <c r="E113" s="522"/>
      <c r="F113" s="501"/>
      <c r="G113" s="501"/>
      <c r="H113" s="501"/>
      <c r="I113" s="501"/>
      <c r="J113" s="501"/>
      <c r="K113" s="501"/>
      <c r="L113" s="501"/>
    </row>
    <row r="114" spans="1:17" s="36" customFormat="1" ht="9.75" customHeight="1" x14ac:dyDescent="0.2">
      <c r="A114" s="796"/>
      <c r="B114" s="1283"/>
      <c r="C114" s="1286"/>
      <c r="D114" s="1289"/>
      <c r="E114" s="522"/>
      <c r="F114" s="501"/>
      <c r="G114" s="501"/>
      <c r="H114" s="501"/>
      <c r="I114" s="501"/>
      <c r="J114" s="501"/>
      <c r="K114" s="501"/>
      <c r="L114" s="501"/>
    </row>
    <row r="115" spans="1:17" s="36" customFormat="1" ht="9.75" customHeight="1" x14ac:dyDescent="0.2">
      <c r="A115" s="797"/>
      <c r="B115" s="1284"/>
      <c r="C115" s="1287"/>
      <c r="D115" s="1290"/>
      <c r="E115" s="496"/>
      <c r="F115" s="498"/>
      <c r="G115" s="498"/>
      <c r="H115" s="498"/>
      <c r="I115" s="498"/>
      <c r="J115" s="498"/>
      <c r="K115" s="498"/>
      <c r="L115" s="498"/>
    </row>
    <row r="116" spans="1:17" s="36" customFormat="1" ht="9.75" customHeight="1" x14ac:dyDescent="0.2">
      <c r="A116" s="910" t="s">
        <v>137</v>
      </c>
      <c r="B116" s="1282" t="s">
        <v>138</v>
      </c>
      <c r="C116" s="1285"/>
      <c r="D116" s="1288"/>
      <c r="E116" s="514"/>
      <c r="F116" s="500"/>
      <c r="G116" s="500"/>
      <c r="H116" s="500"/>
      <c r="I116" s="500"/>
      <c r="J116" s="500"/>
      <c r="K116" s="500"/>
      <c r="L116" s="500"/>
    </row>
    <row r="117" spans="1:17" s="36" customFormat="1" ht="9.75" customHeight="1" x14ac:dyDescent="0.2">
      <c r="A117" s="796"/>
      <c r="B117" s="1283"/>
      <c r="C117" s="1286"/>
      <c r="D117" s="1289"/>
      <c r="E117" s="518"/>
      <c r="F117" s="519"/>
      <c r="G117" s="519"/>
      <c r="H117" s="519"/>
      <c r="I117" s="519"/>
      <c r="J117" s="519"/>
      <c r="K117" s="519"/>
      <c r="L117" s="519"/>
    </row>
    <row r="118" spans="1:17" s="36" customFormat="1" ht="9.75" customHeight="1" x14ac:dyDescent="0.2">
      <c r="A118" s="796"/>
      <c r="B118" s="1283"/>
      <c r="C118" s="1286"/>
      <c r="D118" s="1289"/>
      <c r="E118" s="522"/>
      <c r="F118" s="501"/>
      <c r="G118" s="501"/>
      <c r="H118" s="501"/>
      <c r="I118" s="501"/>
      <c r="J118" s="501"/>
      <c r="K118" s="501"/>
      <c r="L118" s="501"/>
    </row>
    <row r="119" spans="1:17" s="36" customFormat="1" ht="9.75" customHeight="1" x14ac:dyDescent="0.2">
      <c r="A119" s="796"/>
      <c r="B119" s="1283"/>
      <c r="C119" s="1286"/>
      <c r="D119" s="1289"/>
      <c r="E119" s="522"/>
      <c r="F119" s="501"/>
      <c r="G119" s="501"/>
      <c r="H119" s="501"/>
      <c r="I119" s="501"/>
      <c r="J119" s="501"/>
      <c r="K119" s="501"/>
      <c r="L119" s="501"/>
    </row>
    <row r="120" spans="1:17" s="36" customFormat="1" ht="9.75" customHeight="1" x14ac:dyDescent="0.2">
      <c r="A120" s="797"/>
      <c r="B120" s="1284"/>
      <c r="C120" s="1287"/>
      <c r="D120" s="1290"/>
      <c r="E120" s="496"/>
      <c r="F120" s="498"/>
      <c r="G120" s="498"/>
      <c r="H120" s="498"/>
      <c r="I120" s="498"/>
      <c r="J120" s="498"/>
      <c r="K120" s="498"/>
      <c r="L120" s="498"/>
    </row>
    <row r="121" spans="1:17" s="36" customFormat="1" ht="9.75" customHeight="1" x14ac:dyDescent="0.2">
      <c r="A121" s="910" t="s">
        <v>460</v>
      </c>
      <c r="B121" s="1282" t="s">
        <v>461</v>
      </c>
      <c r="C121" s="1285"/>
      <c r="D121" s="1288">
        <v>2</v>
      </c>
      <c r="E121" s="586" t="s">
        <v>462</v>
      </c>
      <c r="F121" s="206" t="s">
        <v>407</v>
      </c>
      <c r="G121" s="206"/>
      <c r="H121" s="206" t="s">
        <v>463</v>
      </c>
      <c r="I121" s="206"/>
      <c r="J121" s="206">
        <v>0.5</v>
      </c>
      <c r="K121" s="206">
        <v>0.5</v>
      </c>
      <c r="L121" s="177" t="s">
        <v>408</v>
      </c>
    </row>
    <row r="122" spans="1:17" s="36" customFormat="1" ht="9.75" customHeight="1" x14ac:dyDescent="0.2">
      <c r="A122" s="796"/>
      <c r="B122" s="1283"/>
      <c r="C122" s="1286"/>
      <c r="D122" s="1289"/>
      <c r="E122" s="587" t="s">
        <v>464</v>
      </c>
      <c r="F122" s="205"/>
      <c r="G122" s="205"/>
      <c r="H122" s="205"/>
      <c r="I122" s="205"/>
      <c r="J122" s="205"/>
      <c r="K122" s="205"/>
      <c r="L122" s="558" t="s">
        <v>410</v>
      </c>
    </row>
    <row r="123" spans="1:17" s="36" customFormat="1" ht="9.75" customHeight="1" x14ac:dyDescent="0.2">
      <c r="A123" s="796"/>
      <c r="B123" s="1283"/>
      <c r="C123" s="1286"/>
      <c r="D123" s="1289"/>
      <c r="E123" s="588" t="s">
        <v>465</v>
      </c>
      <c r="F123" s="205"/>
      <c r="G123" s="205"/>
      <c r="H123" s="205"/>
      <c r="I123" s="205"/>
      <c r="J123" s="205"/>
      <c r="K123" s="205"/>
      <c r="L123" s="205"/>
    </row>
    <row r="124" spans="1:17" s="36" customFormat="1" ht="9.75" customHeight="1" x14ac:dyDescent="0.2">
      <c r="A124" s="796"/>
      <c r="B124" s="1283"/>
      <c r="C124" s="1286"/>
      <c r="D124" s="1289"/>
      <c r="E124" s="589" t="s">
        <v>466</v>
      </c>
      <c r="F124" s="205"/>
      <c r="G124" s="205"/>
      <c r="H124" s="205"/>
      <c r="I124" s="205"/>
      <c r="J124" s="205"/>
      <c r="K124" s="205"/>
      <c r="L124" s="205"/>
    </row>
    <row r="125" spans="1:17" s="36" customFormat="1" ht="42.75" customHeight="1" x14ac:dyDescent="0.2">
      <c r="A125" s="797"/>
      <c r="B125" s="1284"/>
      <c r="C125" s="1287"/>
      <c r="D125" s="1290"/>
      <c r="E125" s="496"/>
      <c r="F125" s="498"/>
      <c r="G125" s="498"/>
      <c r="H125" s="498"/>
      <c r="I125" s="498"/>
      <c r="J125" s="498"/>
      <c r="K125" s="498"/>
      <c r="L125" s="498"/>
      <c r="M125" s="39"/>
      <c r="N125" s="39"/>
      <c r="O125" s="39"/>
      <c r="P125" s="39"/>
      <c r="Q125" s="39"/>
    </row>
    <row r="126" spans="1:17" s="36" customFormat="1" ht="11.25" x14ac:dyDescent="0.2">
      <c r="C126" s="57"/>
      <c r="D126" s="54"/>
    </row>
    <row r="127" spans="1:17" s="36" customFormat="1" ht="11.25" x14ac:dyDescent="0.2">
      <c r="C127" s="57"/>
      <c r="D127" s="54"/>
    </row>
    <row r="128" spans="1:17" s="36" customFormat="1" ht="11.25" x14ac:dyDescent="0.2">
      <c r="C128" s="57"/>
      <c r="D128" s="54"/>
    </row>
    <row r="129" spans="3:4" s="36" customFormat="1" ht="11.25" x14ac:dyDescent="0.2">
      <c r="C129" s="35"/>
      <c r="D129" s="54"/>
    </row>
    <row r="130" spans="3:4" s="36" customFormat="1" ht="11.25" x14ac:dyDescent="0.2">
      <c r="C130" s="35"/>
    </row>
    <row r="131" spans="3:4" s="36" customFormat="1" ht="11.25" customHeight="1" x14ac:dyDescent="0.2"/>
    <row r="132" spans="3:4" s="36" customFormat="1" ht="11.25" x14ac:dyDescent="0.2">
      <c r="C132" s="35"/>
    </row>
    <row r="133" spans="3:4" s="36" customFormat="1" ht="11.25" x14ac:dyDescent="0.2">
      <c r="C133" s="35"/>
    </row>
    <row r="134" spans="3:4" s="36" customFormat="1" ht="11.25" x14ac:dyDescent="0.2">
      <c r="C134" s="35"/>
    </row>
    <row r="135" spans="3:4" s="36" customFormat="1" ht="11.25" x14ac:dyDescent="0.2">
      <c r="C135" s="35"/>
    </row>
    <row r="136" spans="3:4" s="36" customFormat="1" ht="11.25" x14ac:dyDescent="0.2">
      <c r="C136" s="35"/>
    </row>
    <row r="137" spans="3:4" s="36" customFormat="1" ht="11.25" x14ac:dyDescent="0.2">
      <c r="C137" s="35"/>
    </row>
    <row r="138" spans="3:4" s="36" customFormat="1" ht="11.25" x14ac:dyDescent="0.2">
      <c r="C138" s="35"/>
    </row>
    <row r="139" spans="3:4" s="36" customFormat="1" ht="11.25" x14ac:dyDescent="0.2">
      <c r="C139" s="35"/>
    </row>
    <row r="140" spans="3:4" s="36" customFormat="1" ht="11.25" x14ac:dyDescent="0.2">
      <c r="C140" s="35"/>
    </row>
    <row r="141" spans="3:4" s="36" customFormat="1" ht="11.25" x14ac:dyDescent="0.2">
      <c r="C141" s="35"/>
    </row>
    <row r="142" spans="3:4" s="36" customFormat="1" ht="11.25" x14ac:dyDescent="0.2">
      <c r="C142" s="35"/>
    </row>
    <row r="143" spans="3:4" s="36" customFormat="1" ht="11.25" x14ac:dyDescent="0.2">
      <c r="C143" s="35"/>
    </row>
    <row r="144" spans="3:4" s="36" customFormat="1" ht="11.25" x14ac:dyDescent="0.2">
      <c r="C144" s="35"/>
    </row>
    <row r="145" spans="3:3" s="36" customFormat="1" ht="11.25" x14ac:dyDescent="0.2">
      <c r="C145" s="35"/>
    </row>
    <row r="146" spans="3:3" s="36" customFormat="1" ht="11.25" x14ac:dyDescent="0.2">
      <c r="C146" s="35"/>
    </row>
    <row r="147" spans="3:3" s="36" customFormat="1" ht="11.25" x14ac:dyDescent="0.2">
      <c r="C147" s="35"/>
    </row>
    <row r="148" spans="3:3" s="36" customFormat="1" ht="11.25" x14ac:dyDescent="0.2">
      <c r="C148" s="35"/>
    </row>
    <row r="149" spans="3:3" s="36" customFormat="1" ht="11.25" x14ac:dyDescent="0.2">
      <c r="C149" s="35"/>
    </row>
    <row r="150" spans="3:3" s="36" customFormat="1" ht="11.25" x14ac:dyDescent="0.2">
      <c r="C150" s="35"/>
    </row>
    <row r="151" spans="3:3" s="36" customFormat="1" ht="11.25" x14ac:dyDescent="0.2">
      <c r="C151" s="35"/>
    </row>
    <row r="152" spans="3:3" s="36" customFormat="1" ht="11.25" x14ac:dyDescent="0.2">
      <c r="C152" s="35"/>
    </row>
    <row r="153" spans="3:3" s="36" customFormat="1" ht="11.25" x14ac:dyDescent="0.2">
      <c r="C153" s="35"/>
    </row>
    <row r="154" spans="3:3" s="36" customFormat="1" ht="11.25" x14ac:dyDescent="0.2">
      <c r="C154" s="35"/>
    </row>
    <row r="155" spans="3:3" s="36" customFormat="1" ht="11.25" x14ac:dyDescent="0.2">
      <c r="C155" s="35"/>
    </row>
    <row r="156" spans="3:3" s="36" customFormat="1" ht="11.25" x14ac:dyDescent="0.2">
      <c r="C156" s="35"/>
    </row>
    <row r="157" spans="3:3" s="36" customFormat="1" ht="11.25" x14ac:dyDescent="0.2">
      <c r="C157" s="35"/>
    </row>
    <row r="158" spans="3:3" s="36" customFormat="1" ht="11.25" x14ac:dyDescent="0.2">
      <c r="C158" s="35"/>
    </row>
    <row r="159" spans="3:3" s="36" customFormat="1" ht="11.25" x14ac:dyDescent="0.2">
      <c r="C159" s="35"/>
    </row>
    <row r="160" spans="3:3" s="36" customFormat="1" ht="11.25" x14ac:dyDescent="0.2">
      <c r="C160" s="35"/>
    </row>
    <row r="161" spans="3:3" s="36" customFormat="1" ht="11.25" x14ac:dyDescent="0.2">
      <c r="C161" s="35"/>
    </row>
    <row r="162" spans="3:3" s="36" customFormat="1" ht="11.25" x14ac:dyDescent="0.2">
      <c r="C162" s="35"/>
    </row>
    <row r="163" spans="3:3" s="36" customFormat="1" ht="11.25" x14ac:dyDescent="0.2">
      <c r="C163" s="35"/>
    </row>
    <row r="164" spans="3:3" s="36" customFormat="1" ht="11.25" x14ac:dyDescent="0.2">
      <c r="C164" s="35"/>
    </row>
    <row r="165" spans="3:3" s="36" customFormat="1" ht="11.25" x14ac:dyDescent="0.2">
      <c r="C165" s="35"/>
    </row>
    <row r="166" spans="3:3" s="36" customFormat="1" ht="11.25" x14ac:dyDescent="0.2">
      <c r="C166" s="35"/>
    </row>
    <row r="167" spans="3:3" s="36" customFormat="1" ht="11.25" x14ac:dyDescent="0.2">
      <c r="C167" s="35"/>
    </row>
    <row r="168" spans="3:3" s="36" customFormat="1" ht="11.25" x14ac:dyDescent="0.2">
      <c r="C168" s="35"/>
    </row>
    <row r="169" spans="3:3" s="36" customFormat="1" ht="11.25" x14ac:dyDescent="0.2">
      <c r="C169" s="35"/>
    </row>
    <row r="170" spans="3:3" s="36" customFormat="1" ht="11.25" x14ac:dyDescent="0.2">
      <c r="C170" s="35"/>
    </row>
    <row r="171" spans="3:3" s="36" customFormat="1" ht="11.25" x14ac:dyDescent="0.2">
      <c r="C171" s="35"/>
    </row>
    <row r="172" spans="3:3" s="36" customFormat="1" ht="11.25" x14ac:dyDescent="0.2">
      <c r="C172" s="35"/>
    </row>
    <row r="173" spans="3:3" s="36" customFormat="1" ht="11.25" x14ac:dyDescent="0.2">
      <c r="C173" s="35"/>
    </row>
    <row r="174" spans="3:3" s="36" customFormat="1" ht="11.25" x14ac:dyDescent="0.2">
      <c r="C174" s="35"/>
    </row>
    <row r="175" spans="3:3" s="36" customFormat="1" ht="11.25" x14ac:dyDescent="0.2">
      <c r="C175" s="35"/>
    </row>
    <row r="176" spans="3:3" s="36" customFormat="1" ht="11.25" x14ac:dyDescent="0.2">
      <c r="C176" s="35"/>
    </row>
    <row r="177" spans="3:3" s="36" customFormat="1" ht="11.25" x14ac:dyDescent="0.2">
      <c r="C177" s="35"/>
    </row>
    <row r="178" spans="3:3" s="36" customFormat="1" ht="11.25" x14ac:dyDescent="0.2">
      <c r="C178" s="35"/>
    </row>
    <row r="179" spans="3:3" s="36" customFormat="1" ht="11.25" x14ac:dyDescent="0.2">
      <c r="C179" s="35"/>
    </row>
    <row r="180" spans="3:3" s="36" customFormat="1" ht="11.25" x14ac:dyDescent="0.2">
      <c r="C180" s="35"/>
    </row>
    <row r="181" spans="3:3" s="36" customFormat="1" ht="11.25" x14ac:dyDescent="0.2">
      <c r="C181" s="35"/>
    </row>
    <row r="182" spans="3:3" s="36" customFormat="1" ht="11.25" x14ac:dyDescent="0.2">
      <c r="C182" s="35"/>
    </row>
    <row r="183" spans="3:3" s="36" customFormat="1" ht="11.25" x14ac:dyDescent="0.2">
      <c r="C183" s="35"/>
    </row>
    <row r="184" spans="3:3" s="36" customFormat="1" ht="11.25" x14ac:dyDescent="0.2">
      <c r="C184" s="35"/>
    </row>
    <row r="185" spans="3:3" s="36" customFormat="1" ht="11.25" x14ac:dyDescent="0.2">
      <c r="C185" s="35"/>
    </row>
  </sheetData>
  <protectedRanges>
    <protectedRange sqref="C3:D4 G3 C6:D7 C10 D87:L120 D14:D44 D121 E123:L125 D86 E14:L32 D47:D83 F47:L83 E47:E70 E72:E83" name="Range1"/>
    <protectedRange password="CDC0" sqref="G6" name="Range1_2"/>
  </protectedRanges>
  <mergeCells count="91">
    <mergeCell ref="A6:B6"/>
    <mergeCell ref="C6:D6"/>
    <mergeCell ref="A7:B7"/>
    <mergeCell ref="C7:D7"/>
    <mergeCell ref="A3:B3"/>
    <mergeCell ref="C3:D3"/>
    <mergeCell ref="A4:B4"/>
    <mergeCell ref="C4:D4"/>
    <mergeCell ref="A5:B5"/>
    <mergeCell ref="C5:D5"/>
    <mergeCell ref="F7:J7"/>
    <mergeCell ref="A9:B9"/>
    <mergeCell ref="C9:D9"/>
    <mergeCell ref="A10:B10"/>
    <mergeCell ref="C10:D10"/>
    <mergeCell ref="A8:B8"/>
    <mergeCell ref="C8:D8"/>
    <mergeCell ref="A12:B13"/>
    <mergeCell ref="C12:D12"/>
    <mergeCell ref="K12:K13"/>
    <mergeCell ref="L12:L13"/>
    <mergeCell ref="A14:A17"/>
    <mergeCell ref="B14:B17"/>
    <mergeCell ref="C14:C17"/>
    <mergeCell ref="D14:D17"/>
    <mergeCell ref="E12:E13"/>
    <mergeCell ref="F12:F13"/>
    <mergeCell ref="G12:G13"/>
    <mergeCell ref="H12:H13"/>
    <mergeCell ref="I12:I13"/>
    <mergeCell ref="J12:J13"/>
    <mergeCell ref="G33:L33"/>
    <mergeCell ref="C35:C39"/>
    <mergeCell ref="D35:D39"/>
    <mergeCell ref="C40:C44"/>
    <mergeCell ref="D40:D44"/>
    <mergeCell ref="A18:A32"/>
    <mergeCell ref="B18:B32"/>
    <mergeCell ref="C18:C32"/>
    <mergeCell ref="D18:D32"/>
    <mergeCell ref="A33:A44"/>
    <mergeCell ref="I45:I46"/>
    <mergeCell ref="J45:J46"/>
    <mergeCell ref="K45:K46"/>
    <mergeCell ref="L45:L46"/>
    <mergeCell ref="A47:A70"/>
    <mergeCell ref="B47:B70"/>
    <mergeCell ref="C47:C70"/>
    <mergeCell ref="D47:D70"/>
    <mergeCell ref="A45:B46"/>
    <mergeCell ref="C45:D45"/>
    <mergeCell ref="E45:E46"/>
    <mergeCell ref="F45:F46"/>
    <mergeCell ref="G45:G46"/>
    <mergeCell ref="H45:H46"/>
    <mergeCell ref="A71:A79"/>
    <mergeCell ref="B71:B79"/>
    <mergeCell ref="C71:C79"/>
    <mergeCell ref="D71:D79"/>
    <mergeCell ref="A80:A83"/>
    <mergeCell ref="B80:B83"/>
    <mergeCell ref="C80:C83"/>
    <mergeCell ref="D80:D83"/>
    <mergeCell ref="I84:I85"/>
    <mergeCell ref="J84:J85"/>
    <mergeCell ref="K84:K85"/>
    <mergeCell ref="L84:L85"/>
    <mergeCell ref="A86:B86"/>
    <mergeCell ref="G86:L86"/>
    <mergeCell ref="A84:B85"/>
    <mergeCell ref="C84:D84"/>
    <mergeCell ref="E84:E85"/>
    <mergeCell ref="F84:F85"/>
    <mergeCell ref="G84:G85"/>
    <mergeCell ref="H84:H85"/>
    <mergeCell ref="A87:A109"/>
    <mergeCell ref="B87:B109"/>
    <mergeCell ref="C87:C109"/>
    <mergeCell ref="D87:D109"/>
    <mergeCell ref="A110:A115"/>
    <mergeCell ref="B110:B115"/>
    <mergeCell ref="C110:C115"/>
    <mergeCell ref="D110:D115"/>
    <mergeCell ref="A116:A120"/>
    <mergeCell ref="B116:B120"/>
    <mergeCell ref="C116:C120"/>
    <mergeCell ref="D116:D120"/>
    <mergeCell ref="A121:A125"/>
    <mergeCell ref="B121:B125"/>
    <mergeCell ref="C121:C125"/>
    <mergeCell ref="D121:D125"/>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Bovine</vt:lpstr>
      <vt:lpstr>Ovine</vt:lpstr>
      <vt:lpstr>Equine</vt:lpstr>
      <vt:lpstr>Bovine Milk </vt:lpstr>
      <vt:lpstr>Wild Game</vt:lpstr>
      <vt:lpstr>Honey</vt:lpstr>
      <vt:lpstr>Aquaculture - finfish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Lariccia</dc:creator>
  <cp:lastModifiedBy>Usuario de Windows</cp:lastModifiedBy>
  <cp:lastPrinted>2017-02-15T13:33:47Z</cp:lastPrinted>
  <dcterms:created xsi:type="dcterms:W3CDTF">2016-02-26T13:38:37Z</dcterms:created>
  <dcterms:modified xsi:type="dcterms:W3CDTF">2018-04-09T15:30:16Z</dcterms:modified>
</cp:coreProperties>
</file>