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A\Contenidos_WEB_compartidos\WEB_DGSG nueva\Programa Nacional Residuos Biológicos\2020\Sustancias_matrices_evaluadas\"/>
    </mc:Choice>
  </mc:AlternateContent>
  <bookViews>
    <workbookView xWindow="0" yWindow="0" windowWidth="20490" windowHeight="7350"/>
  </bookViews>
  <sheets>
    <sheet name="Bovine" sheetId="1" r:id="rId1"/>
    <sheet name="Ovine" sheetId="2" r:id="rId2"/>
    <sheet name="Equine" sheetId="3" r:id="rId3"/>
    <sheet name="Bovine Milk " sheetId="17" r:id="rId4"/>
    <sheet name="Wild Game" sheetId="5" r:id="rId5"/>
    <sheet name="Honey" sheetId="20" r:id="rId6"/>
    <sheet name="Aquaculture - finfish" sheetId="23" r:id="rId7"/>
  </sheets>
  <calcPr calcId="162913" concurrentCalc="0"/>
</workbook>
</file>

<file path=xl/calcChain.xml><?xml version="1.0" encoding="utf-8"?>
<calcChain xmlns="http://schemas.openxmlformats.org/spreadsheetml/2006/main">
  <c r="C9" i="17" l="1"/>
  <c r="M4" i="17"/>
  <c r="M5" i="17"/>
  <c r="D75" i="17"/>
  <c r="M3" i="17"/>
  <c r="C93" i="17"/>
  <c r="D93" i="17"/>
  <c r="M2" i="17"/>
  <c r="N5" i="17"/>
  <c r="D25" i="17"/>
  <c r="C14" i="17"/>
  <c r="C152" i="17"/>
  <c r="D62" i="17"/>
  <c r="D14" i="17"/>
  <c r="C153" i="17"/>
  <c r="D111" i="2"/>
  <c r="G6" i="23"/>
  <c r="C6" i="23"/>
  <c r="I3" i="23"/>
  <c r="C85" i="23"/>
  <c r="C14" i="23"/>
  <c r="C33" i="23"/>
  <c r="C70" i="23"/>
  <c r="C18" i="23"/>
  <c r="C47" i="23"/>
  <c r="C9" i="23"/>
  <c r="B7" i="20"/>
  <c r="D159" i="1"/>
  <c r="D137" i="3"/>
  <c r="E164" i="3"/>
  <c r="D49" i="2"/>
  <c r="D196" i="1"/>
  <c r="D158" i="2"/>
  <c r="D77" i="1"/>
  <c r="D122" i="1"/>
  <c r="F56" i="1"/>
  <c r="D181" i="1"/>
  <c r="D142" i="1"/>
  <c r="D121" i="1"/>
  <c r="C10" i="1"/>
  <c r="D154" i="3"/>
  <c r="D147" i="3"/>
  <c r="D142" i="3"/>
  <c r="D130" i="3"/>
  <c r="D109" i="3"/>
  <c r="D58" i="3"/>
  <c r="C10" i="3"/>
  <c r="D164" i="2"/>
  <c r="D146" i="2"/>
  <c r="D141" i="2"/>
  <c r="D135" i="2"/>
  <c r="D129" i="2"/>
  <c r="D67" i="2"/>
  <c r="D110" i="2"/>
  <c r="C10" i="2"/>
  <c r="C121" i="1"/>
  <c r="C9" i="1"/>
  <c r="C56" i="1"/>
  <c r="D56" i="1"/>
  <c r="E56" i="1"/>
  <c r="C36" i="1"/>
  <c r="D36" i="1"/>
  <c r="E36" i="1"/>
  <c r="C110" i="2"/>
  <c r="C14" i="5"/>
  <c r="C29" i="5"/>
  <c r="C67" i="2"/>
  <c r="C164" i="2"/>
  <c r="C49" i="2"/>
  <c r="C37" i="2"/>
  <c r="C33" i="2"/>
  <c r="C25" i="2"/>
  <c r="C18" i="2"/>
  <c r="C14" i="2"/>
  <c r="C9" i="2"/>
  <c r="C15" i="1"/>
  <c r="C20" i="1"/>
  <c r="D20" i="1"/>
  <c r="E20" i="1"/>
  <c r="C196" i="1"/>
  <c r="C77" i="1"/>
  <c r="C27" i="1"/>
  <c r="D27" i="1"/>
  <c r="D15" i="1"/>
  <c r="E15" i="1"/>
  <c r="E27" i="1"/>
  <c r="C254" i="1"/>
</calcChain>
</file>

<file path=xl/sharedStrings.xml><?xml version="1.0" encoding="utf-8"?>
<sst xmlns="http://schemas.openxmlformats.org/spreadsheetml/2006/main" count="2672" uniqueCount="490">
  <si>
    <t>REGULATORY PROGRAMME FOR CONTROL OF RESIDUES IN FOOD</t>
  </si>
  <si>
    <t>COUNTRY</t>
  </si>
  <si>
    <t>URUGUAY</t>
  </si>
  <si>
    <t>DATE</t>
  </si>
  <si>
    <t xml:space="preserve">YEAR OF PLAN IMPLEMENTATION </t>
  </si>
  <si>
    <t>ANIMAL SPECIES / PRODUCT</t>
  </si>
  <si>
    <t>BOVINE</t>
  </si>
  <si>
    <t xml:space="preserve">National PRODUCTION DATA  - number of animals (referring to the previous year) </t>
  </si>
  <si>
    <t>EU EXPORT DATA in number of animals (referring to the previous year)</t>
  </si>
  <si>
    <t>NUMBER OF SAMPLES</t>
  </si>
  <si>
    <t>ACCORDING TO EU REQUIREMENTS</t>
  </si>
  <si>
    <t>ACCORDING TO CODEX ALIMENTARIUS</t>
  </si>
  <si>
    <t>OTHER</t>
  </si>
  <si>
    <t>MINIMUM</t>
  </si>
  <si>
    <t>PLAN</t>
  </si>
  <si>
    <t>GROUP OF SUBSTANCES TO BE MONITORED</t>
  </si>
  <si>
    <t>COMPOUND or MARKER RESIDUE</t>
  </si>
  <si>
    <t>MATRIX ANALYSED</t>
  </si>
  <si>
    <t>SCREENING METHOD</t>
  </si>
  <si>
    <t>CONFIRMATORY METHOD</t>
  </si>
  <si>
    <t>SCREEN.METH. DETECTION LIMIT [μg/Kg]</t>
  </si>
  <si>
    <t>CONFIR.METH. DETECTION LIMIT [μg/Kg]</t>
  </si>
  <si>
    <t>LEVEL OF ACTION (i.e. conceentration above which a result is deemed non-compliant)  [μg/Kg]</t>
  </si>
  <si>
    <t>LABORATORY NAME</t>
  </si>
  <si>
    <t>FARM</t>
  </si>
  <si>
    <t>SLAUGHTER</t>
  </si>
  <si>
    <t>TOTAL</t>
  </si>
  <si>
    <t>MIN</t>
  </si>
  <si>
    <t>A1</t>
  </si>
  <si>
    <t>STILBENES</t>
  </si>
  <si>
    <t>DES</t>
  </si>
  <si>
    <t>URINE</t>
  </si>
  <si>
    <t>HEXOESTROL</t>
  </si>
  <si>
    <t>GC/ MS</t>
  </si>
  <si>
    <t>DILAVE</t>
  </si>
  <si>
    <t>DIENOESTROL</t>
  </si>
  <si>
    <t>A2</t>
  </si>
  <si>
    <t>THYROSTATS</t>
  </si>
  <si>
    <t>METILTIURACIL</t>
  </si>
  <si>
    <t>THYROID</t>
  </si>
  <si>
    <t>PROPILTIURACIL</t>
  </si>
  <si>
    <t>TIOURACIL</t>
  </si>
  <si>
    <t>FENILTURACIL</t>
  </si>
  <si>
    <t>TAPAZOL</t>
  </si>
  <si>
    <t>A3</t>
  </si>
  <si>
    <t>STEROIDS (WITH ANDROGENIC, ESTROGENIC OR PROGESTAGENIC ACTIVITY)</t>
  </si>
  <si>
    <t xml:space="preserve">   GC/MS - HPLC/MSMS</t>
  </si>
  <si>
    <t>ELISA</t>
  </si>
  <si>
    <t>A4</t>
  </si>
  <si>
    <t>RESORCYLIC ACID LACTONES</t>
  </si>
  <si>
    <t>ZERANOL</t>
  </si>
  <si>
    <t>A5</t>
  </si>
  <si>
    <t>BETA AGONISTS</t>
  </si>
  <si>
    <t>CLEMBUTEROL</t>
  </si>
  <si>
    <t>SALBUTAMOL</t>
  </si>
  <si>
    <t>HPLC/MS-MS</t>
  </si>
  <si>
    <t>BROMBUTEROL</t>
  </si>
  <si>
    <t>MABUTEROL</t>
  </si>
  <si>
    <t>CLENPENTEROL</t>
  </si>
  <si>
    <t>A6</t>
  </si>
  <si>
    <t>e.g. Chloramphenicol + Nitrofurans+ Nitroimidazoles</t>
  </si>
  <si>
    <t>Chloramphenicol</t>
  </si>
  <si>
    <t>MUSCLE</t>
  </si>
  <si>
    <t>HPLC/ MS/MS</t>
  </si>
  <si>
    <t>Other A6 substances</t>
  </si>
  <si>
    <t xml:space="preserve">HPLC/MS-MS   </t>
  </si>
  <si>
    <t xml:space="preserve">SEM  </t>
  </si>
  <si>
    <t xml:space="preserve">AOZ </t>
  </si>
  <si>
    <t>AMOZ</t>
  </si>
  <si>
    <t xml:space="preserve">AHD </t>
  </si>
  <si>
    <t>MICROBIOTICOS</t>
  </si>
  <si>
    <t>B1</t>
  </si>
  <si>
    <t>ANTIBACTERIAL SUBSTANCES</t>
  </si>
  <si>
    <t>K. L. M.</t>
  </si>
  <si>
    <t>LIVER</t>
  </si>
  <si>
    <t>B2a + B2b + B2c + B2d + B2e</t>
  </si>
  <si>
    <t>B2a</t>
  </si>
  <si>
    <t>ANTHELMINTICS</t>
  </si>
  <si>
    <t>HPLC/MSMS</t>
  </si>
  <si>
    <t>HPLC/FLD</t>
  </si>
  <si>
    <t>HPLC/DAD</t>
  </si>
  <si>
    <t>B2b</t>
  </si>
  <si>
    <t>ANTICOCCIDIALS</t>
  </si>
  <si>
    <t>XENOBIOTICOS</t>
  </si>
  <si>
    <t>B2c</t>
  </si>
  <si>
    <t>CARBAMATES</t>
  </si>
  <si>
    <t>CARBOFURAN</t>
  </si>
  <si>
    <t>PYRETHROIDS</t>
  </si>
  <si>
    <t>GC/ECD</t>
  </si>
  <si>
    <t>B2d</t>
  </si>
  <si>
    <t>SEDATIVES</t>
  </si>
  <si>
    <t>B2e</t>
  </si>
  <si>
    <t>NON STEROIDAL ANTI-INFLAMMATORY DRUGS</t>
  </si>
  <si>
    <t>B2f</t>
  </si>
  <si>
    <t>Other pharmacologically active subs</t>
  </si>
  <si>
    <t>HPLC-MS/MS</t>
  </si>
  <si>
    <t xml:space="preserve">  GC/ECD</t>
  </si>
  <si>
    <t xml:space="preserve">B3a + B3b + B3c + B3d </t>
  </si>
  <si>
    <t>B3a</t>
  </si>
  <si>
    <t>ORGANOCHLORINE COMPOUNDS INCLUDING PCBS</t>
  </si>
  <si>
    <t>HCB</t>
  </si>
  <si>
    <t>LINDANO</t>
  </si>
  <si>
    <t>ALDRIN</t>
  </si>
  <si>
    <t>DDT y metab.</t>
  </si>
  <si>
    <t>DIELDRIN</t>
  </si>
  <si>
    <t>ENDRIN</t>
  </si>
  <si>
    <t>HEPTACLOR</t>
  </si>
  <si>
    <t>ENDOSULFAN</t>
  </si>
  <si>
    <t>ENDOSULFAN SO4</t>
  </si>
  <si>
    <t>CLORDANO cis-trans</t>
  </si>
  <si>
    <t>PCB 28</t>
  </si>
  <si>
    <t>PCB 52</t>
  </si>
  <si>
    <t>PCB 101</t>
  </si>
  <si>
    <t>PCB 118</t>
  </si>
  <si>
    <t>PCB 138</t>
  </si>
  <si>
    <t>PCB 153</t>
  </si>
  <si>
    <t>PCB 180</t>
  </si>
  <si>
    <t>B3b</t>
  </si>
  <si>
    <t>ORGANOPHOSPHORUS COMPOUNDS</t>
  </si>
  <si>
    <t>DIAZINON</t>
  </si>
  <si>
    <t>FAT</t>
  </si>
  <si>
    <t>B3c</t>
  </si>
  <si>
    <t>CHEMICAL ELEMENTS</t>
  </si>
  <si>
    <t>AAS</t>
  </si>
  <si>
    <t>B3d</t>
  </si>
  <si>
    <t>MYCOTOXINS</t>
  </si>
  <si>
    <t>Check calculation of total of minimums</t>
  </si>
  <si>
    <r>
      <t>PRODUCTION DATA for calculation of SAMPLE NUMBERS.  (</t>
    </r>
    <r>
      <rPr>
        <b/>
        <u/>
        <sz val="8"/>
        <rFont val="Arial"/>
        <family val="2"/>
      </rPr>
      <t>Number of animals</t>
    </r>
    <r>
      <rPr>
        <b/>
        <sz val="8"/>
        <rFont val="Arial"/>
        <family val="2"/>
      </rPr>
      <t xml:space="preserve"> (referring to previous year's production)</t>
    </r>
  </si>
  <si>
    <r>
      <t xml:space="preserve">See Instruction sheet, note 4.  If a </t>
    </r>
    <r>
      <rPr>
        <b/>
        <sz val="8"/>
        <rFont val="Arial"/>
        <family val="2"/>
      </rPr>
      <t>split system</t>
    </r>
    <r>
      <rPr>
        <sz val="8"/>
        <rFont val="Arial"/>
        <family val="2"/>
      </rPr>
      <t xml:space="preserve"> is in place for exports to the EU, </t>
    </r>
    <r>
      <rPr>
        <b/>
        <sz val="8"/>
        <rFont val="Arial"/>
        <family val="2"/>
      </rPr>
      <t>actual export data</t>
    </r>
    <r>
      <rPr>
        <sz val="8"/>
        <rFont val="Arial"/>
        <family val="2"/>
      </rPr>
      <t xml:space="preserve"> may be entered in this cell.  If there is no split system, and </t>
    </r>
    <r>
      <rPr>
        <b/>
        <sz val="8"/>
        <rFont val="Arial"/>
        <family val="2"/>
      </rPr>
      <t>all animals are eligible for export to the EU,</t>
    </r>
    <r>
      <rPr>
        <sz val="8"/>
        <rFont val="Arial"/>
        <family val="2"/>
      </rPr>
      <t xml:space="preserve"> </t>
    </r>
    <r>
      <rPr>
        <b/>
        <sz val="8"/>
        <rFont val="Arial"/>
        <family val="2"/>
      </rPr>
      <t>national production data</t>
    </r>
    <r>
      <rPr>
        <sz val="8"/>
        <rFont val="Arial"/>
        <family val="2"/>
      </rPr>
      <t xml:space="preserve"> must be entered in this cell   </t>
    </r>
  </si>
  <si>
    <t>OVINE</t>
  </si>
  <si>
    <r>
      <t xml:space="preserve">See Instruction sheet, note 4.  If a </t>
    </r>
    <r>
      <rPr>
        <b/>
        <sz val="8"/>
        <rFont val="Arial"/>
        <family val="2"/>
      </rPr>
      <t>split system</t>
    </r>
    <r>
      <rPr>
        <sz val="8"/>
        <rFont val="Arial"/>
        <family val="2"/>
      </rPr>
      <t xml:space="preserve"> is in place for exports to the EU, </t>
    </r>
    <r>
      <rPr>
        <b/>
        <sz val="8"/>
        <rFont val="Arial"/>
        <family val="2"/>
      </rPr>
      <t>actual export data</t>
    </r>
    <r>
      <rPr>
        <sz val="8"/>
        <rFont val="Arial"/>
        <family val="2"/>
      </rPr>
      <t xml:space="preserve"> may be entered in this cell.  If there is no split system, and </t>
    </r>
    <r>
      <rPr>
        <b/>
        <sz val="8"/>
        <rFont val="Arial"/>
        <family val="2"/>
      </rPr>
      <t>all animals are eligible for export to the EU,</t>
    </r>
    <r>
      <rPr>
        <sz val="8"/>
        <rFont val="Arial"/>
        <family val="2"/>
      </rPr>
      <t xml:space="preserve"> </t>
    </r>
    <r>
      <rPr>
        <b/>
        <sz val="8"/>
        <rFont val="Arial"/>
        <family val="2"/>
      </rPr>
      <t>national</t>
    </r>
    <r>
      <rPr>
        <sz val="8"/>
        <rFont val="Arial"/>
        <family val="2"/>
      </rPr>
      <t xml:space="preserve"> </t>
    </r>
    <r>
      <rPr>
        <b/>
        <sz val="8"/>
        <rFont val="Arial"/>
        <family val="2"/>
      </rPr>
      <t>production data</t>
    </r>
    <r>
      <rPr>
        <sz val="8"/>
        <rFont val="Arial"/>
        <family val="2"/>
      </rPr>
      <t xml:space="preserve"> must be entered in this cell  </t>
    </r>
  </si>
  <si>
    <t xml:space="preserve"> MUSCLE</t>
  </si>
  <si>
    <t>PYRETROIDS</t>
  </si>
  <si>
    <t>GC/ ECD</t>
  </si>
  <si>
    <t>AZAPERONE</t>
  </si>
  <si>
    <t>AZAPEROL</t>
  </si>
  <si>
    <t>KIDNEY</t>
  </si>
  <si>
    <t>GC/MS</t>
  </si>
  <si>
    <t>EQUINE</t>
  </si>
  <si>
    <t>Not specified</t>
  </si>
  <si>
    <t>LABORATORY</t>
  </si>
  <si>
    <t>CHLORAMPHENICOL</t>
  </si>
  <si>
    <t>NITROIMIDAZOLES</t>
  </si>
  <si>
    <r>
      <t xml:space="preserve">EU EXPORT DATA in </t>
    </r>
    <r>
      <rPr>
        <b/>
        <u/>
        <sz val="8"/>
        <rFont val="Arial"/>
        <family val="2"/>
      </rPr>
      <t>number of animals</t>
    </r>
    <r>
      <rPr>
        <b/>
        <sz val="8"/>
        <rFont val="Arial"/>
        <family val="2"/>
      </rPr>
      <t xml:space="preserve"> (referring to the previous year) [See Instruction sheet]  </t>
    </r>
  </si>
  <si>
    <t>For official use</t>
  </si>
  <si>
    <t xml:space="preserve">URUGUAY </t>
  </si>
  <si>
    <t>BOVINE MILK</t>
  </si>
  <si>
    <t xml:space="preserve">National PRODUCTION DATA  - in TONNES (referring to the previous year) </t>
  </si>
  <si>
    <t>EU EXPORT DATA in TONNES (referring to the previous year)</t>
  </si>
  <si>
    <r>
      <t xml:space="preserve">PRODUCTION DATA in </t>
    </r>
    <r>
      <rPr>
        <b/>
        <u/>
        <sz val="8"/>
        <rFont val="Arial"/>
        <family val="2"/>
      </rPr>
      <t>TONNES</t>
    </r>
    <r>
      <rPr>
        <b/>
        <sz val="8"/>
        <rFont val="Arial"/>
        <family val="2"/>
      </rPr>
      <t xml:space="preserve"> for calculation of SAMPLE NUMBERS.  (referring to previous year's production)</t>
    </r>
  </si>
  <si>
    <r>
      <t xml:space="preserve">See Instruction sheet, note 4.  If a </t>
    </r>
    <r>
      <rPr>
        <b/>
        <sz val="8"/>
        <rFont val="Arial"/>
        <family val="2"/>
      </rPr>
      <t>split system</t>
    </r>
    <r>
      <rPr>
        <sz val="8"/>
        <rFont val="Arial"/>
        <family val="2"/>
      </rPr>
      <t xml:space="preserve"> is in place for exports to the EU, </t>
    </r>
    <r>
      <rPr>
        <b/>
        <sz val="8"/>
        <rFont val="Arial"/>
        <family val="2"/>
      </rPr>
      <t>actual export data</t>
    </r>
    <r>
      <rPr>
        <sz val="8"/>
        <rFont val="Arial"/>
        <family val="2"/>
      </rPr>
      <t xml:space="preserve"> may be entered in this cell.  If there is no split system, and milk/dairy products from </t>
    </r>
    <r>
      <rPr>
        <b/>
        <sz val="8"/>
        <rFont val="Arial"/>
        <family val="2"/>
      </rPr>
      <t>all animals (and ALL FARMS) are eligible for export to the EU,</t>
    </r>
    <r>
      <rPr>
        <sz val="8"/>
        <rFont val="Arial"/>
        <family val="2"/>
      </rPr>
      <t xml:space="preserve"> </t>
    </r>
    <r>
      <rPr>
        <b/>
        <sz val="8"/>
        <rFont val="Arial"/>
        <family val="2"/>
      </rPr>
      <t>national</t>
    </r>
    <r>
      <rPr>
        <sz val="8"/>
        <rFont val="Arial"/>
        <family val="2"/>
      </rPr>
      <t xml:space="preserve"> </t>
    </r>
    <r>
      <rPr>
        <b/>
        <sz val="8"/>
        <rFont val="Arial"/>
        <family val="2"/>
      </rPr>
      <t>production data</t>
    </r>
    <r>
      <rPr>
        <sz val="8"/>
        <rFont val="Arial"/>
        <family val="2"/>
      </rPr>
      <t xml:space="preserve"> must be entered in this cell.  </t>
    </r>
  </si>
  <si>
    <t>MINIMUM number is 300</t>
  </si>
  <si>
    <t>Chloramphenicol + Nitrofurans+ Nitroimidazoles</t>
  </si>
  <si>
    <t>MILK</t>
  </si>
  <si>
    <t xml:space="preserve">   HPLC/MS-MS</t>
  </si>
  <si>
    <t>HPLC-MSMS</t>
  </si>
  <si>
    <t>AFLATOXIN M1</t>
  </si>
  <si>
    <t>HPLC-FLD</t>
  </si>
  <si>
    <t>DILAVE / LATU</t>
  </si>
  <si>
    <t xml:space="preserve">Samples:  </t>
  </si>
  <si>
    <t>Tests:</t>
  </si>
  <si>
    <t>WILD GAME</t>
  </si>
  <si>
    <t xml:space="preserve">National PRODUCTION DATA in TONNES (referring to the previous year) </t>
  </si>
  <si>
    <t>EU EXPORT DATA in TONNES (referring to the previous year) [See Instruction sheet]</t>
  </si>
  <si>
    <t>A.A.S.</t>
  </si>
  <si>
    <t>OTHER SUBSTANCES</t>
  </si>
  <si>
    <t>NEOMICIN</t>
  </si>
  <si>
    <t>GENTAMICIN</t>
  </si>
  <si>
    <t>MONENSINA</t>
  </si>
  <si>
    <t xml:space="preserve">PLOMO                                                 </t>
  </si>
  <si>
    <t xml:space="preserve">CADMIO                                                 </t>
  </si>
  <si>
    <t xml:space="preserve">HPLC/DAD </t>
  </si>
  <si>
    <t>CLOXACILLIN</t>
  </si>
  <si>
    <t>CARBARYL</t>
  </si>
  <si>
    <t>Nitroimidazoles</t>
  </si>
  <si>
    <t>Nitrofurans</t>
  </si>
  <si>
    <t>TERBUTALINE</t>
  </si>
  <si>
    <t>TULOBUTEROL</t>
  </si>
  <si>
    <t>MAPENTEROL</t>
  </si>
  <si>
    <t>TYLOSIN</t>
  </si>
  <si>
    <t>SPIRAMICYN</t>
  </si>
  <si>
    <t>K.L.M</t>
  </si>
  <si>
    <t>MOXIDECTIN</t>
  </si>
  <si>
    <t>CLOSANTEL</t>
  </si>
  <si>
    <t xml:space="preserve">    HPLC/MSMS</t>
  </si>
  <si>
    <t>LEVAMISOL</t>
  </si>
  <si>
    <t>DICLOFENAC</t>
  </si>
  <si>
    <t>PREDNISOLONE</t>
  </si>
  <si>
    <t>METILPREDNISOLONE</t>
  </si>
  <si>
    <t>DEXAMETHASONE</t>
  </si>
  <si>
    <t>BETAMETHASONE</t>
  </si>
  <si>
    <t>FIPRONIL Y FIPRONIL SULFONA</t>
  </si>
  <si>
    <t>ETHION</t>
  </si>
  <si>
    <t>METIL PARATION</t>
  </si>
  <si>
    <t>PYRIMIPHOS METIL</t>
  </si>
  <si>
    <t>ACEPHATE</t>
  </si>
  <si>
    <t>DIMETHOATE</t>
  </si>
  <si>
    <t>MALATHION</t>
  </si>
  <si>
    <t>MALAOXON</t>
  </si>
  <si>
    <t>FENTHION</t>
  </si>
  <si>
    <t>PHOSMET</t>
  </si>
  <si>
    <t>COUMAPHOS</t>
  </si>
  <si>
    <t>ALDICARB</t>
  </si>
  <si>
    <t xml:space="preserve"> GC/MS</t>
  </si>
  <si>
    <t xml:space="preserve">CHLORPYRIFOS </t>
  </si>
  <si>
    <t>PARATION (ETIL)</t>
  </si>
  <si>
    <t>PYRIMIPHOS METHIL</t>
  </si>
  <si>
    <t>CHLORPYRIFOS METHIL</t>
  </si>
  <si>
    <t>AZINPHOS METHIL</t>
  </si>
  <si>
    <t/>
  </si>
  <si>
    <t xml:space="preserve">CHLORAMPHENICOL </t>
  </si>
  <si>
    <t xml:space="preserve">CEPHALEXIN </t>
  </si>
  <si>
    <t>SINBUTEROL</t>
  </si>
  <si>
    <t>HCH β</t>
  </si>
  <si>
    <t>OXFENDAZOLE</t>
  </si>
  <si>
    <t>MEBENDAZOLE</t>
  </si>
  <si>
    <t xml:space="preserve">ZILPATEROL </t>
  </si>
  <si>
    <t>BUTTER</t>
  </si>
  <si>
    <r>
      <t>NUMBER OF SAMPLES</t>
    </r>
    <r>
      <rPr>
        <sz val="8"/>
        <rFont val="Arial"/>
        <family val="2"/>
      </rPr>
      <t xml:space="preserve">  </t>
    </r>
  </si>
  <si>
    <r>
      <t xml:space="preserve"> </t>
    </r>
    <r>
      <rPr>
        <sz val="8"/>
        <rFont val="Arial"/>
        <family val="2"/>
      </rPr>
      <t>DILAVE</t>
    </r>
  </si>
  <si>
    <r>
      <t xml:space="preserve">HCH </t>
    </r>
    <r>
      <rPr>
        <sz val="8"/>
        <rFont val="Calibri"/>
        <family val="2"/>
      </rPr>
      <t>α</t>
    </r>
  </si>
  <si>
    <r>
      <t>SCREEN.METH. DETECTION LIMIT [</t>
    </r>
    <r>
      <rPr>
        <b/>
        <sz val="8"/>
        <rFont val="Times New Roman"/>
        <family val="1"/>
      </rPr>
      <t>μg/Kg</t>
    </r>
    <r>
      <rPr>
        <b/>
        <sz val="8"/>
        <rFont val="Arial"/>
        <family val="2"/>
      </rPr>
      <t>]</t>
    </r>
  </si>
  <si>
    <t>AHD</t>
  </si>
  <si>
    <t>AOZ</t>
  </si>
  <si>
    <t>SEM</t>
  </si>
  <si>
    <t>HPLC MSMS</t>
  </si>
  <si>
    <t>CHARM II TEST</t>
  </si>
  <si>
    <t>HPLC MS/MS</t>
  </si>
  <si>
    <t xml:space="preserve">                                                                                                                                                                                                                                                                                           </t>
  </si>
  <si>
    <t xml:space="preserve">                  </t>
  </si>
  <si>
    <t>GC/MSMS</t>
  </si>
  <si>
    <t xml:space="preserve">                           </t>
  </si>
  <si>
    <t>AMITRAZ, DMF, DMPF</t>
  </si>
  <si>
    <t>AQUACULTURE     FIN FISH</t>
  </si>
  <si>
    <r>
      <t xml:space="preserve">See Instruction sheet, note 4.  If a </t>
    </r>
    <r>
      <rPr>
        <b/>
        <sz val="8"/>
        <rFont val="Arial"/>
        <family val="2"/>
      </rPr>
      <t>split system</t>
    </r>
    <r>
      <rPr>
        <sz val="8"/>
        <rFont val="Arial"/>
        <family val="2"/>
      </rPr>
      <t xml:space="preserve"> is in place for exports to the EU, </t>
    </r>
    <r>
      <rPr>
        <b/>
        <sz val="8"/>
        <rFont val="Arial"/>
        <family val="2"/>
      </rPr>
      <t>actual export data</t>
    </r>
    <r>
      <rPr>
        <sz val="8"/>
        <rFont val="Arial"/>
        <family val="2"/>
      </rPr>
      <t xml:space="preserve"> may be entered in this cell.  If there is no split system, and </t>
    </r>
    <r>
      <rPr>
        <b/>
        <sz val="8"/>
        <rFont val="Arial"/>
        <family val="2"/>
      </rPr>
      <t>farmed FINFISH from ALL FARMS are eligible for export to the EU,</t>
    </r>
    <r>
      <rPr>
        <sz val="8"/>
        <rFont val="Arial"/>
        <family val="2"/>
      </rPr>
      <t xml:space="preserve"> </t>
    </r>
    <r>
      <rPr>
        <b/>
        <sz val="8"/>
        <rFont val="Arial"/>
        <family val="2"/>
      </rPr>
      <t>national</t>
    </r>
    <r>
      <rPr>
        <sz val="8"/>
        <rFont val="Arial"/>
        <family val="2"/>
      </rPr>
      <t xml:space="preserve"> </t>
    </r>
    <r>
      <rPr>
        <b/>
        <sz val="8"/>
        <rFont val="Arial"/>
        <family val="2"/>
      </rPr>
      <t>production data</t>
    </r>
    <r>
      <rPr>
        <sz val="8"/>
        <rFont val="Arial"/>
        <family val="2"/>
      </rPr>
      <t xml:space="preserve"> must be entered in this cell.  </t>
    </r>
  </si>
  <si>
    <t>NUMBER OF SAMPLES †</t>
  </si>
  <si>
    <t>MINIMUM #</t>
  </si>
  <si>
    <t>Dienestrol</t>
  </si>
  <si>
    <t>MUSCLE -SKIN</t>
  </si>
  <si>
    <t>MAXXAM</t>
  </si>
  <si>
    <t>Hexestrol</t>
  </si>
  <si>
    <t>PACIFIC RIM LAB. (CANADA)</t>
  </si>
  <si>
    <t>Diethylstilbesterol</t>
  </si>
  <si>
    <t xml:space="preserve">CLORAMPHENICOL        </t>
  </si>
  <si>
    <t xml:space="preserve">       MUSCLE -SKIN</t>
  </si>
  <si>
    <t>NITROFURANS</t>
  </si>
  <si>
    <t>HPLC/MS/MS</t>
  </si>
  <si>
    <t>0.5</t>
  </si>
  <si>
    <t>Nitrofurantoin metabolite</t>
  </si>
  <si>
    <t>Furaltadone metabolite</t>
  </si>
  <si>
    <t>Furazolidone metabolite</t>
  </si>
  <si>
    <t>Nitrofurazone metabolite</t>
  </si>
  <si>
    <t>Metronidazole</t>
  </si>
  <si>
    <t>Ronidazole</t>
  </si>
  <si>
    <t>Dimetridazole</t>
  </si>
  <si>
    <t>HMMNI</t>
  </si>
  <si>
    <t>Metronidazole-OH</t>
  </si>
  <si>
    <t>TETRACYCLINE</t>
  </si>
  <si>
    <t>OXITETRACYCLINE</t>
  </si>
  <si>
    <t>´5</t>
  </si>
  <si>
    <t>CLORTETRACYCLINE</t>
  </si>
  <si>
    <t>PENICILLIN V</t>
  </si>
  <si>
    <t>´5-10</t>
  </si>
  <si>
    <t>PENICILLIN G</t>
  </si>
  <si>
    <t>AMOXICILLIN</t>
  </si>
  <si>
    <t>AMPICILLIN</t>
  </si>
  <si>
    <t>ENROFLOXACIN-CIPROFLOXACIN</t>
  </si>
  <si>
    <t>MARBOFLOXACIN</t>
  </si>
  <si>
    <t>CEFALEXIN</t>
  </si>
  <si>
    <t>SULFONAMIDES</t>
  </si>
  <si>
    <t>ERYTHROMYCIN</t>
  </si>
  <si>
    <t>0.1</t>
  </si>
  <si>
    <t>0.8</t>
  </si>
  <si>
    <t>THIAMPHENICOL</t>
  </si>
  <si>
    <t>AVERMECTINS</t>
  </si>
  <si>
    <t>HPLC - FLD</t>
  </si>
  <si>
    <t xml:space="preserve">Sum of B3a + B3c + B3d + B3e </t>
  </si>
  <si>
    <t>ORGANOCHLORINE PESTICIDES</t>
  </si>
  <si>
    <t>GC- ECD</t>
  </si>
  <si>
    <t>5    10</t>
  </si>
  <si>
    <t>PCBs</t>
  </si>
  <si>
    <t>GC - ECD</t>
  </si>
  <si>
    <t>Hg</t>
  </si>
  <si>
    <t>DINARA</t>
  </si>
  <si>
    <t>Pb</t>
  </si>
  <si>
    <t>Cd</t>
  </si>
  <si>
    <t>B3e</t>
  </si>
  <si>
    <t>DYES e.g. Malachite Green (+ leucomalachite green), crystal violet etc</t>
  </si>
  <si>
    <t>Malachite green</t>
  </si>
  <si>
    <t>Leukomalachite green</t>
  </si>
  <si>
    <t>Gentian violet</t>
  </si>
  <si>
    <t>Leucogentian Violet</t>
  </si>
  <si>
    <t>PACIFIC RIM LAB.</t>
  </si>
  <si>
    <t>(CANADA)</t>
  </si>
  <si>
    <t xml:space="preserve">                     </t>
  </si>
  <si>
    <t xml:space="preserve">DILAVE 
</t>
  </si>
  <si>
    <t>ELISA (BIOCHIP)</t>
  </si>
  <si>
    <t>HCH isom.</t>
  </si>
  <si>
    <t xml:space="preserve">HEPTACLOR epox.                                             </t>
  </si>
  <si>
    <t>AMITRAZ</t>
  </si>
  <si>
    <t>FLUAZURON</t>
  </si>
  <si>
    <t>XENOBOTICOS</t>
  </si>
  <si>
    <t>FENILTIURACIL</t>
  </si>
  <si>
    <t>B2a + B2b + B2c + B2d + B2e + B2f</t>
  </si>
  <si>
    <t xml:space="preserve">B3a + B3b + B3c </t>
  </si>
  <si>
    <t>SERUM</t>
  </si>
  <si>
    <t xml:space="preserve"> </t>
  </si>
  <si>
    <t>LASALOCID</t>
  </si>
  <si>
    <t>OLAQUINDOX</t>
  </si>
  <si>
    <t>CARBADOX</t>
  </si>
  <si>
    <t xml:space="preserve">             HPLC/UV</t>
  </si>
  <si>
    <t>HPLC/FL</t>
  </si>
  <si>
    <t>MELOXICAM</t>
  </si>
  <si>
    <t>FLUMETHASONE</t>
  </si>
  <si>
    <t>AMITRAZ (nuevo 2020)</t>
  </si>
  <si>
    <t>To be developed in 2020</t>
  </si>
  <si>
    <t xml:space="preserve">CEFTIOFUR </t>
  </si>
  <si>
    <t>K.L.M.: KIDNEY, LIVER, MUSCLE</t>
  </si>
  <si>
    <t>FLUNIXIN</t>
  </si>
  <si>
    <t>PHENYLBUTAZONE</t>
  </si>
  <si>
    <t>500 (Kidney)</t>
  </si>
  <si>
    <t>NORTESTOSTERONE</t>
  </si>
  <si>
    <t>TRENBOLONE</t>
  </si>
  <si>
    <t>BOLDENONE</t>
  </si>
  <si>
    <t xml:space="preserve">METHYL TESTOSTERONE </t>
  </si>
  <si>
    <t>CLENBUTEROL</t>
  </si>
  <si>
    <t>RACTOPAMINE</t>
  </si>
  <si>
    <t>NITROFURANS AND METABOLITES</t>
  </si>
  <si>
    <t>DIMETRIDAZOLE</t>
  </si>
  <si>
    <t>IPRONIDAZOLE</t>
  </si>
  <si>
    <t>HYDROXY IPRONIDAZOLE</t>
  </si>
  <si>
    <t>HYDROXY METRONIDAZOLE</t>
  </si>
  <si>
    <t>METRONIDAZOLE</t>
  </si>
  <si>
    <t>RONIDAZOLE</t>
  </si>
  <si>
    <t>2HYDROXYMETHYL 1METHYL 5NITROIMIDAZOLE</t>
  </si>
  <si>
    <t>TILMICOSIN</t>
  </si>
  <si>
    <t>STREPTOMICYN</t>
  </si>
  <si>
    <t>NEOMYCIN</t>
  </si>
  <si>
    <t>CHLORTETRACYCLINE</t>
  </si>
  <si>
    <t>OXYTETRACYCLINE</t>
  </si>
  <si>
    <t>DOXYCYCLINE</t>
  </si>
  <si>
    <t>CIPROFLOXACIN-ENROFLOXACIN</t>
  </si>
  <si>
    <t>NORFLOXACIN</t>
  </si>
  <si>
    <t>DANOFLOXACIN</t>
  </si>
  <si>
    <t>SULFADIAZINE</t>
  </si>
  <si>
    <t>SULFATHIAZOLE</t>
  </si>
  <si>
    <t>SULFAMERAZINE</t>
  </si>
  <si>
    <t>SULFAMETHAZINE</t>
  </si>
  <si>
    <t>SULFACHLORPYRIDAZINE</t>
  </si>
  <si>
    <t>SULFAMETHOXAZOLE</t>
  </si>
  <si>
    <t>SULFADIMETHOXINE</t>
  </si>
  <si>
    <t>SULFAQUINOXALINE</t>
  </si>
  <si>
    <t>SULFAMETHOXYPYRADIZINE</t>
  </si>
  <si>
    <t>RAFOXANIDE</t>
  </si>
  <si>
    <t>IVERMECTIN</t>
  </si>
  <si>
    <t>DORAMECTIN</t>
  </si>
  <si>
    <t>ABAMECTIN</t>
  </si>
  <si>
    <t>ALBENDAZOLE 2 AMINOSULFONE</t>
  </si>
  <si>
    <t>ALBENDAZOLE / ALBENDAZOLE SULFOXIDE/ALBENDAZOLE 2 AMINOSULFONE</t>
  </si>
  <si>
    <t>FENBENDAZOLE / FENBENDAZOLE SULFONE</t>
  </si>
  <si>
    <t>LEVAMISOLE</t>
  </si>
  <si>
    <t>MONENSIN</t>
  </si>
  <si>
    <t>SALINOMYCINA</t>
  </si>
  <si>
    <t>NARASIN</t>
  </si>
  <si>
    <t>ALDICARB SULFONE</t>
  </si>
  <si>
    <t>ALDICARB SULFOXIDE</t>
  </si>
  <si>
    <t>3 HYDORXYCARBOFURAN</t>
  </si>
  <si>
    <t>CYPERMETHRIN</t>
  </si>
  <si>
    <t>PERMETHRIN</t>
  </si>
  <si>
    <t>DELTAMETHRIN</t>
  </si>
  <si>
    <t>METAMIZOLE (4 aminomethyl antipyrine)</t>
  </si>
  <si>
    <t>METHYLPREDNISOLONE</t>
  </si>
  <si>
    <t>FIPRONIL - FIPRONIL SULFONE</t>
  </si>
  <si>
    <t>SPECTINOMICYN</t>
  </si>
  <si>
    <t>LEAD</t>
  </si>
  <si>
    <t>ARSENIC</t>
  </si>
  <si>
    <t>CADMIUM</t>
  </si>
  <si>
    <t>MERCURY</t>
  </si>
  <si>
    <t>HPLC/UV</t>
  </si>
  <si>
    <t>XYLAZINE</t>
  </si>
  <si>
    <t>CHLORPROMAZINE</t>
  </si>
  <si>
    <t>ACEPROMAZINE</t>
  </si>
  <si>
    <t>CHLORPYRIFOS</t>
  </si>
  <si>
    <t>CHLORPYRIFOS METHYL</t>
  </si>
  <si>
    <t>METHYL PARATHION</t>
  </si>
  <si>
    <t>AZINPHOS METHYL</t>
  </si>
  <si>
    <t>LINDANE</t>
  </si>
  <si>
    <t>DDT AND METABOLITES</t>
  </si>
  <si>
    <t>HEPTACHLOR</t>
  </si>
  <si>
    <t>HEPTACHLOR EPOXIDE</t>
  </si>
  <si>
    <t>CHLORDANE cis-trans</t>
  </si>
  <si>
    <t>200 (Muscle)</t>
  </si>
  <si>
    <t>100 (Muscle)</t>
  </si>
  <si>
    <t>SALINOMYCIN</t>
  </si>
  <si>
    <t>ENDOSULFAN SULFATE</t>
  </si>
  <si>
    <t xml:space="preserve">IVERMECTIN                                                                   </t>
  </si>
  <si>
    <t>HCH α</t>
  </si>
  <si>
    <t>PARATHION (ETHYL)</t>
  </si>
  <si>
    <t xml:space="preserve">     </t>
  </si>
  <si>
    <t>TRICLABENDAZOLE/TRICLABENDAZOLE SULFOXIDE</t>
  </si>
  <si>
    <t>TRICLABENDAZOL/TRICLABENDAZOLE SULFOXIDE</t>
  </si>
  <si>
    <t>100 (Kidney)</t>
  </si>
  <si>
    <t>300 (Kidney)</t>
  </si>
  <si>
    <t>7200 (Kidney)</t>
  </si>
  <si>
    <t>750 (Kidney)</t>
  </si>
  <si>
    <t>1000 (Kidney)</t>
  </si>
  <si>
    <t>4000 (Kidney)</t>
  </si>
  <si>
    <t>50  (Kidney)</t>
  </si>
  <si>
    <t>200 (Kidney)</t>
  </si>
  <si>
    <t>5000 (Kidney)</t>
  </si>
  <si>
    <t>400 (Kidney)</t>
  </si>
  <si>
    <t>50 (Kidney)</t>
  </si>
  <si>
    <t>6000 (Kidney)</t>
  </si>
  <si>
    <t>FENILBUTAZONA</t>
  </si>
  <si>
    <t>OESTRADIOL</t>
  </si>
  <si>
    <t xml:space="preserve">DILAVE
</t>
  </si>
  <si>
    <t>300  (Kidney)</t>
  </si>
  <si>
    <t>50 (Muscle)</t>
  </si>
  <si>
    <t>500 (Muscle)</t>
  </si>
  <si>
    <t>TYLOSIN A</t>
  </si>
  <si>
    <t>TYLOSIN B</t>
  </si>
  <si>
    <t>METHIOCARB</t>
  </si>
  <si>
    <t>METHIOCARB SULFONE</t>
  </si>
  <si>
    <t>METHIOCARB SULFOXIDE</t>
  </si>
  <si>
    <t>HPLC MSMS/ GC MSMS</t>
  </si>
  <si>
    <t>FLUMETHRINE</t>
  </si>
  <si>
    <t>FUMAGILIN</t>
  </si>
  <si>
    <t>DIELDRIN, ALDRIN</t>
  </si>
  <si>
    <t>Total</t>
  </si>
  <si>
    <t>HONEY</t>
  </si>
  <si>
    <t xml:space="preserve">National PRODUCTION DATA - number of animals (referring to the previous year) </t>
  </si>
  <si>
    <t>ARSÉNIC</t>
  </si>
  <si>
    <t xml:space="preserve">NUMBER OF SAMPLES  </t>
  </si>
  <si>
    <t>MATRIX</t>
  </si>
  <si>
    <t>SCREENING DETECTION LIMIT [μg/Kg]</t>
  </si>
  <si>
    <t>CONFIRMATORY DETECTION LIMIT [μg/Kg]</t>
  </si>
  <si>
    <t>LEVEL OF ACTION  [μg/Kg]</t>
  </si>
  <si>
    <t>DIHIDROSTREPTOMICYN</t>
  </si>
  <si>
    <t>FLUVALINATE</t>
  </si>
  <si>
    <t>CLORDANE cis-trans</t>
  </si>
  <si>
    <t>A6 CHLORAMPHENICOL</t>
  </si>
  <si>
    <t>A6 NITROFURANS AND METABOLITES</t>
  </si>
  <si>
    <t>B1 ANTIBACTERIAL SUBSTANCES</t>
  </si>
  <si>
    <t>B2c CARBAMATES</t>
  </si>
  <si>
    <t>B2c PYRETHROIDS</t>
  </si>
  <si>
    <t>Other pharmacologically active substances</t>
  </si>
  <si>
    <t>B2f Other pharmacologically active substances</t>
  </si>
  <si>
    <t>B3a ORGANOCHLORINE COMPOUNDS INCLUDING PCBS</t>
  </si>
  <si>
    <t>B3b ORGANOPHOSPHORUS COMPOUNDS</t>
  </si>
  <si>
    <t>B3c CHEMICAL ELEMENTS</t>
  </si>
  <si>
    <t>2000 (Liver)</t>
  </si>
  <si>
    <t>500 (Liver)</t>
  </si>
  <si>
    <t xml:space="preserve">DILAVE            </t>
  </si>
  <si>
    <t>FLORFENICOL</t>
  </si>
  <si>
    <t>FLORFENICOL AMINE</t>
  </si>
  <si>
    <t>LC - MS MS</t>
  </si>
  <si>
    <r>
      <rPr>
        <sz val="8"/>
        <rFont val="Calibri"/>
        <family val="2"/>
      </rPr>
      <t xml:space="preserve">α,β </t>
    </r>
    <r>
      <rPr>
        <sz val="8"/>
        <rFont val="Arial"/>
        <family val="2"/>
      </rPr>
      <t>ENDOSULFAN</t>
    </r>
  </si>
  <si>
    <t>ANIMAL SPECIES/PRODUCT</t>
  </si>
  <si>
    <t xml:space="preserve"> DILAVE</t>
  </si>
  <si>
    <t>10 (Kidney)</t>
  </si>
  <si>
    <r>
      <t xml:space="preserve">DILAVE        </t>
    </r>
    <r>
      <rPr>
        <b/>
        <sz val="8"/>
        <rFont val="Arial"/>
        <family val="2"/>
      </rPr>
      <t xml:space="preserve">  </t>
    </r>
  </si>
  <si>
    <t>20 (Kidney)</t>
  </si>
  <si>
    <r>
      <t>SCREEN.METH. DETECTION LIMIT [</t>
    </r>
    <r>
      <rPr>
        <b/>
        <sz val="8"/>
        <color theme="1"/>
        <rFont val="Times New Roman"/>
        <family val="1"/>
      </rPr>
      <t>μg/Kg</t>
    </r>
    <r>
      <rPr>
        <b/>
        <sz val="8"/>
        <color theme="1"/>
        <rFont val="Arial"/>
        <family val="2"/>
      </rPr>
      <t>]</t>
    </r>
  </si>
  <si>
    <t>20 (Muscle)</t>
  </si>
  <si>
    <t xml:space="preserve">DILAVE          </t>
  </si>
  <si>
    <t xml:space="preserve">SULFACHLORPYRIDIZINE </t>
  </si>
  <si>
    <t>SULFAMETOXIPYRIDAZINE</t>
  </si>
  <si>
    <t xml:space="preserve">SULFATHIAZOLE </t>
  </si>
  <si>
    <t>SULFAMERACINE</t>
  </si>
  <si>
    <t>CLOXACILINE</t>
  </si>
  <si>
    <t>PENICILLINA G and V</t>
  </si>
  <si>
    <t>CEPHALEXINE</t>
  </si>
  <si>
    <t>DI -HIDRO STREPTOMICINA</t>
  </si>
  <si>
    <t>TETRACICLINE</t>
  </si>
  <si>
    <t>OXYTETRACICLINE</t>
  </si>
  <si>
    <t>CHLORTETRACICLINE</t>
  </si>
  <si>
    <t>DOXICICLINE</t>
  </si>
  <si>
    <t>PHENILBUTAZONE, OXYPHENBUTAZON HYDRAT</t>
  </si>
  <si>
    <t>MELAMINA</t>
  </si>
  <si>
    <t>BIOCHIP</t>
  </si>
  <si>
    <t>BUTTER/CREAM</t>
  </si>
  <si>
    <t xml:space="preserve">ARSENICO </t>
  </si>
  <si>
    <r>
      <t xml:space="preserve">NUMBER OF </t>
    </r>
    <r>
      <rPr>
        <b/>
        <u/>
        <sz val="8"/>
        <rFont val="Arial"/>
        <family val="2"/>
      </rPr>
      <t>SAMPLES</t>
    </r>
    <r>
      <rPr>
        <sz val="8"/>
        <rFont val="Arial"/>
        <family val="2"/>
      </rPr>
      <t xml:space="preserve">  </t>
    </r>
  </si>
  <si>
    <r>
      <t xml:space="preserve">NUMBER OF </t>
    </r>
    <r>
      <rPr>
        <b/>
        <u/>
        <sz val="8"/>
        <rFont val="Arial"/>
        <family val="2"/>
      </rPr>
      <t>SAMPLES</t>
    </r>
  </si>
  <si>
    <t>FIPRONIL/FIPRONIL SULFONE</t>
  </si>
  <si>
    <r>
      <t xml:space="preserve">NUMBER OF </t>
    </r>
    <r>
      <rPr>
        <b/>
        <u/>
        <sz val="8"/>
        <rFont val="Arial"/>
        <family val="2"/>
      </rPr>
      <t>TESTS</t>
    </r>
  </si>
  <si>
    <r>
      <rPr>
        <b/>
        <sz val="10"/>
        <rFont val="Arial"/>
        <family val="2"/>
      </rPr>
      <t xml:space="preserve">(*1) </t>
    </r>
    <r>
      <rPr>
        <sz val="10"/>
        <rFont val="Arial"/>
        <family val="2"/>
      </rPr>
      <t>The level of action considers the MRL corrected by the uncertainty value associated with the analytical methodology</t>
    </r>
  </si>
  <si>
    <t xml:space="preserve">DILAVE      </t>
  </si>
  <si>
    <t xml:space="preserve">DILAVE                  </t>
  </si>
  <si>
    <t>LEVEL OF ACTION (i.e. conceentration above which a result is deemed non-compliant)  [μg/Kg]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</si>
</sst>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_ ;[Red]\-0\ "/>
  </numFmts>
  <fonts count="28" x14ac:knownFonts="1">
    <font>
      <sz val="11"/>
      <color theme="1"/>
      <name val="Calibri"/>
      <family val="2"/>
      <scheme val="minor"/>
    </font>
    <font>
      <b/>
      <sz val="8"/>
      <name val="Arial"/>
      <family val="2"/>
    </font>
    <font>
      <sz val="8"/>
      <name val="Arial"/>
      <family val="2"/>
    </font>
    <font>
      <b/>
      <sz val="8"/>
      <color indexed="10"/>
      <name val="Arial"/>
      <family val="2"/>
    </font>
    <font>
      <b/>
      <sz val="7"/>
      <name val="Arial"/>
      <family val="2"/>
    </font>
    <font>
      <b/>
      <u/>
      <sz val="8"/>
      <name val="Arial"/>
      <family val="2"/>
    </font>
    <font>
      <sz val="9"/>
      <name val="Arial"/>
      <family val="2"/>
    </font>
    <font>
      <sz val="7"/>
      <name val="Arial"/>
      <family val="2"/>
    </font>
    <font>
      <sz val="8"/>
      <color theme="1"/>
      <name val="Arial"/>
      <family val="2"/>
    </font>
    <font>
      <sz val="7"/>
      <color rgb="FFFF0000"/>
      <name val="Arial"/>
      <family val="2"/>
    </font>
    <font>
      <sz val="8"/>
      <color rgb="FFFF0000"/>
      <name val="Arial"/>
      <family val="2"/>
    </font>
    <font>
      <b/>
      <sz val="7"/>
      <color rgb="FFFF0000"/>
      <name val="Arial"/>
      <family val="2"/>
    </font>
    <font>
      <b/>
      <sz val="8"/>
      <color rgb="FFFF0000"/>
      <name val="Arial"/>
      <family val="2"/>
    </font>
    <font>
      <sz val="10"/>
      <name val="Arial"/>
      <family val="2"/>
    </font>
    <font>
      <sz val="8"/>
      <color theme="1"/>
      <name val="Calibri"/>
      <family val="2"/>
      <scheme val="minor"/>
    </font>
    <font>
      <b/>
      <sz val="8"/>
      <color rgb="FF00B050"/>
      <name val="Arial"/>
      <family val="2"/>
    </font>
    <font>
      <sz val="8"/>
      <name val="Calibri"/>
      <family val="2"/>
    </font>
    <font>
      <sz val="8"/>
      <color rgb="FF000000"/>
      <name val="Arial"/>
      <family val="2"/>
    </font>
    <font>
      <sz val="8"/>
      <color rgb="FFC00000"/>
      <name val="Arial"/>
      <family val="2"/>
    </font>
    <font>
      <b/>
      <sz val="8"/>
      <name val="Times New Roman"/>
      <family val="1"/>
    </font>
    <font>
      <sz val="8"/>
      <name val="Calibri"/>
      <family val="2"/>
      <scheme val="minor"/>
    </font>
    <font>
      <b/>
      <sz val="10"/>
      <name val="Arial"/>
      <family val="2"/>
    </font>
    <font>
      <b/>
      <sz val="10"/>
      <color indexed="10"/>
      <name val="Arial"/>
      <family val="2"/>
    </font>
    <font>
      <sz val="12"/>
      <name val="Arial"/>
      <family val="2"/>
    </font>
    <font>
      <sz val="10"/>
      <name val="Arial"/>
      <family val="2"/>
    </font>
    <font>
      <b/>
      <sz val="8"/>
      <color theme="1"/>
      <name val="Arial"/>
      <family val="2"/>
    </font>
    <font>
      <b/>
      <sz val="8"/>
      <color theme="1"/>
      <name val="Calibri"/>
      <family val="2"/>
      <scheme val="minor"/>
    </font>
    <font>
      <b/>
      <sz val="8"/>
      <color theme="1"/>
      <name val="Times New Roman"/>
      <family val="1"/>
    </font>
  </fonts>
  <fills count="9">
    <fill>
      <patternFill patternType="none"/>
    </fill>
    <fill>
      <patternFill patternType="gray125"/>
    </fill>
    <fill>
      <patternFill patternType="solid">
        <fgColor indexed="43"/>
        <bgColor indexed="64"/>
      </patternFill>
    </fill>
    <fill>
      <patternFill patternType="solid">
        <fgColor indexed="51"/>
        <bgColor indexed="64"/>
      </patternFill>
    </fill>
    <fill>
      <patternFill patternType="solid">
        <fgColor indexed="44"/>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rgb="FFFFFF99"/>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style="hair">
        <color indexed="64"/>
      </left>
      <right/>
      <top/>
      <bottom style="thin">
        <color indexed="64"/>
      </bottom>
      <diagonal/>
    </border>
    <border>
      <left/>
      <right style="thin">
        <color indexed="64"/>
      </right>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top style="hair">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hair">
        <color indexed="64"/>
      </top>
      <bottom/>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64"/>
      </top>
      <bottom/>
      <diagonal/>
    </border>
    <border>
      <left/>
      <right style="hair">
        <color indexed="64"/>
      </right>
      <top style="thin">
        <color indexed="64"/>
      </top>
      <bottom style="thin">
        <color indexed="64"/>
      </bottom>
      <diagonal/>
    </border>
    <border>
      <left style="medium">
        <color indexed="64"/>
      </left>
      <right/>
      <top style="medium">
        <color indexed="64"/>
      </top>
      <bottom/>
      <diagonal/>
    </border>
    <border>
      <left style="thin">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bottom/>
      <diagonal/>
    </border>
    <border>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hair">
        <color indexed="64"/>
      </left>
      <right/>
      <top style="thin">
        <color indexed="64"/>
      </top>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13" fillId="0" borderId="0"/>
    <xf numFmtId="0" fontId="24" fillId="0" borderId="0"/>
  </cellStyleXfs>
  <cellXfs count="1455">
    <xf numFmtId="0" fontId="0" fillId="0" borderId="0" xfId="0"/>
    <xf numFmtId="0" fontId="1"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1" fillId="0" borderId="1" xfId="0" applyFont="1" applyBorder="1" applyAlignment="1">
      <alignment vertical="center"/>
    </xf>
    <xf numFmtId="0" fontId="2" fillId="0" borderId="0" xfId="0" applyFont="1" applyBorder="1" applyAlignment="1">
      <alignment vertical="center"/>
    </xf>
    <xf numFmtId="0" fontId="2" fillId="0" borderId="0" xfId="0" applyFont="1" applyBorder="1" applyAlignment="1" applyProtection="1">
      <alignment horizontal="center" vertical="center"/>
      <protection locked="0"/>
    </xf>
    <xf numFmtId="0" fontId="3" fillId="0" borderId="0" xfId="0" applyFont="1" applyBorder="1" applyAlignment="1">
      <alignment horizontal="center" vertical="center"/>
    </xf>
    <xf numFmtId="0" fontId="2" fillId="0" borderId="0" xfId="0" applyFont="1" applyFill="1" applyBorder="1" applyAlignment="1" applyProtection="1">
      <alignment horizontal="left" vertical="center" wrapText="1"/>
      <protection locked="0"/>
    </xf>
    <xf numFmtId="0" fontId="2" fillId="0" borderId="16"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2" fillId="0" borderId="0" xfId="0" applyFont="1" applyAlignment="1">
      <alignment horizontal="left" vertical="center" wrapText="1"/>
    </xf>
    <xf numFmtId="1" fontId="2" fillId="0" borderId="0" xfId="0" applyNumberFormat="1" applyFont="1" applyAlignment="1">
      <alignment horizontal="center" vertical="center" wrapText="1"/>
    </xf>
    <xf numFmtId="1" fontId="2" fillId="0" borderId="0" xfId="0" applyNumberFormat="1" applyFont="1" applyAlignment="1">
      <alignment vertical="center"/>
    </xf>
    <xf numFmtId="0" fontId="2" fillId="0" borderId="0" xfId="0" applyFont="1" applyAlignment="1">
      <alignment vertical="center" wrapText="1"/>
    </xf>
    <xf numFmtId="0" fontId="6" fillId="0" borderId="0" xfId="0" applyFont="1" applyAlignment="1">
      <alignment vertical="center"/>
    </xf>
    <xf numFmtId="1" fontId="2" fillId="0" borderId="22" xfId="0" applyNumberFormat="1" applyFont="1" applyBorder="1" applyAlignment="1">
      <alignment horizontal="center" vertical="center" wrapText="1"/>
    </xf>
    <xf numFmtId="0" fontId="7" fillId="0" borderId="0" xfId="0" applyFont="1" applyBorder="1" applyAlignment="1" applyProtection="1">
      <alignment horizontal="center" vertical="center"/>
      <protection locked="0"/>
    </xf>
    <xf numFmtId="1" fontId="2" fillId="0" borderId="0" xfId="0" applyNumberFormat="1" applyFont="1" applyAlignment="1">
      <alignment horizontal="center" vertical="center"/>
    </xf>
    <xf numFmtId="0" fontId="2" fillId="0" borderId="32" xfId="0" applyFont="1" applyBorder="1" applyAlignment="1" applyProtection="1">
      <alignment horizontal="center" vertical="center"/>
    </xf>
    <xf numFmtId="0" fontId="2" fillId="0" borderId="0" xfId="0" applyFont="1" applyBorder="1" applyAlignment="1" applyProtection="1">
      <alignment vertical="center"/>
      <protection locked="0"/>
    </xf>
    <xf numFmtId="0" fontId="2" fillId="0" borderId="29" xfId="0" applyFont="1" applyBorder="1" applyAlignment="1">
      <alignment vertical="center"/>
    </xf>
    <xf numFmtId="0" fontId="2" fillId="0" borderId="21" xfId="0" applyFont="1" applyBorder="1" applyAlignment="1" applyProtection="1">
      <alignment vertical="center"/>
      <protection locked="0"/>
    </xf>
    <xf numFmtId="0" fontId="2" fillId="0" borderId="27" xfId="0" applyFont="1" applyBorder="1" applyAlignment="1" applyProtection="1">
      <alignment vertical="center"/>
      <protection locked="0"/>
    </xf>
    <xf numFmtId="0" fontId="2" fillId="0" borderId="28" xfId="0" applyFont="1" applyBorder="1" applyAlignment="1" applyProtection="1">
      <alignment vertical="center"/>
      <protection locked="0"/>
    </xf>
    <xf numFmtId="0" fontId="2" fillId="0" borderId="6" xfId="0" applyFont="1" applyBorder="1" applyAlignment="1" applyProtection="1">
      <alignment vertical="center"/>
      <protection locked="0"/>
    </xf>
    <xf numFmtId="0" fontId="2" fillId="0" borderId="45" xfId="0" applyFont="1" applyBorder="1" applyAlignment="1" applyProtection="1">
      <alignment vertical="center"/>
      <protection locked="0"/>
    </xf>
    <xf numFmtId="0" fontId="2" fillId="0" borderId="12" xfId="0" applyFont="1" applyBorder="1" applyAlignment="1" applyProtection="1">
      <alignment vertical="center"/>
      <protection locked="0"/>
    </xf>
    <xf numFmtId="0" fontId="2" fillId="0" borderId="20" xfId="0" applyFont="1" applyBorder="1" applyAlignment="1" applyProtection="1">
      <alignment vertical="center"/>
      <protection locked="0"/>
    </xf>
    <xf numFmtId="0" fontId="2" fillId="0" borderId="0" xfId="0" applyFont="1" applyAlignment="1" applyProtection="1">
      <alignment horizontal="center" vertical="center"/>
      <protection locked="0"/>
    </xf>
    <xf numFmtId="0" fontId="2" fillId="0" borderId="43" xfId="0" applyFont="1" applyBorder="1" applyAlignment="1" applyProtection="1">
      <alignment horizontal="center" vertical="center"/>
      <protection locked="0"/>
    </xf>
    <xf numFmtId="0" fontId="2" fillId="0" borderId="16" xfId="0" applyFont="1" applyBorder="1" applyAlignment="1" applyProtection="1">
      <alignment vertical="center" wrapText="1"/>
      <protection locked="0"/>
    </xf>
    <xf numFmtId="0" fontId="2" fillId="0" borderId="18" xfId="0" applyFont="1" applyBorder="1" applyAlignment="1" applyProtection="1">
      <alignment vertical="center" wrapText="1"/>
      <protection locked="0"/>
    </xf>
    <xf numFmtId="0" fontId="2" fillId="0" borderId="46" xfId="0" applyFont="1" applyBorder="1" applyAlignment="1">
      <alignment vertical="center"/>
    </xf>
    <xf numFmtId="0" fontId="1" fillId="0" borderId="0" xfId="0" applyFont="1"/>
    <xf numFmtId="0" fontId="2" fillId="0" borderId="0" xfId="0" applyFont="1" applyAlignment="1">
      <alignment horizontal="center"/>
    </xf>
    <xf numFmtId="0" fontId="2" fillId="0" borderId="0" xfId="0" applyFont="1"/>
    <xf numFmtId="0" fontId="1" fillId="0" borderId="1" xfId="0" applyFont="1" applyBorder="1"/>
    <xf numFmtId="0" fontId="2" fillId="0" borderId="0" xfId="0" applyFont="1" applyBorder="1" applyAlignment="1" applyProtection="1">
      <alignment horizontal="center"/>
      <protection locked="0"/>
    </xf>
    <xf numFmtId="0" fontId="2" fillId="0" borderId="0" xfId="0" applyFont="1" applyBorder="1"/>
    <xf numFmtId="0" fontId="2" fillId="0" borderId="0" xfId="0" applyFont="1" applyFill="1" applyBorder="1" applyAlignment="1">
      <alignment vertical="center"/>
    </xf>
    <xf numFmtId="0" fontId="2" fillId="0" borderId="32" xfId="0" applyFont="1" applyBorder="1" applyAlignment="1" applyProtection="1">
      <alignment horizontal="center"/>
      <protection locked="0"/>
    </xf>
    <xf numFmtId="0" fontId="2" fillId="0" borderId="32" xfId="0" applyFont="1" applyFill="1" applyBorder="1" applyAlignment="1" applyProtection="1">
      <alignment horizontal="left" vertical="center" wrapText="1"/>
      <protection locked="0"/>
    </xf>
    <xf numFmtId="0" fontId="2" fillId="0" borderId="16" xfId="0" applyFont="1" applyBorder="1" applyAlignment="1" applyProtection="1">
      <alignment horizontal="center" wrapText="1"/>
      <protection locked="0"/>
    </xf>
    <xf numFmtId="0" fontId="2" fillId="0" borderId="18" xfId="0" applyFont="1" applyBorder="1" applyAlignment="1" applyProtection="1">
      <alignment horizontal="center" wrapText="1"/>
      <protection locked="0"/>
    </xf>
    <xf numFmtId="0" fontId="2" fillId="0" borderId="0" xfId="0" applyFont="1" applyAlignment="1">
      <alignment horizontal="center" wrapText="1"/>
    </xf>
    <xf numFmtId="0" fontId="2" fillId="0" borderId="0" xfId="0" applyFont="1" applyAlignment="1">
      <alignment wrapText="1"/>
    </xf>
    <xf numFmtId="1" fontId="2" fillId="0" borderId="0" xfId="0" applyNumberFormat="1" applyFont="1"/>
    <xf numFmtId="1" fontId="2" fillId="0" borderId="0" xfId="0" applyNumberFormat="1" applyFont="1" applyAlignment="1">
      <alignment horizontal="center" wrapText="1"/>
    </xf>
    <xf numFmtId="1" fontId="2" fillId="0" borderId="0" xfId="0" applyNumberFormat="1" applyFont="1" applyAlignment="1">
      <alignment horizontal="center"/>
    </xf>
    <xf numFmtId="0" fontId="2" fillId="0" borderId="0" xfId="0" applyFont="1" applyBorder="1" applyProtection="1">
      <protection locked="0"/>
    </xf>
    <xf numFmtId="0" fontId="3" fillId="0" borderId="5" xfId="0" applyFont="1" applyBorder="1" applyAlignment="1" applyProtection="1">
      <alignment horizontal="center" vertical="center"/>
      <protection locked="0"/>
    </xf>
    <xf numFmtId="0" fontId="1" fillId="0" borderId="32" xfId="0" applyFont="1" applyFill="1" applyBorder="1" applyAlignment="1" applyProtection="1">
      <alignment horizontal="center" vertical="center" wrapText="1"/>
      <protection locked="0"/>
    </xf>
    <xf numFmtId="0" fontId="2" fillId="0" borderId="0" xfId="0" applyFont="1" applyAlignment="1" applyProtection="1">
      <alignment horizontal="left" vertical="center"/>
      <protection locked="0"/>
    </xf>
    <xf numFmtId="0" fontId="2" fillId="0" borderId="11" xfId="0" applyFont="1" applyBorder="1" applyAlignment="1">
      <alignment horizontal="center" vertical="center" wrapText="1"/>
    </xf>
    <xf numFmtId="0" fontId="2" fillId="2" borderId="11"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2" borderId="23" xfId="0" applyFont="1" applyFill="1" applyBorder="1" applyAlignment="1" applyProtection="1">
      <alignment horizontal="center" vertical="center"/>
      <protection locked="0"/>
    </xf>
    <xf numFmtId="0" fontId="1" fillId="0" borderId="1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23" xfId="0" applyFont="1" applyBorder="1" applyAlignment="1">
      <alignment horizontal="center" vertical="center" wrapText="1"/>
    </xf>
    <xf numFmtId="0" fontId="2" fillId="4" borderId="48" xfId="0" quotePrefix="1" applyFont="1" applyFill="1" applyBorder="1" applyAlignment="1">
      <alignment horizontal="center" vertical="center" wrapText="1"/>
    </xf>
    <xf numFmtId="0" fontId="2" fillId="0" borderId="3" xfId="0" applyFont="1" applyBorder="1" applyAlignment="1" applyProtection="1">
      <alignment horizontal="center" vertical="center"/>
      <protection locked="0"/>
    </xf>
    <xf numFmtId="0" fontId="1" fillId="0" borderId="0" xfId="0" applyFont="1" applyBorder="1" applyAlignment="1">
      <alignment horizontal="center" vertical="center" wrapText="1"/>
    </xf>
    <xf numFmtId="0" fontId="2" fillId="0" borderId="5" xfId="0" applyFont="1" applyBorder="1" applyAlignment="1">
      <alignment horizontal="center" vertical="center" wrapText="1"/>
    </xf>
    <xf numFmtId="1" fontId="2" fillId="0" borderId="11" xfId="0" applyNumberFormat="1" applyFont="1" applyBorder="1" applyAlignment="1">
      <alignment horizontal="center" vertical="center" wrapText="1"/>
    </xf>
    <xf numFmtId="0" fontId="2" fillId="0" borderId="22" xfId="0" applyFont="1" applyBorder="1"/>
    <xf numFmtId="0" fontId="2" fillId="0" borderId="32" xfId="0" applyFont="1" applyBorder="1"/>
    <xf numFmtId="0" fontId="2" fillId="0" borderId="24" xfId="0" applyFont="1" applyBorder="1"/>
    <xf numFmtId="0" fontId="12" fillId="0" borderId="0" xfId="0" applyFont="1"/>
    <xf numFmtId="0" fontId="2" fillId="0" borderId="29" xfId="0" applyFont="1" applyBorder="1"/>
    <xf numFmtId="0" fontId="2" fillId="0" borderId="29" xfId="0" applyFont="1" applyBorder="1" applyAlignment="1" applyProtection="1">
      <alignment vertical="center"/>
      <protection locked="0"/>
    </xf>
    <xf numFmtId="0" fontId="2" fillId="0" borderId="43" xfId="0" applyFont="1" applyBorder="1" applyAlignment="1">
      <alignment vertical="center"/>
    </xf>
    <xf numFmtId="0" fontId="12" fillId="6" borderId="0" xfId="0" applyFont="1" applyFill="1" applyAlignment="1">
      <alignment vertical="center"/>
    </xf>
    <xf numFmtId="0" fontId="2" fillId="0" borderId="28" xfId="0" applyFont="1" applyBorder="1" applyAlignment="1">
      <alignment vertical="center"/>
    </xf>
    <xf numFmtId="0" fontId="2" fillId="0" borderId="47" xfId="0" applyFont="1" applyBorder="1"/>
    <xf numFmtId="0" fontId="2" fillId="0" borderId="46" xfId="0" applyFont="1" applyBorder="1"/>
    <xf numFmtId="0" fontId="2" fillId="6" borderId="0" xfId="0" applyFont="1" applyFill="1" applyAlignment="1">
      <alignment vertical="center"/>
    </xf>
    <xf numFmtId="0" fontId="2" fillId="0" borderId="21" xfId="0" applyFont="1" applyBorder="1" applyAlignment="1">
      <alignment vertical="center"/>
    </xf>
    <xf numFmtId="0" fontId="2" fillId="0" borderId="24" xfId="0" applyFont="1" applyBorder="1" applyAlignment="1">
      <alignment vertical="center"/>
    </xf>
    <xf numFmtId="1" fontId="2" fillId="0" borderId="67" xfId="0" applyNumberFormat="1" applyFont="1" applyBorder="1" applyAlignment="1">
      <alignment horizontal="center" vertical="center" wrapText="1"/>
    </xf>
    <xf numFmtId="0" fontId="2" fillId="0" borderId="27" xfId="0" applyFont="1" applyBorder="1" applyAlignment="1">
      <alignment vertical="center"/>
    </xf>
    <xf numFmtId="0" fontId="7" fillId="6" borderId="0" xfId="0" applyFont="1" applyFill="1" applyBorder="1" applyAlignment="1" applyProtection="1">
      <alignment horizontal="center" vertical="center"/>
      <protection locked="0"/>
    </xf>
    <xf numFmtId="0" fontId="2" fillId="6" borderId="26" xfId="0" applyFont="1" applyFill="1" applyBorder="1" applyAlignment="1" applyProtection="1">
      <alignment horizontal="center" vertical="center"/>
      <protection locked="0"/>
    </xf>
    <xf numFmtId="0" fontId="2" fillId="6" borderId="28" xfId="0" applyFont="1" applyFill="1" applyBorder="1" applyAlignment="1" applyProtection="1">
      <alignment vertical="center"/>
      <protection locked="0"/>
    </xf>
    <xf numFmtId="0" fontId="2" fillId="6" borderId="29" xfId="0" applyFont="1" applyFill="1" applyBorder="1" applyAlignment="1" applyProtection="1">
      <alignment vertical="center"/>
      <protection locked="0"/>
    </xf>
    <xf numFmtId="0" fontId="2" fillId="6" borderId="21" xfId="0" applyFont="1" applyFill="1" applyBorder="1" applyAlignment="1" applyProtection="1">
      <alignment horizontal="center" vertical="center"/>
      <protection locked="0"/>
    </xf>
    <xf numFmtId="0" fontId="7" fillId="6" borderId="0" xfId="0" applyFont="1" applyFill="1" applyBorder="1" applyAlignment="1" applyProtection="1">
      <alignment horizontal="center"/>
      <protection locked="0"/>
    </xf>
    <xf numFmtId="0" fontId="2" fillId="6" borderId="43" xfId="0" applyFont="1" applyFill="1" applyBorder="1" applyAlignment="1">
      <alignment vertical="center"/>
    </xf>
    <xf numFmtId="0" fontId="2" fillId="6" borderId="0" xfId="0" applyFont="1" applyFill="1" applyBorder="1" applyAlignment="1">
      <alignment vertical="center"/>
    </xf>
    <xf numFmtId="0" fontId="2" fillId="6" borderId="0" xfId="0" applyFont="1" applyFill="1" applyAlignment="1">
      <alignment horizontal="center" vertical="center"/>
    </xf>
    <xf numFmtId="0" fontId="11" fillId="6" borderId="0" xfId="0" applyFont="1" applyFill="1" applyBorder="1" applyAlignment="1" applyProtection="1">
      <alignment horizontal="center" vertical="center"/>
      <protection locked="0"/>
    </xf>
    <xf numFmtId="0" fontId="9" fillId="6" borderId="0" xfId="0" applyFont="1" applyFill="1" applyBorder="1" applyAlignment="1" applyProtection="1">
      <alignment horizontal="center"/>
      <protection locked="0"/>
    </xf>
    <xf numFmtId="0" fontId="7" fillId="6" borderId="0" xfId="0" applyFont="1" applyFill="1" applyBorder="1" applyAlignment="1" applyProtection="1">
      <alignment vertical="center"/>
      <protection locked="0"/>
    </xf>
    <xf numFmtId="0" fontId="7" fillId="6" borderId="0" xfId="0" applyFont="1" applyFill="1" applyBorder="1" applyAlignment="1">
      <alignment horizontal="center" vertical="center"/>
    </xf>
    <xf numFmtId="0" fontId="11" fillId="6" borderId="0" xfId="0" applyFont="1" applyFill="1" applyBorder="1" applyAlignment="1">
      <alignment horizontal="center" vertical="center"/>
    </xf>
    <xf numFmtId="0" fontId="12" fillId="6" borderId="0" xfId="0" applyFont="1" applyFill="1"/>
    <xf numFmtId="0" fontId="10" fillId="6" borderId="26" xfId="0" applyFont="1" applyFill="1" applyBorder="1" applyAlignment="1" applyProtection="1">
      <alignment vertical="center"/>
      <protection locked="0"/>
    </xf>
    <xf numFmtId="0" fontId="10" fillId="6" borderId="21" xfId="0" applyFont="1" applyFill="1" applyBorder="1" applyAlignment="1" applyProtection="1">
      <alignment vertical="center"/>
      <protection locked="0"/>
    </xf>
    <xf numFmtId="0" fontId="10" fillId="6" borderId="27" xfId="0" applyFont="1" applyFill="1" applyBorder="1" applyAlignment="1" applyProtection="1">
      <alignment vertical="center"/>
      <protection locked="0"/>
    </xf>
    <xf numFmtId="0" fontId="10" fillId="6" borderId="28" xfId="0" applyFont="1" applyFill="1" applyBorder="1" applyAlignment="1" applyProtection="1">
      <alignment vertical="center"/>
      <protection locked="0"/>
    </xf>
    <xf numFmtId="0" fontId="2" fillId="6" borderId="20" xfId="0" applyFont="1" applyFill="1" applyBorder="1" applyAlignment="1" applyProtection="1">
      <alignment vertical="center"/>
      <protection locked="0"/>
    </xf>
    <xf numFmtId="0" fontId="2" fillId="6" borderId="26" xfId="0" applyFont="1" applyFill="1" applyBorder="1" applyAlignment="1" applyProtection="1">
      <alignment vertical="center"/>
      <protection locked="0"/>
    </xf>
    <xf numFmtId="164" fontId="2" fillId="6" borderId="28" xfId="0" applyNumberFormat="1" applyFont="1" applyFill="1" applyBorder="1" applyAlignment="1">
      <alignment horizontal="center" vertical="center"/>
    </xf>
    <xf numFmtId="164" fontId="2" fillId="6" borderId="42" xfId="0" applyNumberFormat="1" applyFont="1" applyFill="1" applyBorder="1" applyAlignment="1">
      <alignment horizontal="center" vertical="center"/>
    </xf>
    <xf numFmtId="0" fontId="1" fillId="0" borderId="22" xfId="0" applyFont="1" applyBorder="1" applyAlignment="1">
      <alignment horizontal="left" vertical="center" wrapText="1"/>
    </xf>
    <xf numFmtId="0" fontId="2" fillId="4" borderId="53" xfId="0" quotePrefix="1" applyFont="1" applyFill="1" applyBorder="1" applyAlignment="1">
      <alignment horizontal="center" vertical="center" wrapText="1"/>
    </xf>
    <xf numFmtId="0" fontId="2" fillId="2" borderId="32"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2" fillId="0" borderId="1" xfId="0" applyFont="1" applyBorder="1" applyAlignment="1">
      <alignment horizontal="left" vertical="center"/>
    </xf>
    <xf numFmtId="0" fontId="2" fillId="0" borderId="4" xfId="0" applyFont="1" applyBorder="1" applyAlignment="1">
      <alignment vertical="center"/>
    </xf>
    <xf numFmtId="0" fontId="1" fillId="0" borderId="20" xfId="0" applyFont="1" applyBorder="1" applyAlignment="1">
      <alignment vertical="center"/>
    </xf>
    <xf numFmtId="0" fontId="1" fillId="0" borderId="21" xfId="0" applyFont="1" applyBorder="1" applyAlignment="1">
      <alignment vertical="center" wrapText="1"/>
    </xf>
    <xf numFmtId="1" fontId="2" fillId="0" borderId="23" xfId="0" applyNumberFormat="1" applyFont="1" applyBorder="1" applyAlignment="1">
      <alignment horizontal="center" vertical="center" wrapText="1"/>
    </xf>
    <xf numFmtId="0" fontId="8" fillId="2" borderId="24" xfId="0" applyFont="1" applyFill="1" applyBorder="1" applyAlignment="1" applyProtection="1">
      <alignment horizontal="center" vertical="center"/>
      <protection locked="0"/>
    </xf>
    <xf numFmtId="0" fontId="2" fillId="0" borderId="42" xfId="0" applyFont="1" applyBorder="1" applyAlignment="1">
      <alignment vertical="center"/>
    </xf>
    <xf numFmtId="0" fontId="2" fillId="0" borderId="44" xfId="0" applyFont="1" applyBorder="1" applyAlignment="1">
      <alignment vertical="center"/>
    </xf>
    <xf numFmtId="0" fontId="2" fillId="0" borderId="25" xfId="0" applyFont="1" applyBorder="1" applyAlignment="1" applyProtection="1">
      <alignment vertical="center"/>
      <protection locked="0"/>
    </xf>
    <xf numFmtId="0" fontId="2" fillId="0" borderId="44" xfId="0" applyFont="1" applyBorder="1" applyAlignment="1" applyProtection="1">
      <alignment vertical="center"/>
      <protection locked="0"/>
    </xf>
    <xf numFmtId="0" fontId="2" fillId="0" borderId="11" xfId="0" applyFont="1" applyBorder="1" applyAlignment="1">
      <alignment vertical="center"/>
    </xf>
    <xf numFmtId="0" fontId="2" fillId="0" borderId="3" xfId="0" applyFont="1" applyBorder="1" applyAlignment="1">
      <alignment wrapText="1"/>
    </xf>
    <xf numFmtId="0" fontId="2" fillId="0" borderId="29" xfId="0" applyFont="1" applyBorder="1" applyAlignment="1">
      <alignment horizontal="center" vertical="center" wrapText="1"/>
    </xf>
    <xf numFmtId="0" fontId="14" fillId="0" borderId="0" xfId="0" applyFont="1" applyFill="1" applyBorder="1" applyAlignment="1" applyProtection="1">
      <alignment vertical="center"/>
      <protection locked="0"/>
    </xf>
    <xf numFmtId="17" fontId="1" fillId="2" borderId="1" xfId="0" applyNumberFormat="1" applyFont="1" applyFill="1" applyBorder="1" applyAlignment="1" applyProtection="1">
      <alignment vertical="center"/>
      <protection locked="0"/>
    </xf>
    <xf numFmtId="0" fontId="1" fillId="0" borderId="9" xfId="0" applyFont="1" applyBorder="1" applyAlignment="1" applyProtection="1">
      <alignment horizontal="left" vertical="center" wrapText="1"/>
    </xf>
    <xf numFmtId="3" fontId="1" fillId="2" borderId="9" xfId="0" applyNumberFormat="1" applyFont="1" applyFill="1" applyBorder="1" applyAlignment="1" applyProtection="1">
      <alignment vertical="center"/>
      <protection locked="0"/>
    </xf>
    <xf numFmtId="0" fontId="1" fillId="0" borderId="0" xfId="0" applyFont="1" applyFill="1" applyBorder="1" applyAlignment="1" applyProtection="1">
      <alignment horizontal="center" vertical="center"/>
      <protection locked="0"/>
    </xf>
    <xf numFmtId="1" fontId="14" fillId="0" borderId="0" xfId="0" applyNumberFormat="1" applyFont="1" applyFill="1" applyBorder="1" applyAlignment="1" applyProtection="1">
      <alignment horizontal="center" vertical="center"/>
      <protection locked="0"/>
    </xf>
    <xf numFmtId="1" fontId="14" fillId="0" borderId="0" xfId="0" applyNumberFormat="1" applyFont="1" applyFill="1" applyBorder="1" applyAlignment="1" applyProtection="1">
      <alignment horizontal="center" vertical="center"/>
    </xf>
    <xf numFmtId="0" fontId="2" fillId="0" borderId="13" xfId="0" applyFont="1" applyBorder="1" applyAlignment="1">
      <alignment horizontal="center" vertical="center" wrapText="1"/>
    </xf>
    <xf numFmtId="0" fontId="2" fillId="0" borderId="14" xfId="0" applyFont="1" applyBorder="1" applyAlignment="1">
      <alignment vertical="center" wrapText="1"/>
    </xf>
    <xf numFmtId="0" fontId="14" fillId="0" borderId="15" xfId="0" applyFont="1" applyBorder="1" applyAlignment="1" applyProtection="1">
      <alignment horizontal="center" vertical="center"/>
      <protection locked="0"/>
    </xf>
    <xf numFmtId="0" fontId="14" fillId="0" borderId="17" xfId="0" applyFont="1" applyBorder="1" applyAlignment="1" applyProtection="1">
      <alignment horizontal="center" vertical="center"/>
      <protection locked="0"/>
    </xf>
    <xf numFmtId="1" fontId="1" fillId="4" borderId="1" xfId="0" applyNumberFormat="1" applyFont="1" applyFill="1" applyBorder="1" applyAlignment="1">
      <alignment horizontal="center" vertical="center" wrapText="1"/>
    </xf>
    <xf numFmtId="1" fontId="1" fillId="0" borderId="1" xfId="0" applyNumberFormat="1" applyFont="1" applyBorder="1" applyAlignment="1">
      <alignment horizontal="center" vertical="center" wrapText="1"/>
    </xf>
    <xf numFmtId="1" fontId="2" fillId="4" borderId="1" xfId="0" applyNumberFormat="1" applyFont="1" applyFill="1" applyBorder="1" applyAlignment="1">
      <alignment horizontal="center" vertical="center" wrapText="1"/>
    </xf>
    <xf numFmtId="0" fontId="2" fillId="0" borderId="25"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26" xfId="0" applyFont="1" applyBorder="1" applyAlignment="1" applyProtection="1">
      <alignment horizontal="left" vertical="center"/>
      <protection locked="0"/>
    </xf>
    <xf numFmtId="0" fontId="2" fillId="0" borderId="28" xfId="0" applyFont="1" applyBorder="1" applyAlignment="1" applyProtection="1">
      <alignment horizontal="left" vertical="center"/>
      <protection locked="0"/>
    </xf>
    <xf numFmtId="0" fontId="2" fillId="0" borderId="21" xfId="0" applyFont="1" applyBorder="1" applyAlignment="1" applyProtection="1">
      <alignment horizontal="left" vertical="center"/>
      <protection locked="0"/>
    </xf>
    <xf numFmtId="0" fontId="2" fillId="0" borderId="21" xfId="0" applyFont="1" applyBorder="1" applyAlignment="1" applyProtection="1">
      <alignment horizontal="center" vertical="center"/>
      <protection locked="0"/>
    </xf>
    <xf numFmtId="0" fontId="2" fillId="0" borderId="29" xfId="0" applyFont="1" applyBorder="1" applyAlignment="1" applyProtection="1">
      <alignment horizontal="left" vertical="center"/>
      <protection locked="0"/>
    </xf>
    <xf numFmtId="0" fontId="2" fillId="0" borderId="29" xfId="0" applyFont="1" applyBorder="1" applyAlignment="1" applyProtection="1">
      <alignment horizontal="center" vertical="center"/>
      <protection locked="0"/>
    </xf>
    <xf numFmtId="0" fontId="2" fillId="0" borderId="30" xfId="0" applyFont="1" applyBorder="1" applyAlignment="1" applyProtection="1">
      <alignment horizontal="left" vertical="center"/>
      <protection locked="0"/>
    </xf>
    <xf numFmtId="0" fontId="2" fillId="0" borderId="31" xfId="0" applyFont="1" applyBorder="1" applyAlignment="1" applyProtection="1">
      <alignment horizontal="center" vertical="center"/>
      <protection locked="0"/>
    </xf>
    <xf numFmtId="0" fontId="2" fillId="6" borderId="25" xfId="0" applyFont="1" applyFill="1" applyBorder="1" applyAlignment="1" applyProtection="1">
      <alignment horizontal="center" vertical="center"/>
      <protection locked="0"/>
    </xf>
    <xf numFmtId="0" fontId="2" fillId="0" borderId="27" xfId="0" applyFont="1" applyFill="1" applyBorder="1" applyAlignment="1" applyProtection="1">
      <alignment horizontal="center" vertical="center"/>
      <protection locked="0"/>
    </xf>
    <xf numFmtId="0" fontId="2" fillId="6" borderId="28" xfId="0" applyFont="1" applyFill="1" applyBorder="1" applyAlignment="1" applyProtection="1">
      <alignment horizontal="center" vertical="center"/>
      <protection locked="0"/>
    </xf>
    <xf numFmtId="0" fontId="2" fillId="6" borderId="27" xfId="0" applyFont="1" applyFill="1" applyBorder="1" applyAlignment="1" applyProtection="1">
      <alignment horizontal="center" vertical="center"/>
      <protection locked="0"/>
    </xf>
    <xf numFmtId="164" fontId="2" fillId="6" borderId="28" xfId="0" applyNumberFormat="1" applyFont="1" applyFill="1" applyBorder="1" applyAlignment="1" applyProtection="1">
      <alignment horizontal="center" vertical="center"/>
      <protection locked="0"/>
    </xf>
    <xf numFmtId="0" fontId="2" fillId="6" borderId="27" xfId="0" quotePrefix="1" applyFont="1" applyFill="1" applyBorder="1" applyAlignment="1" applyProtection="1">
      <alignment horizontal="center" vertical="center"/>
      <protection locked="0"/>
    </xf>
    <xf numFmtId="0" fontId="2" fillId="0" borderId="24" xfId="0" applyFont="1" applyBorder="1" applyAlignment="1" applyProtection="1">
      <alignment horizontal="left" vertical="center"/>
      <protection locked="0"/>
    </xf>
    <xf numFmtId="0" fontId="2" fillId="6" borderId="32" xfId="0" applyFont="1" applyFill="1" applyBorder="1" applyAlignment="1" applyProtection="1">
      <alignment horizontal="center" vertical="center"/>
      <protection locked="0"/>
    </xf>
    <xf numFmtId="0" fontId="2" fillId="6" borderId="29" xfId="0" applyFont="1" applyFill="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2" fillId="6" borderId="27" xfId="0" applyFont="1" applyFill="1" applyBorder="1" applyAlignment="1" applyProtection="1">
      <alignment horizontal="left" vertical="center"/>
      <protection locked="0"/>
    </xf>
    <xf numFmtId="0" fontId="2" fillId="0" borderId="27" xfId="0" applyFont="1" applyBorder="1" applyAlignment="1" applyProtection="1">
      <alignment horizontal="left" vertical="center"/>
      <protection locked="0"/>
    </xf>
    <xf numFmtId="0" fontId="2" fillId="0" borderId="25" xfId="0" applyFont="1" applyBorder="1" applyAlignment="1" applyProtection="1">
      <alignment horizontal="left" vertical="center"/>
      <protection locked="0"/>
    </xf>
    <xf numFmtId="0" fontId="2" fillId="0" borderId="33" xfId="0" applyFont="1" applyBorder="1" applyAlignment="1" applyProtection="1">
      <alignment horizontal="left" vertical="center"/>
      <protection locked="0"/>
    </xf>
    <xf numFmtId="0" fontId="2" fillId="0" borderId="33" xfId="0" applyFont="1" applyBorder="1" applyAlignment="1" applyProtection="1">
      <alignment horizontal="center"/>
      <protection locked="0"/>
    </xf>
    <xf numFmtId="0" fontId="2" fillId="0" borderId="28" xfId="0" applyFont="1" applyBorder="1" applyAlignment="1" applyProtection="1">
      <alignment horizontal="center"/>
      <protection locked="0"/>
    </xf>
    <xf numFmtId="0" fontId="2" fillId="0" borderId="26" xfId="0" applyFont="1" applyBorder="1" applyAlignment="1" applyProtection="1">
      <alignment horizontal="center"/>
      <protection locked="0"/>
    </xf>
    <xf numFmtId="0" fontId="2" fillId="0" borderId="34" xfId="0" applyFont="1" applyBorder="1" applyAlignment="1" applyProtection="1">
      <alignment horizontal="center" vertical="center"/>
      <protection locked="0"/>
    </xf>
    <xf numFmtId="0" fontId="2" fillId="0" borderId="26" xfId="0" applyFont="1" applyFill="1" applyBorder="1" applyAlignment="1" applyProtection="1">
      <alignment horizontal="center" vertical="center"/>
      <protection locked="0"/>
    </xf>
    <xf numFmtId="0" fontId="2" fillId="0" borderId="33" xfId="0" applyFont="1" applyFill="1" applyBorder="1" applyAlignment="1" applyProtection="1">
      <alignment horizontal="left" vertical="center"/>
      <protection locked="0"/>
    </xf>
    <xf numFmtId="0" fontId="2" fillId="0" borderId="28" xfId="0" applyFont="1" applyFill="1" applyBorder="1" applyAlignment="1" applyProtection="1">
      <alignment horizontal="center" vertical="center"/>
      <protection locked="0"/>
    </xf>
    <xf numFmtId="0" fontId="2" fillId="0" borderId="33" xfId="0" applyFont="1" applyFill="1" applyBorder="1" applyAlignment="1" applyProtection="1">
      <alignment horizontal="center" vertical="center"/>
      <protection locked="0"/>
    </xf>
    <xf numFmtId="0" fontId="1" fillId="0" borderId="2" xfId="0" applyFont="1" applyBorder="1" applyAlignment="1">
      <alignment vertical="center" wrapText="1"/>
    </xf>
    <xf numFmtId="164" fontId="1" fillId="4" borderId="1" xfId="0" applyNumberFormat="1" applyFont="1" applyFill="1" applyBorder="1" applyAlignment="1">
      <alignment horizontal="center" vertical="center"/>
    </xf>
    <xf numFmtId="1" fontId="1" fillId="4" borderId="1" xfId="0" applyNumberFormat="1" applyFont="1" applyFill="1" applyBorder="1" applyAlignment="1">
      <alignment horizontal="center" vertical="center"/>
    </xf>
    <xf numFmtId="1" fontId="1" fillId="2" borderId="3" xfId="0" applyNumberFormat="1" applyFont="1" applyFill="1" applyBorder="1" applyAlignment="1" applyProtection="1">
      <alignment horizontal="center" vertical="center"/>
      <protection locked="0"/>
    </xf>
    <xf numFmtId="0" fontId="2" fillId="0" borderId="2" xfId="0" applyFont="1" applyBorder="1" applyAlignment="1" applyProtection="1">
      <alignment horizontal="left" vertical="center"/>
      <protection locked="0"/>
    </xf>
    <xf numFmtId="0" fontId="2" fillId="0" borderId="11" xfId="0" applyFont="1" applyBorder="1" applyAlignment="1" applyProtection="1">
      <alignment vertical="center"/>
      <protection locked="0"/>
    </xf>
    <xf numFmtId="1" fontId="1" fillId="5" borderId="35" xfId="0" applyNumberFormat="1" applyFont="1" applyFill="1" applyBorder="1" applyAlignment="1">
      <alignment horizontal="center" vertical="center"/>
    </xf>
    <xf numFmtId="1" fontId="1" fillId="5" borderId="1" xfId="0" applyNumberFormat="1" applyFont="1" applyFill="1" applyBorder="1" applyAlignment="1" applyProtection="1">
      <alignment horizontal="right" vertical="center"/>
      <protection locked="0"/>
    </xf>
    <xf numFmtId="1" fontId="1" fillId="2" borderId="11" xfId="0" applyNumberFormat="1" applyFont="1" applyFill="1" applyBorder="1" applyAlignment="1" applyProtection="1">
      <alignment horizontal="center" vertical="center"/>
      <protection locked="0"/>
    </xf>
    <xf numFmtId="0" fontId="1" fillId="0" borderId="25" xfId="0" applyFont="1" applyBorder="1" applyAlignment="1">
      <alignment vertical="center" wrapText="1"/>
    </xf>
    <xf numFmtId="0" fontId="1" fillId="0" borderId="30" xfId="0" applyFont="1" applyBorder="1" applyAlignment="1">
      <alignment vertical="center" wrapText="1"/>
    </xf>
    <xf numFmtId="0" fontId="12" fillId="0" borderId="28" xfId="0" applyFont="1" applyBorder="1" applyAlignment="1" applyProtection="1">
      <alignment horizontal="center" vertical="center"/>
      <protection locked="0"/>
    </xf>
    <xf numFmtId="0" fontId="12" fillId="6" borderId="28" xfId="0" applyFont="1" applyFill="1" applyBorder="1" applyAlignment="1" applyProtection="1">
      <alignment horizontal="center" vertical="center"/>
      <protection locked="0"/>
    </xf>
    <xf numFmtId="0" fontId="12" fillId="6" borderId="26" xfId="0" applyFont="1" applyFill="1" applyBorder="1" applyAlignment="1" applyProtection="1">
      <alignment horizontal="center" vertical="center"/>
      <protection locked="0"/>
    </xf>
    <xf numFmtId="0" fontId="12" fillId="6" borderId="21" xfId="0" applyFont="1" applyFill="1" applyBorder="1" applyAlignment="1" applyProtection="1">
      <alignment horizontal="center" vertical="center"/>
      <protection locked="0"/>
    </xf>
    <xf numFmtId="0" fontId="12" fillId="6" borderId="0" xfId="0" applyFont="1" applyFill="1" applyBorder="1" applyAlignment="1" applyProtection="1">
      <alignment horizontal="center" vertical="center"/>
      <protection locked="0"/>
    </xf>
    <xf numFmtId="0" fontId="15" fillId="0" borderId="21" xfId="0" applyFont="1" applyBorder="1" applyAlignment="1" applyProtection="1">
      <alignment horizontal="left" vertical="center"/>
      <protection locked="0"/>
    </xf>
    <xf numFmtId="0" fontId="2" fillId="6" borderId="28" xfId="0" applyFont="1" applyFill="1" applyBorder="1" applyAlignment="1" applyProtection="1">
      <alignment horizontal="left" vertical="center"/>
      <protection locked="0"/>
    </xf>
    <xf numFmtId="0" fontId="2" fillId="6" borderId="44" xfId="0" applyFont="1" applyFill="1" applyBorder="1" applyAlignment="1" applyProtection="1">
      <alignment horizontal="center" vertical="center"/>
      <protection locked="0"/>
    </xf>
    <xf numFmtId="0" fontId="2" fillId="6" borderId="55" xfId="0" applyFont="1" applyFill="1" applyBorder="1" applyAlignment="1" applyProtection="1">
      <alignment horizontal="left" vertical="center"/>
      <protection locked="0"/>
    </xf>
    <xf numFmtId="0" fontId="10" fillId="6" borderId="28" xfId="0" applyFont="1" applyFill="1" applyBorder="1" applyAlignment="1" applyProtection="1">
      <alignment horizontal="center" vertical="center"/>
      <protection locked="0"/>
    </xf>
    <xf numFmtId="0" fontId="2" fillId="6" borderId="0" xfId="0" applyFont="1" applyFill="1" applyBorder="1" applyAlignment="1" applyProtection="1">
      <alignment horizontal="left" vertical="center"/>
      <protection locked="0"/>
    </xf>
    <xf numFmtId="0" fontId="10" fillId="6" borderId="26" xfId="0" applyFont="1" applyFill="1" applyBorder="1" applyAlignment="1" applyProtection="1">
      <alignment horizontal="center" vertical="center"/>
      <protection locked="0"/>
    </xf>
    <xf numFmtId="0" fontId="10" fillId="6" borderId="6" xfId="0" applyFont="1" applyFill="1" applyBorder="1" applyAlignment="1" applyProtection="1">
      <alignment horizontal="center" vertical="center"/>
      <protection locked="0"/>
    </xf>
    <xf numFmtId="0" fontId="10" fillId="6" borderId="44" xfId="0" applyFont="1" applyFill="1" applyBorder="1" applyAlignment="1" applyProtection="1">
      <alignment horizontal="center" vertical="center"/>
      <protection locked="0"/>
    </xf>
    <xf numFmtId="0" fontId="10" fillId="6" borderId="45" xfId="0" applyFont="1" applyFill="1" applyBorder="1" applyAlignment="1" applyProtection="1">
      <alignment horizontal="center" vertical="center"/>
      <protection locked="0"/>
    </xf>
    <xf numFmtId="0" fontId="2" fillId="0" borderId="5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1" fontId="1" fillId="2" borderId="23" xfId="0" applyNumberFormat="1" applyFont="1" applyFill="1" applyBorder="1" applyAlignment="1" applyProtection="1">
      <alignment horizontal="center" vertical="center"/>
      <protection locked="0"/>
    </xf>
    <xf numFmtId="0" fontId="2" fillId="0" borderId="1" xfId="0" applyFont="1" applyBorder="1" applyAlignment="1">
      <alignment vertical="center"/>
    </xf>
    <xf numFmtId="0" fontId="2" fillId="0" borderId="33" xfId="0" applyFont="1" applyBorder="1" applyAlignment="1" applyProtection="1">
      <alignment vertical="center"/>
      <protection locked="0"/>
    </xf>
    <xf numFmtId="0" fontId="2" fillId="0" borderId="44"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1" fillId="6" borderId="28" xfId="0" applyFont="1" applyFill="1" applyBorder="1" applyAlignment="1" applyProtection="1">
      <alignment horizontal="center" vertical="center"/>
      <protection locked="0"/>
    </xf>
    <xf numFmtId="0" fontId="1" fillId="6" borderId="26" xfId="0" applyFont="1" applyFill="1" applyBorder="1" applyAlignment="1" applyProtection="1">
      <alignment horizontal="center" vertical="center"/>
      <protection locked="0"/>
    </xf>
    <xf numFmtId="0" fontId="2" fillId="6" borderId="28" xfId="0" applyFont="1" applyFill="1" applyBorder="1" applyAlignment="1" applyProtection="1">
      <alignment horizontal="center"/>
      <protection locked="0"/>
    </xf>
    <xf numFmtId="0" fontId="2" fillId="6" borderId="34" xfId="0" applyFont="1" applyFill="1" applyBorder="1" applyAlignment="1" applyProtection="1">
      <alignment horizontal="center"/>
      <protection locked="0"/>
    </xf>
    <xf numFmtId="0" fontId="12" fillId="0" borderId="29" xfId="0" applyFont="1" applyBorder="1" applyAlignment="1" applyProtection="1">
      <alignment horizontal="center" vertical="center"/>
      <protection locked="0"/>
    </xf>
    <xf numFmtId="0" fontId="12" fillId="0" borderId="2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2" fillId="0" borderId="22" xfId="0" applyFont="1" applyBorder="1" applyAlignment="1" applyProtection="1">
      <alignment vertical="center"/>
      <protection locked="0"/>
    </xf>
    <xf numFmtId="0" fontId="2" fillId="0" borderId="24" xfId="0" applyFont="1" applyBorder="1" applyAlignment="1" applyProtection="1">
      <alignment horizontal="center" vertical="center"/>
      <protection locked="0"/>
    </xf>
    <xf numFmtId="0" fontId="2" fillId="6" borderId="24" xfId="0" applyFont="1" applyFill="1" applyBorder="1" applyAlignment="1" applyProtection="1">
      <alignment horizontal="center" vertical="center"/>
      <protection locked="0"/>
    </xf>
    <xf numFmtId="0" fontId="2" fillId="6" borderId="42" xfId="0" applyFont="1" applyFill="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0" fontId="2" fillId="0" borderId="43" xfId="0" applyFont="1" applyBorder="1" applyAlignment="1" applyProtection="1">
      <alignment horizontal="left" vertical="center"/>
      <protection locked="0"/>
    </xf>
    <xf numFmtId="0" fontId="2" fillId="6" borderId="20" xfId="0" applyFont="1" applyFill="1" applyBorder="1" applyAlignment="1" applyProtection="1">
      <alignment horizontal="center" vertical="center"/>
      <protection locked="0"/>
    </xf>
    <xf numFmtId="0" fontId="2" fillId="0" borderId="31" xfId="0" applyFont="1" applyBorder="1" applyAlignment="1" applyProtection="1">
      <alignment horizontal="left" vertical="center"/>
      <protection locked="0"/>
    </xf>
    <xf numFmtId="0" fontId="2" fillId="0" borderId="39" xfId="0" applyFont="1" applyBorder="1" applyAlignment="1" applyProtection="1">
      <alignment horizontal="center" vertical="center"/>
      <protection locked="0"/>
    </xf>
    <xf numFmtId="0" fontId="2" fillId="0" borderId="34" xfId="0" applyFont="1" applyBorder="1" applyAlignment="1" applyProtection="1">
      <alignment horizontal="left" vertical="center"/>
      <protection locked="0"/>
    </xf>
    <xf numFmtId="0" fontId="10" fillId="0" borderId="33" xfId="0" applyFont="1" applyBorder="1" applyAlignment="1" applyProtection="1">
      <alignment horizontal="center" vertical="center"/>
      <protection locked="0"/>
    </xf>
    <xf numFmtId="0" fontId="10" fillId="0" borderId="26" xfId="0" applyFont="1" applyBorder="1" applyAlignment="1" applyProtection="1">
      <alignment horizontal="center" vertical="center"/>
      <protection locked="0"/>
    </xf>
    <xf numFmtId="0" fontId="2" fillId="6" borderId="34" xfId="0" applyFont="1" applyFill="1" applyBorder="1" applyAlignment="1" applyProtection="1">
      <alignment horizontal="center" vertical="center"/>
      <protection locked="0"/>
    </xf>
    <xf numFmtId="0" fontId="10" fillId="0" borderId="34" xfId="0" applyFont="1" applyBorder="1" applyAlignment="1" applyProtection="1">
      <alignment horizontal="center" vertical="center"/>
      <protection locked="0"/>
    </xf>
    <xf numFmtId="0" fontId="2" fillId="0" borderId="30" xfId="0" applyFont="1" applyBorder="1" applyAlignment="1" applyProtection="1">
      <alignment vertical="center"/>
      <protection locked="0"/>
    </xf>
    <xf numFmtId="0" fontId="2" fillId="0" borderId="34" xfId="0" applyFont="1" applyBorder="1" applyAlignment="1" applyProtection="1">
      <alignment vertical="center"/>
      <protection locked="0"/>
    </xf>
    <xf numFmtId="0" fontId="2" fillId="0" borderId="46" xfId="0" applyFont="1" applyBorder="1" applyAlignment="1" applyProtection="1">
      <alignment horizontal="left" vertical="center"/>
      <protection locked="0"/>
    </xf>
    <xf numFmtId="0" fontId="2" fillId="0" borderId="46" xfId="0" applyFont="1" applyBorder="1" applyAlignment="1" applyProtection="1">
      <alignment vertical="center"/>
      <protection locked="0"/>
    </xf>
    <xf numFmtId="0" fontId="2" fillId="0" borderId="46" xfId="0" applyFont="1" applyBorder="1" applyAlignment="1" applyProtection="1">
      <alignment horizontal="center" vertical="center"/>
      <protection locked="0"/>
    </xf>
    <xf numFmtId="0" fontId="2" fillId="0" borderId="47" xfId="0" applyFont="1" applyBorder="1" applyAlignment="1" applyProtection="1">
      <alignment horizontal="center" vertical="center"/>
      <protection locked="0"/>
    </xf>
    <xf numFmtId="1" fontId="1" fillId="4" borderId="48" xfId="0" applyNumberFormat="1" applyFont="1" applyFill="1" applyBorder="1" applyAlignment="1">
      <alignment horizontal="center" vertical="center"/>
    </xf>
    <xf numFmtId="1" fontId="1" fillId="2" borderId="54" xfId="0" applyNumberFormat="1" applyFont="1" applyFill="1" applyBorder="1" applyAlignment="1" applyProtection="1">
      <alignment horizontal="center" vertical="center"/>
      <protection locked="0"/>
    </xf>
    <xf numFmtId="0" fontId="2" fillId="0" borderId="44" xfId="0" applyFont="1" applyBorder="1" applyAlignment="1" applyProtection="1">
      <alignment horizontal="left" vertical="center"/>
      <protection locked="0"/>
    </xf>
    <xf numFmtId="0" fontId="17" fillId="0" borderId="25" xfId="0" applyFont="1" applyBorder="1" applyAlignment="1">
      <alignment vertical="center" wrapText="1"/>
    </xf>
    <xf numFmtId="0" fontId="2" fillId="0" borderId="21" xfId="0" applyFont="1" applyBorder="1" applyAlignment="1">
      <alignment vertical="center" wrapText="1"/>
    </xf>
    <xf numFmtId="0" fontId="2" fillId="0" borderId="28" xfId="0" applyFont="1" applyBorder="1" applyAlignment="1">
      <alignment vertical="center" wrapText="1"/>
    </xf>
    <xf numFmtId="0" fontId="2" fillId="0" borderId="27" xfId="0" applyFont="1" applyBorder="1" applyAlignment="1">
      <alignment vertical="center" wrapText="1"/>
    </xf>
    <xf numFmtId="0" fontId="18" fillId="0" borderId="43" xfId="0" applyFont="1" applyBorder="1" applyAlignment="1" applyProtection="1">
      <alignment horizontal="center" vertical="center"/>
      <protection locked="0"/>
    </xf>
    <xf numFmtId="0" fontId="18" fillId="0" borderId="42" xfId="0" applyFont="1" applyBorder="1" applyAlignment="1" applyProtection="1">
      <alignment horizontal="center" vertical="center"/>
      <protection locked="0"/>
    </xf>
    <xf numFmtId="0" fontId="18" fillId="0" borderId="28" xfId="0" applyFont="1" applyBorder="1" applyAlignment="1" applyProtection="1">
      <alignment horizontal="center" vertical="center"/>
      <protection locked="0"/>
    </xf>
    <xf numFmtId="0" fontId="18" fillId="0" borderId="44" xfId="0"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2" fillId="0" borderId="29" xfId="0" applyFont="1" applyBorder="1" applyAlignment="1">
      <alignment vertical="center" wrapText="1"/>
    </xf>
    <xf numFmtId="0" fontId="2" fillId="0" borderId="31" xfId="0" applyFont="1" applyBorder="1" applyAlignment="1" applyProtection="1">
      <alignment vertical="center"/>
      <protection locked="0"/>
    </xf>
    <xf numFmtId="1" fontId="1" fillId="0" borderId="48" xfId="0" applyNumberFormat="1" applyFont="1" applyBorder="1" applyAlignment="1">
      <alignment horizontal="center" vertical="center"/>
    </xf>
    <xf numFmtId="0" fontId="14" fillId="0" borderId="0" xfId="0" applyFont="1"/>
    <xf numFmtId="0" fontId="14" fillId="0" borderId="0" xfId="0" applyFont="1" applyAlignment="1"/>
    <xf numFmtId="17" fontId="1" fillId="2" borderId="1" xfId="0" applyNumberFormat="1" applyFont="1" applyFill="1" applyBorder="1" applyAlignment="1" applyProtection="1">
      <alignment horizontal="center" vertical="center"/>
      <protection locked="0"/>
    </xf>
    <xf numFmtId="0" fontId="1" fillId="2" borderId="9" xfId="0" applyFont="1" applyFill="1" applyBorder="1" applyAlignment="1" applyProtection="1">
      <alignment horizontal="center" vertical="center"/>
      <protection locked="0"/>
    </xf>
    <xf numFmtId="0" fontId="2" fillId="0" borderId="66" xfId="0" applyFont="1" applyBorder="1" applyAlignment="1">
      <alignment horizontal="center" vertical="center" wrapText="1"/>
    </xf>
    <xf numFmtId="0" fontId="2" fillId="0" borderId="14" xfId="0" applyFont="1" applyBorder="1" applyAlignment="1">
      <alignment horizontal="center" vertical="center" wrapText="1"/>
    </xf>
    <xf numFmtId="1" fontId="1" fillId="2" borderId="6" xfId="0" applyNumberFormat="1" applyFont="1" applyFill="1" applyBorder="1" applyAlignment="1" applyProtection="1">
      <alignment horizontal="center" vertical="center"/>
      <protection locked="0"/>
    </xf>
    <xf numFmtId="1" fontId="2" fillId="0" borderId="37" xfId="0" applyNumberFormat="1" applyFont="1" applyBorder="1" applyAlignment="1">
      <alignment horizontal="center" vertical="center" wrapText="1"/>
    </xf>
    <xf numFmtId="1" fontId="2" fillId="0" borderId="51" xfId="0" applyNumberFormat="1" applyFont="1" applyBorder="1" applyAlignment="1">
      <alignment horizontal="center" vertical="center" wrapText="1"/>
    </xf>
    <xf numFmtId="1" fontId="1" fillId="2" borderId="0" xfId="0" applyNumberFormat="1" applyFont="1" applyFill="1" applyBorder="1" applyAlignment="1" applyProtection="1">
      <alignment horizontal="center" vertical="center"/>
      <protection locked="0"/>
    </xf>
    <xf numFmtId="1" fontId="1" fillId="2" borderId="32" xfId="0" applyNumberFormat="1" applyFont="1" applyFill="1" applyBorder="1" applyAlignment="1" applyProtection="1">
      <alignment horizontal="center" vertical="center"/>
      <protection locked="0"/>
    </xf>
    <xf numFmtId="0" fontId="2" fillId="0" borderId="25" xfId="0" applyFont="1" applyFill="1" applyBorder="1" applyAlignment="1" applyProtection="1">
      <alignment horizontal="left" vertical="center"/>
      <protection locked="0"/>
    </xf>
    <xf numFmtId="0" fontId="2" fillId="0" borderId="19" xfId="0" applyFont="1" applyBorder="1" applyAlignment="1" applyProtection="1">
      <alignment horizontal="center" vertical="center"/>
      <protection locked="0"/>
    </xf>
    <xf numFmtId="0" fontId="2" fillId="6" borderId="33" xfId="0" applyFont="1" applyFill="1" applyBorder="1" applyAlignment="1" applyProtection="1">
      <alignment horizontal="center" vertical="center"/>
      <protection locked="0"/>
    </xf>
    <xf numFmtId="0" fontId="2" fillId="6" borderId="43" xfId="0" applyFont="1" applyFill="1" applyBorder="1" applyAlignment="1" applyProtection="1">
      <alignment horizontal="center" vertical="center"/>
      <protection locked="0"/>
    </xf>
    <xf numFmtId="1" fontId="1" fillId="2" borderId="59" xfId="0" applyNumberFormat="1" applyFont="1" applyFill="1" applyBorder="1" applyAlignment="1" applyProtection="1">
      <alignment horizontal="center" vertical="center"/>
      <protection locked="0"/>
    </xf>
    <xf numFmtId="0" fontId="2" fillId="0" borderId="1" xfId="0" applyFont="1" applyBorder="1" applyAlignment="1" applyProtection="1">
      <alignment horizontal="left" vertical="center"/>
      <protection locked="0"/>
    </xf>
    <xf numFmtId="1" fontId="1" fillId="5" borderId="1" xfId="0" applyNumberFormat="1" applyFont="1" applyFill="1" applyBorder="1" applyAlignment="1">
      <alignment horizontal="center" vertical="center"/>
    </xf>
    <xf numFmtId="1" fontId="1" fillId="2" borderId="58" xfId="0" applyNumberFormat="1" applyFont="1" applyFill="1" applyBorder="1" applyAlignment="1" applyProtection="1">
      <alignment horizontal="center" vertical="center"/>
      <protection locked="0"/>
    </xf>
    <xf numFmtId="0" fontId="2" fillId="0" borderId="1" xfId="0" applyFont="1" applyBorder="1" applyAlignment="1" applyProtection="1">
      <alignment vertical="center" shrinkToFit="1"/>
      <protection locked="0"/>
    </xf>
    <xf numFmtId="0" fontId="2" fillId="0" borderId="1" xfId="0" applyFont="1" applyBorder="1" applyAlignment="1" applyProtection="1">
      <alignment horizontal="center" vertical="center"/>
      <protection locked="0"/>
    </xf>
    <xf numFmtId="0" fontId="1" fillId="0" borderId="19" xfId="0" applyFont="1" applyBorder="1" applyAlignment="1">
      <alignment vertical="center"/>
    </xf>
    <xf numFmtId="1" fontId="1" fillId="2" borderId="12" xfId="0" applyNumberFormat="1" applyFont="1" applyFill="1" applyBorder="1" applyAlignment="1" applyProtection="1">
      <alignment horizontal="center" vertical="center"/>
      <protection locked="0"/>
    </xf>
    <xf numFmtId="0" fontId="2" fillId="6" borderId="31" xfId="0" applyFont="1" applyFill="1" applyBorder="1" applyAlignment="1" applyProtection="1">
      <alignment horizontal="center" vertical="center"/>
      <protection locked="0"/>
    </xf>
    <xf numFmtId="0" fontId="1" fillId="0" borderId="28" xfId="0" applyFont="1" applyBorder="1" applyAlignment="1">
      <alignment vertical="center"/>
    </xf>
    <xf numFmtId="0" fontId="2" fillId="6" borderId="0" xfId="0" applyFont="1" applyFill="1" applyBorder="1" applyAlignment="1" applyProtection="1">
      <alignment horizontal="center" vertical="center"/>
      <protection locked="0"/>
    </xf>
    <xf numFmtId="0" fontId="1" fillId="0" borderId="29" xfId="0" applyFont="1" applyBorder="1" applyAlignment="1">
      <alignment vertical="center"/>
    </xf>
    <xf numFmtId="1" fontId="1" fillId="0" borderId="11" xfId="0" applyNumberFormat="1" applyFont="1" applyBorder="1" applyAlignment="1">
      <alignment horizontal="center" vertical="center" wrapText="1"/>
    </xf>
    <xf numFmtId="1" fontId="1" fillId="2" borderId="21" xfId="0" applyNumberFormat="1" applyFont="1" applyFill="1" applyBorder="1" applyAlignment="1" applyProtection="1">
      <alignment horizontal="center" vertical="center"/>
      <protection locked="0"/>
    </xf>
    <xf numFmtId="0" fontId="2" fillId="0" borderId="24" xfId="0" applyFont="1" applyBorder="1" applyAlignment="1" applyProtection="1">
      <alignment vertical="center"/>
      <protection locked="0"/>
    </xf>
    <xf numFmtId="0" fontId="12" fillId="6" borderId="44" xfId="0" applyFont="1" applyFill="1" applyBorder="1" applyAlignment="1" applyProtection="1">
      <alignment horizontal="center" vertical="center"/>
      <protection locked="0"/>
    </xf>
    <xf numFmtId="0" fontId="10" fillId="6" borderId="41" xfId="0" applyFont="1" applyFill="1" applyBorder="1" applyAlignment="1" applyProtection="1">
      <alignment vertical="center"/>
      <protection locked="0"/>
    </xf>
    <xf numFmtId="0" fontId="2" fillId="6" borderId="5" xfId="0" applyFont="1" applyFill="1" applyBorder="1" applyAlignment="1" applyProtection="1">
      <alignment horizontal="center" vertical="center"/>
      <protection locked="0"/>
    </xf>
    <xf numFmtId="0" fontId="2" fillId="6" borderId="55" xfId="0" applyFont="1" applyFill="1" applyBorder="1" applyAlignment="1" applyProtection="1">
      <alignment horizontal="center" vertical="center"/>
      <protection locked="0"/>
    </xf>
    <xf numFmtId="1" fontId="1" fillId="2" borderId="24" xfId="0" applyNumberFormat="1" applyFont="1" applyFill="1" applyBorder="1" applyAlignment="1" applyProtection="1">
      <alignment horizontal="center" vertical="center"/>
      <protection locked="0"/>
    </xf>
    <xf numFmtId="1" fontId="2" fillId="0" borderId="46" xfId="0" applyNumberFormat="1" applyFont="1" applyBorder="1" applyAlignment="1" applyProtection="1">
      <alignment horizontal="left" vertical="center"/>
      <protection locked="0"/>
    </xf>
    <xf numFmtId="0" fontId="2" fillId="0" borderId="22" xfId="0" applyFont="1" applyBorder="1" applyAlignment="1" applyProtection="1">
      <alignment horizontal="center" vertical="center"/>
      <protection locked="0"/>
    </xf>
    <xf numFmtId="1" fontId="12" fillId="2" borderId="3" xfId="0" applyNumberFormat="1" applyFont="1" applyFill="1" applyBorder="1" applyAlignment="1" applyProtection="1">
      <alignment horizontal="center" vertical="center"/>
      <protection locked="0"/>
    </xf>
    <xf numFmtId="0" fontId="2" fillId="6" borderId="30" xfId="0" applyFont="1" applyFill="1" applyBorder="1" applyAlignment="1" applyProtection="1">
      <alignment horizontal="center" vertical="center"/>
      <protection locked="0"/>
    </xf>
    <xf numFmtId="1" fontId="1" fillId="2" borderId="21" xfId="0" applyNumberFormat="1" applyFont="1" applyFill="1" applyBorder="1" applyAlignment="1" applyProtection="1">
      <alignment vertical="center"/>
      <protection locked="0"/>
    </xf>
    <xf numFmtId="0" fontId="2" fillId="0" borderId="41" xfId="0" applyFont="1" applyBorder="1" applyAlignment="1" applyProtection="1">
      <alignment vertical="center"/>
      <protection locked="0"/>
    </xf>
    <xf numFmtId="0" fontId="2" fillId="6" borderId="41" xfId="0" applyFont="1" applyFill="1" applyBorder="1" applyAlignment="1" applyProtection="1">
      <alignment vertical="center"/>
      <protection locked="0"/>
    </xf>
    <xf numFmtId="0" fontId="2" fillId="6" borderId="27" xfId="0" applyFont="1" applyFill="1" applyBorder="1" applyAlignment="1" applyProtection="1">
      <alignment vertical="center"/>
      <protection locked="0"/>
    </xf>
    <xf numFmtId="0" fontId="10" fillId="6" borderId="0" xfId="0" applyFont="1" applyFill="1" applyBorder="1" applyAlignment="1" applyProtection="1">
      <alignment horizontal="left" vertical="center"/>
      <protection locked="0"/>
    </xf>
    <xf numFmtId="0" fontId="2" fillId="6" borderId="28" xfId="0" applyFont="1" applyFill="1" applyBorder="1" applyAlignment="1">
      <alignment horizontal="center" vertical="center"/>
    </xf>
    <xf numFmtId="0" fontId="2" fillId="6" borderId="29" xfId="0" applyFont="1" applyFill="1" applyBorder="1" applyAlignment="1">
      <alignment horizontal="center" vertical="center"/>
    </xf>
    <xf numFmtId="0" fontId="2" fillId="6" borderId="0" xfId="0" applyFont="1" applyFill="1" applyBorder="1" applyAlignment="1" applyProtection="1">
      <alignment vertical="center"/>
      <protection locked="0"/>
    </xf>
    <xf numFmtId="164" fontId="2" fillId="6" borderId="0" xfId="0" applyNumberFormat="1" applyFont="1" applyFill="1" applyAlignment="1">
      <alignment horizontal="center" vertical="center"/>
    </xf>
    <xf numFmtId="2" fontId="2" fillId="6" borderId="26" xfId="0" applyNumberFormat="1" applyFont="1" applyFill="1" applyBorder="1" applyAlignment="1" applyProtection="1">
      <alignment horizontal="center" vertical="center"/>
      <protection locked="0"/>
    </xf>
    <xf numFmtId="0" fontId="2" fillId="6" borderId="38" xfId="0" applyFont="1" applyFill="1" applyBorder="1" applyAlignment="1" applyProtection="1">
      <alignment horizontal="center" vertical="center"/>
      <protection locked="0"/>
    </xf>
    <xf numFmtId="1" fontId="1" fillId="5" borderId="36" xfId="0" applyNumberFormat="1" applyFont="1" applyFill="1" applyBorder="1" applyAlignment="1" applyProtection="1">
      <alignment horizontal="center" vertical="center"/>
      <protection locked="0"/>
    </xf>
    <xf numFmtId="1" fontId="1" fillId="5" borderId="37" xfId="0" applyNumberFormat="1" applyFont="1" applyFill="1" applyBorder="1" applyAlignment="1" applyProtection="1">
      <alignment horizontal="center" vertical="center"/>
      <protection locked="0"/>
    </xf>
    <xf numFmtId="1" fontId="1" fillId="0" borderId="0" xfId="0" applyNumberFormat="1" applyFont="1" applyBorder="1" applyAlignment="1">
      <alignment horizontal="center" vertical="center" wrapText="1"/>
    </xf>
    <xf numFmtId="1" fontId="2" fillId="0" borderId="5" xfId="0" applyNumberFormat="1" applyFont="1" applyBorder="1" applyAlignment="1">
      <alignment horizontal="center" vertical="center" wrapText="1"/>
    </xf>
    <xf numFmtId="1" fontId="2" fillId="0" borderId="24" xfId="0" applyNumberFormat="1" applyFont="1" applyBorder="1" applyAlignment="1">
      <alignment horizontal="center" vertical="center" wrapText="1"/>
    </xf>
    <xf numFmtId="0" fontId="2" fillId="0" borderId="2" xfId="0" applyFont="1" applyBorder="1" applyAlignment="1" applyProtection="1">
      <alignment vertical="center"/>
      <protection locked="0"/>
    </xf>
    <xf numFmtId="0" fontId="2" fillId="0" borderId="1" xfId="0" applyFont="1" applyBorder="1" applyAlignment="1" applyProtection="1">
      <alignment vertical="center" wrapText="1"/>
      <protection locked="0"/>
    </xf>
    <xf numFmtId="0" fontId="2" fillId="0" borderId="28" xfId="0" applyFont="1" applyBorder="1" applyAlignment="1" applyProtection="1">
      <alignment horizontal="left"/>
      <protection locked="0"/>
    </xf>
    <xf numFmtId="0" fontId="2" fillId="0" borderId="32" xfId="0" applyFont="1" applyBorder="1" applyAlignment="1" applyProtection="1">
      <alignment horizontal="center" vertical="center"/>
      <protection locked="0"/>
    </xf>
    <xf numFmtId="0" fontId="12" fillId="0" borderId="43" xfId="0" applyFont="1" applyBorder="1" applyAlignment="1" applyProtection="1">
      <alignment horizontal="center" vertical="center"/>
      <protection locked="0"/>
    </xf>
    <xf numFmtId="0" fontId="18" fillId="6" borderId="42" xfId="0" applyFont="1" applyFill="1" applyBorder="1" applyAlignment="1" applyProtection="1">
      <alignment horizontal="center" vertical="center"/>
      <protection locked="0"/>
    </xf>
    <xf numFmtId="0" fontId="12" fillId="0" borderId="5" xfId="0" applyFont="1" applyBorder="1" applyAlignment="1" applyProtection="1">
      <alignment horizontal="center" vertical="center"/>
      <protection locked="0"/>
    </xf>
    <xf numFmtId="0" fontId="18" fillId="6" borderId="44" xfId="0" applyFont="1" applyFill="1" applyBorder="1" applyAlignment="1" applyProtection="1">
      <alignment horizontal="center" vertical="center"/>
      <protection locked="0"/>
    </xf>
    <xf numFmtId="0" fontId="18" fillId="6" borderId="0" xfId="0" applyFont="1" applyFill="1" applyBorder="1" applyAlignment="1" applyProtection="1">
      <alignment horizontal="center" vertical="center"/>
      <protection locked="0"/>
    </xf>
    <xf numFmtId="0" fontId="12" fillId="0" borderId="29" xfId="0" applyFont="1" applyBorder="1" applyAlignment="1" applyProtection="1">
      <alignment horizontal="left" vertical="center"/>
      <protection locked="0"/>
    </xf>
    <xf numFmtId="0" fontId="2" fillId="0" borderId="25" xfId="0" applyFont="1" applyBorder="1" applyAlignment="1" applyProtection="1">
      <alignment horizontal="left"/>
      <protection locked="0"/>
    </xf>
    <xf numFmtId="0" fontId="2" fillId="0" borderId="42" xfId="0" applyFont="1" applyBorder="1" applyAlignment="1" applyProtection="1">
      <alignment horizontal="center"/>
      <protection locked="0"/>
    </xf>
    <xf numFmtId="17" fontId="1" fillId="2" borderId="1" xfId="0" applyNumberFormat="1" applyFont="1" applyFill="1" applyBorder="1" applyAlignment="1" applyProtection="1">
      <alignment horizontal="center"/>
      <protection locked="0"/>
    </xf>
    <xf numFmtId="0" fontId="1" fillId="0" borderId="0" xfId="0" applyFont="1" applyFill="1" applyBorder="1" applyAlignment="1">
      <alignment horizontal="left" vertical="center" wrapText="1"/>
    </xf>
    <xf numFmtId="0" fontId="2" fillId="0" borderId="14" xfId="0" applyFont="1" applyBorder="1" applyAlignment="1">
      <alignment horizontal="center" wrapText="1"/>
    </xf>
    <xf numFmtId="0" fontId="14" fillId="0" borderId="15" xfId="0" applyFont="1" applyBorder="1" applyAlignment="1" applyProtection="1">
      <alignment horizontal="center"/>
      <protection locked="0"/>
    </xf>
    <xf numFmtId="0" fontId="14" fillId="0" borderId="17" xfId="0" applyFont="1" applyBorder="1" applyAlignment="1" applyProtection="1">
      <alignment horizontal="center"/>
      <protection locked="0"/>
    </xf>
    <xf numFmtId="0" fontId="2" fillId="0" borderId="37" xfId="0" applyFont="1" applyBorder="1" applyAlignment="1">
      <alignment horizontal="center" vertical="center" wrapText="1"/>
    </xf>
    <xf numFmtId="0" fontId="2" fillId="0" borderId="45" xfId="0" applyFont="1" applyBorder="1" applyAlignment="1" applyProtection="1">
      <alignment horizontal="center" vertical="center"/>
      <protection locked="0"/>
    </xf>
    <xf numFmtId="0" fontId="2" fillId="0" borderId="24" xfId="0" applyFont="1" applyBorder="1" applyAlignment="1" applyProtection="1">
      <alignment horizontal="left"/>
      <protection locked="0"/>
    </xf>
    <xf numFmtId="0" fontId="2" fillId="0" borderId="29" xfId="0" applyFont="1" applyBorder="1" applyAlignment="1" applyProtection="1">
      <alignment horizontal="left"/>
      <protection locked="0"/>
    </xf>
    <xf numFmtId="0" fontId="2" fillId="0" borderId="29" xfId="0" applyFont="1" applyBorder="1" applyAlignment="1" applyProtection="1">
      <alignment horizontal="center"/>
      <protection locked="0"/>
    </xf>
    <xf numFmtId="0" fontId="2" fillId="0" borderId="24" xfId="0" applyFont="1" applyBorder="1" applyAlignment="1" applyProtection="1">
      <alignment horizontal="center"/>
      <protection locked="0"/>
    </xf>
    <xf numFmtId="0" fontId="2" fillId="0" borderId="27" xfId="0" applyFont="1" applyBorder="1" applyAlignment="1" applyProtection="1">
      <alignment horizontal="left"/>
      <protection locked="0"/>
    </xf>
    <xf numFmtId="0" fontId="2" fillId="0" borderId="28" xfId="0" applyFont="1" applyFill="1" applyBorder="1" applyAlignment="1" applyProtection="1">
      <alignment horizontal="left" vertical="center"/>
      <protection locked="0"/>
    </xf>
    <xf numFmtId="0" fontId="2" fillId="0" borderId="26" xfId="0" applyFont="1" applyFill="1" applyBorder="1" applyAlignment="1" applyProtection="1">
      <alignment horizontal="left" vertical="center"/>
      <protection locked="0"/>
    </xf>
    <xf numFmtId="0" fontId="2" fillId="0" borderId="27" xfId="0" applyFont="1" applyFill="1" applyBorder="1" applyAlignment="1" applyProtection="1">
      <alignment horizontal="left" vertical="center"/>
      <protection locked="0"/>
    </xf>
    <xf numFmtId="0" fontId="2" fillId="6" borderId="25" xfId="0" applyFont="1" applyFill="1" applyBorder="1" applyAlignment="1" applyProtection="1">
      <alignment horizontal="left"/>
      <protection locked="0"/>
    </xf>
    <xf numFmtId="0" fontId="2" fillId="6" borderId="5" xfId="0" applyFont="1" applyFill="1" applyBorder="1" applyAlignment="1" applyProtection="1">
      <alignment horizontal="center"/>
      <protection locked="0"/>
    </xf>
    <xf numFmtId="0" fontId="2" fillId="6" borderId="26" xfId="0" applyFont="1" applyFill="1" applyBorder="1" applyAlignment="1" applyProtection="1">
      <alignment horizontal="center"/>
      <protection locked="0"/>
    </xf>
    <xf numFmtId="0" fontId="2" fillId="6" borderId="0" xfId="0" applyFont="1" applyFill="1" applyBorder="1" applyAlignment="1" applyProtection="1">
      <alignment horizontal="center"/>
      <protection locked="0"/>
    </xf>
    <xf numFmtId="0" fontId="2" fillId="6" borderId="21" xfId="0" applyFont="1" applyFill="1" applyBorder="1" applyAlignment="1" applyProtection="1">
      <alignment horizontal="center"/>
      <protection locked="0"/>
    </xf>
    <xf numFmtId="0" fontId="2" fillId="6" borderId="25" xfId="0" applyFont="1" applyFill="1" applyBorder="1" applyAlignment="1" applyProtection="1">
      <alignment horizontal="center"/>
      <protection locked="0"/>
    </xf>
    <xf numFmtId="0" fontId="2" fillId="0" borderId="21" xfId="0" applyFont="1" applyBorder="1" applyAlignment="1" applyProtection="1">
      <alignment horizontal="left"/>
      <protection locked="0"/>
    </xf>
    <xf numFmtId="0" fontId="2" fillId="0" borderId="27" xfId="0" applyFont="1" applyBorder="1" applyAlignment="1" applyProtection="1">
      <alignment horizontal="center"/>
      <protection locked="0"/>
    </xf>
    <xf numFmtId="0" fontId="2" fillId="0" borderId="29" xfId="0" applyFont="1" applyBorder="1" applyAlignment="1" applyProtection="1">
      <protection locked="0"/>
    </xf>
    <xf numFmtId="0" fontId="2" fillId="0" borderId="21" xfId="0" applyFont="1" applyBorder="1" applyAlignment="1" applyProtection="1">
      <alignment horizontal="center"/>
      <protection locked="0"/>
    </xf>
    <xf numFmtId="0" fontId="2" fillId="0" borderId="28" xfId="0" applyFont="1" applyBorder="1" applyAlignment="1" applyProtection="1">
      <alignment horizontal="left" wrapText="1"/>
      <protection locked="0"/>
    </xf>
    <xf numFmtId="0" fontId="2" fillId="0" borderId="0" xfId="0" applyFont="1" applyBorder="1" applyAlignment="1" applyProtection="1">
      <alignment horizontal="center" vertical="center" wrapText="1"/>
      <protection locked="0"/>
    </xf>
    <xf numFmtId="0" fontId="1" fillId="0" borderId="32" xfId="0" applyFont="1" applyBorder="1" applyAlignment="1">
      <alignment horizontal="center" vertical="center" wrapText="1"/>
    </xf>
    <xf numFmtId="0" fontId="2" fillId="0" borderId="6" xfId="0" applyFont="1" applyBorder="1" applyAlignment="1" applyProtection="1">
      <alignment horizontal="center" vertical="center" wrapText="1"/>
      <protection locked="0"/>
    </xf>
    <xf numFmtId="0" fontId="2" fillId="0" borderId="5" xfId="0" applyFont="1" applyBorder="1" applyAlignment="1" applyProtection="1">
      <alignment horizontal="left" wrapText="1"/>
      <protection locked="0"/>
    </xf>
    <xf numFmtId="0" fontId="2" fillId="0" borderId="19" xfId="0" applyFont="1" applyBorder="1" applyAlignment="1" applyProtection="1">
      <alignment horizontal="left"/>
      <protection locked="0"/>
    </xf>
    <xf numFmtId="0" fontId="2" fillId="0" borderId="11" xfId="0" applyFont="1" applyBorder="1" applyAlignment="1" applyProtection="1">
      <alignment horizontal="center"/>
      <protection locked="0"/>
    </xf>
    <xf numFmtId="0" fontId="2" fillId="6" borderId="43" xfId="0" applyFont="1" applyFill="1" applyBorder="1" applyAlignment="1" applyProtection="1">
      <alignment horizontal="left" vertical="center"/>
      <protection locked="0"/>
    </xf>
    <xf numFmtId="0" fontId="2" fillId="6" borderId="24" xfId="0" applyFont="1" applyFill="1" applyBorder="1" applyAlignment="1" applyProtection="1">
      <alignment horizontal="center"/>
      <protection locked="0"/>
    </xf>
    <xf numFmtId="0" fontId="2" fillId="0" borderId="20" xfId="0" applyFont="1" applyBorder="1" applyAlignment="1" applyProtection="1">
      <alignment horizontal="center"/>
      <protection locked="0"/>
    </xf>
    <xf numFmtId="0" fontId="2" fillId="6" borderId="21" xfId="0" applyFont="1" applyFill="1" applyBorder="1" applyAlignment="1" applyProtection="1">
      <alignment vertical="center"/>
      <protection locked="0"/>
    </xf>
    <xf numFmtId="0" fontId="2" fillId="0" borderId="25" xfId="0" applyFont="1" applyBorder="1" applyAlignment="1" applyProtection="1">
      <alignment horizontal="center"/>
      <protection locked="0"/>
    </xf>
    <xf numFmtId="0" fontId="2" fillId="0" borderId="26" xfId="0" applyFont="1" applyBorder="1" applyAlignment="1" applyProtection="1">
      <alignment vertical="center"/>
      <protection locked="0"/>
    </xf>
    <xf numFmtId="0" fontId="2" fillId="6" borderId="23" xfId="0" applyFont="1" applyFill="1" applyBorder="1" applyAlignment="1" applyProtection="1">
      <alignment horizontal="center"/>
      <protection locked="0"/>
    </xf>
    <xf numFmtId="0" fontId="2" fillId="0" borderId="30" xfId="0" applyFont="1" applyBorder="1" applyAlignment="1" applyProtection="1">
      <protection locked="0"/>
    </xf>
    <xf numFmtId="0" fontId="2" fillId="0" borderId="31" xfId="0" applyFont="1" applyBorder="1" applyAlignment="1" applyProtection="1">
      <alignment horizontal="center"/>
      <protection locked="0"/>
    </xf>
    <xf numFmtId="0" fontId="2" fillId="0" borderId="39" xfId="0" applyFont="1" applyBorder="1" applyAlignment="1" applyProtection="1">
      <alignment horizontal="center"/>
      <protection locked="0"/>
    </xf>
    <xf numFmtId="0" fontId="2" fillId="0" borderId="43" xfId="0" applyFont="1" applyBorder="1" applyAlignment="1" applyProtection="1">
      <alignment vertical="center"/>
      <protection locked="0"/>
    </xf>
    <xf numFmtId="0" fontId="2" fillId="0" borderId="44" xfId="0" applyFont="1" applyBorder="1" applyAlignment="1" applyProtection="1">
      <alignment horizontal="center"/>
      <protection locked="0"/>
    </xf>
    <xf numFmtId="0" fontId="12" fillId="0" borderId="28" xfId="0" applyFont="1" applyBorder="1" applyAlignment="1" applyProtection="1">
      <alignment horizontal="center"/>
      <protection locked="0"/>
    </xf>
    <xf numFmtId="0" fontId="12" fillId="0" borderId="44"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2" fillId="0" borderId="2" xfId="0" applyFont="1" applyBorder="1" applyAlignment="1" applyProtection="1">
      <alignment horizontal="left"/>
      <protection locked="0"/>
    </xf>
    <xf numFmtId="0" fontId="2" fillId="0" borderId="3" xfId="0" applyFont="1" applyBorder="1" applyAlignment="1" applyProtection="1">
      <alignment horizontal="center"/>
      <protection locked="0"/>
    </xf>
    <xf numFmtId="0" fontId="2" fillId="0" borderId="26" xfId="0" applyFont="1" applyBorder="1" applyAlignment="1" applyProtection="1">
      <alignment horizontal="left"/>
      <protection locked="0"/>
    </xf>
    <xf numFmtId="0" fontId="2" fillId="0" borderId="31" xfId="0" applyFont="1" applyBorder="1" applyAlignment="1" applyProtection="1">
      <alignment horizontal="left"/>
      <protection locked="0"/>
    </xf>
    <xf numFmtId="0" fontId="12" fillId="0" borderId="0" xfId="0" applyFont="1" applyBorder="1" applyAlignment="1" applyProtection="1">
      <alignment horizontal="left"/>
      <protection locked="0"/>
    </xf>
    <xf numFmtId="0" fontId="12" fillId="0" borderId="21" xfId="0" applyFont="1" applyBorder="1" applyAlignment="1" applyProtection="1">
      <alignment horizontal="center"/>
      <protection locked="0"/>
    </xf>
    <xf numFmtId="0" fontId="12" fillId="0" borderId="27" xfId="0" applyFont="1" applyBorder="1" applyAlignment="1" applyProtection="1">
      <alignment horizontal="center"/>
      <protection locked="0"/>
    </xf>
    <xf numFmtId="0" fontId="12" fillId="6" borderId="28" xfId="0" applyFont="1" applyFill="1" applyBorder="1" applyAlignment="1" applyProtection="1">
      <alignment horizontal="center"/>
      <protection locked="0"/>
    </xf>
    <xf numFmtId="0" fontId="12" fillId="6" borderId="21" xfId="0" applyFont="1" applyFill="1" applyBorder="1" applyAlignment="1" applyProtection="1">
      <alignment horizontal="center"/>
      <protection locked="0"/>
    </xf>
    <xf numFmtId="0" fontId="2" fillId="0" borderId="46" xfId="0" applyFont="1" applyBorder="1" applyAlignment="1" applyProtection="1">
      <alignment horizontal="center"/>
      <protection locked="0"/>
    </xf>
    <xf numFmtId="0" fontId="2" fillId="0" borderId="12" xfId="0" applyFont="1" applyBorder="1" applyAlignment="1" applyProtection="1">
      <alignment vertical="center" shrinkToFit="1"/>
      <protection locked="0"/>
    </xf>
    <xf numFmtId="0" fontId="2" fillId="0" borderId="0" xfId="0" applyFont="1" applyBorder="1" applyAlignment="1" applyProtection="1">
      <alignment horizontal="left" vertical="center"/>
      <protection locked="0"/>
    </xf>
    <xf numFmtId="0" fontId="2" fillId="0" borderId="64" xfId="0" applyFont="1" applyBorder="1" applyAlignment="1">
      <alignment horizontal="center" vertical="center" wrapText="1"/>
    </xf>
    <xf numFmtId="0" fontId="1" fillId="2" borderId="3" xfId="0" applyFont="1" applyFill="1" applyBorder="1" applyAlignment="1">
      <alignment horizontal="center" vertical="center"/>
    </xf>
    <xf numFmtId="0" fontId="2" fillId="0" borderId="2" xfId="0" applyFont="1" applyBorder="1"/>
    <xf numFmtId="0" fontId="2" fillId="0" borderId="3" xfId="0" applyFont="1" applyBorder="1"/>
    <xf numFmtId="0" fontId="2" fillId="0" borderId="0" xfId="0" applyFont="1" applyBorder="1" applyAlignment="1">
      <alignment horizontal="left" vertical="center" wrapText="1"/>
    </xf>
    <xf numFmtId="15" fontId="1" fillId="2" borderId="1" xfId="0" applyNumberFormat="1" applyFont="1" applyFill="1" applyBorder="1" applyAlignment="1" applyProtection="1">
      <alignment horizontal="center" vertical="center"/>
      <protection locked="0"/>
    </xf>
    <xf numFmtId="0" fontId="7" fillId="0" borderId="25"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0" fontId="7" fillId="0" borderId="28" xfId="0" applyFont="1" applyBorder="1" applyAlignment="1" applyProtection="1">
      <alignment horizontal="left" vertical="center"/>
      <protection locked="0"/>
    </xf>
    <xf numFmtId="0" fontId="7" fillId="0" borderId="24" xfId="0" applyFont="1" applyBorder="1" applyAlignment="1" applyProtection="1">
      <alignment horizontal="left"/>
      <protection locked="0"/>
    </xf>
    <xf numFmtId="0" fontId="7" fillId="0" borderId="28" xfId="0" applyFont="1" applyBorder="1" applyAlignment="1" applyProtection="1">
      <alignment horizontal="center" vertical="center"/>
      <protection locked="0"/>
    </xf>
    <xf numFmtId="0" fontId="7" fillId="0" borderId="24" xfId="0" applyFont="1" applyBorder="1" applyAlignment="1" applyProtection="1">
      <alignment horizontal="center"/>
      <protection locked="0"/>
    </xf>
    <xf numFmtId="0" fontId="7" fillId="0" borderId="27" xfId="0" applyFont="1" applyBorder="1" applyAlignment="1" applyProtection="1">
      <alignment horizontal="left"/>
      <protection locked="0"/>
    </xf>
    <xf numFmtId="0" fontId="7" fillId="0" borderId="25" xfId="0" applyFont="1" applyBorder="1" applyAlignment="1" applyProtection="1">
      <alignment horizontal="center"/>
      <protection locked="0"/>
    </xf>
    <xf numFmtId="0" fontId="7" fillId="0" borderId="28" xfId="0" applyFont="1" applyBorder="1" applyAlignment="1" applyProtection="1">
      <alignment horizontal="center"/>
      <protection locked="0"/>
    </xf>
    <xf numFmtId="0" fontId="7" fillId="0" borderId="27" xfId="0" applyFont="1" applyBorder="1" applyAlignment="1" applyProtection="1">
      <alignment horizontal="center"/>
      <protection locked="0"/>
    </xf>
    <xf numFmtId="0" fontId="7" fillId="0" borderId="29" xfId="0" applyFont="1" applyBorder="1" applyAlignment="1" applyProtection="1">
      <alignment horizontal="left"/>
      <protection locked="0"/>
    </xf>
    <xf numFmtId="0" fontId="7" fillId="0" borderId="29" xfId="0" applyFont="1" applyBorder="1" applyAlignment="1" applyProtection="1">
      <alignment horizontal="center"/>
      <protection locked="0"/>
    </xf>
    <xf numFmtId="1" fontId="21" fillId="4" borderId="1" xfId="0" applyNumberFormat="1" applyFont="1" applyFill="1" applyBorder="1" applyAlignment="1">
      <alignment horizontal="center" vertical="center"/>
    </xf>
    <xf numFmtId="1" fontId="21" fillId="2" borderId="59" xfId="0" applyNumberFormat="1" applyFont="1" applyFill="1" applyBorder="1" applyAlignment="1" applyProtection="1">
      <alignment horizontal="center" vertical="center"/>
      <protection locked="0"/>
    </xf>
    <xf numFmtId="0" fontId="7" fillId="0" borderId="2" xfId="0" applyFont="1" applyBorder="1" applyProtection="1">
      <protection locked="0"/>
    </xf>
    <xf numFmtId="0" fontId="4" fillId="0" borderId="20" xfId="0" applyFont="1" applyBorder="1" applyAlignment="1">
      <alignment vertical="center"/>
    </xf>
    <xf numFmtId="1" fontId="21" fillId="2" borderId="71" xfId="0" applyNumberFormat="1" applyFont="1" applyFill="1" applyBorder="1" applyAlignment="1" applyProtection="1">
      <alignment horizontal="center" vertical="center"/>
      <protection locked="0"/>
    </xf>
    <xf numFmtId="0" fontId="4" fillId="0" borderId="19" xfId="0" applyFont="1" applyBorder="1" applyAlignment="1">
      <alignment vertical="center"/>
    </xf>
    <xf numFmtId="0" fontId="7" fillId="0" borderId="25" xfId="0" applyFont="1" applyBorder="1" applyAlignment="1" applyProtection="1">
      <alignment horizontal="left"/>
      <protection locked="0"/>
    </xf>
    <xf numFmtId="0" fontId="4" fillId="0" borderId="28" xfId="0" applyFont="1" applyBorder="1" applyAlignment="1">
      <alignment vertical="center"/>
    </xf>
    <xf numFmtId="0" fontId="7" fillId="0" borderId="26" xfId="0" applyFont="1" applyBorder="1" applyAlignment="1" applyProtection="1">
      <alignment horizontal="left"/>
      <protection locked="0"/>
    </xf>
    <xf numFmtId="0" fontId="7" fillId="0" borderId="26" xfId="0" applyFont="1" applyBorder="1" applyAlignment="1" applyProtection="1">
      <alignment horizontal="center"/>
      <protection locked="0"/>
    </xf>
    <xf numFmtId="0" fontId="4" fillId="0" borderId="29" xfId="0" applyFont="1" applyBorder="1" applyAlignment="1">
      <alignment vertical="center"/>
    </xf>
    <xf numFmtId="0" fontId="4" fillId="0" borderId="21" xfId="0" applyFont="1" applyBorder="1" applyAlignment="1">
      <alignment vertical="center"/>
    </xf>
    <xf numFmtId="0" fontId="7" fillId="0" borderId="28" xfId="0" applyFont="1" applyBorder="1" applyAlignment="1" applyProtection="1">
      <alignment horizontal="left"/>
      <protection locked="0"/>
    </xf>
    <xf numFmtId="0" fontId="4" fillId="0" borderId="24" xfId="0" applyFont="1" applyBorder="1" applyAlignment="1">
      <alignment vertical="center"/>
    </xf>
    <xf numFmtId="0" fontId="7" fillId="0" borderId="25" xfId="0" applyFont="1" applyBorder="1" applyAlignment="1" applyProtection="1">
      <alignment horizontal="left" vertical="center"/>
      <protection locked="0"/>
    </xf>
    <xf numFmtId="0" fontId="7" fillId="0" borderId="24" xfId="0" applyFont="1" applyBorder="1" applyAlignment="1" applyProtection="1">
      <alignment horizontal="left" vertical="center"/>
      <protection locked="0"/>
    </xf>
    <xf numFmtId="0" fontId="7" fillId="0" borderId="24" xfId="0" applyFont="1" applyBorder="1" applyAlignment="1" applyProtection="1">
      <alignment horizontal="center" vertical="center"/>
      <protection locked="0"/>
    </xf>
    <xf numFmtId="1" fontId="21" fillId="4" borderId="48" xfId="0" applyNumberFormat="1" applyFont="1" applyFill="1" applyBorder="1" applyAlignment="1">
      <alignment horizontal="center"/>
    </xf>
    <xf numFmtId="1" fontId="21" fillId="2" borderId="3" xfId="0" applyNumberFormat="1" applyFont="1" applyFill="1" applyBorder="1" applyAlignment="1">
      <alignment horizontal="center" vertical="center"/>
    </xf>
    <xf numFmtId="0" fontId="1" fillId="0" borderId="20" xfId="0" applyFont="1" applyBorder="1" applyAlignment="1">
      <alignment horizontal="left" vertical="center"/>
    </xf>
    <xf numFmtId="0" fontId="1" fillId="0" borderId="0" xfId="0" applyFont="1" applyAlignment="1">
      <alignment horizontal="left" vertical="center"/>
    </xf>
    <xf numFmtId="0" fontId="2" fillId="0" borderId="0" xfId="0" applyFont="1" applyAlignment="1">
      <alignment horizontal="left" vertical="center"/>
    </xf>
    <xf numFmtId="0" fontId="1" fillId="0" borderId="2" xfId="0" applyFont="1" applyBorder="1" applyAlignment="1">
      <alignment horizontal="left" vertical="center" wrapText="1"/>
    </xf>
    <xf numFmtId="0" fontId="14" fillId="0" borderId="0" xfId="0" applyFont="1" applyAlignment="1">
      <alignment horizontal="left"/>
    </xf>
    <xf numFmtId="0" fontId="7" fillId="6" borderId="28" xfId="0" applyFont="1" applyFill="1" applyBorder="1" applyAlignment="1" applyProtection="1">
      <alignment horizontal="center" vertical="center"/>
      <protection locked="0"/>
    </xf>
    <xf numFmtId="0" fontId="2" fillId="6" borderId="21" xfId="0" applyFont="1" applyFill="1" applyBorder="1" applyAlignment="1">
      <alignment vertical="center"/>
    </xf>
    <xf numFmtId="0" fontId="2" fillId="6" borderId="28" xfId="0" applyFont="1" applyFill="1" applyBorder="1" applyAlignment="1">
      <alignment vertical="center"/>
    </xf>
    <xf numFmtId="0" fontId="7" fillId="6" borderId="34" xfId="0" applyFont="1" applyFill="1" applyBorder="1" applyAlignment="1" applyProtection="1">
      <alignment horizontal="center" vertical="center"/>
      <protection locked="0"/>
    </xf>
    <xf numFmtId="0" fontId="7" fillId="6" borderId="26" xfId="0" applyFont="1" applyFill="1" applyBorder="1" applyAlignment="1" applyProtection="1">
      <alignment horizontal="center" vertical="center"/>
      <protection locked="0"/>
    </xf>
    <xf numFmtId="0" fontId="6" fillId="0" borderId="21" xfId="0" applyFont="1" applyBorder="1" applyAlignment="1">
      <alignment vertical="center" wrapText="1"/>
    </xf>
    <xf numFmtId="0" fontId="6" fillId="0" borderId="25" xfId="0" applyFont="1" applyBorder="1" applyAlignment="1">
      <alignment vertical="center" wrapText="1"/>
    </xf>
    <xf numFmtId="0" fontId="6" fillId="0" borderId="30" xfId="0" applyFont="1" applyBorder="1" applyAlignment="1">
      <alignment vertical="center" wrapText="1"/>
    </xf>
    <xf numFmtId="0" fontId="2" fillId="0" borderId="21"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6" borderId="27" xfId="0" applyFont="1" applyFill="1" applyBorder="1" applyAlignment="1" applyProtection="1">
      <alignment horizontal="center" vertical="center"/>
      <protection locked="0"/>
    </xf>
    <xf numFmtId="0" fontId="2" fillId="6" borderId="26" xfId="0" applyFont="1" applyFill="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6" borderId="27" xfId="0" applyFont="1" applyFill="1" applyBorder="1" applyAlignment="1" applyProtection="1">
      <alignment horizontal="center" vertical="center"/>
      <protection locked="0"/>
    </xf>
    <xf numFmtId="0" fontId="2" fillId="6" borderId="26" xfId="0" applyFont="1" applyFill="1" applyBorder="1" applyAlignment="1" applyProtection="1">
      <alignment horizontal="center" vertical="center"/>
      <protection locked="0"/>
    </xf>
    <xf numFmtId="0" fontId="10" fillId="0" borderId="5" xfId="0" applyFont="1" applyFill="1" applyBorder="1" applyAlignment="1" applyProtection="1">
      <alignment horizontal="left" wrapText="1"/>
      <protection locked="0"/>
    </xf>
    <xf numFmtId="0" fontId="2" fillId="6" borderId="52" xfId="0" applyFont="1" applyFill="1" applyBorder="1" applyAlignment="1" applyProtection="1">
      <alignment horizontal="center" vertical="center"/>
      <protection locked="0"/>
    </xf>
    <xf numFmtId="0" fontId="2" fillId="0" borderId="20" xfId="0" applyFont="1" applyBorder="1" applyAlignment="1" applyProtection="1">
      <alignment vertical="center" shrinkToFit="1"/>
      <protection locked="0"/>
    </xf>
    <xf numFmtId="0" fontId="2" fillId="0" borderId="20" xfId="0" applyFont="1" applyBorder="1" applyAlignment="1" applyProtection="1">
      <alignment horizontal="left" vertical="center"/>
      <protection locked="0"/>
    </xf>
    <xf numFmtId="16" fontId="2" fillId="0" borderId="28" xfId="0" applyNumberFormat="1" applyFont="1" applyBorder="1" applyAlignment="1" applyProtection="1">
      <alignment horizontal="center"/>
      <protection locked="0"/>
    </xf>
    <xf numFmtId="17" fontId="2" fillId="0" borderId="25" xfId="0" applyNumberFormat="1" applyFont="1" applyBorder="1" applyAlignment="1" applyProtection="1">
      <alignment horizontal="center"/>
      <protection locked="0"/>
    </xf>
    <xf numFmtId="0" fontId="2" fillId="7" borderId="0" xfId="0" applyFont="1" applyFill="1" applyProtection="1">
      <protection locked="0"/>
    </xf>
    <xf numFmtId="2" fontId="2" fillId="0" borderId="28" xfId="0" applyNumberFormat="1" applyFont="1" applyBorder="1" applyAlignment="1" applyProtection="1">
      <alignment horizontal="center" vertical="center"/>
      <protection locked="0"/>
    </xf>
    <xf numFmtId="2" fontId="2" fillId="6" borderId="28" xfId="0" applyNumberFormat="1" applyFont="1" applyFill="1" applyBorder="1" applyAlignment="1" applyProtection="1">
      <alignment horizontal="center" vertical="center"/>
      <protection locked="0"/>
    </xf>
    <xf numFmtId="0" fontId="7" fillId="0" borderId="0" xfId="0" applyFont="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0" borderId="21"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6" borderId="27" xfId="0" applyFont="1" applyFill="1" applyBorder="1" applyAlignment="1" applyProtection="1">
      <alignment horizontal="center" vertical="center"/>
      <protection locked="0"/>
    </xf>
    <xf numFmtId="0" fontId="2" fillId="6" borderId="26" xfId="0" applyFont="1" applyFill="1" applyBorder="1" applyAlignment="1" applyProtection="1">
      <alignment horizontal="center" vertical="center"/>
      <protection locked="0"/>
    </xf>
    <xf numFmtId="0" fontId="2" fillId="0" borderId="22" xfId="0" applyFont="1" applyBorder="1" applyAlignment="1">
      <alignment vertical="center"/>
    </xf>
    <xf numFmtId="1" fontId="1" fillId="2" borderId="0" xfId="0" applyNumberFormat="1" applyFont="1" applyFill="1" applyBorder="1" applyAlignment="1" applyProtection="1">
      <alignment horizontal="center" vertical="center"/>
      <protection locked="0"/>
    </xf>
    <xf numFmtId="1" fontId="1" fillId="2" borderId="11" xfId="0" applyNumberFormat="1" applyFont="1" applyFill="1" applyBorder="1" applyAlignment="1" applyProtection="1">
      <alignment horizontal="center" vertical="center"/>
      <protection locked="0"/>
    </xf>
    <xf numFmtId="0" fontId="7" fillId="6" borderId="24" xfId="0" applyFont="1" applyFill="1" applyBorder="1" applyAlignment="1" applyProtection="1">
      <alignment horizontal="center" vertical="center"/>
      <protection locked="0"/>
    </xf>
    <xf numFmtId="1" fontId="13" fillId="5" borderId="12" xfId="0" applyNumberFormat="1" applyFont="1" applyFill="1" applyBorder="1" applyAlignment="1">
      <alignment horizontal="center" vertical="center"/>
    </xf>
    <xf numFmtId="1" fontId="13" fillId="5" borderId="6" xfId="0" applyNumberFormat="1" applyFont="1" applyFill="1" applyBorder="1" applyAlignment="1">
      <alignment horizontal="center" vertical="center"/>
    </xf>
    <xf numFmtId="1" fontId="13" fillId="5" borderId="23" xfId="0" applyNumberFormat="1" applyFont="1" applyFill="1" applyBorder="1" applyAlignment="1">
      <alignment horizontal="center" vertical="center"/>
    </xf>
    <xf numFmtId="1" fontId="21" fillId="2" borderId="0" xfId="0" applyNumberFormat="1" applyFont="1" applyFill="1" applyBorder="1" applyAlignment="1" applyProtection="1">
      <alignment horizontal="center" vertical="center"/>
      <protection locked="0"/>
    </xf>
    <xf numFmtId="1" fontId="21" fillId="2" borderId="32" xfId="0" applyNumberFormat="1" applyFont="1" applyFill="1" applyBorder="1" applyAlignment="1" applyProtection="1">
      <alignment horizontal="center" vertical="center"/>
      <protection locked="0"/>
    </xf>
    <xf numFmtId="0" fontId="12" fillId="0" borderId="27" xfId="0" applyFont="1" applyBorder="1" applyAlignment="1" applyProtection="1">
      <alignment horizontal="center" vertical="center"/>
      <protection locked="0"/>
    </xf>
    <xf numFmtId="0" fontId="2" fillId="0" borderId="0" xfId="1" applyFont="1"/>
    <xf numFmtId="0" fontId="2" fillId="0" borderId="0" xfId="1" applyFont="1" applyBorder="1"/>
    <xf numFmtId="0" fontId="2" fillId="0" borderId="0" xfId="1" applyFont="1" applyAlignment="1">
      <alignment vertical="center"/>
    </xf>
    <xf numFmtId="0" fontId="2" fillId="0" borderId="0" xfId="1" applyFont="1" applyBorder="1" applyAlignment="1">
      <alignment vertical="center"/>
    </xf>
    <xf numFmtId="0" fontId="13" fillId="0" borderId="0" xfId="1"/>
    <xf numFmtId="0" fontId="13" fillId="0" borderId="0" xfId="1" applyBorder="1"/>
    <xf numFmtId="0" fontId="2" fillId="0" borderId="30" xfId="0" applyFont="1" applyBorder="1" applyAlignment="1" applyProtection="1">
      <alignment horizontal="left" vertical="center"/>
      <protection locked="0"/>
    </xf>
    <xf numFmtId="0" fontId="2" fillId="0" borderId="33" xfId="0" applyFont="1" applyBorder="1" applyAlignment="1" applyProtection="1">
      <alignment horizontal="left" vertical="center"/>
      <protection locked="0"/>
    </xf>
    <xf numFmtId="0" fontId="2" fillId="0" borderId="22" xfId="0" applyFont="1" applyBorder="1" applyAlignment="1">
      <alignment vertical="center"/>
    </xf>
    <xf numFmtId="0" fontId="2" fillId="0" borderId="21"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0" xfId="0" applyFont="1" applyAlignment="1" applyProtection="1">
      <alignment horizontal="center"/>
      <protection locked="0"/>
    </xf>
    <xf numFmtId="0" fontId="2" fillId="0" borderId="22" xfId="0" applyFont="1" applyBorder="1" applyAlignment="1" applyProtection="1">
      <alignment horizontal="left" vertical="center"/>
      <protection locked="0"/>
    </xf>
    <xf numFmtId="0" fontId="2" fillId="0" borderId="1" xfId="0" applyFont="1" applyFill="1" applyBorder="1" applyAlignment="1" applyProtection="1">
      <alignment horizontal="center" vertical="center"/>
      <protection locked="0"/>
    </xf>
    <xf numFmtId="0" fontId="2" fillId="6" borderId="26" xfId="0" applyFont="1" applyFill="1" applyBorder="1" applyAlignment="1" applyProtection="1">
      <alignment horizontal="center" vertical="center"/>
      <protection locked="0"/>
    </xf>
    <xf numFmtId="1" fontId="1" fillId="2" borderId="0" xfId="0" applyNumberFormat="1" applyFont="1" applyFill="1" applyBorder="1" applyAlignment="1" applyProtection="1">
      <alignment horizontal="center" vertical="center"/>
      <protection locked="0"/>
    </xf>
    <xf numFmtId="1" fontId="1" fillId="2" borderId="11" xfId="0" applyNumberFormat="1" applyFont="1" applyFill="1" applyBorder="1" applyAlignment="1" applyProtection="1">
      <alignment horizontal="center" vertical="center"/>
      <protection locked="0"/>
    </xf>
    <xf numFmtId="0" fontId="2" fillId="0" borderId="20" xfId="0" applyFont="1" applyBorder="1" applyAlignment="1" applyProtection="1">
      <alignment horizontal="center" vertical="center" shrinkToFit="1"/>
      <protection locked="0"/>
    </xf>
    <xf numFmtId="0" fontId="14" fillId="0" borderId="0" xfId="0" applyFont="1" applyFill="1" applyBorder="1" applyAlignment="1" applyProtection="1">
      <alignment horizontal="center" vertical="center"/>
      <protection locked="0"/>
    </xf>
    <xf numFmtId="0" fontId="3" fillId="0" borderId="0" xfId="0" applyFont="1" applyFill="1" applyBorder="1" applyAlignment="1">
      <alignment horizontal="center" vertical="center"/>
    </xf>
    <xf numFmtId="0" fontId="2" fillId="0" borderId="24" xfId="0" applyFont="1" applyBorder="1" applyAlignment="1" applyProtection="1">
      <alignment horizontal="center" vertical="center"/>
      <protection locked="0"/>
    </xf>
    <xf numFmtId="0" fontId="2" fillId="6" borderId="26" xfId="0" applyFont="1" applyFill="1" applyBorder="1" applyAlignment="1" applyProtection="1">
      <alignment horizontal="center" vertical="center"/>
      <protection locked="0"/>
    </xf>
    <xf numFmtId="0" fontId="2" fillId="0" borderId="43"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6" borderId="20" xfId="0" applyFont="1" applyFill="1" applyBorder="1" applyAlignment="1" applyProtection="1">
      <alignment horizontal="center" vertical="center"/>
      <protection locked="0"/>
    </xf>
    <xf numFmtId="0" fontId="2" fillId="6" borderId="55" xfId="0" applyFont="1" applyFill="1" applyBorder="1" applyAlignment="1" applyProtection="1">
      <alignment horizontal="center"/>
      <protection locked="0"/>
    </xf>
    <xf numFmtId="0" fontId="2" fillId="0" borderId="23" xfId="0" applyFont="1" applyBorder="1"/>
    <xf numFmtId="1" fontId="1" fillId="2" borderId="49" xfId="0" applyNumberFormat="1" applyFont="1" applyFill="1" applyBorder="1" applyAlignment="1" applyProtection="1">
      <alignment horizontal="center" vertical="center"/>
      <protection locked="0"/>
    </xf>
    <xf numFmtId="0" fontId="2" fillId="6" borderId="27" xfId="0" applyFont="1" applyFill="1" applyBorder="1" applyAlignment="1" applyProtection="1">
      <alignment horizontal="center" vertical="center"/>
      <protection locked="0"/>
    </xf>
    <xf numFmtId="0" fontId="2" fillId="6" borderId="21" xfId="0" applyFont="1" applyFill="1" applyBorder="1" applyAlignment="1" applyProtection="1">
      <alignment horizontal="center" vertical="center"/>
      <protection locked="0"/>
    </xf>
    <xf numFmtId="0" fontId="2" fillId="6" borderId="26" xfId="0" applyFont="1" applyFill="1" applyBorder="1" applyAlignment="1" applyProtection="1">
      <alignment horizontal="center" vertical="center"/>
      <protection locked="0"/>
    </xf>
    <xf numFmtId="0" fontId="2" fillId="6" borderId="26" xfId="0" applyFont="1" applyFill="1" applyBorder="1" applyAlignment="1" applyProtection="1">
      <alignment horizontal="left" vertical="center"/>
      <protection locked="0"/>
    </xf>
    <xf numFmtId="0" fontId="2" fillId="0" borderId="21"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6" borderId="27" xfId="0" applyFont="1" applyFill="1" applyBorder="1" applyAlignment="1" applyProtection="1">
      <alignment horizontal="center" vertical="center"/>
      <protection locked="0"/>
    </xf>
    <xf numFmtId="0" fontId="2" fillId="6" borderId="26" xfId="0" applyFont="1" applyFill="1" applyBorder="1" applyAlignment="1" applyProtection="1">
      <alignment horizontal="center" vertical="center"/>
      <protection locked="0"/>
    </xf>
    <xf numFmtId="0" fontId="2" fillId="0" borderId="33" xfId="0" applyFont="1" applyBorder="1" applyAlignment="1" applyProtection="1">
      <alignment horizontal="left" vertical="center"/>
      <protection locked="0"/>
    </xf>
    <xf numFmtId="0" fontId="2" fillId="6" borderId="27" xfId="0" applyFont="1" applyFill="1" applyBorder="1" applyAlignment="1" applyProtection="1">
      <alignment horizontal="left"/>
      <protection locked="0"/>
    </xf>
    <xf numFmtId="0" fontId="2" fillId="6" borderId="45" xfId="0" applyFont="1" applyFill="1" applyBorder="1" applyAlignment="1" applyProtection="1">
      <alignment horizontal="center" vertical="center"/>
      <protection locked="0"/>
    </xf>
    <xf numFmtId="0" fontId="2" fillId="6" borderId="26" xfId="0" applyFont="1" applyFill="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6" borderId="27" xfId="0" applyFont="1" applyFill="1" applyBorder="1" applyAlignment="1" applyProtection="1">
      <alignment horizontal="center" vertical="center"/>
      <protection locked="0"/>
    </xf>
    <xf numFmtId="0" fontId="2" fillId="6" borderId="26" xfId="0" applyFont="1" applyFill="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10" fillId="0" borderId="26" xfId="0" applyFont="1" applyBorder="1" applyAlignment="1" applyProtection="1">
      <alignment horizontal="center" vertical="center"/>
      <protection locked="0"/>
    </xf>
    <xf numFmtId="0" fontId="10" fillId="0" borderId="27" xfId="0" applyFont="1" applyBorder="1" applyAlignment="1" applyProtection="1">
      <alignment horizontal="left" vertical="center"/>
      <protection locked="0"/>
    </xf>
    <xf numFmtId="0" fontId="10" fillId="0" borderId="0" xfId="0" applyFont="1" applyBorder="1" applyAlignment="1" applyProtection="1">
      <alignment horizontal="center" vertical="center"/>
      <protection locked="0"/>
    </xf>
    <xf numFmtId="0" fontId="10" fillId="0" borderId="28" xfId="0" applyFont="1" applyBorder="1" applyAlignment="1" applyProtection="1">
      <alignment horizontal="center" vertical="center"/>
      <protection locked="0"/>
    </xf>
    <xf numFmtId="0" fontId="10" fillId="0" borderId="28" xfId="0" applyFont="1" applyBorder="1" applyAlignment="1" applyProtection="1">
      <alignment horizontal="left" vertical="center"/>
      <protection locked="0"/>
    </xf>
    <xf numFmtId="0" fontId="10" fillId="6" borderId="26" xfId="0" applyFont="1" applyFill="1" applyBorder="1" applyAlignment="1" applyProtection="1">
      <alignment horizontal="center" vertical="center"/>
      <protection locked="0"/>
    </xf>
    <xf numFmtId="0" fontId="10" fillId="6" borderId="21" xfId="0" applyFont="1" applyFill="1" applyBorder="1" applyAlignment="1">
      <alignment vertical="center"/>
    </xf>
    <xf numFmtId="0" fontId="10" fillId="6" borderId="28" xfId="0" applyFont="1" applyFill="1" applyBorder="1" applyAlignment="1">
      <alignment vertical="center"/>
    </xf>
    <xf numFmtId="0" fontId="10" fillId="6" borderId="0" xfId="0" applyFont="1" applyFill="1" applyAlignment="1">
      <alignment vertical="center"/>
    </xf>
    <xf numFmtId="0" fontId="10" fillId="6" borderId="43" xfId="0" applyFont="1" applyFill="1" applyBorder="1" applyAlignment="1" applyProtection="1">
      <alignment horizontal="center" vertical="center"/>
      <protection locked="0"/>
    </xf>
    <xf numFmtId="0" fontId="10" fillId="6" borderId="41" xfId="0" applyFont="1" applyFill="1" applyBorder="1" applyAlignment="1" applyProtection="1">
      <alignment horizontal="center" vertical="center"/>
      <protection locked="0"/>
    </xf>
    <xf numFmtId="0" fontId="10" fillId="0" borderId="28" xfId="0" applyFont="1" applyFill="1" applyBorder="1" applyAlignment="1" applyProtection="1">
      <alignment horizontal="left" vertical="center"/>
      <protection locked="0"/>
    </xf>
    <xf numFmtId="0" fontId="10" fillId="0" borderId="27" xfId="0" applyFont="1" applyBorder="1" applyAlignment="1" applyProtection="1">
      <alignment horizontal="center" vertical="center"/>
      <protection locked="0"/>
    </xf>
    <xf numFmtId="0" fontId="10" fillId="0" borderId="26" xfId="0" applyFont="1" applyBorder="1" applyAlignment="1" applyProtection="1">
      <alignment horizontal="left" vertical="center"/>
      <protection locked="0"/>
    </xf>
    <xf numFmtId="0" fontId="10" fillId="0" borderId="38"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2" fillId="0" borderId="55"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0" borderId="21" xfId="0" applyFont="1" applyBorder="1" applyAlignment="1" applyProtection="1">
      <alignment vertical="center"/>
      <protection locked="0"/>
    </xf>
    <xf numFmtId="0" fontId="8" fillId="0" borderId="0" xfId="0" applyFont="1" applyBorder="1" applyAlignment="1" applyProtection="1">
      <alignment horizontal="left" vertical="center"/>
      <protection locked="0"/>
    </xf>
    <xf numFmtId="0" fontId="8" fillId="0" borderId="55"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6" borderId="27" xfId="0" applyFont="1" applyFill="1" applyBorder="1" applyAlignment="1" applyProtection="1">
      <alignment horizontal="center" vertical="center"/>
      <protection locked="0"/>
    </xf>
    <xf numFmtId="0" fontId="8" fillId="0" borderId="52" xfId="0" applyFont="1" applyBorder="1" applyAlignment="1" applyProtection="1">
      <alignment horizontal="left" vertical="center"/>
      <protection locked="0"/>
    </xf>
    <xf numFmtId="0" fontId="8" fillId="0" borderId="46" xfId="0" applyFont="1" applyBorder="1" applyAlignment="1" applyProtection="1">
      <alignment horizontal="left" vertical="center"/>
      <protection locked="0"/>
    </xf>
    <xf numFmtId="0" fontId="8" fillId="0" borderId="46" xfId="0" applyFont="1" applyBorder="1" applyAlignment="1" applyProtection="1">
      <alignment horizontal="center" vertical="center"/>
      <protection locked="0"/>
    </xf>
    <xf numFmtId="0" fontId="8" fillId="0" borderId="26" xfId="0" applyFont="1" applyBorder="1" applyAlignment="1" applyProtection="1">
      <alignment horizontal="center" vertical="center"/>
      <protection locked="0"/>
    </xf>
    <xf numFmtId="0" fontId="10" fillId="0" borderId="43" xfId="0" applyFont="1" applyBorder="1" applyAlignment="1" applyProtection="1">
      <alignment horizontal="center" vertical="center"/>
      <protection locked="0"/>
    </xf>
    <xf numFmtId="0" fontId="10" fillId="0" borderId="26" xfId="0" applyFont="1" applyBorder="1" applyAlignment="1" applyProtection="1">
      <alignment vertical="center"/>
      <protection locked="0"/>
    </xf>
    <xf numFmtId="0" fontId="2" fillId="6" borderId="44" xfId="0" applyFont="1" applyFill="1" applyBorder="1" applyAlignment="1">
      <alignment vertical="center"/>
    </xf>
    <xf numFmtId="0" fontId="12" fillId="0" borderId="0" xfId="0" applyFont="1" applyBorder="1" applyAlignment="1" applyProtection="1">
      <alignment horizontal="left" vertical="center"/>
      <protection locked="0"/>
    </xf>
    <xf numFmtId="0" fontId="2" fillId="6" borderId="44" xfId="0" applyFont="1" applyFill="1" applyBorder="1" applyAlignment="1" applyProtection="1">
      <alignment vertical="center"/>
      <protection locked="0"/>
    </xf>
    <xf numFmtId="0" fontId="10" fillId="0" borderId="29" xfId="0" applyFont="1" applyBorder="1" applyAlignment="1" applyProtection="1">
      <alignment horizontal="center" vertical="center"/>
      <protection locked="0"/>
    </xf>
    <xf numFmtId="0" fontId="10" fillId="0" borderId="26" xfId="0" applyFont="1" applyBorder="1" applyAlignment="1" applyProtection="1">
      <alignment horizontal="center" vertical="center"/>
      <protection locked="0"/>
    </xf>
    <xf numFmtId="0" fontId="2" fillId="0" borderId="44"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6" borderId="26" xfId="0" applyFont="1" applyFill="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0" borderId="52" xfId="0" applyFont="1" applyBorder="1" applyAlignment="1" applyProtection="1">
      <alignment horizontal="center" vertical="center"/>
      <protection locked="0"/>
    </xf>
    <xf numFmtId="0" fontId="2" fillId="6" borderId="43" xfId="0" applyFont="1" applyFill="1" applyBorder="1" applyAlignment="1" applyProtection="1">
      <alignment horizontal="center"/>
      <protection locked="0"/>
    </xf>
    <xf numFmtId="0" fontId="2" fillId="6" borderId="22" xfId="0" applyFont="1" applyFill="1" applyBorder="1" applyAlignment="1" applyProtection="1">
      <alignment horizontal="center"/>
      <protection locked="0"/>
    </xf>
    <xf numFmtId="0" fontId="2" fillId="0" borderId="28" xfId="0" applyFont="1" applyBorder="1" applyAlignment="1"/>
    <xf numFmtId="0" fontId="2" fillId="0" borderId="24" xfId="0" applyFont="1" applyBorder="1" applyAlignment="1"/>
    <xf numFmtId="0" fontId="2" fillId="0" borderId="25" xfId="0" applyFont="1" applyBorder="1" applyAlignment="1" applyProtection="1">
      <protection locked="0"/>
    </xf>
    <xf numFmtId="0" fontId="10" fillId="0" borderId="21" xfId="0" applyFont="1" applyBorder="1" applyAlignment="1" applyProtection="1">
      <alignment horizontal="center" vertical="center"/>
      <protection locked="0"/>
    </xf>
    <xf numFmtId="0" fontId="10" fillId="6" borderId="42" xfId="0" applyFont="1" applyFill="1" applyBorder="1" applyAlignment="1">
      <alignment vertical="center"/>
    </xf>
    <xf numFmtId="0" fontId="2" fillId="0" borderId="33" xfId="0" applyFont="1" applyBorder="1" applyAlignment="1">
      <alignment vertical="center"/>
    </xf>
    <xf numFmtId="0" fontId="2" fillId="6" borderId="41" xfId="0" applyFont="1" applyFill="1" applyBorder="1" applyAlignment="1" applyProtection="1">
      <alignment horizontal="center" vertical="center"/>
      <protection locked="0"/>
    </xf>
    <xf numFmtId="0" fontId="1" fillId="0" borderId="39" xfId="0" applyFont="1" applyBorder="1" applyAlignment="1">
      <alignment vertical="center" wrapText="1"/>
    </xf>
    <xf numFmtId="0" fontId="10" fillId="6" borderId="34" xfId="0" applyFont="1" applyFill="1" applyBorder="1" applyAlignment="1" applyProtection="1">
      <alignment horizontal="center"/>
      <protection locked="0"/>
    </xf>
    <xf numFmtId="0" fontId="8" fillId="0" borderId="28" xfId="0" applyFont="1" applyBorder="1" applyAlignment="1" applyProtection="1">
      <alignment horizontal="center" vertical="center"/>
      <protection locked="0"/>
    </xf>
    <xf numFmtId="0" fontId="8" fillId="0" borderId="27" xfId="0" applyFont="1" applyBorder="1" applyAlignment="1" applyProtection="1">
      <alignment horizontal="left" vertical="center"/>
      <protection locked="0"/>
    </xf>
    <xf numFmtId="0" fontId="8" fillId="0" borderId="0" xfId="0" applyFont="1" applyBorder="1" applyAlignment="1" applyProtection="1">
      <alignment horizontal="center" vertical="center"/>
      <protection locked="0"/>
    </xf>
    <xf numFmtId="0" fontId="8" fillId="0" borderId="27" xfId="0" applyFont="1" applyBorder="1" applyAlignment="1" applyProtection="1">
      <alignment horizontal="center" vertical="center"/>
      <protection locked="0"/>
    </xf>
    <xf numFmtId="0" fontId="8" fillId="0" borderId="34" xfId="0" applyFont="1" applyBorder="1" applyAlignment="1" applyProtection="1">
      <alignment horizontal="center" vertical="center"/>
      <protection locked="0"/>
    </xf>
    <xf numFmtId="0" fontId="8" fillId="0" borderId="33" xfId="0" applyFont="1" applyBorder="1" applyAlignment="1" applyProtection="1">
      <alignment horizontal="center" vertical="center"/>
      <protection locked="0"/>
    </xf>
    <xf numFmtId="0" fontId="8" fillId="0" borderId="55" xfId="0" applyFont="1" applyBorder="1" applyAlignment="1" applyProtection="1">
      <alignment horizontal="left" vertical="center"/>
      <protection locked="0"/>
    </xf>
    <xf numFmtId="0" fontId="8" fillId="6" borderId="29" xfId="0" applyFont="1" applyFill="1" applyBorder="1" applyAlignment="1" applyProtection="1">
      <alignment horizontal="center" vertical="center"/>
      <protection locked="0"/>
    </xf>
    <xf numFmtId="0" fontId="10" fillId="0" borderId="26"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6" borderId="26" xfId="0" applyFont="1" applyFill="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10" fillId="0" borderId="21" xfId="0" applyFont="1" applyBorder="1" applyAlignment="1" applyProtection="1">
      <alignment horizontal="center" vertical="center"/>
      <protection locked="0"/>
    </xf>
    <xf numFmtId="0" fontId="2" fillId="6" borderId="27" xfId="0" applyFont="1" applyFill="1" applyBorder="1" applyAlignment="1" applyProtection="1">
      <alignment horizontal="center" vertical="center"/>
      <protection locked="0"/>
    </xf>
    <xf numFmtId="0" fontId="2" fillId="6" borderId="21" xfId="0" applyFont="1" applyFill="1" applyBorder="1" applyAlignment="1" applyProtection="1">
      <alignment horizontal="center" vertical="center"/>
      <protection locked="0"/>
    </xf>
    <xf numFmtId="0" fontId="2" fillId="6" borderId="26" xfId="0" applyFont="1" applyFill="1" applyBorder="1" applyAlignment="1" applyProtection="1">
      <alignment horizontal="center" vertical="center"/>
      <protection locked="0"/>
    </xf>
    <xf numFmtId="0" fontId="10" fillId="0" borderId="27"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protection locked="0"/>
    </xf>
    <xf numFmtId="0" fontId="2" fillId="0" borderId="26" xfId="0" applyFont="1" applyBorder="1" applyAlignment="1" applyProtection="1">
      <alignment vertical="center"/>
      <protection locked="0"/>
    </xf>
    <xf numFmtId="0" fontId="10" fillId="0" borderId="28" xfId="0" applyFont="1" applyBorder="1" applyAlignment="1">
      <alignment vertical="center"/>
    </xf>
    <xf numFmtId="0" fontId="2" fillId="0" borderId="33"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6" borderId="26" xfId="0" applyFont="1" applyFill="1" applyBorder="1" applyAlignment="1" applyProtection="1">
      <alignment horizontal="center" vertical="center"/>
      <protection locked="0"/>
    </xf>
    <xf numFmtId="0" fontId="12" fillId="6" borderId="26" xfId="0" applyFont="1" applyFill="1" applyBorder="1" applyAlignment="1" applyProtection="1">
      <alignment horizontal="left" vertical="center"/>
      <protection locked="0"/>
    </xf>
    <xf numFmtId="0" fontId="12" fillId="0" borderId="43" xfId="0" applyFont="1" applyBorder="1" applyAlignment="1" applyProtection="1">
      <alignment horizontal="left" vertical="center"/>
      <protection locked="0"/>
    </xf>
    <xf numFmtId="0" fontId="12" fillId="0" borderId="28" xfId="0" applyFont="1" applyBorder="1" applyAlignment="1" applyProtection="1">
      <alignment vertical="center"/>
      <protection locked="0"/>
    </xf>
    <xf numFmtId="0" fontId="12" fillId="0" borderId="44" xfId="0" applyFont="1" applyBorder="1" applyAlignment="1" applyProtection="1">
      <alignment vertical="center"/>
      <protection locked="0"/>
    </xf>
    <xf numFmtId="0" fontId="2" fillId="0" borderId="43" xfId="0" applyFont="1" applyFill="1" applyBorder="1" applyAlignment="1" applyProtection="1">
      <alignment horizontal="left" vertical="center"/>
      <protection locked="0"/>
    </xf>
    <xf numFmtId="0" fontId="10" fillId="0" borderId="43" xfId="0" applyFont="1" applyBorder="1" applyAlignment="1" applyProtection="1">
      <alignment vertical="center"/>
      <protection locked="0"/>
    </xf>
    <xf numFmtId="1" fontId="1" fillId="2" borderId="5" xfId="0" applyNumberFormat="1" applyFont="1" applyFill="1" applyBorder="1" applyAlignment="1" applyProtection="1">
      <alignment vertical="center"/>
      <protection locked="0"/>
    </xf>
    <xf numFmtId="0" fontId="2" fillId="0" borderId="75" xfId="0" applyFont="1" applyBorder="1" applyAlignment="1">
      <alignment vertical="center"/>
    </xf>
    <xf numFmtId="0" fontId="10" fillId="6" borderId="55" xfId="0" applyFont="1" applyFill="1" applyBorder="1" applyAlignment="1" applyProtection="1">
      <alignment horizontal="left" vertical="center"/>
      <protection locked="0"/>
    </xf>
    <xf numFmtId="0" fontId="1" fillId="0" borderId="11" xfId="0" applyFont="1" applyBorder="1" applyAlignment="1">
      <alignment vertical="center"/>
    </xf>
    <xf numFmtId="0" fontId="1" fillId="0" borderId="11" xfId="0" applyFont="1" applyBorder="1" applyAlignment="1">
      <alignment vertical="center" wrapText="1"/>
    </xf>
    <xf numFmtId="1" fontId="1" fillId="2" borderId="20" xfId="0" applyNumberFormat="1" applyFont="1" applyFill="1" applyBorder="1" applyAlignment="1" applyProtection="1">
      <alignment vertical="center"/>
      <protection locked="0"/>
    </xf>
    <xf numFmtId="1" fontId="1" fillId="2" borderId="21" xfId="0" applyNumberFormat="1" applyFont="1" applyFill="1" applyBorder="1" applyAlignment="1" applyProtection="1">
      <alignment vertical="center" wrapText="1"/>
      <protection locked="0"/>
    </xf>
    <xf numFmtId="1" fontId="12" fillId="2" borderId="27" xfId="0" applyNumberFormat="1" applyFont="1" applyFill="1" applyBorder="1" applyAlignment="1" applyProtection="1">
      <alignment horizontal="center" vertical="center"/>
      <protection locked="0"/>
    </xf>
    <xf numFmtId="1" fontId="1" fillId="2" borderId="27" xfId="0" applyNumberFormat="1" applyFont="1" applyFill="1" applyBorder="1" applyAlignment="1" applyProtection="1">
      <alignment vertical="center"/>
      <protection locked="0"/>
    </xf>
    <xf numFmtId="0" fontId="8" fillId="0" borderId="28" xfId="0" applyFont="1" applyBorder="1" applyAlignment="1" applyProtection="1">
      <alignment horizontal="left" vertical="center"/>
      <protection locked="0"/>
    </xf>
    <xf numFmtId="0" fontId="1" fillId="2" borderId="1" xfId="0" applyFont="1" applyFill="1" applyBorder="1" applyAlignment="1" applyProtection="1">
      <alignment horizontal="center" vertical="center"/>
      <protection locked="0"/>
    </xf>
    <xf numFmtId="0" fontId="25" fillId="2" borderId="6" xfId="0" applyFont="1" applyFill="1" applyBorder="1" applyAlignment="1" applyProtection="1">
      <alignment horizontal="center" vertical="center"/>
      <protection locked="0"/>
    </xf>
    <xf numFmtId="0" fontId="1" fillId="2" borderId="21" xfId="0" applyFont="1" applyFill="1" applyBorder="1" applyAlignment="1" applyProtection="1">
      <alignment horizontal="center" vertical="center"/>
      <protection locked="0"/>
    </xf>
    <xf numFmtId="0" fontId="1" fillId="2" borderId="20"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0" fontId="25" fillId="2" borderId="21" xfId="0" applyFont="1" applyFill="1" applyBorder="1" applyAlignment="1" applyProtection="1">
      <alignment horizontal="center" vertical="center"/>
      <protection locked="0"/>
    </xf>
    <xf numFmtId="0" fontId="25" fillId="2" borderId="2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25" fillId="2" borderId="19" xfId="0" applyFont="1" applyFill="1" applyBorder="1" applyAlignment="1" applyProtection="1">
      <alignment horizontal="center" vertical="center"/>
      <protection locked="0"/>
    </xf>
    <xf numFmtId="0" fontId="25" fillId="2" borderId="5" xfId="0" applyFont="1" applyFill="1" applyBorder="1" applyAlignment="1" applyProtection="1">
      <alignment horizontal="center" vertical="center"/>
      <protection locked="0"/>
    </xf>
    <xf numFmtId="0" fontId="25" fillId="2" borderId="22" xfId="0" applyFont="1" applyFill="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43" xfId="0" applyFont="1" applyBorder="1" applyAlignment="1">
      <alignment vertical="center" wrapText="1"/>
    </xf>
    <xf numFmtId="0" fontId="2" fillId="0" borderId="43"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6" borderId="27" xfId="0" applyFont="1" applyFill="1" applyBorder="1" applyAlignment="1" applyProtection="1">
      <alignment horizontal="center" vertical="center"/>
      <protection locked="0"/>
    </xf>
    <xf numFmtId="0" fontId="2" fillId="6" borderId="21" xfId="0" applyFont="1" applyFill="1" applyBorder="1" applyAlignment="1" applyProtection="1">
      <alignment horizontal="center" vertical="center"/>
      <protection locked="0"/>
    </xf>
    <xf numFmtId="0" fontId="2" fillId="6" borderId="26" xfId="0" applyFont="1" applyFill="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6" borderId="26" xfId="0" applyFont="1" applyFill="1" applyBorder="1" applyAlignment="1" applyProtection="1">
      <alignment horizontal="center" vertical="center"/>
      <protection locked="0"/>
    </xf>
    <xf numFmtId="0" fontId="8" fillId="6" borderId="42" xfId="0" applyFont="1" applyFill="1" applyBorder="1" applyAlignment="1" applyProtection="1">
      <alignment horizontal="center" vertical="center"/>
      <protection locked="0"/>
    </xf>
    <xf numFmtId="0" fontId="8" fillId="6" borderId="52" xfId="0" applyFont="1" applyFill="1" applyBorder="1" applyAlignment="1" applyProtection="1">
      <alignment horizontal="center" vertical="center"/>
      <protection locked="0"/>
    </xf>
    <xf numFmtId="0" fontId="2" fillId="0" borderId="27" xfId="0" applyFont="1" applyFill="1" applyBorder="1" applyAlignment="1" applyProtection="1">
      <alignment vertical="center"/>
      <protection locked="0"/>
    </xf>
    <xf numFmtId="0" fontId="8" fillId="6" borderId="28" xfId="0" applyFont="1" applyFill="1" applyBorder="1" applyAlignment="1" applyProtection="1">
      <alignment horizontal="center" vertical="center"/>
      <protection locked="0"/>
    </xf>
    <xf numFmtId="0" fontId="8" fillId="6" borderId="21" xfId="0" applyFont="1" applyFill="1" applyBorder="1" applyAlignment="1" applyProtection="1">
      <alignment horizontal="center" vertical="center"/>
      <protection locked="0"/>
    </xf>
    <xf numFmtId="0" fontId="8" fillId="0" borderId="31" xfId="0" applyFont="1" applyBorder="1" applyAlignment="1" applyProtection="1">
      <alignment vertical="center"/>
      <protection locked="0"/>
    </xf>
    <xf numFmtId="0" fontId="8" fillId="0" borderId="34" xfId="0" applyFont="1" applyBorder="1" applyAlignment="1" applyProtection="1">
      <alignment horizontal="left" vertical="center"/>
      <protection locked="0"/>
    </xf>
    <xf numFmtId="0" fontId="8" fillId="0" borderId="41" xfId="0" applyFont="1" applyBorder="1" applyAlignment="1" applyProtection="1">
      <alignment vertical="center"/>
      <protection locked="0"/>
    </xf>
    <xf numFmtId="0" fontId="8" fillId="6" borderId="25" xfId="0" applyFont="1" applyFill="1" applyBorder="1" applyAlignment="1" applyProtection="1">
      <alignment horizontal="center" vertical="center"/>
      <protection locked="0"/>
    </xf>
    <xf numFmtId="0" fontId="8" fillId="6" borderId="26" xfId="0" applyFont="1" applyFill="1" applyBorder="1" applyAlignment="1" applyProtection="1">
      <alignment horizontal="center" vertical="center"/>
      <protection locked="0"/>
    </xf>
    <xf numFmtId="0" fontId="8" fillId="0" borderId="5" xfId="0" applyFont="1" applyBorder="1" applyAlignment="1" applyProtection="1">
      <alignment vertical="center"/>
      <protection locked="0"/>
    </xf>
    <xf numFmtId="0" fontId="8" fillId="6" borderId="34" xfId="0" applyFont="1" applyFill="1" applyBorder="1" applyAlignment="1" applyProtection="1">
      <alignment horizontal="center" vertical="center"/>
      <protection locked="0"/>
    </xf>
    <xf numFmtId="0" fontId="8" fillId="0" borderId="41" xfId="0" applyFont="1" applyBorder="1" applyAlignment="1" applyProtection="1">
      <alignment horizontal="center" vertical="center"/>
      <protection locked="0"/>
    </xf>
    <xf numFmtId="0" fontId="8" fillId="0" borderId="41" xfId="0" applyFont="1" applyBorder="1" applyAlignment="1" applyProtection="1">
      <protection locked="0"/>
    </xf>
    <xf numFmtId="0" fontId="8" fillId="0" borderId="44" xfId="0" applyFont="1" applyBorder="1" applyAlignment="1" applyProtection="1">
      <protection locked="0"/>
    </xf>
    <xf numFmtId="0" fontId="8" fillId="0" borderId="28" xfId="0" applyFont="1" applyBorder="1" applyAlignment="1" applyProtection="1">
      <alignment horizontal="center"/>
      <protection locked="0"/>
    </xf>
    <xf numFmtId="0" fontId="8" fillId="0" borderId="42" xfId="0" applyFont="1" applyBorder="1" applyAlignment="1" applyProtection="1">
      <alignment horizontal="center" vertical="center"/>
      <protection locked="0"/>
    </xf>
    <xf numFmtId="0" fontId="8" fillId="0" borderId="28" xfId="0" applyFont="1" applyBorder="1" applyAlignment="1" applyProtection="1">
      <alignment vertical="center"/>
      <protection locked="0"/>
    </xf>
    <xf numFmtId="0" fontId="8" fillId="6" borderId="43" xfId="0" applyFont="1" applyFill="1" applyBorder="1" applyAlignment="1" applyProtection="1">
      <alignment horizontal="center"/>
      <protection locked="0"/>
    </xf>
    <xf numFmtId="0" fontId="8" fillId="0" borderId="26" xfId="0" applyFont="1" applyBorder="1" applyAlignment="1" applyProtection="1">
      <alignment horizontal="left" vertical="center"/>
      <protection locked="0"/>
    </xf>
    <xf numFmtId="0" fontId="8" fillId="6" borderId="5" xfId="0" applyFont="1" applyFill="1" applyBorder="1" applyAlignment="1" applyProtection="1">
      <alignment horizontal="center"/>
      <protection locked="0"/>
    </xf>
    <xf numFmtId="0" fontId="2" fillId="0" borderId="44"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6" borderId="27" xfId="0" applyFont="1" applyFill="1" applyBorder="1" applyAlignment="1" applyProtection="1">
      <alignment horizontal="center" vertical="center"/>
      <protection locked="0"/>
    </xf>
    <xf numFmtId="0" fontId="2" fillId="6" borderId="26" xfId="0" applyFont="1" applyFill="1" applyBorder="1" applyAlignment="1" applyProtection="1">
      <alignment horizontal="center" vertical="center"/>
      <protection locked="0"/>
    </xf>
    <xf numFmtId="0" fontId="10" fillId="0" borderId="26" xfId="0" applyFont="1" applyBorder="1" applyAlignment="1" applyProtection="1">
      <alignment horizontal="center" vertical="center"/>
      <protection locked="0"/>
    </xf>
    <xf numFmtId="0" fontId="2" fillId="6" borderId="27" xfId="0" applyFont="1" applyFill="1" applyBorder="1" applyAlignment="1" applyProtection="1">
      <alignment horizontal="center" vertical="center"/>
      <protection locked="0"/>
    </xf>
    <xf numFmtId="0" fontId="2" fillId="0" borderId="27" xfId="0" applyFont="1" applyBorder="1" applyAlignment="1" applyProtection="1">
      <alignment vertical="center" wrapText="1"/>
      <protection locked="0"/>
    </xf>
    <xf numFmtId="0" fontId="2" fillId="0" borderId="21" xfId="0" applyFont="1" applyBorder="1" applyAlignment="1" applyProtection="1">
      <alignment vertical="center" wrapText="1"/>
      <protection locked="0"/>
    </xf>
    <xf numFmtId="0" fontId="2" fillId="0" borderId="24" xfId="0" applyFont="1" applyBorder="1" applyAlignment="1" applyProtection="1">
      <alignment vertical="center" wrapText="1"/>
      <protection locked="0"/>
    </xf>
    <xf numFmtId="0" fontId="2" fillId="0" borderId="28" xfId="0" applyFont="1" applyBorder="1" applyAlignment="1" applyProtection="1">
      <alignment horizontal="center" vertical="center" wrapText="1"/>
      <protection locked="0"/>
    </xf>
    <xf numFmtId="0" fontId="10" fillId="0" borderId="26" xfId="0" applyFont="1" applyBorder="1" applyAlignment="1" applyProtection="1">
      <alignment vertical="center" wrapText="1"/>
      <protection locked="0"/>
    </xf>
    <xf numFmtId="0" fontId="10" fillId="0" borderId="25" xfId="0" applyFont="1" applyBorder="1" applyAlignment="1" applyProtection="1">
      <alignment vertical="center" wrapText="1"/>
      <protection locked="0"/>
    </xf>
    <xf numFmtId="0" fontId="10" fillId="0" borderId="28" xfId="0" applyFont="1" applyBorder="1" applyAlignment="1" applyProtection="1">
      <alignment vertical="center" wrapText="1"/>
      <protection locked="0"/>
    </xf>
    <xf numFmtId="0" fontId="2" fillId="0" borderId="28" xfId="0" applyFont="1" applyFill="1" applyBorder="1" applyAlignment="1" applyProtection="1">
      <alignment horizontal="left" vertical="center" wrapText="1"/>
      <protection locked="0"/>
    </xf>
    <xf numFmtId="0" fontId="13" fillId="0" borderId="0" xfId="0" applyFont="1" applyAlignment="1">
      <alignment vertical="center"/>
    </xf>
    <xf numFmtId="0" fontId="2" fillId="0" borderId="25" xfId="0" applyFont="1" applyBorder="1" applyAlignment="1" applyProtection="1">
      <alignment vertical="center" wrapText="1"/>
      <protection locked="0"/>
    </xf>
    <xf numFmtId="0" fontId="10" fillId="0" borderId="0" xfId="1" applyFont="1" applyBorder="1" applyAlignment="1">
      <alignment horizontal="center"/>
    </xf>
    <xf numFmtId="0" fontId="10" fillId="0" borderId="0" xfId="1" applyFont="1" applyBorder="1"/>
    <xf numFmtId="0" fontId="2" fillId="0" borderId="0" xfId="1" applyFont="1" applyBorder="1" applyAlignment="1">
      <alignment horizontal="center"/>
    </xf>
    <xf numFmtId="0" fontId="13" fillId="0" borderId="0" xfId="1"/>
    <xf numFmtId="0" fontId="2" fillId="0" borderId="0" xfId="1" applyFont="1" applyAlignment="1">
      <alignment horizontal="center"/>
    </xf>
    <xf numFmtId="0" fontId="2" fillId="0" borderId="0" xfId="1" applyFont="1"/>
    <xf numFmtId="0" fontId="2" fillId="0" borderId="0" xfId="1" applyFont="1" applyFill="1"/>
    <xf numFmtId="0" fontId="2" fillId="0" borderId="0" xfId="1" applyFont="1" applyFill="1" applyBorder="1" applyAlignment="1">
      <alignment vertical="center"/>
    </xf>
    <xf numFmtId="0" fontId="3" fillId="0" borderId="0" xfId="1" applyFont="1" applyFill="1" applyBorder="1" applyAlignment="1">
      <alignment horizontal="center" vertical="center"/>
    </xf>
    <xf numFmtId="0" fontId="13" fillId="0" borderId="0" xfId="1" applyFont="1" applyFill="1" applyBorder="1" applyAlignment="1">
      <alignment horizontal="left" vertical="center" wrapText="1"/>
    </xf>
    <xf numFmtId="0" fontId="23" fillId="0" borderId="0" xfId="1" applyFont="1" applyFill="1" applyBorder="1" applyAlignment="1">
      <alignment horizontal="left" vertical="center" wrapText="1"/>
    </xf>
    <xf numFmtId="0" fontId="2" fillId="0" borderId="0" xfId="1" applyFont="1" applyFill="1" applyAlignment="1">
      <alignment horizontal="center"/>
    </xf>
    <xf numFmtId="0" fontId="2" fillId="0" borderId="0" xfId="1" applyFont="1" applyFill="1" applyBorder="1"/>
    <xf numFmtId="1" fontId="2" fillId="0" borderId="0" xfId="1" applyNumberFormat="1" applyFont="1" applyFill="1" applyAlignment="1">
      <alignment horizontal="center"/>
    </xf>
    <xf numFmtId="1" fontId="2" fillId="0" borderId="0" xfId="1" applyNumberFormat="1" applyFont="1" applyFill="1"/>
    <xf numFmtId="0" fontId="2" fillId="0" borderId="0" xfId="1" applyFont="1" applyFill="1" applyAlignment="1">
      <alignment horizontal="left" vertical="center" wrapText="1"/>
    </xf>
    <xf numFmtId="0" fontId="2" fillId="0" borderId="0" xfId="1" applyFont="1" applyFill="1" applyAlignment="1">
      <alignment wrapText="1"/>
    </xf>
    <xf numFmtId="1" fontId="2" fillId="0" borderId="0" xfId="1" applyNumberFormat="1" applyFont="1" applyFill="1" applyAlignment="1">
      <alignment horizontal="center" wrapText="1"/>
    </xf>
    <xf numFmtId="0" fontId="23" fillId="0" borderId="0" xfId="1" applyFont="1" applyFill="1" applyBorder="1" applyAlignment="1">
      <alignment horizontal="left" wrapText="1"/>
    </xf>
    <xf numFmtId="0" fontId="1" fillId="0" borderId="0" xfId="1" applyFont="1" applyFill="1" applyBorder="1" applyAlignment="1">
      <alignment horizontal="left" vertical="center"/>
    </xf>
    <xf numFmtId="0" fontId="2" fillId="0" borderId="28" xfId="1" applyFont="1" applyFill="1" applyBorder="1" applyAlignment="1" applyProtection="1">
      <alignment horizontal="center"/>
      <protection locked="0"/>
    </xf>
    <xf numFmtId="0" fontId="2" fillId="0" borderId="28" xfId="1" applyFont="1" applyFill="1" applyBorder="1" applyAlignment="1" applyProtection="1">
      <alignment horizontal="left"/>
      <protection locked="0"/>
    </xf>
    <xf numFmtId="0" fontId="2" fillId="0" borderId="21" xfId="1" applyFont="1" applyFill="1" applyBorder="1" applyAlignment="1" applyProtection="1">
      <alignment horizontal="left"/>
      <protection locked="0"/>
    </xf>
    <xf numFmtId="0" fontId="2" fillId="0" borderId="21" xfId="1" applyFont="1" applyFill="1" applyBorder="1" applyAlignment="1" applyProtection="1">
      <alignment horizontal="center"/>
      <protection locked="0"/>
    </xf>
    <xf numFmtId="1" fontId="2" fillId="0" borderId="48" xfId="1" applyNumberFormat="1" applyFont="1" applyFill="1" applyBorder="1" applyAlignment="1">
      <alignment horizontal="center"/>
    </xf>
    <xf numFmtId="0" fontId="22" fillId="0" borderId="0" xfId="1" applyFont="1" applyFill="1" applyBorder="1" applyAlignment="1">
      <alignment horizontal="center"/>
    </xf>
    <xf numFmtId="0" fontId="13" fillId="0" borderId="0" xfId="1" applyFill="1" applyBorder="1" applyAlignment="1">
      <alignment vertical="top" wrapText="1"/>
    </xf>
    <xf numFmtId="1" fontId="1" fillId="4" borderId="1" xfId="0" applyNumberFormat="1" applyFont="1" applyFill="1" applyBorder="1" applyAlignment="1">
      <alignment horizontal="center"/>
    </xf>
    <xf numFmtId="0" fontId="2" fillId="0" borderId="0" xfId="0" applyFont="1" applyAlignment="1" applyProtection="1">
      <alignment vertical="center"/>
      <protection locked="0"/>
    </xf>
    <xf numFmtId="0" fontId="1" fillId="4" borderId="1" xfId="0" applyFont="1" applyFill="1" applyBorder="1" applyAlignment="1">
      <alignment horizontal="center" vertical="center"/>
    </xf>
    <xf numFmtId="1" fontId="2" fillId="0" borderId="76" xfId="0" applyNumberFormat="1" applyFont="1" applyBorder="1" applyAlignment="1">
      <alignment horizontal="center" vertical="center" wrapText="1"/>
    </xf>
    <xf numFmtId="1" fontId="2" fillId="0" borderId="18" xfId="0" applyNumberFormat="1" applyFont="1" applyBorder="1" applyAlignment="1">
      <alignment horizontal="center" vertical="center" wrapText="1"/>
    </xf>
    <xf numFmtId="0" fontId="2" fillId="6" borderId="27" xfId="0" applyFont="1" applyFill="1" applyBorder="1" applyAlignment="1" applyProtection="1">
      <alignment horizontal="center" vertical="center"/>
      <protection locked="0"/>
    </xf>
    <xf numFmtId="0" fontId="2" fillId="6" borderId="21" xfId="0" applyFont="1" applyFill="1" applyBorder="1" applyAlignment="1" applyProtection="1">
      <alignment horizontal="center" vertical="center"/>
      <protection locked="0"/>
    </xf>
    <xf numFmtId="0" fontId="2" fillId="6" borderId="26" xfId="0" applyFont="1" applyFill="1" applyBorder="1" applyAlignment="1" applyProtection="1">
      <alignment horizontal="center" vertical="center"/>
      <protection locked="0"/>
    </xf>
    <xf numFmtId="0" fontId="2" fillId="6" borderId="26" xfId="0" applyFont="1" applyFill="1" applyBorder="1" applyAlignment="1" applyProtection="1">
      <alignment horizontal="center" vertical="center"/>
      <protection locked="0"/>
    </xf>
    <xf numFmtId="0" fontId="2" fillId="6" borderId="27" xfId="0" applyFont="1" applyFill="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5" xfId="0" applyFont="1" applyFill="1" applyBorder="1" applyAlignment="1">
      <alignment vertical="center"/>
    </xf>
    <xf numFmtId="0" fontId="2" fillId="0" borderId="0" xfId="0" applyFont="1" applyFill="1" applyAlignment="1">
      <alignment vertical="center"/>
    </xf>
    <xf numFmtId="0" fontId="2" fillId="0" borderId="29" xfId="0" applyFont="1" applyFill="1" applyBorder="1" applyAlignment="1">
      <alignment vertical="center"/>
    </xf>
    <xf numFmtId="0" fontId="12" fillId="0" borderId="29"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25" xfId="0" applyFont="1" applyFill="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1" fontId="2" fillId="0" borderId="5" xfId="0" applyNumberFormat="1" applyFont="1" applyBorder="1" applyAlignment="1">
      <alignment horizontal="center" vertical="center" wrapText="1"/>
    </xf>
    <xf numFmtId="0" fontId="2" fillId="0" borderId="20"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1" fillId="0" borderId="1" xfId="0" applyFont="1" applyBorder="1" applyAlignment="1">
      <alignment horizontal="center" vertical="center"/>
    </xf>
    <xf numFmtId="1" fontId="21" fillId="5" borderId="35" xfId="0" applyNumberFormat="1" applyFont="1" applyFill="1" applyBorder="1" applyAlignment="1">
      <alignment horizontal="center"/>
    </xf>
    <xf numFmtId="0" fontId="4" fillId="0" borderId="2" xfId="0" applyFont="1" applyBorder="1" applyAlignment="1">
      <alignment vertical="center" wrapText="1"/>
    </xf>
    <xf numFmtId="0" fontId="13" fillId="0" borderId="0" xfId="0" applyFont="1" applyFill="1" applyAlignment="1">
      <alignment vertical="center"/>
    </xf>
    <xf numFmtId="0" fontId="2" fillId="0" borderId="0" xfId="0" applyFont="1" applyFill="1" applyAlignment="1">
      <alignment horizontal="left" vertical="center"/>
    </xf>
    <xf numFmtId="1" fontId="2" fillId="0" borderId="0" xfId="0" applyNumberFormat="1" applyFont="1" applyFill="1" applyAlignment="1">
      <alignment horizontal="center" vertical="center"/>
    </xf>
    <xf numFmtId="1" fontId="2" fillId="0" borderId="0" xfId="0" applyNumberFormat="1" applyFont="1" applyFill="1" applyAlignment="1">
      <alignment vertical="center"/>
    </xf>
    <xf numFmtId="0" fontId="1" fillId="0" borderId="0" xfId="0" applyFont="1" applyFill="1" applyBorder="1" applyAlignment="1" applyProtection="1">
      <alignment vertical="center"/>
      <protection locked="0"/>
    </xf>
    <xf numFmtId="0" fontId="7" fillId="0" borderId="3" xfId="0" applyFont="1" applyBorder="1"/>
    <xf numFmtId="16" fontId="2" fillId="0" borderId="20" xfId="0" applyNumberFormat="1" applyFont="1" applyBorder="1" applyAlignment="1" applyProtection="1">
      <alignment horizontal="center" vertical="center"/>
      <protection locked="0"/>
    </xf>
    <xf numFmtId="0" fontId="7" fillId="0" borderId="2" xfId="0" applyFont="1" applyBorder="1"/>
    <xf numFmtId="0" fontId="7" fillId="0" borderId="21" xfId="0" applyFont="1" applyBorder="1" applyAlignment="1" applyProtection="1">
      <alignment horizontal="left"/>
      <protection locked="0"/>
    </xf>
    <xf numFmtId="0" fontId="7" fillId="0" borderId="21" xfId="0" applyFont="1" applyBorder="1" applyAlignment="1" applyProtection="1">
      <alignment horizontal="center"/>
      <protection locked="0"/>
    </xf>
    <xf numFmtId="0" fontId="2" fillId="7" borderId="28" xfId="0" applyFont="1" applyFill="1" applyBorder="1" applyAlignment="1" applyProtection="1">
      <alignment shrinkToFit="1"/>
      <protection locked="0"/>
    </xf>
    <xf numFmtId="0" fontId="2" fillId="7" borderId="26" xfId="0" applyFont="1" applyFill="1" applyBorder="1" applyAlignment="1" applyProtection="1">
      <alignment shrinkToFit="1"/>
      <protection locked="0"/>
    </xf>
    <xf numFmtId="0" fontId="2" fillId="0" borderId="24" xfId="0" applyFont="1" applyBorder="1" applyAlignment="1" applyProtection="1">
      <alignment shrinkToFit="1"/>
      <protection locked="0"/>
    </xf>
    <xf numFmtId="0" fontId="2" fillId="0" borderId="0" xfId="0" applyFont="1" applyBorder="1" applyAlignment="1">
      <alignment horizontal="center" vertical="center" wrapText="1"/>
    </xf>
    <xf numFmtId="0" fontId="14" fillId="0" borderId="0" xfId="0" applyFont="1" applyAlignment="1">
      <alignment horizontal="center" vertical="center"/>
    </xf>
    <xf numFmtId="0" fontId="1" fillId="0" borderId="20" xfId="1" applyFont="1" applyFill="1" applyBorder="1" applyAlignment="1">
      <alignment vertical="center"/>
    </xf>
    <xf numFmtId="0" fontId="2" fillId="0" borderId="1" xfId="1" applyFont="1" applyBorder="1" applyAlignment="1" applyProtection="1">
      <alignment vertical="center" shrinkToFit="1"/>
      <protection locked="0"/>
    </xf>
    <xf numFmtId="0" fontId="2" fillId="0" borderId="20" xfId="1" applyFont="1" applyFill="1" applyBorder="1" applyAlignment="1" applyProtection="1">
      <alignment horizontal="center" vertical="center" shrinkToFit="1"/>
      <protection locked="0"/>
    </xf>
    <xf numFmtId="0" fontId="2" fillId="0" borderId="25" xfId="1" applyFont="1" applyFill="1" applyBorder="1" applyAlignment="1" applyProtection="1">
      <alignment horizontal="left"/>
      <protection locked="0"/>
    </xf>
    <xf numFmtId="0" fontId="2" fillId="0" borderId="25" xfId="1" applyFont="1" applyFill="1" applyBorder="1" applyAlignment="1" applyProtection="1">
      <alignment horizontal="center"/>
      <protection locked="0"/>
    </xf>
    <xf numFmtId="0" fontId="2" fillId="0" borderId="26" xfId="1" applyFont="1" applyFill="1" applyBorder="1" applyAlignment="1" applyProtection="1">
      <alignment horizontal="left"/>
      <protection locked="0"/>
    </xf>
    <xf numFmtId="0" fontId="2" fillId="0" borderId="26" xfId="1" applyFont="1" applyFill="1" applyBorder="1" applyAlignment="1" applyProtection="1">
      <alignment horizontal="center"/>
      <protection locked="0"/>
    </xf>
    <xf numFmtId="0" fontId="2" fillId="0" borderId="27" xfId="1" applyFont="1" applyFill="1" applyBorder="1" applyAlignment="1" applyProtection="1">
      <alignment horizontal="left"/>
      <protection locked="0"/>
    </xf>
    <xf numFmtId="0" fontId="2" fillId="0" borderId="27" xfId="1" applyFont="1" applyFill="1" applyBorder="1" applyAlignment="1" applyProtection="1">
      <alignment horizontal="center"/>
      <protection locked="0"/>
    </xf>
    <xf numFmtId="0" fontId="2" fillId="0" borderId="29" xfId="1" applyFont="1" applyFill="1" applyBorder="1" applyAlignment="1" applyProtection="1">
      <alignment horizontal="left"/>
      <protection locked="0"/>
    </xf>
    <xf numFmtId="0" fontId="2" fillId="0" borderId="29" xfId="1" applyFont="1" applyFill="1" applyBorder="1" applyAlignment="1" applyProtection="1">
      <alignment horizontal="center"/>
      <protection locked="0"/>
    </xf>
    <xf numFmtId="0" fontId="2" fillId="0" borderId="20" xfId="1" applyFont="1" applyFill="1" applyBorder="1" applyAlignment="1" applyProtection="1">
      <alignment horizontal="left" vertical="center"/>
      <protection locked="0"/>
    </xf>
    <xf numFmtId="0" fontId="2" fillId="0" borderId="20" xfId="1" applyFont="1" applyFill="1" applyBorder="1" applyAlignment="1" applyProtection="1">
      <alignment horizontal="center" vertical="center"/>
      <protection locked="0"/>
    </xf>
    <xf numFmtId="0" fontId="2" fillId="0" borderId="24" xfId="1" applyFont="1" applyFill="1" applyBorder="1" applyAlignment="1" applyProtection="1">
      <alignment horizontal="left"/>
      <protection locked="0"/>
    </xf>
    <xf numFmtId="0" fontId="2" fillId="0" borderId="24" xfId="1" applyFont="1" applyFill="1" applyBorder="1" applyAlignment="1" applyProtection="1">
      <alignment horizontal="center"/>
      <protection locked="0"/>
    </xf>
    <xf numFmtId="0" fontId="2" fillId="0" borderId="28" xfId="1" applyFont="1" applyFill="1" applyBorder="1" applyAlignment="1" applyProtection="1">
      <alignment horizontal="center" vertical="center"/>
      <protection locked="0"/>
    </xf>
    <xf numFmtId="0" fontId="2" fillId="6" borderId="26" xfId="1" applyFont="1" applyFill="1" applyBorder="1" applyAlignment="1" applyProtection="1">
      <alignment horizontal="left"/>
      <protection locked="0"/>
    </xf>
    <xf numFmtId="0" fontId="2" fillId="0" borderId="25" xfId="1" applyFont="1" applyFill="1" applyBorder="1" applyAlignment="1" applyProtection="1">
      <alignment horizontal="left" vertical="center"/>
      <protection locked="0"/>
    </xf>
    <xf numFmtId="0" fontId="2" fillId="0" borderId="25" xfId="1" applyFont="1" applyFill="1" applyBorder="1" applyAlignment="1" applyProtection="1">
      <alignment horizontal="center" vertical="center"/>
      <protection locked="0"/>
    </xf>
    <xf numFmtId="0" fontId="2" fillId="0" borderId="28" xfId="1" applyFont="1" applyFill="1" applyBorder="1" applyAlignment="1" applyProtection="1">
      <alignment horizontal="left" vertical="center"/>
      <protection locked="0"/>
    </xf>
    <xf numFmtId="0" fontId="2" fillId="0" borderId="24" xfId="1" applyFont="1" applyFill="1" applyBorder="1" applyAlignment="1" applyProtection="1">
      <alignment horizontal="left" vertical="center"/>
      <protection locked="0"/>
    </xf>
    <xf numFmtId="0" fontId="2" fillId="0" borderId="24" xfId="1" applyFont="1" applyFill="1" applyBorder="1" applyAlignment="1" applyProtection="1">
      <alignment horizontal="center" vertical="center"/>
      <protection locked="0"/>
    </xf>
    <xf numFmtId="0" fontId="2" fillId="0" borderId="21" xfId="1" applyFont="1" applyFill="1" applyBorder="1" applyAlignment="1" applyProtection="1">
      <alignment horizontal="center" vertical="center"/>
      <protection locked="0"/>
    </xf>
    <xf numFmtId="0" fontId="2" fillId="0" borderId="26" xfId="1" applyFont="1" applyFill="1" applyBorder="1" applyAlignment="1" applyProtection="1">
      <alignment horizontal="left" vertical="center"/>
      <protection locked="0"/>
    </xf>
    <xf numFmtId="0" fontId="2" fillId="0" borderId="26" xfId="1" applyFont="1" applyFill="1" applyBorder="1" applyAlignment="1" applyProtection="1">
      <alignment horizontal="center" vertical="center"/>
      <protection locked="0"/>
    </xf>
    <xf numFmtId="0" fontId="2" fillId="0" borderId="21" xfId="1" applyFont="1" applyFill="1" applyBorder="1" applyAlignment="1" applyProtection="1">
      <alignment horizontal="left" vertical="center"/>
      <protection locked="0"/>
    </xf>
    <xf numFmtId="0" fontId="2" fillId="0" borderId="70" xfId="0" applyFont="1" applyBorder="1" applyAlignment="1">
      <alignment horizontal="center" vertical="center" wrapText="1"/>
    </xf>
    <xf numFmtId="0" fontId="2" fillId="0" borderId="63" xfId="0" applyFont="1" applyBorder="1" applyAlignment="1">
      <alignment horizontal="center" vertical="center" wrapText="1"/>
    </xf>
    <xf numFmtId="0" fontId="8" fillId="0" borderId="55" xfId="0" applyFont="1" applyFill="1" applyBorder="1" applyAlignment="1" applyProtection="1">
      <alignment horizontal="center" vertical="center"/>
      <protection locked="0"/>
    </xf>
    <xf numFmtId="0" fontId="8" fillId="0" borderId="43" xfId="0" applyFont="1" applyBorder="1" applyAlignment="1" applyProtection="1">
      <alignment vertical="center"/>
      <protection locked="0"/>
    </xf>
    <xf numFmtId="1" fontId="25" fillId="2" borderId="28" xfId="0" applyNumberFormat="1" applyFont="1" applyFill="1" applyBorder="1" applyAlignment="1" applyProtection="1">
      <alignment horizontal="center" vertical="center"/>
      <protection locked="0"/>
    </xf>
    <xf numFmtId="0" fontId="8" fillId="0" borderId="26" xfId="0" applyFont="1" applyFill="1" applyBorder="1" applyAlignment="1" applyProtection="1">
      <alignment horizontal="left" vertical="center"/>
      <protection locked="0"/>
    </xf>
    <xf numFmtId="0" fontId="8" fillId="0" borderId="34" xfId="0" applyFont="1" applyFill="1" applyBorder="1" applyAlignment="1" applyProtection="1">
      <alignment horizontal="center" vertical="center"/>
      <protection locked="0"/>
    </xf>
    <xf numFmtId="0" fontId="8" fillId="0" borderId="33" xfId="0" applyFont="1" applyFill="1" applyBorder="1" applyAlignment="1" applyProtection="1">
      <alignment horizontal="center" vertical="center"/>
      <protection locked="0"/>
    </xf>
    <xf numFmtId="0" fontId="8" fillId="0" borderId="28" xfId="0" applyFont="1" applyFill="1" applyBorder="1" applyAlignment="1" applyProtection="1">
      <alignment horizontal="center" vertical="center"/>
      <protection locked="0"/>
    </xf>
    <xf numFmtId="0" fontId="8" fillId="0" borderId="26" xfId="0" applyFont="1" applyFill="1" applyBorder="1" applyAlignment="1" applyProtection="1">
      <alignment horizontal="center" vertical="center"/>
      <protection locked="0"/>
    </xf>
    <xf numFmtId="0" fontId="8" fillId="0" borderId="28" xfId="0" applyFont="1" applyFill="1" applyBorder="1" applyAlignment="1" applyProtection="1">
      <alignment horizontal="left" vertical="center"/>
      <protection locked="0"/>
    </xf>
    <xf numFmtId="0" fontId="1" fillId="2" borderId="27" xfId="0" applyFont="1" applyFill="1" applyBorder="1" applyAlignment="1" applyProtection="1">
      <alignment horizontal="center" vertical="center"/>
      <protection locked="0"/>
    </xf>
    <xf numFmtId="0" fontId="8" fillId="6" borderId="31" xfId="0" applyFont="1" applyFill="1" applyBorder="1" applyAlignment="1" applyProtection="1">
      <alignment horizontal="center" vertical="center"/>
      <protection locked="0"/>
    </xf>
    <xf numFmtId="0" fontId="8" fillId="6" borderId="0" xfId="0" applyFont="1" applyFill="1" applyBorder="1" applyAlignment="1" applyProtection="1">
      <alignment horizontal="center" vertical="center"/>
      <protection locked="0"/>
    </xf>
    <xf numFmtId="0" fontId="8" fillId="0" borderId="25" xfId="0" applyFont="1" applyFill="1" applyBorder="1" applyAlignment="1" applyProtection="1">
      <alignment horizontal="left" vertical="center"/>
      <protection locked="0"/>
    </xf>
    <xf numFmtId="0" fontId="8" fillId="6" borderId="25" xfId="0" applyFont="1" applyFill="1" applyBorder="1" applyAlignment="1" applyProtection="1">
      <alignment vertical="center"/>
      <protection locked="0"/>
    </xf>
    <xf numFmtId="0" fontId="8" fillId="0" borderId="0" xfId="0" applyFont="1" applyFill="1" applyBorder="1" applyAlignment="1" applyProtection="1">
      <alignment horizontal="left" vertical="center"/>
      <protection locked="0"/>
    </xf>
    <xf numFmtId="0" fontId="8" fillId="6" borderId="21" xfId="0" applyFont="1" applyFill="1" applyBorder="1" applyAlignment="1" applyProtection="1">
      <alignment vertical="center"/>
      <protection locked="0"/>
    </xf>
    <xf numFmtId="0" fontId="8" fillId="0" borderId="27" xfId="0" applyFont="1" applyFill="1" applyBorder="1" applyAlignment="1" applyProtection="1">
      <alignment horizontal="left" vertical="center"/>
      <protection locked="0"/>
    </xf>
    <xf numFmtId="0" fontId="8" fillId="6" borderId="6" xfId="0" applyFont="1" applyFill="1" applyBorder="1" applyAlignment="1" applyProtection="1">
      <alignment horizontal="center" vertical="center"/>
      <protection locked="0"/>
    </xf>
    <xf numFmtId="0" fontId="8" fillId="6" borderId="27" xfId="0" applyFont="1" applyFill="1" applyBorder="1" applyAlignment="1" applyProtection="1">
      <alignment vertical="center"/>
      <protection locked="0"/>
    </xf>
    <xf numFmtId="0" fontId="8" fillId="6" borderId="28" xfId="0" applyFont="1" applyFill="1" applyBorder="1" applyAlignment="1" applyProtection="1">
      <alignment vertical="center"/>
      <protection locked="0"/>
    </xf>
    <xf numFmtId="0" fontId="8" fillId="0" borderId="42" xfId="0" applyFont="1" applyFill="1" applyBorder="1" applyAlignment="1" applyProtection="1">
      <alignment horizontal="left" vertical="center"/>
      <protection locked="0"/>
    </xf>
    <xf numFmtId="0" fontId="8" fillId="6" borderId="43" xfId="0" applyFont="1" applyFill="1" applyBorder="1" applyAlignment="1">
      <alignment vertical="center"/>
    </xf>
    <xf numFmtId="0" fontId="25" fillId="6" borderId="28" xfId="0" applyFont="1" applyFill="1" applyBorder="1" applyAlignment="1" applyProtection="1">
      <alignment horizontal="center" vertical="center"/>
      <protection locked="0"/>
    </xf>
    <xf numFmtId="0" fontId="8" fillId="6" borderId="44" xfId="0" applyFont="1" applyFill="1" applyBorder="1" applyAlignment="1" applyProtection="1">
      <alignment horizontal="center" vertical="center"/>
      <protection locked="0"/>
    </xf>
    <xf numFmtId="0" fontId="8" fillId="0" borderId="52" xfId="0" applyFont="1" applyFill="1" applyBorder="1" applyAlignment="1" applyProtection="1">
      <alignment horizontal="left" vertical="center"/>
      <protection locked="0"/>
    </xf>
    <xf numFmtId="0" fontId="8" fillId="6" borderId="45" xfId="0" applyFont="1" applyFill="1" applyBorder="1" applyAlignment="1" applyProtection="1">
      <alignment horizontal="center" vertical="center"/>
      <protection locked="0"/>
    </xf>
    <xf numFmtId="0" fontId="8" fillId="0" borderId="38" xfId="0" applyFont="1" applyFill="1" applyBorder="1" applyAlignment="1" applyProtection="1">
      <alignment horizontal="left" vertical="center"/>
      <protection locked="0"/>
    </xf>
    <xf numFmtId="0" fontId="8" fillId="0" borderId="24" xfId="0" applyFont="1" applyBorder="1" applyAlignment="1" applyProtection="1">
      <alignment horizontal="center" vertical="center"/>
      <protection locked="0"/>
    </xf>
    <xf numFmtId="0" fontId="8" fillId="0" borderId="29" xfId="0" applyFont="1" applyBorder="1" applyAlignment="1" applyProtection="1">
      <alignment horizontal="center" vertical="center"/>
      <protection locked="0"/>
    </xf>
    <xf numFmtId="0" fontId="8" fillId="0" borderId="26" xfId="0" applyFont="1" applyBorder="1" applyAlignment="1" applyProtection="1">
      <alignment horizontal="center"/>
      <protection locked="0"/>
    </xf>
    <xf numFmtId="0" fontId="8" fillId="0" borderId="21" xfId="0" applyFont="1" applyBorder="1" applyAlignment="1" applyProtection="1">
      <alignment horizontal="center"/>
      <protection locked="0"/>
    </xf>
    <xf numFmtId="0" fontId="8" fillId="0" borderId="21" xfId="0" applyFont="1" applyBorder="1" applyAlignment="1" applyProtection="1">
      <alignment horizontal="center" vertical="center"/>
      <protection locked="0"/>
    </xf>
    <xf numFmtId="0" fontId="8" fillId="6" borderId="0" xfId="0" applyFont="1" applyFill="1" applyAlignment="1" applyProtection="1">
      <alignment horizontal="center" vertical="center"/>
      <protection locked="0"/>
    </xf>
    <xf numFmtId="0" fontId="8" fillId="6" borderId="55" xfId="0" applyFont="1" applyFill="1" applyBorder="1" applyAlignment="1" applyProtection="1">
      <alignment horizontal="left" vertical="center"/>
      <protection locked="0"/>
    </xf>
    <xf numFmtId="0" fontId="8" fillId="0" borderId="44" xfId="0" applyFont="1" applyBorder="1" applyAlignment="1" applyProtection="1">
      <alignment vertical="center"/>
      <protection locked="0"/>
    </xf>
    <xf numFmtId="0" fontId="8" fillId="0" borderId="29" xfId="0" applyFont="1" applyBorder="1" applyAlignment="1" applyProtection="1">
      <alignment horizontal="left" vertical="center"/>
      <protection locked="0"/>
    </xf>
    <xf numFmtId="0" fontId="8" fillId="0" borderId="6" xfId="0" applyFont="1" applyBorder="1" applyAlignment="1" applyProtection="1">
      <alignment horizontal="center" vertical="center"/>
      <protection locked="0"/>
    </xf>
    <xf numFmtId="0" fontId="8" fillId="0" borderId="45" xfId="0" applyFont="1" applyBorder="1" applyAlignment="1" applyProtection="1">
      <alignment horizontal="center" vertical="center"/>
      <protection locked="0"/>
    </xf>
    <xf numFmtId="0" fontId="8" fillId="0" borderId="25" xfId="0" applyFont="1" applyBorder="1" applyAlignment="1" applyProtection="1">
      <alignment horizontal="left" vertical="center"/>
      <protection locked="0"/>
    </xf>
    <xf numFmtId="0" fontId="8" fillId="0" borderId="27" xfId="0" applyFont="1" applyBorder="1" applyAlignment="1">
      <alignment vertical="center"/>
    </xf>
    <xf numFmtId="0" fontId="8" fillId="0" borderId="28" xfId="0" applyFont="1" applyBorder="1" applyAlignment="1">
      <alignment vertical="center"/>
    </xf>
    <xf numFmtId="0" fontId="8" fillId="0" borderId="21" xfId="0" applyFont="1" applyBorder="1" applyAlignment="1">
      <alignment vertical="center"/>
    </xf>
    <xf numFmtId="0" fontId="8" fillId="6" borderId="21" xfId="0" applyFont="1" applyFill="1" applyBorder="1" applyAlignment="1">
      <alignment vertical="center"/>
    </xf>
    <xf numFmtId="0" fontId="8" fillId="6" borderId="28" xfId="0" applyFont="1" applyFill="1" applyBorder="1" applyAlignment="1">
      <alignment vertical="center"/>
    </xf>
    <xf numFmtId="0" fontId="8" fillId="6" borderId="0" xfId="0" applyFont="1" applyFill="1" applyBorder="1" applyAlignment="1">
      <alignment vertical="center"/>
    </xf>
    <xf numFmtId="0" fontId="8" fillId="6" borderId="38" xfId="0" applyFont="1" applyFill="1" applyBorder="1" applyAlignment="1" applyProtection="1">
      <alignment horizontal="center" vertical="center"/>
      <protection locked="0"/>
    </xf>
    <xf numFmtId="0" fontId="8" fillId="0" borderId="31" xfId="0" applyFont="1" applyBorder="1"/>
    <xf numFmtId="0" fontId="8" fillId="0" borderId="25" xfId="0" applyFont="1" applyBorder="1" applyAlignment="1">
      <alignment horizontal="center"/>
    </xf>
    <xf numFmtId="0" fontId="8" fillId="6" borderId="42" xfId="0" applyFont="1" applyFill="1" applyBorder="1" applyAlignment="1" applyProtection="1">
      <alignment horizontal="center"/>
      <protection locked="0"/>
    </xf>
    <xf numFmtId="0" fontId="8" fillId="6" borderId="32" xfId="0" applyFont="1" applyFill="1" applyBorder="1" applyAlignment="1" applyProtection="1">
      <alignment horizontal="center"/>
      <protection locked="0"/>
    </xf>
    <xf numFmtId="0" fontId="8" fillId="6" borderId="24" xfId="0" applyFont="1" applyFill="1" applyBorder="1" applyAlignment="1" applyProtection="1">
      <alignment horizontal="center" vertical="center"/>
      <protection locked="0"/>
    </xf>
    <xf numFmtId="0" fontId="8" fillId="0" borderId="30" xfId="0" applyFont="1" applyBorder="1"/>
    <xf numFmtId="0" fontId="8" fillId="6" borderId="43" xfId="0" applyFont="1" applyFill="1" applyBorder="1" applyAlignment="1" applyProtection="1">
      <alignment horizontal="left" vertical="center"/>
      <protection locked="0"/>
    </xf>
    <xf numFmtId="0" fontId="8" fillId="6" borderId="28" xfId="0" applyFont="1" applyFill="1" applyBorder="1" applyAlignment="1" applyProtection="1">
      <alignment horizontal="center"/>
      <protection locked="0"/>
    </xf>
    <xf numFmtId="0" fontId="8" fillId="6" borderId="22" xfId="0" applyFont="1" applyFill="1" applyBorder="1" applyAlignment="1" applyProtection="1">
      <alignment horizontal="left" vertical="center"/>
      <protection locked="0"/>
    </xf>
    <xf numFmtId="0" fontId="8" fillId="6" borderId="24" xfId="0" applyFont="1" applyFill="1" applyBorder="1" applyAlignment="1" applyProtection="1">
      <alignment horizontal="center"/>
      <protection locked="0"/>
    </xf>
    <xf numFmtId="0" fontId="8" fillId="6" borderId="0" xfId="0" applyFont="1" applyFill="1" applyBorder="1" applyAlignment="1" applyProtection="1">
      <alignment horizontal="left" vertical="center"/>
      <protection locked="0"/>
    </xf>
    <xf numFmtId="0" fontId="8" fillId="6" borderId="20" xfId="0" applyFont="1" applyFill="1" applyBorder="1" applyAlignment="1" applyProtection="1">
      <alignment horizontal="center" vertical="center"/>
      <protection locked="0"/>
    </xf>
    <xf numFmtId="0" fontId="8" fillId="6" borderId="25" xfId="0" applyFont="1" applyFill="1" applyBorder="1" applyAlignment="1" applyProtection="1">
      <alignment horizontal="center"/>
      <protection locked="0"/>
    </xf>
    <xf numFmtId="0" fontId="8" fillId="6" borderId="29" xfId="0" applyFont="1" applyFill="1" applyBorder="1" applyAlignment="1" applyProtection="1">
      <alignment horizontal="left" vertical="center"/>
      <protection locked="0"/>
    </xf>
    <xf numFmtId="0" fontId="25" fillId="6" borderId="38" xfId="0" applyFont="1" applyFill="1" applyBorder="1" applyAlignment="1" applyProtection="1">
      <alignment horizontal="center"/>
      <protection locked="0"/>
    </xf>
    <xf numFmtId="0" fontId="25" fillId="6" borderId="38" xfId="0" applyFont="1" applyFill="1" applyBorder="1" applyAlignment="1" applyProtection="1">
      <alignment horizontal="center" vertical="center"/>
      <protection locked="0"/>
    </xf>
    <xf numFmtId="0" fontId="8" fillId="6" borderId="28" xfId="0" applyFont="1" applyFill="1" applyBorder="1" applyAlignment="1" applyProtection="1">
      <alignment horizontal="left" vertical="center"/>
      <protection locked="0"/>
    </xf>
    <xf numFmtId="0" fontId="25" fillId="6" borderId="26" xfId="0" applyFont="1" applyFill="1" applyBorder="1" applyAlignment="1" applyProtection="1">
      <alignment horizontal="center" vertical="center"/>
      <protection locked="0"/>
    </xf>
    <xf numFmtId="0" fontId="8" fillId="0" borderId="28" xfId="0" applyFont="1" applyFill="1" applyBorder="1" applyAlignment="1" applyProtection="1">
      <alignment horizontal="left" vertical="center" wrapText="1"/>
      <protection locked="0"/>
    </xf>
    <xf numFmtId="0" fontId="14" fillId="0" borderId="0" xfId="0" applyFont="1" applyFill="1"/>
    <xf numFmtId="0" fontId="2" fillId="0" borderId="0" xfId="0" applyFont="1" applyFill="1"/>
    <xf numFmtId="0" fontId="2" fillId="0" borderId="44" xfId="0" applyFont="1" applyFill="1" applyBorder="1" applyAlignment="1" applyProtection="1">
      <alignment vertical="center"/>
      <protection locked="0"/>
    </xf>
    <xf numFmtId="0" fontId="2" fillId="0" borderId="43" xfId="0" applyFont="1" applyBorder="1" applyAlignment="1" applyProtection="1">
      <alignment horizontal="center" vertical="center"/>
      <protection locked="0"/>
    </xf>
    <xf numFmtId="0" fontId="2" fillId="0" borderId="44" xfId="0" applyFont="1" applyBorder="1" applyAlignment="1" applyProtection="1">
      <alignment horizontal="left" vertical="center"/>
      <protection locked="0"/>
    </xf>
    <xf numFmtId="0" fontId="2" fillId="0" borderId="27"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45" xfId="0" applyFont="1" applyBorder="1" applyAlignment="1" applyProtection="1">
      <alignment horizontal="left" vertical="center"/>
      <protection locked="0"/>
    </xf>
    <xf numFmtId="1" fontId="2" fillId="0" borderId="23" xfId="0" applyNumberFormat="1" applyFont="1" applyBorder="1" applyAlignment="1">
      <alignment horizontal="center" vertical="center" wrapText="1"/>
    </xf>
    <xf numFmtId="0" fontId="2" fillId="0" borderId="47" xfId="0" applyFont="1" applyBorder="1" applyAlignment="1" applyProtection="1">
      <alignment horizontal="left" vertical="center"/>
      <protection locked="0"/>
    </xf>
    <xf numFmtId="1" fontId="1" fillId="0" borderId="12" xfId="0" applyNumberFormat="1" applyFont="1" applyBorder="1" applyAlignment="1">
      <alignment horizontal="center" vertical="center" wrapText="1"/>
    </xf>
    <xf numFmtId="1" fontId="1" fillId="0" borderId="30" xfId="0" applyNumberFormat="1" applyFont="1" applyBorder="1" applyAlignment="1">
      <alignment horizontal="center" vertical="center" wrapText="1"/>
    </xf>
    <xf numFmtId="1" fontId="2" fillId="0" borderId="5" xfId="0" applyNumberFormat="1" applyFont="1" applyBorder="1" applyAlignment="1">
      <alignment horizontal="center" vertical="center" wrapText="1"/>
    </xf>
    <xf numFmtId="0" fontId="2" fillId="0" borderId="55"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6" borderId="27" xfId="0" applyFont="1" applyFill="1" applyBorder="1" applyAlignment="1" applyProtection="1">
      <alignment horizontal="center" vertical="center"/>
      <protection locked="0"/>
    </xf>
    <xf numFmtId="0" fontId="2" fillId="6" borderId="21" xfId="0" applyFont="1" applyFill="1" applyBorder="1" applyAlignment="1" applyProtection="1">
      <alignment horizontal="center" vertical="center"/>
      <protection locked="0"/>
    </xf>
    <xf numFmtId="0" fontId="2" fillId="6" borderId="26" xfId="0" applyFont="1" applyFill="1" applyBorder="1" applyAlignment="1" applyProtection="1">
      <alignment horizontal="center" vertical="center"/>
      <protection locked="0"/>
    </xf>
    <xf numFmtId="0" fontId="12" fillId="0" borderId="26" xfId="0" applyFont="1" applyBorder="1" applyAlignment="1" applyProtection="1">
      <alignment horizontal="center" vertical="center"/>
      <protection locked="0"/>
    </xf>
    <xf numFmtId="1" fontId="21" fillId="2" borderId="12" xfId="0" applyNumberFormat="1" applyFont="1" applyFill="1" applyBorder="1" applyAlignment="1" applyProtection="1">
      <alignment horizontal="center" vertical="center"/>
      <protection locked="0"/>
    </xf>
    <xf numFmtId="1" fontId="21" fillId="2" borderId="6" xfId="0" applyNumberFormat="1" applyFont="1" applyFill="1" applyBorder="1" applyAlignment="1" applyProtection="1">
      <alignment horizontal="center" vertical="center"/>
      <protection locked="0"/>
    </xf>
    <xf numFmtId="1" fontId="21" fillId="2" borderId="23" xfId="0" applyNumberFormat="1" applyFont="1" applyFill="1" applyBorder="1" applyAlignment="1" applyProtection="1">
      <alignment horizontal="center" vertical="center"/>
      <protection locked="0"/>
    </xf>
    <xf numFmtId="1" fontId="21" fillId="2" borderId="21" xfId="0" applyNumberFormat="1" applyFont="1" applyFill="1" applyBorder="1" applyAlignment="1" applyProtection="1">
      <alignment horizontal="center" vertical="center"/>
      <protection locked="0"/>
    </xf>
    <xf numFmtId="1" fontId="21" fillId="2" borderId="20" xfId="0" applyNumberFormat="1" applyFont="1" applyFill="1" applyBorder="1" applyAlignment="1" applyProtection="1">
      <alignment horizontal="center" vertical="center"/>
      <protection locked="0"/>
    </xf>
    <xf numFmtId="1" fontId="21" fillId="2" borderId="24" xfId="0" applyNumberFormat="1" applyFont="1" applyFill="1" applyBorder="1" applyAlignment="1" applyProtection="1">
      <alignment horizontal="center" vertical="center"/>
      <protection locked="0"/>
    </xf>
    <xf numFmtId="1" fontId="21" fillId="2" borderId="11" xfId="0" applyNumberFormat="1" applyFont="1" applyFill="1" applyBorder="1" applyAlignment="1" applyProtection="1">
      <alignment horizontal="center" vertical="center"/>
      <protection locked="0"/>
    </xf>
    <xf numFmtId="1" fontId="2" fillId="0" borderId="32" xfId="0" applyNumberFormat="1" applyFont="1" applyBorder="1" applyAlignment="1">
      <alignment horizontal="center" vertical="center" wrapText="1"/>
    </xf>
    <xf numFmtId="1" fontId="2" fillId="0" borderId="50" xfId="0" applyNumberFormat="1" applyFont="1" applyBorder="1" applyAlignment="1">
      <alignment horizontal="center" vertical="center" wrapText="1"/>
    </xf>
    <xf numFmtId="0" fontId="2" fillId="4" borderId="7" xfId="0" quotePrefix="1" applyFont="1" applyFill="1" applyBorder="1" applyAlignment="1">
      <alignment horizontal="center" wrapText="1"/>
    </xf>
    <xf numFmtId="1" fontId="14" fillId="0" borderId="0" xfId="0" applyNumberFormat="1" applyFont="1" applyFill="1" applyBorder="1" applyAlignment="1">
      <alignment horizontal="center" vertical="center"/>
    </xf>
    <xf numFmtId="0" fontId="2" fillId="0" borderId="0" xfId="0" applyFont="1" applyFill="1" applyBorder="1"/>
    <xf numFmtId="0" fontId="1" fillId="0" borderId="2" xfId="1" applyFont="1" applyFill="1" applyBorder="1"/>
    <xf numFmtId="1" fontId="2" fillId="0" borderId="1" xfId="0" applyNumberFormat="1" applyFont="1" applyBorder="1" applyAlignment="1">
      <alignment horizontal="center"/>
    </xf>
    <xf numFmtId="1" fontId="1" fillId="0" borderId="33" xfId="0" applyNumberFormat="1" applyFont="1" applyBorder="1" applyAlignment="1">
      <alignment horizontal="center" vertical="center" wrapText="1"/>
    </xf>
    <xf numFmtId="1" fontId="1" fillId="0" borderId="6" xfId="0" applyNumberFormat="1" applyFont="1" applyBorder="1" applyAlignment="1">
      <alignment horizontal="center" vertical="center" wrapText="1"/>
    </xf>
    <xf numFmtId="0" fontId="2" fillId="0" borderId="0" xfId="0" applyFont="1" applyFill="1" applyAlignment="1">
      <alignment wrapText="1"/>
    </xf>
    <xf numFmtId="0" fontId="7" fillId="0" borderId="0" xfId="0" applyFont="1" applyFill="1" applyBorder="1" applyAlignment="1" applyProtection="1">
      <alignment horizontal="center"/>
      <protection locked="0"/>
    </xf>
    <xf numFmtId="0" fontId="7" fillId="0" borderId="0" xfId="0" applyFont="1" applyFill="1" applyBorder="1" applyAlignment="1" applyProtection="1">
      <alignment horizontal="center" vertical="center"/>
      <protection locked="0"/>
    </xf>
    <xf numFmtId="0" fontId="4" fillId="0" borderId="2" xfId="0" applyFont="1" applyBorder="1" applyAlignment="1" applyProtection="1">
      <alignment vertical="center" wrapText="1"/>
    </xf>
    <xf numFmtId="0" fontId="4" fillId="0" borderId="20" xfId="0" applyFont="1" applyBorder="1" applyAlignment="1" applyProtection="1">
      <alignment vertical="center"/>
    </xf>
    <xf numFmtId="0" fontId="4" fillId="0" borderId="19" xfId="0" applyFont="1" applyBorder="1" applyAlignment="1" applyProtection="1">
      <alignment vertical="center"/>
    </xf>
    <xf numFmtId="0" fontId="4" fillId="0" borderId="28" xfId="0" applyFont="1" applyBorder="1" applyAlignment="1" applyProtection="1">
      <alignment vertical="center"/>
    </xf>
    <xf numFmtId="0" fontId="4" fillId="0" borderId="21" xfId="0" applyFont="1" applyBorder="1" applyAlignment="1" applyProtection="1">
      <alignment vertical="center"/>
    </xf>
    <xf numFmtId="0" fontId="4" fillId="0" borderId="24" xfId="0" applyFont="1" applyBorder="1" applyAlignment="1" applyProtection="1">
      <alignment vertical="center"/>
    </xf>
    <xf numFmtId="0" fontId="7" fillId="0" borderId="3" xfId="0" applyFont="1" applyBorder="1" applyAlignment="1" applyProtection="1">
      <alignment vertical="center"/>
      <protection locked="0"/>
    </xf>
    <xf numFmtId="0" fontId="2" fillId="0" borderId="39" xfId="0" applyFont="1" applyBorder="1" applyAlignment="1" applyProtection="1">
      <alignment vertical="center"/>
      <protection locked="0"/>
    </xf>
    <xf numFmtId="0" fontId="2" fillId="0" borderId="28" xfId="0" applyFont="1" applyBorder="1" applyAlignment="1">
      <alignment horizontal="center" vertical="center"/>
    </xf>
    <xf numFmtId="0" fontId="7" fillId="0" borderId="26" xfId="0" applyFont="1" applyBorder="1" applyAlignment="1" applyProtection="1">
      <alignment horizontal="left" vertical="center"/>
      <protection locked="0"/>
    </xf>
    <xf numFmtId="0" fontId="7" fillId="0" borderId="34" xfId="0" applyFont="1" applyBorder="1" applyAlignment="1" applyProtection="1">
      <alignment horizontal="center" vertical="center"/>
      <protection locked="0"/>
    </xf>
    <xf numFmtId="0" fontId="2" fillId="0" borderId="44" xfId="0" applyFont="1" applyFill="1" applyBorder="1" applyAlignment="1" applyProtection="1">
      <alignment horizontal="center" vertical="center"/>
      <protection locked="0"/>
    </xf>
    <xf numFmtId="0" fontId="2" fillId="0" borderId="24" xfId="0" applyFont="1" applyFill="1" applyBorder="1" applyAlignment="1" applyProtection="1">
      <alignment horizontal="center" vertical="center"/>
      <protection locked="0"/>
    </xf>
    <xf numFmtId="1" fontId="21" fillId="4" borderId="7" xfId="0" applyNumberFormat="1" applyFont="1" applyFill="1" applyBorder="1" applyAlignment="1">
      <alignment horizontal="center" vertical="center"/>
    </xf>
    <xf numFmtId="0" fontId="7" fillId="0" borderId="2" xfId="0" applyFont="1" applyBorder="1" applyAlignment="1" applyProtection="1">
      <alignment vertical="center"/>
      <protection locked="0"/>
    </xf>
    <xf numFmtId="0" fontId="7" fillId="0" borderId="30" xfId="0" applyFont="1" applyBorder="1" applyAlignment="1" applyProtection="1">
      <alignment horizontal="left" vertical="center"/>
      <protection locked="0"/>
    </xf>
    <xf numFmtId="0" fontId="7" fillId="0" borderId="43"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0" fontId="7" fillId="6" borderId="30" xfId="0" applyFont="1" applyFill="1" applyBorder="1" applyAlignment="1" applyProtection="1">
      <alignment horizontal="center" vertical="center"/>
      <protection locked="0"/>
    </xf>
    <xf numFmtId="0" fontId="2" fillId="6" borderId="46" xfId="0" applyFont="1" applyFill="1" applyBorder="1" applyAlignment="1" applyProtection="1">
      <alignment horizontal="center" vertical="center"/>
      <protection locked="0"/>
    </xf>
    <xf numFmtId="0" fontId="7" fillId="0" borderId="42" xfId="0" applyFont="1" applyBorder="1" applyAlignment="1" applyProtection="1">
      <alignment horizontal="center" vertical="center"/>
      <protection locked="0"/>
    </xf>
    <xf numFmtId="0" fontId="7" fillId="0" borderId="29" xfId="0" applyFont="1" applyBorder="1" applyAlignment="1" applyProtection="1">
      <alignment horizontal="center" vertical="center"/>
      <protection locked="0"/>
    </xf>
    <xf numFmtId="0" fontId="7" fillId="6" borderId="43" xfId="0" applyFont="1" applyFill="1" applyBorder="1" applyAlignment="1" applyProtection="1">
      <alignment horizontal="center" vertical="center"/>
      <protection locked="0"/>
    </xf>
    <xf numFmtId="0" fontId="7" fillId="0" borderId="43" xfId="0" applyFont="1" applyBorder="1" applyAlignment="1" applyProtection="1">
      <alignment horizontal="left" vertical="center"/>
      <protection locked="0"/>
    </xf>
    <xf numFmtId="0" fontId="7" fillId="0" borderId="22" xfId="0" applyFont="1" applyBorder="1" applyAlignment="1" applyProtection="1">
      <alignment horizontal="left" vertical="center"/>
      <protection locked="0"/>
    </xf>
    <xf numFmtId="0" fontId="7" fillId="0" borderId="22" xfId="0" applyFont="1" applyBorder="1" applyAlignment="1" applyProtection="1">
      <alignment horizontal="center" vertical="center"/>
      <protection locked="0"/>
    </xf>
    <xf numFmtId="0" fontId="7" fillId="6" borderId="22" xfId="0" applyFont="1" applyFill="1" applyBorder="1" applyAlignment="1" applyProtection="1">
      <alignment horizontal="center" vertical="center"/>
      <protection locked="0"/>
    </xf>
    <xf numFmtId="0" fontId="2" fillId="0" borderId="0" xfId="0" applyFont="1" applyAlignment="1" applyProtection="1">
      <alignment vertical="center"/>
    </xf>
    <xf numFmtId="1" fontId="1" fillId="0" borderId="0" xfId="0" applyNumberFormat="1" applyFont="1" applyBorder="1" applyAlignment="1">
      <alignment horizontal="center" vertical="center"/>
    </xf>
    <xf numFmtId="0" fontId="0" fillId="0" borderId="0" xfId="0" applyAlignment="1">
      <alignment vertical="center"/>
    </xf>
    <xf numFmtId="0" fontId="0" fillId="6" borderId="0" xfId="0" applyFont="1" applyFill="1" applyAlignment="1">
      <alignment vertical="center"/>
    </xf>
    <xf numFmtId="0" fontId="14" fillId="0" borderId="0" xfId="0" applyFont="1" applyAlignment="1">
      <alignment vertical="center"/>
    </xf>
    <xf numFmtId="0" fontId="14" fillId="6" borderId="0" xfId="0" applyFont="1" applyFill="1" applyAlignment="1">
      <alignment vertical="center"/>
    </xf>
    <xf numFmtId="0" fontId="2" fillId="0" borderId="44" xfId="0" applyFont="1" applyBorder="1" applyAlignment="1" applyProtection="1">
      <alignment horizontal="center" vertical="center" wrapText="1"/>
      <protection locked="0"/>
    </xf>
    <xf numFmtId="0" fontId="2" fillId="0" borderId="47" xfId="0" applyFont="1" applyBorder="1" applyAlignment="1" applyProtection="1">
      <alignment horizontal="center" vertical="center" wrapText="1"/>
      <protection locked="0"/>
    </xf>
    <xf numFmtId="0" fontId="2" fillId="0" borderId="60" xfId="0" applyFont="1" applyFill="1" applyBorder="1" applyAlignment="1">
      <alignment vertical="center"/>
    </xf>
    <xf numFmtId="0" fontId="2" fillId="0" borderId="79" xfId="0" applyFont="1" applyFill="1" applyBorder="1" applyAlignment="1">
      <alignment vertical="center"/>
    </xf>
    <xf numFmtId="0" fontId="2" fillId="0" borderId="80" xfId="0" applyFont="1" applyFill="1" applyBorder="1" applyAlignment="1">
      <alignment vertical="center"/>
    </xf>
    <xf numFmtId="0" fontId="2" fillId="0" borderId="81" xfId="0" applyFont="1" applyFill="1" applyBorder="1" applyAlignment="1">
      <alignment vertical="center"/>
    </xf>
    <xf numFmtId="1" fontId="2" fillId="0" borderId="0" xfId="0" applyNumberFormat="1" applyFont="1" applyFill="1" applyBorder="1" applyAlignment="1">
      <alignment horizontal="center" vertical="center"/>
    </xf>
    <xf numFmtId="0" fontId="2" fillId="0" borderId="82" xfId="0" applyFont="1" applyFill="1" applyBorder="1" applyAlignment="1">
      <alignment vertical="center"/>
    </xf>
    <xf numFmtId="0" fontId="2" fillId="0" borderId="83" xfId="0" applyFont="1" applyFill="1" applyBorder="1" applyAlignment="1">
      <alignment vertical="center"/>
    </xf>
    <xf numFmtId="1" fontId="2" fillId="0" borderId="53" xfId="0" applyNumberFormat="1" applyFont="1" applyFill="1" applyBorder="1" applyAlignment="1">
      <alignment horizontal="center" vertical="center"/>
    </xf>
    <xf numFmtId="1" fontId="2" fillId="0" borderId="84" xfId="0" applyNumberFormat="1" applyFont="1" applyFill="1" applyBorder="1" applyAlignment="1">
      <alignment horizontal="center" vertical="center"/>
    </xf>
    <xf numFmtId="0" fontId="1" fillId="2" borderId="0" xfId="0" applyFont="1" applyFill="1" applyBorder="1" applyAlignment="1" applyProtection="1">
      <alignment horizontal="center" vertical="center"/>
      <protection locked="0"/>
    </xf>
    <xf numFmtId="0" fontId="2" fillId="0" borderId="25" xfId="0" applyFont="1" applyBorder="1" applyAlignment="1">
      <alignment horizontal="center" vertical="center" wrapText="1"/>
    </xf>
    <xf numFmtId="0" fontId="2" fillId="0" borderId="39" xfId="0" applyFont="1" applyBorder="1" applyAlignment="1">
      <alignment horizontal="center" vertical="center" wrapText="1"/>
    </xf>
    <xf numFmtId="1" fontId="1" fillId="0" borderId="0" xfId="0" applyNumberFormat="1" applyFont="1" applyFill="1" applyBorder="1" applyAlignment="1" applyProtection="1">
      <alignment horizontal="center" vertical="center"/>
    </xf>
    <xf numFmtId="0" fontId="14" fillId="0" borderId="28" xfId="0" applyFont="1" applyBorder="1" applyAlignment="1" applyProtection="1">
      <alignment horizontal="center" vertical="center"/>
      <protection locked="0"/>
    </xf>
    <xf numFmtId="1" fontId="2" fillId="0" borderId="0" xfId="0" applyNumberFormat="1" applyFont="1" applyFill="1" applyBorder="1" applyAlignment="1" applyProtection="1">
      <alignment horizontal="center" vertical="center"/>
      <protection locked="0"/>
    </xf>
    <xf numFmtId="0" fontId="14" fillId="0" borderId="29" xfId="0" applyFont="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2" fillId="0" borderId="21"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protection locked="0"/>
    </xf>
    <xf numFmtId="0" fontId="2" fillId="6" borderId="27" xfId="0" applyFont="1" applyFill="1" applyBorder="1" applyAlignment="1" applyProtection="1">
      <alignment horizontal="center" vertical="center" wrapText="1"/>
      <protection locked="0"/>
    </xf>
    <xf numFmtId="0" fontId="2" fillId="6" borderId="21" xfId="0" applyFont="1" applyFill="1" applyBorder="1" applyAlignment="1" applyProtection="1">
      <alignment horizontal="center" vertical="center" wrapText="1"/>
      <protection locked="0"/>
    </xf>
    <xf numFmtId="0" fontId="2" fillId="6" borderId="26" xfId="0" applyFont="1" applyFill="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2" fillId="0" borderId="43" xfId="0" applyFont="1" applyBorder="1" applyAlignment="1" applyProtection="1">
      <alignment horizontal="center" vertical="center"/>
      <protection locked="0"/>
    </xf>
    <xf numFmtId="0" fontId="2" fillId="0" borderId="44" xfId="0" applyFont="1" applyBorder="1" applyAlignment="1" applyProtection="1">
      <alignment horizontal="center" vertical="center"/>
      <protection locked="0"/>
    </xf>
    <xf numFmtId="0" fontId="2" fillId="0" borderId="55" xfId="0" applyFont="1" applyBorder="1" applyAlignment="1" applyProtection="1">
      <alignment horizontal="center" vertical="center"/>
      <protection locked="0"/>
    </xf>
    <xf numFmtId="0" fontId="2" fillId="0" borderId="45"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6" borderId="27" xfId="0" applyFont="1" applyFill="1" applyBorder="1" applyAlignment="1" applyProtection="1">
      <alignment horizontal="center" vertical="center"/>
      <protection locked="0"/>
    </xf>
    <xf numFmtId="0" fontId="2" fillId="6" borderId="21" xfId="0" applyFont="1" applyFill="1" applyBorder="1" applyAlignment="1" applyProtection="1">
      <alignment horizontal="center" vertical="center"/>
      <protection locked="0"/>
    </xf>
    <xf numFmtId="0" fontId="2" fillId="6" borderId="26" xfId="0" applyFont="1" applyFill="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1" fillId="0" borderId="20" xfId="0" applyFont="1" applyBorder="1" applyAlignment="1">
      <alignment horizontal="center" vertical="center"/>
    </xf>
    <xf numFmtId="0" fontId="1" fillId="0" borderId="24" xfId="0" applyFont="1" applyBorder="1" applyAlignment="1">
      <alignment horizontal="center" vertical="center"/>
    </xf>
    <xf numFmtId="0" fontId="1" fillId="0" borderId="1" xfId="0" applyFont="1" applyBorder="1" applyAlignment="1">
      <alignment horizontal="center" vertical="center"/>
    </xf>
    <xf numFmtId="0" fontId="2" fillId="0" borderId="20" xfId="0" applyFont="1" applyBorder="1" applyAlignment="1" applyProtection="1">
      <alignment horizontal="center" vertical="center" wrapText="1"/>
      <protection locked="0"/>
    </xf>
    <xf numFmtId="0" fontId="2" fillId="0" borderId="24" xfId="0" applyFont="1" applyBorder="1" applyAlignment="1" applyProtection="1">
      <alignment horizontal="center" vertical="center" wrapText="1"/>
      <protection locked="0"/>
    </xf>
    <xf numFmtId="0" fontId="12" fillId="0" borderId="20" xfId="0" applyFont="1" applyBorder="1" applyAlignment="1" applyProtection="1">
      <alignment horizontal="center" vertical="center"/>
      <protection locked="0"/>
    </xf>
    <xf numFmtId="0" fontId="12" fillId="0" borderId="21" xfId="0" applyFont="1" applyBorder="1" applyAlignment="1" applyProtection="1">
      <alignment horizontal="center" vertical="center"/>
      <protection locked="0"/>
    </xf>
    <xf numFmtId="0" fontId="12" fillId="0" borderId="26" xfId="0" applyFont="1" applyBorder="1" applyAlignment="1" applyProtection="1">
      <alignment horizontal="center" vertical="center"/>
      <protection locked="0"/>
    </xf>
    <xf numFmtId="0" fontId="1" fillId="0" borderId="2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1" xfId="0" applyFont="1" applyBorder="1" applyAlignment="1">
      <alignment horizontal="center" vertical="center"/>
    </xf>
    <xf numFmtId="1" fontId="1" fillId="4" borderId="20" xfId="0" applyNumberFormat="1" applyFont="1" applyFill="1" applyBorder="1" applyAlignment="1">
      <alignment horizontal="center" vertical="center"/>
    </xf>
    <xf numFmtId="1" fontId="1" fillId="4" borderId="21" xfId="0" applyNumberFormat="1" applyFont="1" applyFill="1" applyBorder="1" applyAlignment="1">
      <alignment horizontal="center" vertical="center"/>
    </xf>
    <xf numFmtId="1" fontId="1" fillId="4" borderId="24" xfId="0" applyNumberFormat="1" applyFont="1" applyFill="1" applyBorder="1" applyAlignment="1">
      <alignment horizontal="center" vertical="center"/>
    </xf>
    <xf numFmtId="1" fontId="1" fillId="2" borderId="20" xfId="0" applyNumberFormat="1" applyFont="1" applyFill="1" applyBorder="1" applyAlignment="1" applyProtection="1">
      <alignment horizontal="center" vertical="center"/>
      <protection locked="0"/>
    </xf>
    <xf numFmtId="1" fontId="1" fillId="2" borderId="21" xfId="0" applyNumberFormat="1" applyFont="1" applyFill="1" applyBorder="1" applyAlignment="1" applyProtection="1">
      <alignment horizontal="center" vertical="center"/>
      <protection locked="0"/>
    </xf>
    <xf numFmtId="1" fontId="1" fillId="2" borderId="24" xfId="0" applyNumberFormat="1" applyFont="1" applyFill="1" applyBorder="1" applyAlignment="1" applyProtection="1">
      <alignment horizontal="center" vertical="center"/>
      <protection locked="0"/>
    </xf>
    <xf numFmtId="0" fontId="1" fillId="0" borderId="21" xfId="0" applyFont="1" applyBorder="1" applyAlignment="1">
      <alignment horizontal="center" vertical="center" wrapText="1"/>
    </xf>
    <xf numFmtId="0" fontId="1" fillId="0" borderId="1" xfId="0" applyFont="1" applyBorder="1" applyAlignment="1">
      <alignment horizontal="left" vertical="center"/>
    </xf>
    <xf numFmtId="0" fontId="2" fillId="0" borderId="1" xfId="0" applyFont="1" applyBorder="1" applyAlignment="1">
      <alignment horizontal="left" vertical="center"/>
    </xf>
    <xf numFmtId="0" fontId="14" fillId="2" borderId="2" xfId="0" applyFont="1" applyFill="1" applyBorder="1" applyAlignment="1" applyProtection="1">
      <alignment horizontal="center" vertical="center"/>
      <protection locked="0"/>
    </xf>
    <xf numFmtId="0" fontId="14" fillId="2" borderId="3" xfId="0" applyFont="1" applyFill="1" applyBorder="1" applyAlignment="1" applyProtection="1">
      <alignment horizontal="center" vertical="center"/>
      <protection locked="0"/>
    </xf>
    <xf numFmtId="0" fontId="14" fillId="2" borderId="4" xfId="0" applyFont="1" applyFill="1" applyBorder="1" applyAlignment="1" applyProtection="1">
      <alignment horizontal="center" vertical="center"/>
      <protection locked="0"/>
    </xf>
    <xf numFmtId="0" fontId="1" fillId="0" borderId="2" xfId="0" applyFont="1" applyBorder="1" applyAlignment="1">
      <alignment horizontal="left" vertical="center"/>
    </xf>
    <xf numFmtId="0" fontId="2" fillId="0" borderId="4" xfId="0" applyFont="1" applyBorder="1" applyAlignment="1">
      <alignment vertical="center"/>
    </xf>
    <xf numFmtId="0" fontId="14" fillId="2" borderId="2" xfId="0" applyNumberFormat="1" applyFont="1" applyFill="1" applyBorder="1" applyAlignment="1" applyProtection="1">
      <alignment horizontal="center" vertical="center"/>
      <protection locked="0"/>
    </xf>
    <xf numFmtId="0" fontId="14" fillId="2" borderId="3" xfId="0" applyNumberFormat="1" applyFont="1" applyFill="1" applyBorder="1" applyAlignment="1" applyProtection="1">
      <alignment horizontal="center" vertical="center"/>
      <protection locked="0"/>
    </xf>
    <xf numFmtId="0" fontId="14" fillId="2" borderId="4" xfId="0" applyNumberFormat="1" applyFont="1" applyFill="1" applyBorder="1" applyAlignment="1" applyProtection="1">
      <alignment horizontal="center" vertical="center"/>
      <protection locked="0"/>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1" xfId="0" applyFont="1" applyBorder="1" applyAlignment="1">
      <alignment horizontal="left" vertical="center" wrapText="1"/>
    </xf>
    <xf numFmtId="0" fontId="2" fillId="0" borderId="2" xfId="0" applyFont="1" applyBorder="1" applyAlignment="1">
      <alignment horizontal="left" vertical="center"/>
    </xf>
    <xf numFmtId="1" fontId="1" fillId="4" borderId="7" xfId="0" applyNumberFormat="1" applyFont="1" applyFill="1" applyBorder="1" applyAlignment="1" applyProtection="1">
      <alignment horizontal="center" vertical="center"/>
    </xf>
    <xf numFmtId="1" fontId="1" fillId="4" borderId="10" xfId="0" applyNumberFormat="1" applyFont="1" applyFill="1" applyBorder="1" applyAlignment="1" applyProtection="1">
      <alignment horizontal="center" vertical="center"/>
    </xf>
    <xf numFmtId="1" fontId="1" fillId="4" borderId="8" xfId="0" applyNumberFormat="1" applyFont="1" applyFill="1" applyBorder="1" applyAlignment="1" applyProtection="1">
      <alignment horizontal="center" vertical="center"/>
    </xf>
    <xf numFmtId="0" fontId="2" fillId="3" borderId="7" xfId="0" applyFont="1" applyFill="1" applyBorder="1" applyAlignment="1" applyProtection="1">
      <alignment horizontal="left" vertical="center" wrapText="1"/>
    </xf>
    <xf numFmtId="0" fontId="2" fillId="3" borderId="10" xfId="0" applyFont="1" applyFill="1" applyBorder="1" applyAlignment="1" applyProtection="1">
      <alignment horizontal="left" vertical="center" wrapText="1"/>
    </xf>
    <xf numFmtId="0" fontId="2" fillId="3" borderId="8" xfId="0" applyFont="1" applyFill="1" applyBorder="1" applyAlignment="1" applyProtection="1">
      <alignment horizontal="left" vertical="center" wrapText="1"/>
    </xf>
    <xf numFmtId="1" fontId="1" fillId="2" borderId="7" xfId="0" applyNumberFormat="1" applyFont="1" applyFill="1" applyBorder="1" applyAlignment="1" applyProtection="1">
      <alignment horizontal="center" vertical="center"/>
      <protection locked="0"/>
    </xf>
    <xf numFmtId="1" fontId="1" fillId="2" borderId="10" xfId="0" applyNumberFormat="1" applyFont="1" applyFill="1" applyBorder="1" applyAlignment="1" applyProtection="1">
      <alignment horizontal="center" vertical="center"/>
      <protection locked="0"/>
    </xf>
    <xf numFmtId="1" fontId="1" fillId="2" borderId="8" xfId="0" applyNumberFormat="1" applyFont="1" applyFill="1" applyBorder="1" applyAlignment="1" applyProtection="1">
      <alignment horizontal="center" vertical="center"/>
      <protection locked="0"/>
    </xf>
    <xf numFmtId="0" fontId="1" fillId="0" borderId="19" xfId="0" applyFont="1" applyBorder="1" applyAlignment="1">
      <alignment vertical="center" wrapText="1"/>
    </xf>
    <xf numFmtId="0" fontId="2" fillId="0" borderId="12" xfId="0" applyFont="1" applyBorder="1" applyAlignment="1">
      <alignment vertical="center"/>
    </xf>
    <xf numFmtId="0" fontId="1" fillId="0" borderId="5" xfId="0" applyFont="1" applyBorder="1" applyAlignment="1">
      <alignment vertical="center" wrapText="1"/>
    </xf>
    <xf numFmtId="0" fontId="2" fillId="0" borderId="6"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1" fontId="1" fillId="0" borderId="19" xfId="0" applyNumberFormat="1" applyFont="1" applyBorder="1" applyAlignment="1">
      <alignment horizontal="center" vertical="center" wrapText="1"/>
    </xf>
    <xf numFmtId="1" fontId="1" fillId="0" borderId="11" xfId="0" applyNumberFormat="1" applyFont="1" applyBorder="1" applyAlignment="1">
      <alignment horizontal="center" vertical="center" wrapText="1"/>
    </xf>
    <xf numFmtId="1" fontId="1" fillId="0" borderId="12" xfId="0" applyNumberFormat="1" applyFont="1" applyBorder="1" applyAlignment="1">
      <alignment horizontal="center" vertical="center" wrapText="1"/>
    </xf>
    <xf numFmtId="3" fontId="1" fillId="2" borderId="7" xfId="0" applyNumberFormat="1" applyFont="1" applyFill="1" applyBorder="1" applyAlignment="1" applyProtection="1">
      <alignment horizontal="center" vertical="center" wrapText="1"/>
      <protection locked="0"/>
    </xf>
    <xf numFmtId="0" fontId="1" fillId="2" borderId="8" xfId="0" applyFont="1" applyFill="1" applyBorder="1" applyAlignment="1" applyProtection="1">
      <alignment horizontal="center" vertical="center"/>
      <protection locked="0"/>
    </xf>
    <xf numFmtId="1" fontId="2" fillId="0" borderId="5" xfId="0" applyNumberFormat="1" applyFont="1" applyBorder="1" applyAlignment="1">
      <alignment horizontal="center" vertical="center" wrapText="1"/>
    </xf>
    <xf numFmtId="1" fontId="2" fillId="0" borderId="0" xfId="0" applyNumberFormat="1" applyFont="1" applyBorder="1" applyAlignment="1">
      <alignment horizontal="center" vertical="center" wrapText="1"/>
    </xf>
    <xf numFmtId="1" fontId="2" fillId="0" borderId="11" xfId="0" applyNumberFormat="1" applyFont="1" applyBorder="1" applyAlignment="1">
      <alignment horizontal="center" vertical="center" wrapText="1"/>
    </xf>
    <xf numFmtId="1" fontId="2" fillId="0" borderId="12" xfId="0" applyNumberFormat="1" applyFont="1" applyBorder="1" applyAlignment="1">
      <alignment horizontal="center" vertical="center" wrapText="1"/>
    </xf>
    <xf numFmtId="0" fontId="1" fillId="0" borderId="20" xfId="0" applyFont="1" applyBorder="1" applyAlignment="1">
      <alignment vertical="center"/>
    </xf>
    <xf numFmtId="0" fontId="1" fillId="0" borderId="21" xfId="0" applyFont="1" applyBorder="1" applyAlignment="1">
      <alignment vertical="center"/>
    </xf>
    <xf numFmtId="0" fontId="1" fillId="0" borderId="24" xfId="0" applyFont="1" applyBorder="1" applyAlignment="1">
      <alignment vertical="center"/>
    </xf>
    <xf numFmtId="0" fontId="1" fillId="0" borderId="19" xfId="0" applyFont="1" applyBorder="1" applyAlignment="1">
      <alignment horizontal="left" vertical="center" wrapText="1"/>
    </xf>
    <xf numFmtId="0" fontId="1" fillId="0" borderId="5" xfId="0" applyFont="1" applyBorder="1" applyAlignment="1">
      <alignment horizontal="left" vertical="center" wrapText="1"/>
    </xf>
    <xf numFmtId="0" fontId="1" fillId="0" borderId="22" xfId="0" applyFont="1" applyBorder="1" applyAlignment="1">
      <alignment horizontal="left" vertical="center" wrapText="1"/>
    </xf>
    <xf numFmtId="164" fontId="1" fillId="4" borderId="20" xfId="0" applyNumberFormat="1" applyFont="1" applyFill="1" applyBorder="1" applyAlignment="1">
      <alignment horizontal="center" vertical="center"/>
    </xf>
    <xf numFmtId="164" fontId="1" fillId="4" borderId="21" xfId="0" applyNumberFormat="1" applyFont="1" applyFill="1" applyBorder="1" applyAlignment="1">
      <alignment horizontal="center" vertical="center"/>
    </xf>
    <xf numFmtId="164" fontId="1" fillId="4" borderId="24" xfId="0" applyNumberFormat="1" applyFont="1" applyFill="1" applyBorder="1" applyAlignment="1">
      <alignment horizontal="center" vertical="center"/>
    </xf>
    <xf numFmtId="0" fontId="1" fillId="0" borderId="20" xfId="0" applyFont="1" applyBorder="1" applyAlignment="1">
      <alignment horizontal="left" vertical="center" wrapText="1"/>
    </xf>
    <xf numFmtId="0" fontId="1" fillId="0" borderId="21" xfId="0" applyFont="1" applyBorder="1" applyAlignment="1">
      <alignment horizontal="left" vertical="center" wrapText="1"/>
    </xf>
    <xf numFmtId="0" fontId="1" fillId="0" borderId="24" xfId="0" applyFont="1" applyBorder="1" applyAlignment="1">
      <alignment horizontal="left" vertical="center" wrapText="1"/>
    </xf>
    <xf numFmtId="0" fontId="1" fillId="0" borderId="20" xfId="0" applyFont="1" applyBorder="1" applyAlignment="1">
      <alignment horizontal="left" vertical="center"/>
    </xf>
    <xf numFmtId="0" fontId="1" fillId="0" borderId="21" xfId="0" applyFont="1" applyBorder="1" applyAlignment="1">
      <alignment horizontal="left" vertical="center"/>
    </xf>
    <xf numFmtId="0" fontId="1" fillId="0" borderId="24" xfId="0" applyFont="1" applyBorder="1" applyAlignment="1">
      <alignment horizontal="left" vertical="center"/>
    </xf>
    <xf numFmtId="0" fontId="2" fillId="0" borderId="3" xfId="0" applyFont="1" applyBorder="1" applyAlignment="1" applyProtection="1">
      <alignment vertical="center"/>
      <protection locked="0"/>
    </xf>
    <xf numFmtId="0" fontId="2" fillId="0" borderId="4" xfId="0" applyFont="1" applyBorder="1" applyAlignment="1" applyProtection="1">
      <alignment vertical="center"/>
      <protection locked="0"/>
    </xf>
    <xf numFmtId="1" fontId="1" fillId="5" borderId="35" xfId="0" applyNumberFormat="1" applyFont="1" applyFill="1" applyBorder="1" applyAlignment="1">
      <alignment horizontal="center" vertical="center"/>
    </xf>
    <xf numFmtId="1" fontId="1" fillId="5" borderId="36" xfId="0" applyNumberFormat="1" applyFont="1" applyFill="1" applyBorder="1" applyAlignment="1">
      <alignment horizontal="center" vertical="center"/>
    </xf>
    <xf numFmtId="1" fontId="1" fillId="0" borderId="36" xfId="0" applyNumberFormat="1" applyFont="1" applyBorder="1" applyAlignment="1">
      <alignment horizontal="center" vertical="center"/>
    </xf>
    <xf numFmtId="1" fontId="1" fillId="0" borderId="37" xfId="0" applyNumberFormat="1" applyFont="1" applyBorder="1" applyAlignment="1">
      <alignment horizontal="center" vertical="center"/>
    </xf>
    <xf numFmtId="1" fontId="1" fillId="5" borderId="20" xfId="0" applyNumberFormat="1" applyFont="1" applyFill="1" applyBorder="1" applyAlignment="1" applyProtection="1">
      <alignment horizontal="right" vertical="center"/>
      <protection locked="0"/>
    </xf>
    <xf numFmtId="1" fontId="1" fillId="5" borderId="21" xfId="0" applyNumberFormat="1" applyFont="1" applyFill="1" applyBorder="1" applyAlignment="1" applyProtection="1">
      <alignment horizontal="right" vertical="center"/>
      <protection locked="0"/>
    </xf>
    <xf numFmtId="1" fontId="1" fillId="2" borderId="12" xfId="0" applyNumberFormat="1" applyFont="1" applyFill="1" applyBorder="1" applyAlignment="1" applyProtection="1">
      <alignment horizontal="center" vertical="center"/>
      <protection locked="0"/>
    </xf>
    <xf numFmtId="1" fontId="1" fillId="2" borderId="6" xfId="0" applyNumberFormat="1" applyFont="1" applyFill="1" applyBorder="1" applyAlignment="1" applyProtection="1">
      <alignment horizontal="center" vertical="center"/>
      <protection locked="0"/>
    </xf>
    <xf numFmtId="1" fontId="1" fillId="2" borderId="23" xfId="0" applyNumberFormat="1" applyFont="1" applyFill="1" applyBorder="1" applyAlignment="1" applyProtection="1">
      <alignment horizontal="center" vertical="center"/>
      <protection locked="0"/>
    </xf>
    <xf numFmtId="165" fontId="1" fillId="4" borderId="20" xfId="0" applyNumberFormat="1" applyFont="1" applyFill="1" applyBorder="1" applyAlignment="1">
      <alignment horizontal="center" vertical="center"/>
    </xf>
    <xf numFmtId="165" fontId="1" fillId="4" borderId="21" xfId="0" applyNumberFormat="1" applyFont="1" applyFill="1" applyBorder="1" applyAlignment="1">
      <alignment horizontal="center" vertical="center"/>
    </xf>
    <xf numFmtId="165" fontId="1" fillId="4" borderId="24" xfId="0" applyNumberFormat="1" applyFont="1" applyFill="1" applyBorder="1" applyAlignment="1">
      <alignment horizontal="center" vertical="center"/>
    </xf>
    <xf numFmtId="0" fontId="2" fillId="0" borderId="46" xfId="0" applyFont="1" applyFill="1" applyBorder="1" applyAlignment="1" applyProtection="1">
      <alignment horizontal="center" vertical="center" wrapText="1"/>
      <protection locked="0"/>
    </xf>
    <xf numFmtId="0" fontId="2" fillId="0" borderId="47" xfId="0" applyFont="1" applyFill="1" applyBorder="1" applyAlignment="1" applyProtection="1">
      <alignment horizontal="center" vertical="center" wrapText="1"/>
      <protection locked="0"/>
    </xf>
    <xf numFmtId="1" fontId="1" fillId="5" borderId="19" xfId="0" applyNumberFormat="1" applyFont="1" applyFill="1" applyBorder="1" applyAlignment="1">
      <alignment horizontal="center" vertical="center"/>
    </xf>
    <xf numFmtId="1" fontId="1" fillId="5" borderId="5" xfId="0" applyNumberFormat="1" applyFont="1" applyFill="1" applyBorder="1" applyAlignment="1">
      <alignment horizontal="center" vertical="center"/>
    </xf>
    <xf numFmtId="0" fontId="2" fillId="0" borderId="43" xfId="0" applyFont="1" applyFill="1" applyBorder="1" applyAlignment="1" applyProtection="1">
      <alignment horizontal="center" vertical="center" wrapText="1"/>
      <protection locked="0"/>
    </xf>
    <xf numFmtId="0" fontId="2" fillId="0" borderId="44" xfId="0" applyFont="1" applyFill="1" applyBorder="1" applyAlignment="1" applyProtection="1">
      <alignment horizontal="center" vertical="center" wrapText="1"/>
      <protection locked="0"/>
    </xf>
    <xf numFmtId="1" fontId="1" fillId="2" borderId="49" xfId="0" applyNumberFormat="1" applyFont="1" applyFill="1" applyBorder="1" applyAlignment="1" applyProtection="1">
      <alignment horizontal="center" vertical="center"/>
      <protection locked="0"/>
    </xf>
    <xf numFmtId="1" fontId="1" fillId="2" borderId="50" xfId="0" applyNumberFormat="1" applyFont="1" applyFill="1" applyBorder="1" applyAlignment="1" applyProtection="1">
      <alignment horizontal="center" vertical="center"/>
      <protection locked="0"/>
    </xf>
    <xf numFmtId="0" fontId="2" fillId="0" borderId="30" xfId="0" applyFont="1" applyFill="1" applyBorder="1" applyAlignment="1" applyProtection="1">
      <alignment horizontal="center" vertical="center" wrapText="1"/>
      <protection locked="0"/>
    </xf>
    <xf numFmtId="0" fontId="2" fillId="0" borderId="39" xfId="0" applyFont="1" applyFill="1" applyBorder="1" applyAlignment="1" applyProtection="1">
      <alignment horizontal="center" vertical="center" wrapText="1"/>
      <protection locked="0"/>
    </xf>
    <xf numFmtId="1" fontId="1" fillId="5" borderId="22" xfId="0" applyNumberFormat="1" applyFont="1" applyFill="1" applyBorder="1" applyAlignment="1">
      <alignment horizontal="center" vertical="center"/>
    </xf>
    <xf numFmtId="1" fontId="1" fillId="2" borderId="51" xfId="0" applyNumberFormat="1" applyFont="1" applyFill="1" applyBorder="1" applyAlignment="1" applyProtection="1">
      <alignment horizontal="center" vertical="center"/>
      <protection locked="0"/>
    </xf>
    <xf numFmtId="0" fontId="2" fillId="0" borderId="55" xfId="0" applyFont="1" applyFill="1" applyBorder="1" applyAlignment="1" applyProtection="1">
      <alignment horizontal="center" vertical="center" wrapText="1"/>
      <protection locked="0"/>
    </xf>
    <xf numFmtId="0" fontId="2" fillId="0" borderId="45"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0" fontId="2" fillId="0" borderId="33" xfId="0" applyFont="1" applyFill="1" applyBorder="1" applyAlignment="1" applyProtection="1">
      <alignment horizontal="center" vertical="center" wrapText="1"/>
      <protection locked="0"/>
    </xf>
    <xf numFmtId="0" fontId="2" fillId="0" borderId="41" xfId="0" applyFont="1" applyFill="1" applyBorder="1" applyAlignment="1" applyProtection="1">
      <alignment horizontal="center" vertical="center" wrapText="1"/>
      <protection locked="0"/>
    </xf>
    <xf numFmtId="1" fontId="1" fillId="2" borderId="20" xfId="0" applyNumberFormat="1" applyFont="1" applyFill="1" applyBorder="1" applyAlignment="1" applyProtection="1">
      <alignment horizontal="center" vertical="center" wrapText="1"/>
      <protection locked="0"/>
    </xf>
    <xf numFmtId="1" fontId="1" fillId="2" borderId="21" xfId="0" applyNumberFormat="1" applyFont="1" applyFill="1" applyBorder="1" applyAlignment="1" applyProtection="1">
      <alignment horizontal="center" vertical="center" wrapText="1"/>
      <protection locked="0"/>
    </xf>
    <xf numFmtId="1" fontId="1" fillId="2" borderId="24" xfId="0" applyNumberFormat="1" applyFont="1" applyFill="1" applyBorder="1" applyAlignment="1" applyProtection="1">
      <alignment horizontal="center" vertical="center" wrapText="1"/>
      <protection locked="0"/>
    </xf>
    <xf numFmtId="0" fontId="1" fillId="0" borderId="2" xfId="0" applyFont="1" applyFill="1" applyBorder="1" applyAlignment="1">
      <alignment vertical="center" wrapText="1"/>
    </xf>
    <xf numFmtId="0" fontId="1" fillId="0" borderId="3" xfId="0" applyFont="1" applyFill="1" applyBorder="1" applyAlignment="1">
      <alignment vertical="center"/>
    </xf>
    <xf numFmtId="0" fontId="2" fillId="0" borderId="2"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0" fontId="1" fillId="0" borderId="12" xfId="0" applyFont="1" applyBorder="1" applyAlignment="1" applyProtection="1">
      <alignment vertical="center"/>
      <protection locked="0"/>
    </xf>
    <xf numFmtId="0" fontId="1" fillId="0" borderId="6" xfId="0" applyFont="1" applyBorder="1" applyAlignment="1" applyProtection="1">
      <alignment vertical="center"/>
      <protection locked="0"/>
    </xf>
    <xf numFmtId="0" fontId="1" fillId="0" borderId="23" xfId="0" applyFont="1" applyBorder="1" applyAlignment="1" applyProtection="1">
      <alignment vertical="center"/>
      <protection locked="0"/>
    </xf>
    <xf numFmtId="0" fontId="1" fillId="0" borderId="12" xfId="0" applyFont="1" applyBorder="1" applyAlignment="1" applyProtection="1">
      <alignment horizontal="left" vertical="center" wrapText="1"/>
      <protection locked="0"/>
    </xf>
    <xf numFmtId="0" fontId="1" fillId="0" borderId="6" xfId="0" applyFont="1" applyBorder="1" applyAlignment="1" applyProtection="1">
      <alignment horizontal="left" vertical="center" wrapText="1"/>
      <protection locked="0"/>
    </xf>
    <xf numFmtId="0" fontId="1" fillId="0" borderId="23" xfId="0" applyFont="1" applyBorder="1" applyAlignment="1" applyProtection="1">
      <alignment horizontal="left" vertical="center" wrapText="1"/>
      <protection locked="0"/>
    </xf>
    <xf numFmtId="1" fontId="1" fillId="5" borderId="19" xfId="0" applyNumberFormat="1" applyFont="1" applyFill="1" applyBorder="1" applyAlignment="1" applyProtection="1">
      <alignment horizontal="center" vertical="center"/>
      <protection locked="0"/>
    </xf>
    <xf numFmtId="1" fontId="1" fillId="5" borderId="5" xfId="0" applyNumberFormat="1" applyFont="1" applyFill="1" applyBorder="1" applyAlignment="1" applyProtection="1">
      <alignment horizontal="center" vertical="center"/>
      <protection locked="0"/>
    </xf>
    <xf numFmtId="1" fontId="1" fillId="5" borderId="22" xfId="0" applyNumberFormat="1" applyFont="1" applyFill="1" applyBorder="1" applyAlignment="1" applyProtection="1">
      <alignment horizontal="center" vertical="center"/>
      <protection locked="0"/>
    </xf>
    <xf numFmtId="0" fontId="14" fillId="0" borderId="12" xfId="0" applyFont="1" applyBorder="1" applyAlignment="1">
      <alignment vertical="center"/>
    </xf>
    <xf numFmtId="0" fontId="14" fillId="0" borderId="22" xfId="0" applyFont="1" applyBorder="1" applyAlignment="1">
      <alignment vertical="center"/>
    </xf>
    <xf numFmtId="0" fontId="14" fillId="0" borderId="23" xfId="0" applyFont="1" applyBorder="1" applyAlignment="1">
      <alignment vertical="center"/>
    </xf>
    <xf numFmtId="1" fontId="1" fillId="0" borderId="30" xfId="0" applyNumberFormat="1" applyFont="1" applyBorder="1" applyAlignment="1">
      <alignment horizontal="center" vertical="center" wrapText="1"/>
    </xf>
    <xf numFmtId="1" fontId="1" fillId="0" borderId="31" xfId="0" applyNumberFormat="1" applyFont="1" applyBorder="1" applyAlignment="1">
      <alignment horizontal="center" vertical="center" wrapText="1"/>
    </xf>
    <xf numFmtId="1" fontId="2" fillId="0" borderId="55" xfId="0" applyNumberFormat="1" applyFont="1" applyFill="1" applyBorder="1" applyAlignment="1" applyProtection="1">
      <alignment horizontal="center" vertical="center" wrapText="1"/>
      <protection locked="0"/>
    </xf>
    <xf numFmtId="1" fontId="2" fillId="0" borderId="45" xfId="0" applyNumberFormat="1" applyFont="1" applyFill="1" applyBorder="1" applyAlignment="1" applyProtection="1">
      <alignment horizontal="center" vertical="center" wrapText="1"/>
      <protection locked="0"/>
    </xf>
    <xf numFmtId="1" fontId="2" fillId="0" borderId="5" xfId="0" applyNumberFormat="1" applyFont="1" applyFill="1" applyBorder="1" applyAlignment="1" applyProtection="1">
      <alignment horizontal="center" vertical="center" wrapText="1"/>
      <protection locked="0"/>
    </xf>
    <xf numFmtId="1" fontId="2" fillId="0" borderId="6" xfId="0" applyNumberFormat="1" applyFont="1" applyFill="1" applyBorder="1" applyAlignment="1" applyProtection="1">
      <alignment horizontal="center" vertical="center" wrapText="1"/>
      <protection locked="0"/>
    </xf>
    <xf numFmtId="1" fontId="2" fillId="0" borderId="33" xfId="0" applyNumberFormat="1" applyFont="1" applyFill="1" applyBorder="1" applyAlignment="1" applyProtection="1">
      <alignment horizontal="center" vertical="center" wrapText="1"/>
      <protection locked="0"/>
    </xf>
    <xf numFmtId="1" fontId="2" fillId="0" borderId="41" xfId="0" applyNumberFormat="1" applyFont="1" applyFill="1" applyBorder="1" applyAlignment="1" applyProtection="1">
      <alignment horizontal="center" vertical="center" wrapText="1"/>
      <protection locked="0"/>
    </xf>
    <xf numFmtId="0" fontId="1" fillId="0" borderId="20" xfId="0" applyFont="1" applyBorder="1" applyAlignment="1" applyProtection="1">
      <alignment horizontal="left" vertical="center" wrapText="1"/>
      <protection locked="0"/>
    </xf>
    <xf numFmtId="0" fontId="1" fillId="0" borderId="21" xfId="0" applyFont="1" applyBorder="1" applyAlignment="1" applyProtection="1">
      <alignment horizontal="left" vertical="center" wrapText="1"/>
      <protection locked="0"/>
    </xf>
    <xf numFmtId="0" fontId="1" fillId="0" borderId="20" xfId="0" applyFont="1" applyBorder="1" applyAlignment="1" applyProtection="1">
      <alignment horizontal="left" vertical="center"/>
      <protection locked="0"/>
    </xf>
    <xf numFmtId="0" fontId="1" fillId="0" borderId="21" xfId="0" applyFont="1" applyBorder="1" applyAlignment="1" applyProtection="1">
      <alignment horizontal="left" vertical="center"/>
      <protection locked="0"/>
    </xf>
    <xf numFmtId="0" fontId="1" fillId="0" borderId="24" xfId="0" applyFont="1" applyBorder="1" applyAlignment="1" applyProtection="1">
      <alignment horizontal="left" vertical="center"/>
      <protection locked="0"/>
    </xf>
    <xf numFmtId="0" fontId="2" fillId="0" borderId="19" xfId="0"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0" fontId="2" fillId="0" borderId="22" xfId="0" applyFont="1" applyFill="1" applyBorder="1" applyAlignment="1" applyProtection="1">
      <alignment horizontal="center" vertical="center" wrapText="1"/>
      <protection locked="0"/>
    </xf>
    <xf numFmtId="0" fontId="2" fillId="0" borderId="23" xfId="0" applyFont="1" applyFill="1" applyBorder="1" applyAlignment="1" applyProtection="1">
      <alignment horizontal="center" vertical="center" wrapText="1"/>
      <protection locked="0"/>
    </xf>
    <xf numFmtId="0" fontId="2" fillId="0" borderId="30" xfId="0" applyFont="1" applyFill="1" applyBorder="1" applyAlignment="1" applyProtection="1">
      <alignment horizontal="left" vertical="center" wrapText="1"/>
      <protection locked="0"/>
    </xf>
    <xf numFmtId="0" fontId="2" fillId="0" borderId="39" xfId="0" applyFont="1" applyFill="1" applyBorder="1" applyAlignment="1" applyProtection="1">
      <alignment horizontal="left" vertical="center" wrapText="1"/>
      <protection locked="0"/>
    </xf>
    <xf numFmtId="0" fontId="1" fillId="0" borderId="12" xfId="0" applyFont="1" applyBorder="1" applyAlignment="1">
      <alignment vertical="center" wrapText="1"/>
    </xf>
    <xf numFmtId="0" fontId="1" fillId="0" borderId="6" xfId="0" applyFont="1" applyBorder="1" applyAlignment="1">
      <alignment vertical="center" wrapText="1"/>
    </xf>
    <xf numFmtId="0" fontId="1" fillId="0" borderId="22" xfId="0" applyFont="1" applyBorder="1" applyAlignment="1">
      <alignment vertical="center" wrapText="1"/>
    </xf>
    <xf numFmtId="0" fontId="1" fillId="0" borderId="23" xfId="0" applyFont="1" applyBorder="1" applyAlignment="1">
      <alignment vertical="center" wrapText="1"/>
    </xf>
    <xf numFmtId="0" fontId="1" fillId="0" borderId="1" xfId="0" applyFont="1" applyBorder="1" applyAlignment="1">
      <alignment horizontal="center" vertical="center" wrapText="1"/>
    </xf>
    <xf numFmtId="0" fontId="2" fillId="0" borderId="33" xfId="0" applyFont="1" applyBorder="1" applyAlignment="1" applyProtection="1">
      <alignment horizontal="left" vertical="center"/>
      <protection locked="0"/>
    </xf>
    <xf numFmtId="0" fontId="2" fillId="0" borderId="41" xfId="0" applyFont="1" applyBorder="1" applyAlignment="1" applyProtection="1">
      <alignment horizontal="left" vertical="center"/>
      <protection locked="0"/>
    </xf>
    <xf numFmtId="0" fontId="2" fillId="0" borderId="43" xfId="0" applyFont="1" applyBorder="1" applyAlignment="1" applyProtection="1">
      <alignment horizontal="left" vertical="center"/>
      <protection locked="0"/>
    </xf>
    <xf numFmtId="0" fontId="2" fillId="0" borderId="44" xfId="0" applyFont="1" applyBorder="1" applyAlignment="1" applyProtection="1">
      <alignment horizontal="left" vertical="center"/>
      <protection locked="0"/>
    </xf>
    <xf numFmtId="0" fontId="1" fillId="0" borderId="19" xfId="0" applyFont="1" applyBorder="1" applyAlignment="1">
      <alignment horizontal="center" vertical="center" wrapText="1"/>
    </xf>
    <xf numFmtId="0" fontId="1" fillId="0" borderId="22" xfId="0" applyFont="1" applyBorder="1" applyAlignment="1">
      <alignment horizontal="center" vertical="center" wrapText="1"/>
    </xf>
    <xf numFmtId="1" fontId="2" fillId="0" borderId="0" xfId="0" applyNumberFormat="1" applyFont="1" applyFill="1" applyBorder="1" applyAlignment="1" applyProtection="1">
      <alignment horizontal="left" vertical="center" wrapText="1"/>
      <protection locked="0"/>
    </xf>
    <xf numFmtId="0" fontId="2" fillId="0" borderId="6" xfId="0" applyFont="1" applyFill="1" applyBorder="1" applyAlignment="1" applyProtection="1">
      <alignment horizontal="left" vertical="center" wrapText="1"/>
      <protection locked="0"/>
    </xf>
    <xf numFmtId="0" fontId="2" fillId="0" borderId="43" xfId="0" applyFont="1" applyFill="1" applyBorder="1" applyAlignment="1" applyProtection="1">
      <alignment horizontal="left" vertical="center" wrapText="1"/>
      <protection locked="0"/>
    </xf>
    <xf numFmtId="0" fontId="2" fillId="0" borderId="44" xfId="0" applyFont="1" applyFill="1" applyBorder="1" applyAlignment="1" applyProtection="1">
      <alignment horizontal="left" vertical="center" wrapText="1"/>
      <protection locked="0"/>
    </xf>
    <xf numFmtId="0" fontId="10" fillId="0" borderId="46" xfId="0" applyFont="1" applyFill="1" applyBorder="1" applyAlignment="1" applyProtection="1">
      <alignment horizontal="center" vertical="center" wrapText="1"/>
      <protection locked="0"/>
    </xf>
    <xf numFmtId="0" fontId="10" fillId="0" borderId="47" xfId="0"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1" fontId="2" fillId="0" borderId="12" xfId="0" applyNumberFormat="1" applyFont="1" applyFill="1" applyBorder="1" applyAlignment="1" applyProtection="1">
      <alignment horizontal="center" vertical="center" wrapText="1"/>
      <protection locked="0"/>
    </xf>
    <xf numFmtId="1" fontId="1" fillId="0" borderId="22" xfId="0" applyNumberFormat="1" applyFont="1" applyBorder="1" applyAlignment="1">
      <alignment horizontal="center" vertical="center" wrapText="1"/>
    </xf>
    <xf numFmtId="1" fontId="1" fillId="0" borderId="23" xfId="0" applyNumberFormat="1" applyFont="1" applyBorder="1" applyAlignment="1">
      <alignment horizontal="center" vertical="center" wrapText="1"/>
    </xf>
    <xf numFmtId="1" fontId="2" fillId="0" borderId="33" xfId="0" applyNumberFormat="1" applyFont="1" applyFill="1" applyBorder="1" applyAlignment="1" applyProtection="1">
      <alignment horizontal="left" vertical="center" wrapText="1"/>
      <protection locked="0"/>
    </xf>
    <xf numFmtId="1" fontId="2" fillId="0" borderId="41" xfId="0" applyNumberFormat="1" applyFont="1" applyFill="1" applyBorder="1" applyAlignment="1" applyProtection="1">
      <alignment horizontal="left" vertical="center" wrapText="1"/>
      <protection locked="0"/>
    </xf>
    <xf numFmtId="0" fontId="2" fillId="0" borderId="46" xfId="0" applyFont="1" applyBorder="1" applyAlignment="1" applyProtection="1">
      <alignment horizontal="left" vertical="center"/>
      <protection locked="0"/>
    </xf>
    <xf numFmtId="0" fontId="2" fillId="0" borderId="47" xfId="0" applyFont="1" applyBorder="1" applyAlignment="1" applyProtection="1">
      <alignment horizontal="left" vertical="center"/>
      <protection locked="0"/>
    </xf>
    <xf numFmtId="0" fontId="1" fillId="0" borderId="20" xfId="0" applyFont="1" applyBorder="1" applyAlignment="1">
      <alignment vertical="center" wrapText="1"/>
    </xf>
    <xf numFmtId="0" fontId="1" fillId="0" borderId="21" xfId="0" applyFont="1" applyBorder="1" applyAlignment="1">
      <alignment vertical="center" wrapText="1"/>
    </xf>
    <xf numFmtId="0" fontId="1" fillId="0" borderId="24" xfId="0" applyFont="1" applyBorder="1" applyAlignment="1">
      <alignment vertical="center" wrapText="1"/>
    </xf>
    <xf numFmtId="1" fontId="1" fillId="4" borderId="20" xfId="0" applyNumberFormat="1" applyFont="1" applyFill="1" applyBorder="1" applyAlignment="1">
      <alignment horizontal="center" vertical="center" wrapText="1"/>
    </xf>
    <xf numFmtId="1" fontId="1" fillId="4" borderId="21" xfId="0" applyNumberFormat="1" applyFont="1" applyFill="1" applyBorder="1" applyAlignment="1">
      <alignment horizontal="center" vertical="center" wrapText="1"/>
    </xf>
    <xf numFmtId="1" fontId="1" fillId="4" borderId="24" xfId="0" applyNumberFormat="1" applyFont="1" applyFill="1" applyBorder="1" applyAlignment="1">
      <alignment horizontal="center" vertical="center" wrapText="1"/>
    </xf>
    <xf numFmtId="1" fontId="8" fillId="0" borderId="55" xfId="0" applyNumberFormat="1" applyFont="1" applyFill="1" applyBorder="1" applyAlignment="1" applyProtection="1">
      <alignment horizontal="center" vertical="center" wrapText="1"/>
      <protection locked="0"/>
    </xf>
    <xf numFmtId="1" fontId="8" fillId="0" borderId="45" xfId="0" applyNumberFormat="1" applyFont="1" applyFill="1" applyBorder="1" applyAlignment="1" applyProtection="1">
      <alignment horizontal="center" vertical="center" wrapText="1"/>
      <protection locked="0"/>
    </xf>
    <xf numFmtId="1" fontId="8" fillId="0" borderId="22" xfId="0" applyNumberFormat="1" applyFont="1" applyFill="1" applyBorder="1" applyAlignment="1" applyProtection="1">
      <alignment horizontal="center" vertical="center" wrapText="1"/>
      <protection locked="0"/>
    </xf>
    <xf numFmtId="1" fontId="8" fillId="0" borderId="23" xfId="0" applyNumberFormat="1" applyFont="1" applyFill="1" applyBorder="1" applyAlignment="1" applyProtection="1">
      <alignment horizontal="center" vertical="center" wrapText="1"/>
      <protection locked="0"/>
    </xf>
    <xf numFmtId="0" fontId="1" fillId="0" borderId="22" xfId="0" applyFont="1" applyFill="1" applyBorder="1" applyAlignment="1">
      <alignment vertical="center" wrapText="1"/>
    </xf>
    <xf numFmtId="0" fontId="1" fillId="0" borderId="32" xfId="0" applyFont="1" applyFill="1" applyBorder="1" applyAlignment="1">
      <alignment vertical="center"/>
    </xf>
    <xf numFmtId="0" fontId="2" fillId="0" borderId="3" xfId="0" applyFont="1" applyFill="1" applyBorder="1" applyAlignment="1">
      <alignment horizontal="right" vertical="center"/>
    </xf>
    <xf numFmtId="0" fontId="2" fillId="0" borderId="30" xfId="0" applyFont="1" applyBorder="1" applyAlignment="1" applyProtection="1">
      <alignment horizontal="left" vertical="center"/>
      <protection locked="0"/>
    </xf>
    <xf numFmtId="0" fontId="2" fillId="0" borderId="39"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0" borderId="55"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1" fontId="2" fillId="0" borderId="52" xfId="0" applyNumberFormat="1" applyFont="1" applyBorder="1" applyAlignment="1">
      <alignment horizontal="center" vertical="center" wrapText="1"/>
    </xf>
    <xf numFmtId="1" fontId="2" fillId="0" borderId="53" xfId="0" applyNumberFormat="1" applyFont="1" applyBorder="1" applyAlignment="1">
      <alignment horizontal="center" vertical="center" wrapText="1"/>
    </xf>
    <xf numFmtId="1" fontId="2" fillId="0" borderId="45" xfId="0" applyNumberFormat="1" applyFont="1" applyBorder="1" applyAlignment="1">
      <alignment horizontal="center" vertical="center" wrapText="1"/>
    </xf>
    <xf numFmtId="1" fontId="2" fillId="0" borderId="23" xfId="0" applyNumberFormat="1" applyFont="1" applyBorder="1" applyAlignment="1">
      <alignment horizontal="center" vertical="center" wrapText="1"/>
    </xf>
    <xf numFmtId="0" fontId="2" fillId="0" borderId="46" xfId="0" applyFont="1" applyFill="1" applyBorder="1" applyAlignment="1" applyProtection="1">
      <alignment horizontal="left" vertical="center" wrapText="1"/>
      <protection locked="0"/>
    </xf>
    <xf numFmtId="0" fontId="2" fillId="0" borderId="47" xfId="0" applyFont="1" applyFill="1" applyBorder="1" applyAlignment="1" applyProtection="1">
      <alignment horizontal="left" vertical="center" wrapText="1"/>
      <protection locked="0"/>
    </xf>
    <xf numFmtId="0" fontId="10" fillId="0" borderId="43" xfId="0" applyFont="1" applyFill="1" applyBorder="1" applyAlignment="1" applyProtection="1">
      <alignment horizontal="center" vertical="center" wrapText="1"/>
      <protection locked="0"/>
    </xf>
    <xf numFmtId="0" fontId="10" fillId="0" borderId="44"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left" vertical="center" wrapText="1"/>
      <protection locked="0"/>
    </xf>
    <xf numFmtId="0" fontId="2" fillId="0" borderId="4" xfId="0" applyFont="1" applyFill="1" applyBorder="1" applyAlignment="1" applyProtection="1">
      <alignment horizontal="left" vertical="center" wrapText="1"/>
      <protection locked="0"/>
    </xf>
    <xf numFmtId="0" fontId="2" fillId="0" borderId="45" xfId="0" applyFont="1" applyBorder="1" applyAlignment="1" applyProtection="1">
      <alignment horizontal="left" vertical="center"/>
      <protection locked="0"/>
    </xf>
    <xf numFmtId="0" fontId="12" fillId="0" borderId="43" xfId="0" applyFont="1" applyFill="1" applyBorder="1" applyAlignment="1" applyProtection="1">
      <alignment horizontal="left" vertical="center"/>
      <protection locked="0"/>
    </xf>
    <xf numFmtId="0" fontId="12" fillId="0" borderId="44" xfId="0" applyFont="1" applyFill="1" applyBorder="1" applyAlignment="1" applyProtection="1">
      <alignment horizontal="left" vertical="center"/>
      <protection locked="0"/>
    </xf>
    <xf numFmtId="1" fontId="1" fillId="0" borderId="1" xfId="0" applyNumberFormat="1" applyFont="1" applyBorder="1" applyAlignment="1">
      <alignment horizontal="center" vertical="center" wrapText="1"/>
    </xf>
    <xf numFmtId="0" fontId="12" fillId="6" borderId="43" xfId="0" applyFont="1" applyFill="1" applyBorder="1" applyAlignment="1" applyProtection="1">
      <alignment horizontal="left" vertical="center"/>
      <protection locked="0"/>
    </xf>
    <xf numFmtId="0" fontId="12" fillId="6" borderId="44" xfId="0" applyFont="1" applyFill="1" applyBorder="1" applyAlignment="1" applyProtection="1">
      <alignment horizontal="left" vertical="center"/>
      <protection locked="0"/>
    </xf>
    <xf numFmtId="0" fontId="1" fillId="0" borderId="22" xfId="0" applyFont="1" applyBorder="1" applyAlignment="1">
      <alignment horizontal="center" vertical="center"/>
    </xf>
    <xf numFmtId="0" fontId="1" fillId="0" borderId="23" xfId="0" applyFont="1" applyBorder="1" applyAlignment="1">
      <alignment horizontal="center" vertical="center"/>
    </xf>
    <xf numFmtId="1" fontId="2" fillId="0" borderId="31" xfId="0" applyNumberFormat="1" applyFont="1" applyBorder="1" applyAlignment="1">
      <alignment horizontal="center" vertical="center" wrapText="1"/>
    </xf>
    <xf numFmtId="1" fontId="1" fillId="4" borderId="1" xfId="0" applyNumberFormat="1" applyFont="1" applyFill="1" applyBorder="1" applyAlignment="1" applyProtection="1">
      <alignment horizontal="center" vertical="center"/>
    </xf>
    <xf numFmtId="1" fontId="1" fillId="2" borderId="1" xfId="0" applyNumberFormat="1" applyFont="1" applyFill="1" applyBorder="1" applyAlignment="1" applyProtection="1">
      <alignment horizontal="center" vertical="center"/>
      <protection locked="0"/>
    </xf>
    <xf numFmtId="1" fontId="2" fillId="0" borderId="24"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0" fontId="14" fillId="8" borderId="1" xfId="0" applyFont="1" applyFill="1" applyBorder="1" applyAlignment="1" applyProtection="1">
      <alignment horizontal="center" vertical="center"/>
      <protection locked="0"/>
    </xf>
    <xf numFmtId="0" fontId="14" fillId="2" borderId="1" xfId="0" applyFont="1" applyFill="1" applyBorder="1" applyAlignment="1" applyProtection="1">
      <alignment horizontal="center" vertical="center"/>
      <protection locked="0"/>
    </xf>
    <xf numFmtId="0" fontId="2" fillId="6" borderId="24" xfId="0" applyFont="1" applyFill="1" applyBorder="1" applyAlignment="1" applyProtection="1">
      <alignment horizontal="center" vertical="center"/>
      <protection locked="0"/>
    </xf>
    <xf numFmtId="1" fontId="1" fillId="2" borderId="58" xfId="0" applyNumberFormat="1" applyFont="1" applyFill="1" applyBorder="1" applyAlignment="1" applyProtection="1">
      <alignment horizontal="center" vertical="center"/>
      <protection locked="0"/>
    </xf>
    <xf numFmtId="1" fontId="1" fillId="2" borderId="56" xfId="0" applyNumberFormat="1" applyFont="1" applyFill="1" applyBorder="1" applyAlignment="1" applyProtection="1">
      <alignment horizontal="center" vertical="center"/>
      <protection locked="0"/>
    </xf>
    <xf numFmtId="1" fontId="1" fillId="2" borderId="57" xfId="0" applyNumberFormat="1" applyFont="1" applyFill="1" applyBorder="1" applyAlignment="1" applyProtection="1">
      <alignment horizontal="center" vertical="center"/>
      <protection locked="0"/>
    </xf>
    <xf numFmtId="1" fontId="25" fillId="2" borderId="20" xfId="0" applyNumberFormat="1" applyFont="1" applyFill="1" applyBorder="1" applyAlignment="1" applyProtection="1">
      <alignment horizontal="center" vertical="center"/>
      <protection locked="0"/>
    </xf>
    <xf numFmtId="1" fontId="25" fillId="2" borderId="21" xfId="0" applyNumberFormat="1" applyFont="1" applyFill="1" applyBorder="1" applyAlignment="1" applyProtection="1">
      <alignment horizontal="center" vertical="center"/>
      <protection locked="0"/>
    </xf>
    <xf numFmtId="1" fontId="25" fillId="2" borderId="24" xfId="0" applyNumberFormat="1" applyFont="1" applyFill="1" applyBorder="1" applyAlignment="1" applyProtection="1">
      <alignment horizontal="center" vertical="center"/>
      <protection locked="0"/>
    </xf>
    <xf numFmtId="1" fontId="1" fillId="5" borderId="20" xfId="0" applyNumberFormat="1" applyFont="1" applyFill="1" applyBorder="1" applyAlignment="1">
      <alignment horizontal="center" vertical="center"/>
    </xf>
    <xf numFmtId="1" fontId="1" fillId="5" borderId="21" xfId="0" applyNumberFormat="1" applyFont="1" applyFill="1" applyBorder="1" applyAlignment="1">
      <alignment horizontal="center" vertical="center"/>
    </xf>
    <xf numFmtId="1" fontId="1" fillId="5" borderId="24" xfId="0" applyNumberFormat="1" applyFont="1" applyFill="1" applyBorder="1" applyAlignment="1">
      <alignment horizontal="center" vertical="center"/>
    </xf>
    <xf numFmtId="1" fontId="1" fillId="2" borderId="19" xfId="0" applyNumberFormat="1" applyFont="1" applyFill="1" applyBorder="1" applyAlignment="1" applyProtection="1">
      <alignment horizontal="center" vertical="center"/>
      <protection locked="0"/>
    </xf>
    <xf numFmtId="1" fontId="1" fillId="2" borderId="5" xfId="0" applyNumberFormat="1" applyFont="1" applyFill="1" applyBorder="1" applyAlignment="1" applyProtection="1">
      <alignment horizontal="center" vertical="center"/>
      <protection locked="0"/>
    </xf>
    <xf numFmtId="1" fontId="1" fillId="2" borderId="22" xfId="0" applyNumberFormat="1" applyFont="1" applyFill="1" applyBorder="1" applyAlignment="1" applyProtection="1">
      <alignment horizontal="center" vertical="center"/>
      <protection locked="0"/>
    </xf>
    <xf numFmtId="1" fontId="1" fillId="2" borderId="11" xfId="0" applyNumberFormat="1" applyFont="1" applyFill="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1" fontId="1" fillId="0" borderId="21" xfId="0" applyNumberFormat="1" applyFont="1" applyBorder="1" applyAlignment="1">
      <alignment horizontal="center" vertical="center"/>
    </xf>
    <xf numFmtId="1" fontId="1" fillId="0" borderId="24" xfId="0" applyNumberFormat="1" applyFont="1" applyBorder="1" applyAlignment="1">
      <alignment horizontal="center" vertical="center"/>
    </xf>
    <xf numFmtId="1" fontId="1" fillId="2" borderId="27" xfId="0" applyNumberFormat="1" applyFont="1" applyFill="1" applyBorder="1" applyAlignment="1" applyProtection="1">
      <alignment horizontal="center" vertical="center"/>
      <protection locked="0"/>
    </xf>
    <xf numFmtId="1" fontId="1" fillId="2" borderId="26" xfId="0" applyNumberFormat="1" applyFont="1" applyFill="1" applyBorder="1" applyAlignment="1" applyProtection="1">
      <alignment horizontal="center" vertical="center" wrapText="1"/>
      <protection locked="0"/>
    </xf>
    <xf numFmtId="1" fontId="1" fillId="2" borderId="27" xfId="0" applyNumberFormat="1" applyFont="1" applyFill="1" applyBorder="1" applyAlignment="1" applyProtection="1">
      <alignment horizontal="center" vertical="center" wrapText="1"/>
      <protection locked="0"/>
    </xf>
    <xf numFmtId="1" fontId="1" fillId="2" borderId="26" xfId="0" applyNumberFormat="1" applyFont="1" applyFill="1" applyBorder="1" applyAlignment="1" applyProtection="1">
      <alignment horizontal="center" vertical="center"/>
      <protection locked="0"/>
    </xf>
    <xf numFmtId="0" fontId="2" fillId="0" borderId="2" xfId="0" applyFont="1" applyBorder="1" applyAlignment="1">
      <alignment vertical="center"/>
    </xf>
    <xf numFmtId="0" fontId="2" fillId="0" borderId="3" xfId="0" applyFont="1" applyBorder="1" applyAlignment="1">
      <alignment vertical="center"/>
    </xf>
    <xf numFmtId="1" fontId="1" fillId="2" borderId="74" xfId="0" applyNumberFormat="1" applyFont="1" applyFill="1" applyBorder="1" applyAlignment="1" applyProtection="1">
      <alignment horizontal="center" vertical="center"/>
      <protection locked="0"/>
    </xf>
    <xf numFmtId="1" fontId="1" fillId="2" borderId="65" xfId="0" applyNumberFormat="1" applyFont="1" applyFill="1" applyBorder="1" applyAlignment="1" applyProtection="1">
      <alignment horizontal="center" vertical="center"/>
      <protection locked="0"/>
    </xf>
    <xf numFmtId="1" fontId="1" fillId="2" borderId="40" xfId="0" applyNumberFormat="1" applyFont="1" applyFill="1" applyBorder="1" applyAlignment="1" applyProtection="1">
      <alignment horizontal="center" vertical="center"/>
      <protection locked="0"/>
    </xf>
    <xf numFmtId="0" fontId="1" fillId="0" borderId="20" xfId="0" applyFont="1" applyBorder="1" applyAlignment="1" applyProtection="1">
      <alignment vertical="center"/>
      <protection locked="0"/>
    </xf>
    <xf numFmtId="0" fontId="1" fillId="0" borderId="21" xfId="0" applyFont="1" applyBorder="1" applyAlignment="1" applyProtection="1">
      <alignment vertical="center"/>
      <protection locked="0"/>
    </xf>
    <xf numFmtId="0" fontId="1" fillId="0" borderId="24" xfId="0" applyFont="1" applyBorder="1" applyAlignment="1" applyProtection="1">
      <alignment vertical="center"/>
      <protection locked="0"/>
    </xf>
    <xf numFmtId="0" fontId="1" fillId="0" borderId="20" xfId="0" applyFont="1" applyBorder="1" applyAlignment="1" applyProtection="1">
      <alignment vertical="center" wrapText="1"/>
      <protection locked="0"/>
    </xf>
    <xf numFmtId="0" fontId="1" fillId="0" borderId="21" xfId="0" applyFont="1" applyBorder="1" applyAlignment="1" applyProtection="1">
      <alignment vertical="center" wrapText="1"/>
      <protection locked="0"/>
    </xf>
    <xf numFmtId="0" fontId="1" fillId="0" borderId="24" xfId="0" applyFont="1" applyBorder="1" applyAlignment="1" applyProtection="1">
      <alignment vertical="center" wrapText="1"/>
      <protection locked="0"/>
    </xf>
    <xf numFmtId="0" fontId="1" fillId="0" borderId="12" xfId="0" applyFont="1" applyBorder="1" applyAlignment="1">
      <alignment vertical="center"/>
    </xf>
    <xf numFmtId="0" fontId="1" fillId="0" borderId="22" xfId="0" applyFont="1" applyBorder="1" applyAlignment="1">
      <alignment vertical="center"/>
    </xf>
    <xf numFmtId="0" fontId="1" fillId="0" borderId="23" xfId="0" applyFont="1" applyBorder="1" applyAlignment="1">
      <alignment vertical="center"/>
    </xf>
    <xf numFmtId="0" fontId="1" fillId="0" borderId="2" xfId="0" applyFont="1" applyBorder="1" applyAlignment="1">
      <alignment vertical="center" wrapText="1"/>
    </xf>
    <xf numFmtId="0" fontId="1" fillId="0" borderId="3" xfId="0" applyFont="1" applyBorder="1" applyAlignment="1">
      <alignment vertical="center"/>
    </xf>
    <xf numFmtId="3" fontId="1" fillId="2" borderId="8" xfId="0" applyNumberFormat="1" applyFont="1" applyFill="1" applyBorder="1" applyAlignment="1" applyProtection="1">
      <alignment horizontal="center" vertical="center" wrapText="1"/>
      <protection locked="0"/>
    </xf>
    <xf numFmtId="0" fontId="14" fillId="0" borderId="21" xfId="0" applyFont="1" applyBorder="1" applyAlignment="1">
      <alignment vertical="center" wrapText="1"/>
    </xf>
    <xf numFmtId="0" fontId="14" fillId="0" borderId="24" xfId="0" applyFont="1" applyBorder="1" applyAlignment="1">
      <alignment vertical="center" wrapText="1"/>
    </xf>
    <xf numFmtId="0" fontId="14" fillId="0" borderId="5" xfId="0" applyFont="1" applyBorder="1" applyAlignment="1">
      <alignment vertical="center" wrapText="1"/>
    </xf>
    <xf numFmtId="0" fontId="14" fillId="0" borderId="22" xfId="0" applyFont="1" applyBorder="1" applyAlignment="1">
      <alignment vertical="center" wrapText="1"/>
    </xf>
    <xf numFmtId="1" fontId="1" fillId="2" borderId="11" xfId="0" applyNumberFormat="1" applyFont="1" applyFill="1" applyBorder="1" applyAlignment="1" applyProtection="1">
      <alignment horizontal="center" vertical="center" wrapText="1"/>
      <protection locked="0"/>
    </xf>
    <xf numFmtId="1" fontId="1" fillId="2" borderId="0" xfId="0" applyNumberFormat="1" applyFont="1" applyFill="1" applyBorder="1" applyAlignment="1" applyProtection="1">
      <alignment horizontal="center" vertical="center" wrapText="1"/>
      <protection locked="0"/>
    </xf>
    <xf numFmtId="1" fontId="1" fillId="2" borderId="0" xfId="0" applyNumberFormat="1" applyFont="1" applyFill="1" applyBorder="1" applyAlignment="1" applyProtection="1">
      <alignment horizontal="center" vertical="center"/>
      <protection locked="0"/>
    </xf>
    <xf numFmtId="0" fontId="20" fillId="0" borderId="0" xfId="0" applyFont="1" applyAlignment="1">
      <alignment horizontal="center" vertical="center"/>
    </xf>
    <xf numFmtId="0" fontId="20" fillId="0" borderId="32" xfId="0" applyFont="1" applyBorder="1" applyAlignment="1">
      <alignment horizontal="center" vertical="center"/>
    </xf>
    <xf numFmtId="1" fontId="1" fillId="4" borderId="11" xfId="0" applyNumberFormat="1" applyFont="1" applyFill="1" applyBorder="1" applyAlignment="1">
      <alignment horizontal="center" vertical="center" wrapText="1"/>
    </xf>
    <xf numFmtId="1" fontId="1" fillId="4" borderId="0" xfId="0" applyNumberFormat="1" applyFont="1" applyFill="1" applyBorder="1" applyAlignment="1">
      <alignment horizontal="center" vertical="center" wrapText="1"/>
    </xf>
    <xf numFmtId="0" fontId="20" fillId="0" borderId="0" xfId="0" applyFont="1" applyAlignment="1">
      <alignment horizontal="center" vertical="center" wrapText="1"/>
    </xf>
    <xf numFmtId="0" fontId="20" fillId="0" borderId="53" xfId="0" applyFont="1" applyBorder="1" applyAlignment="1">
      <alignment horizontal="center" vertical="center" wrapText="1"/>
    </xf>
    <xf numFmtId="1" fontId="12" fillId="5" borderId="5" xfId="0" applyNumberFormat="1" applyFont="1" applyFill="1" applyBorder="1" applyAlignment="1">
      <alignment horizontal="center" vertical="center"/>
    </xf>
    <xf numFmtId="1" fontId="12" fillId="5" borderId="22" xfId="0" applyNumberFormat="1" applyFont="1" applyFill="1" applyBorder="1" applyAlignment="1">
      <alignment horizontal="center" vertical="center"/>
    </xf>
    <xf numFmtId="0" fontId="1" fillId="0" borderId="20" xfId="0" applyFont="1" applyFill="1" applyBorder="1" applyAlignment="1">
      <alignment vertical="center" wrapText="1"/>
    </xf>
    <xf numFmtId="1" fontId="1" fillId="5" borderId="37" xfId="0" applyNumberFormat="1" applyFont="1" applyFill="1" applyBorder="1" applyAlignment="1">
      <alignment horizontal="center" vertical="center"/>
    </xf>
    <xf numFmtId="1" fontId="25" fillId="2" borderId="49" xfId="0" applyNumberFormat="1" applyFont="1" applyFill="1" applyBorder="1" applyAlignment="1" applyProtection="1">
      <alignment horizontal="center" vertical="center"/>
      <protection locked="0"/>
    </xf>
    <xf numFmtId="1" fontId="25" fillId="2" borderId="50" xfId="0" applyNumberFormat="1" applyFont="1" applyFill="1" applyBorder="1" applyAlignment="1" applyProtection="1">
      <alignment horizontal="center" vertical="center"/>
      <protection locked="0"/>
    </xf>
    <xf numFmtId="1" fontId="25" fillId="2" borderId="51" xfId="0" applyNumberFormat="1" applyFont="1" applyFill="1" applyBorder="1" applyAlignment="1" applyProtection="1">
      <alignment horizontal="center" vertical="center"/>
      <protection locked="0"/>
    </xf>
    <xf numFmtId="0" fontId="25" fillId="0" borderId="20"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20" xfId="0" applyFont="1" applyBorder="1" applyAlignment="1">
      <alignment horizontal="left" vertical="center" wrapText="1"/>
    </xf>
    <xf numFmtId="0" fontId="25" fillId="0" borderId="24" xfId="0" applyFont="1" applyBorder="1" applyAlignment="1">
      <alignment horizontal="left"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1" fontId="2" fillId="4" borderId="20" xfId="0" quotePrefix="1" applyNumberFormat="1" applyFont="1" applyFill="1" applyBorder="1" applyAlignment="1">
      <alignment horizontal="center" vertical="center" wrapText="1"/>
    </xf>
    <xf numFmtId="1" fontId="2" fillId="4" borderId="21" xfId="0" quotePrefix="1" applyNumberFormat="1" applyFont="1" applyFill="1" applyBorder="1" applyAlignment="1">
      <alignment horizontal="center" vertical="center" wrapText="1"/>
    </xf>
    <xf numFmtId="1" fontId="2" fillId="4" borderId="24" xfId="0" quotePrefix="1" applyNumberFormat="1" applyFont="1" applyFill="1" applyBorder="1" applyAlignment="1">
      <alignment horizontal="center" vertical="center" wrapText="1"/>
    </xf>
    <xf numFmtId="0" fontId="1" fillId="2" borderId="20" xfId="0" applyFont="1" applyFill="1" applyBorder="1" applyAlignment="1" applyProtection="1">
      <alignment horizontal="center" vertical="center"/>
      <protection locked="0"/>
    </xf>
    <xf numFmtId="0" fontId="1" fillId="2" borderId="21" xfId="0" applyFont="1" applyFill="1" applyBorder="1" applyAlignment="1" applyProtection="1">
      <alignment horizontal="center" vertical="center"/>
      <protection locked="0"/>
    </xf>
    <xf numFmtId="0" fontId="1" fillId="2" borderId="24" xfId="0" applyFont="1" applyFill="1" applyBorder="1" applyAlignment="1" applyProtection="1">
      <alignment horizontal="center" vertical="center"/>
      <protection locked="0"/>
    </xf>
    <xf numFmtId="0" fontId="1" fillId="0" borderId="21" xfId="0" applyFont="1" applyFill="1" applyBorder="1" applyAlignment="1">
      <alignment vertical="center" wrapText="1"/>
    </xf>
    <xf numFmtId="1" fontId="8" fillId="4" borderId="21" xfId="0" applyNumberFormat="1" applyFont="1" applyFill="1" applyBorder="1" applyAlignment="1">
      <alignment horizontal="center" vertical="center" wrapText="1"/>
    </xf>
    <xf numFmtId="1" fontId="8" fillId="4" borderId="24" xfId="0" applyNumberFormat="1" applyFont="1" applyFill="1" applyBorder="1" applyAlignment="1">
      <alignment horizontal="center" vertical="center" wrapText="1"/>
    </xf>
    <xf numFmtId="0" fontId="25" fillId="2" borderId="21" xfId="0" applyFont="1" applyFill="1" applyBorder="1" applyAlignment="1" applyProtection="1">
      <alignment horizontal="center" vertical="center"/>
      <protection locked="0"/>
    </xf>
    <xf numFmtId="0" fontId="25" fillId="2" borderId="24" xfId="0" applyFont="1" applyFill="1" applyBorder="1" applyAlignment="1" applyProtection="1">
      <alignment horizontal="center" vertical="center"/>
      <protection locked="0"/>
    </xf>
    <xf numFmtId="0" fontId="2" fillId="0" borderId="2" xfId="0" applyFont="1" applyBorder="1" applyAlignment="1">
      <alignment horizontal="left"/>
    </xf>
    <xf numFmtId="0" fontId="2" fillId="0" borderId="3" xfId="0" applyFont="1" applyBorder="1"/>
    <xf numFmtId="0" fontId="2" fillId="0" borderId="1" xfId="0" applyFont="1" applyBorder="1" applyAlignment="1">
      <alignment horizontal="left"/>
    </xf>
    <xf numFmtId="0" fontId="2" fillId="0" borderId="31" xfId="0" applyFont="1" applyBorder="1" applyAlignment="1">
      <alignment horizontal="center" vertical="center" wrapText="1"/>
    </xf>
    <xf numFmtId="0" fontId="2" fillId="8" borderId="1" xfId="0" applyFont="1" applyFill="1" applyBorder="1" applyAlignment="1" applyProtection="1">
      <alignment horizontal="center" vertical="center"/>
      <protection locked="0"/>
    </xf>
    <xf numFmtId="0" fontId="1" fillId="4" borderId="1" xfId="0" quotePrefix="1" applyFont="1" applyFill="1" applyBorder="1" applyAlignment="1" applyProtection="1">
      <alignment horizontal="center" vertical="center"/>
    </xf>
    <xf numFmtId="0" fontId="26" fillId="2" borderId="1" xfId="0" applyFont="1" applyFill="1" applyBorder="1" applyAlignment="1" applyProtection="1">
      <alignment horizontal="center" vertical="center"/>
      <protection locked="0"/>
    </xf>
    <xf numFmtId="0" fontId="2" fillId="0" borderId="24" xfId="0" applyFont="1" applyBorder="1" applyAlignment="1">
      <alignment horizontal="center" vertical="center" wrapText="1"/>
    </xf>
    <xf numFmtId="0" fontId="2" fillId="0" borderId="1" xfId="0" applyFont="1" applyBorder="1" applyAlignment="1">
      <alignment horizontal="center" vertical="center" wrapText="1"/>
    </xf>
    <xf numFmtId="0" fontId="2" fillId="6" borderId="20" xfId="0" applyFont="1" applyFill="1" applyBorder="1" applyAlignment="1" applyProtection="1">
      <alignment horizontal="center" vertical="center"/>
      <protection locked="0"/>
    </xf>
    <xf numFmtId="0" fontId="1" fillId="2" borderId="20" xfId="0" applyFont="1" applyFill="1" applyBorder="1" applyAlignment="1" applyProtection="1">
      <alignment horizontal="center" vertical="center" wrapText="1"/>
      <protection locked="0"/>
    </xf>
    <xf numFmtId="0" fontId="1" fillId="2" borderId="21" xfId="0" applyFont="1" applyFill="1" applyBorder="1" applyAlignment="1" applyProtection="1">
      <alignment horizontal="center" vertical="center" wrapText="1"/>
      <protection locked="0"/>
    </xf>
    <xf numFmtId="0" fontId="1" fillId="2" borderId="26" xfId="0" applyFont="1" applyFill="1" applyBorder="1" applyAlignment="1" applyProtection="1">
      <alignment horizontal="center" vertical="center" wrapText="1"/>
      <protection locked="0"/>
    </xf>
    <xf numFmtId="3" fontId="26" fillId="2" borderId="7" xfId="0" applyNumberFormat="1" applyFont="1" applyFill="1" applyBorder="1" applyAlignment="1" applyProtection="1">
      <alignment horizontal="center" vertical="center"/>
      <protection locked="0"/>
    </xf>
    <xf numFmtId="0" fontId="26" fillId="2" borderId="8" xfId="0" applyFont="1" applyFill="1" applyBorder="1" applyAlignment="1" applyProtection="1">
      <alignment horizontal="center" vertical="center"/>
      <protection locked="0"/>
    </xf>
    <xf numFmtId="0" fontId="2" fillId="5" borderId="19" xfId="0" applyFont="1" applyFill="1" applyBorder="1" applyAlignment="1">
      <alignment horizontal="center" vertical="center"/>
    </xf>
    <xf numFmtId="0" fontId="8" fillId="5" borderId="5" xfId="0" applyFont="1" applyFill="1" applyBorder="1" applyAlignment="1">
      <alignment horizontal="center" vertical="center"/>
    </xf>
    <xf numFmtId="0" fontId="8" fillId="5" borderId="22" xfId="0" applyFont="1" applyFill="1" applyBorder="1" applyAlignment="1">
      <alignment horizontal="center" vertical="center"/>
    </xf>
    <xf numFmtId="0" fontId="1" fillId="2" borderId="49" xfId="0" applyFont="1" applyFill="1" applyBorder="1" applyAlignment="1" applyProtection="1">
      <alignment horizontal="center" vertical="center"/>
      <protection locked="0"/>
    </xf>
    <xf numFmtId="0" fontId="25" fillId="2" borderId="50" xfId="0" applyFont="1" applyFill="1" applyBorder="1" applyAlignment="1" applyProtection="1">
      <alignment horizontal="center" vertical="center"/>
      <protection locked="0"/>
    </xf>
    <xf numFmtId="0" fontId="25" fillId="2" borderId="51" xfId="0" applyFont="1" applyFill="1" applyBorder="1" applyAlignment="1" applyProtection="1">
      <alignment horizontal="center" vertical="center"/>
      <protection locked="0"/>
    </xf>
    <xf numFmtId="0" fontId="25" fillId="2" borderId="27" xfId="0" applyFont="1" applyFill="1" applyBorder="1" applyAlignment="1" applyProtection="1">
      <alignment horizontal="center" vertical="center" wrapText="1"/>
      <protection locked="0"/>
    </xf>
    <xf numFmtId="0" fontId="25" fillId="2" borderId="21" xfId="0" applyFont="1" applyFill="1" applyBorder="1" applyAlignment="1" applyProtection="1">
      <alignment horizontal="center" vertical="center" wrapText="1"/>
      <protection locked="0"/>
    </xf>
    <xf numFmtId="0" fontId="25" fillId="2" borderId="24" xfId="0" applyFont="1" applyFill="1" applyBorder="1" applyAlignment="1" applyProtection="1">
      <alignment horizontal="center" vertical="center" wrapText="1"/>
      <protection locked="0"/>
    </xf>
    <xf numFmtId="0" fontId="2" fillId="4" borderId="20" xfId="0" quotePrefix="1" applyFont="1" applyFill="1" applyBorder="1" applyAlignment="1">
      <alignment horizontal="center" vertical="center" wrapText="1"/>
    </xf>
    <xf numFmtId="0" fontId="2" fillId="4" borderId="21" xfId="0" quotePrefix="1" applyFont="1" applyFill="1" applyBorder="1" applyAlignment="1">
      <alignment horizontal="center" vertical="center" wrapText="1"/>
    </xf>
    <xf numFmtId="0" fontId="2" fillId="0" borderId="11"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1" fillId="2" borderId="50" xfId="0" applyFont="1" applyFill="1" applyBorder="1" applyAlignment="1" applyProtection="1">
      <alignment horizontal="center" vertical="center"/>
      <protection locked="0"/>
    </xf>
    <xf numFmtId="0" fontId="1" fillId="0" borderId="2" xfId="0" applyFont="1" applyBorder="1" applyAlignment="1">
      <alignment vertical="top" wrapText="1"/>
    </xf>
    <xf numFmtId="0" fontId="1" fillId="0" borderId="3" xfId="0" applyFont="1" applyBorder="1" applyAlignment="1"/>
    <xf numFmtId="0" fontId="2" fillId="0" borderId="3"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25" fillId="2" borderId="20" xfId="0" applyFont="1" applyFill="1" applyBorder="1" applyAlignment="1" applyProtection="1">
      <alignment horizontal="center" vertical="center"/>
      <protection locked="0"/>
    </xf>
    <xf numFmtId="0" fontId="25" fillId="2" borderId="12" xfId="0" applyFont="1" applyFill="1" applyBorder="1" applyAlignment="1" applyProtection="1">
      <alignment horizontal="center" vertical="center"/>
      <protection locked="0"/>
    </xf>
    <xf numFmtId="0" fontId="25" fillId="2" borderId="6" xfId="0" applyFont="1" applyFill="1" applyBorder="1" applyAlignment="1" applyProtection="1">
      <alignment horizontal="center" vertical="center"/>
      <protection locked="0"/>
    </xf>
    <xf numFmtId="0" fontId="25" fillId="2" borderId="23"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23" xfId="0" applyFont="1" applyFill="1" applyBorder="1" applyAlignment="1" applyProtection="1">
      <alignment horizontal="center" vertical="center"/>
      <protection locked="0"/>
    </xf>
    <xf numFmtId="0" fontId="2" fillId="5" borderId="5" xfId="0" applyFont="1" applyFill="1" applyBorder="1" applyAlignment="1">
      <alignment horizontal="center" vertical="center"/>
    </xf>
    <xf numFmtId="0" fontId="25" fillId="2" borderId="65" xfId="0" applyFont="1" applyFill="1" applyBorder="1" applyAlignment="1" applyProtection="1">
      <alignment horizontal="center" vertical="center"/>
      <protection locked="0"/>
    </xf>
    <xf numFmtId="0" fontId="25" fillId="2" borderId="40" xfId="0" applyFont="1" applyFill="1" applyBorder="1" applyAlignment="1" applyProtection="1">
      <alignment horizontal="center" vertical="center"/>
      <protection locked="0"/>
    </xf>
    <xf numFmtId="0" fontId="8" fillId="5" borderId="35" xfId="0" applyFont="1" applyFill="1" applyBorder="1" applyAlignment="1" applyProtection="1">
      <alignment horizontal="center" vertical="center"/>
      <protection locked="0"/>
    </xf>
    <xf numFmtId="0" fontId="8" fillId="5" borderId="36" xfId="0" applyFont="1" applyFill="1" applyBorder="1" applyAlignment="1" applyProtection="1">
      <alignment horizontal="center" vertical="center"/>
      <protection locked="0"/>
    </xf>
    <xf numFmtId="0" fontId="8" fillId="5" borderId="37" xfId="0" applyFont="1" applyFill="1" applyBorder="1" applyAlignment="1" applyProtection="1">
      <alignment horizontal="center" vertical="center"/>
      <protection locked="0"/>
    </xf>
    <xf numFmtId="0" fontId="25" fillId="2" borderId="49" xfId="0" applyFont="1" applyFill="1" applyBorder="1" applyAlignment="1" applyProtection="1">
      <alignment horizontal="center" vertical="center"/>
      <protection locked="0"/>
    </xf>
    <xf numFmtId="0" fontId="2" fillId="5" borderId="19" xfId="0" applyFont="1" applyFill="1" applyBorder="1" applyAlignment="1" applyProtection="1">
      <alignment horizontal="center" vertical="center"/>
      <protection locked="0"/>
    </xf>
    <xf numFmtId="0" fontId="2" fillId="5" borderId="5" xfId="0" applyFont="1" applyFill="1" applyBorder="1" applyAlignment="1" applyProtection="1">
      <alignment horizontal="center" vertical="center"/>
      <protection locked="0"/>
    </xf>
    <xf numFmtId="0" fontId="2" fillId="5" borderId="22" xfId="0" applyFont="1" applyFill="1" applyBorder="1" applyAlignment="1" applyProtection="1">
      <alignment horizontal="center" vertical="center"/>
      <protection locked="0"/>
    </xf>
    <xf numFmtId="3" fontId="1" fillId="2" borderId="7" xfId="0" applyNumberFormat="1" applyFont="1" applyFill="1" applyBorder="1" applyAlignment="1" applyProtection="1">
      <alignment horizontal="center" vertical="center"/>
      <protection locked="0"/>
    </xf>
    <xf numFmtId="0" fontId="1" fillId="2" borderId="10" xfId="0" applyFont="1" applyFill="1" applyBorder="1" applyAlignment="1" applyProtection="1">
      <alignment horizontal="center" vertical="center"/>
      <protection locked="0"/>
    </xf>
    <xf numFmtId="0" fontId="14" fillId="0" borderId="2" xfId="0" applyFont="1" applyBorder="1" applyAlignment="1">
      <alignment horizontal="left" vertical="center"/>
    </xf>
    <xf numFmtId="0" fontId="1" fillId="2" borderId="22" xfId="0" applyFont="1" applyFill="1" applyBorder="1" applyAlignment="1" applyProtection="1">
      <alignment horizontal="center" vertical="center"/>
      <protection locked="0"/>
    </xf>
    <xf numFmtId="0" fontId="1" fillId="2" borderId="32" xfId="0" applyFont="1" applyFill="1" applyBorder="1" applyAlignment="1" applyProtection="1">
      <alignment horizontal="center" vertical="center"/>
      <protection locked="0"/>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2" borderId="2" xfId="0"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1" fontId="2" fillId="0" borderId="61"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1" fontId="14" fillId="0" borderId="62" xfId="0" applyNumberFormat="1" applyFont="1" applyBorder="1" applyAlignment="1">
      <alignment horizontal="center" vertical="center"/>
    </xf>
    <xf numFmtId="1" fontId="1" fillId="0" borderId="39" xfId="0" applyNumberFormat="1" applyFont="1" applyBorder="1" applyAlignment="1">
      <alignment horizontal="center" vertical="center" wrapText="1"/>
    </xf>
    <xf numFmtId="0" fontId="1" fillId="0" borderId="20" xfId="0" applyFont="1" applyBorder="1" applyAlignment="1" applyProtection="1">
      <alignment vertical="center"/>
    </xf>
    <xf numFmtId="0" fontId="21" fillId="0" borderId="21" xfId="0" applyFont="1" applyBorder="1" applyAlignment="1" applyProtection="1">
      <alignment vertical="center"/>
    </xf>
    <xf numFmtId="0" fontId="21" fillId="0" borderId="24" xfId="0" applyFont="1" applyBorder="1" applyAlignment="1" applyProtection="1">
      <alignment vertical="center"/>
    </xf>
    <xf numFmtId="1" fontId="21" fillId="4" borderId="20" xfId="0" applyNumberFormat="1" applyFont="1" applyFill="1" applyBorder="1" applyAlignment="1">
      <alignment horizontal="center" vertical="center"/>
    </xf>
    <xf numFmtId="1" fontId="21" fillId="4" borderId="21" xfId="0" applyNumberFormat="1" applyFont="1" applyFill="1" applyBorder="1" applyAlignment="1">
      <alignment horizontal="center" vertical="center"/>
    </xf>
    <xf numFmtId="1" fontId="21" fillId="4" borderId="24" xfId="0" applyNumberFormat="1" applyFont="1" applyFill="1" applyBorder="1" applyAlignment="1">
      <alignment horizontal="center" vertical="center"/>
    </xf>
    <xf numFmtId="1" fontId="21" fillId="2" borderId="20" xfId="0" applyNumberFormat="1" applyFont="1" applyFill="1" applyBorder="1" applyAlignment="1" applyProtection="1">
      <alignment horizontal="center" vertical="center"/>
      <protection locked="0"/>
    </xf>
    <xf numFmtId="1" fontId="21" fillId="2" borderId="21" xfId="0" applyNumberFormat="1" applyFont="1" applyFill="1" applyBorder="1" applyAlignment="1" applyProtection="1">
      <alignment horizontal="center" vertical="center"/>
      <protection locked="0"/>
    </xf>
    <xf numFmtId="1" fontId="21" fillId="2" borderId="24" xfId="0" applyNumberFormat="1" applyFont="1" applyFill="1" applyBorder="1" applyAlignment="1" applyProtection="1">
      <alignment horizontal="center" vertical="center"/>
      <protection locked="0"/>
    </xf>
    <xf numFmtId="0" fontId="1" fillId="6" borderId="20" xfId="0" applyFont="1" applyFill="1" applyBorder="1" applyAlignment="1">
      <alignment horizontal="center" vertical="center" wrapText="1"/>
    </xf>
    <xf numFmtId="0" fontId="1" fillId="6" borderId="24" xfId="0" applyFont="1" applyFill="1" applyBorder="1" applyAlignment="1">
      <alignment horizontal="center" vertical="center" wrapText="1"/>
    </xf>
    <xf numFmtId="0" fontId="7" fillId="0" borderId="3" xfId="0" applyFont="1" applyBorder="1" applyAlignment="1" applyProtection="1">
      <alignment vertical="center"/>
      <protection locked="0"/>
    </xf>
    <xf numFmtId="0" fontId="7" fillId="0" borderId="4" xfId="0" applyFont="1" applyBorder="1" applyAlignment="1" applyProtection="1">
      <alignment vertical="center"/>
      <protection locked="0"/>
    </xf>
    <xf numFmtId="0" fontId="1" fillId="0" borderId="21" xfId="0" applyFont="1" applyBorder="1" applyAlignment="1" applyProtection="1">
      <alignment vertical="center"/>
    </xf>
    <xf numFmtId="0" fontId="1" fillId="0" borderId="24" xfId="0" applyFont="1" applyBorder="1" applyAlignment="1" applyProtection="1">
      <alignment vertical="center"/>
    </xf>
    <xf numFmtId="0" fontId="4" fillId="0" borderId="20" xfId="0" applyFont="1" applyBorder="1" applyAlignment="1" applyProtection="1">
      <alignment vertical="center" wrapText="1"/>
    </xf>
    <xf numFmtId="0" fontId="4" fillId="0" borderId="21" xfId="0" applyFont="1" applyBorder="1" applyAlignment="1" applyProtection="1">
      <alignment vertical="center" wrapText="1"/>
    </xf>
    <xf numFmtId="0" fontId="4" fillId="0" borderId="24" xfId="0" applyFont="1" applyBorder="1" applyAlignment="1" applyProtection="1">
      <alignment vertical="center" wrapText="1"/>
    </xf>
    <xf numFmtId="1" fontId="13" fillId="4" borderId="12" xfId="0" applyNumberFormat="1" applyFont="1" applyFill="1" applyBorder="1" applyAlignment="1" applyProtection="1">
      <alignment horizontal="center" vertical="center"/>
    </xf>
    <xf numFmtId="1" fontId="13" fillId="4" borderId="6" xfId="0" applyNumberFormat="1" applyFont="1" applyFill="1" applyBorder="1" applyAlignment="1" applyProtection="1">
      <alignment horizontal="center" vertical="center"/>
    </xf>
    <xf numFmtId="1" fontId="13" fillId="4" borderId="23" xfId="0" applyNumberFormat="1" applyFont="1" applyFill="1" applyBorder="1" applyAlignment="1" applyProtection="1">
      <alignment horizontal="center" vertical="center"/>
    </xf>
    <xf numFmtId="1" fontId="21" fillId="4" borderId="12" xfId="0" applyNumberFormat="1" applyFont="1" applyFill="1" applyBorder="1" applyAlignment="1" applyProtection="1">
      <alignment horizontal="center" vertical="center"/>
    </xf>
    <xf numFmtId="1" fontId="21" fillId="4" borderId="6" xfId="0" applyNumberFormat="1" applyFont="1" applyFill="1" applyBorder="1" applyAlignment="1" applyProtection="1">
      <alignment horizontal="center" vertical="center"/>
    </xf>
    <xf numFmtId="1" fontId="21" fillId="4" borderId="23" xfId="0" applyNumberFormat="1" applyFont="1" applyFill="1" applyBorder="1" applyAlignment="1" applyProtection="1">
      <alignment horizontal="center" vertical="center"/>
    </xf>
    <xf numFmtId="1" fontId="21" fillId="2" borderId="12" xfId="0" applyNumberFormat="1" applyFont="1" applyFill="1" applyBorder="1" applyAlignment="1" applyProtection="1">
      <alignment horizontal="center" vertical="center"/>
      <protection locked="0"/>
    </xf>
    <xf numFmtId="1" fontId="21" fillId="2" borderId="6" xfId="0" applyNumberFormat="1" applyFont="1" applyFill="1" applyBorder="1" applyAlignment="1" applyProtection="1">
      <alignment horizontal="center" vertical="center"/>
      <protection locked="0"/>
    </xf>
    <xf numFmtId="1" fontId="21" fillId="2" borderId="23" xfId="0" applyNumberFormat="1" applyFont="1" applyFill="1" applyBorder="1" applyAlignment="1" applyProtection="1">
      <alignment horizontal="center" vertical="center"/>
      <protection locked="0"/>
    </xf>
    <xf numFmtId="0" fontId="1" fillId="0" borderId="20" xfId="0" applyFont="1" applyBorder="1" applyAlignment="1" applyProtection="1">
      <alignment vertical="center" wrapText="1"/>
    </xf>
    <xf numFmtId="0" fontId="1" fillId="0" borderId="21" xfId="0" applyFont="1" applyBorder="1" applyAlignment="1" applyProtection="1">
      <alignment vertical="center" wrapText="1"/>
    </xf>
    <xf numFmtId="0" fontId="1" fillId="0" borderId="24" xfId="0" applyFont="1" applyBorder="1" applyAlignment="1" applyProtection="1">
      <alignment vertical="center" wrapText="1"/>
    </xf>
    <xf numFmtId="0" fontId="4" fillId="0" borderId="19" xfId="0" applyFont="1" applyBorder="1" applyAlignment="1" applyProtection="1">
      <alignment vertical="center" wrapText="1"/>
    </xf>
    <xf numFmtId="0" fontId="21" fillId="0" borderId="5" xfId="0" applyFont="1" applyBorder="1" applyAlignment="1" applyProtection="1">
      <alignment vertical="center" wrapText="1"/>
    </xf>
    <xf numFmtId="0" fontId="21" fillId="0" borderId="22" xfId="0" applyFont="1" applyBorder="1" applyAlignment="1" applyProtection="1">
      <alignment vertical="center" wrapText="1"/>
    </xf>
    <xf numFmtId="1" fontId="21" fillId="4" borderId="12" xfId="0" applyNumberFormat="1" applyFont="1" applyFill="1" applyBorder="1" applyAlignment="1" applyProtection="1">
      <alignment horizontal="center" vertical="center" wrapText="1"/>
    </xf>
    <xf numFmtId="1" fontId="21" fillId="4" borderId="6" xfId="0" applyNumberFormat="1" applyFont="1" applyFill="1" applyBorder="1" applyAlignment="1" applyProtection="1">
      <alignment horizontal="center" vertical="center" wrapText="1"/>
    </xf>
    <xf numFmtId="1" fontId="21" fillId="4" borderId="23" xfId="0" applyNumberFormat="1" applyFont="1" applyFill="1" applyBorder="1" applyAlignment="1" applyProtection="1">
      <alignment horizontal="center" vertical="center" wrapText="1"/>
    </xf>
    <xf numFmtId="1" fontId="21" fillId="2" borderId="6" xfId="0" applyNumberFormat="1" applyFont="1" applyFill="1" applyBorder="1" applyAlignment="1" applyProtection="1">
      <alignment horizontal="center" vertical="center" wrapText="1"/>
      <protection locked="0"/>
    </xf>
    <xf numFmtId="1" fontId="21" fillId="2" borderId="20" xfId="0" applyNumberFormat="1" applyFont="1" applyFill="1" applyBorder="1" applyAlignment="1" applyProtection="1">
      <alignment horizontal="center" vertical="center" wrapText="1"/>
      <protection locked="0"/>
    </xf>
    <xf numFmtId="1" fontId="21" fillId="2" borderId="21" xfId="0" applyNumberFormat="1" applyFont="1" applyFill="1" applyBorder="1" applyAlignment="1" applyProtection="1">
      <alignment horizontal="center" vertical="center" wrapText="1"/>
      <protection locked="0"/>
    </xf>
    <xf numFmtId="0" fontId="1" fillId="0" borderId="5" xfId="0" applyFont="1" applyBorder="1" applyAlignment="1" applyProtection="1">
      <alignment vertical="center" wrapText="1"/>
    </xf>
    <xf numFmtId="0" fontId="1" fillId="0" borderId="6" xfId="0" applyFont="1" applyBorder="1" applyAlignment="1" applyProtection="1">
      <alignment vertical="center"/>
    </xf>
    <xf numFmtId="0" fontId="1" fillId="0" borderId="22" xfId="0" applyFont="1" applyBorder="1" applyAlignment="1" applyProtection="1">
      <alignment vertical="center"/>
    </xf>
    <xf numFmtId="0" fontId="1" fillId="0" borderId="23" xfId="0" applyFont="1" applyBorder="1" applyAlignment="1" applyProtection="1">
      <alignment vertical="center"/>
    </xf>
    <xf numFmtId="1" fontId="1" fillId="0" borderId="34" xfId="0" applyNumberFormat="1" applyFont="1" applyBorder="1" applyAlignment="1">
      <alignment horizontal="center" vertical="center" wrapText="1"/>
    </xf>
    <xf numFmtId="1" fontId="1" fillId="0" borderId="41" xfId="0" applyNumberFormat="1" applyFont="1" applyBorder="1" applyAlignment="1">
      <alignment horizontal="center" vertical="center" wrapText="1"/>
    </xf>
    <xf numFmtId="0" fontId="1" fillId="6" borderId="21" xfId="0" applyFont="1" applyFill="1" applyBorder="1" applyAlignment="1">
      <alignment horizontal="center" vertical="center" wrapText="1"/>
    </xf>
    <xf numFmtId="0" fontId="4" fillId="0" borderId="2" xfId="0" applyFont="1" applyBorder="1" applyAlignment="1" applyProtection="1">
      <alignment vertical="center" wrapText="1"/>
    </xf>
    <xf numFmtId="0" fontId="21" fillId="0" borderId="3" xfId="0" applyFont="1" applyBorder="1" applyAlignment="1" applyProtection="1">
      <alignment vertical="center"/>
    </xf>
    <xf numFmtId="0" fontId="4" fillId="0" borderId="5" xfId="0" applyFont="1" applyBorder="1" applyAlignment="1" applyProtection="1">
      <alignment vertical="center" wrapText="1"/>
    </xf>
    <xf numFmtId="1" fontId="13" fillId="5" borderId="73" xfId="0" applyNumberFormat="1" applyFont="1" applyFill="1" applyBorder="1" applyAlignment="1">
      <alignment horizontal="center" vertical="center"/>
    </xf>
    <xf numFmtId="1" fontId="13" fillId="5" borderId="21" xfId="0" applyNumberFormat="1" applyFont="1" applyFill="1" applyBorder="1" applyAlignment="1">
      <alignment horizontal="center" vertical="center"/>
    </xf>
    <xf numFmtId="1" fontId="13" fillId="5" borderId="24" xfId="0" applyNumberFormat="1" applyFont="1" applyFill="1" applyBorder="1" applyAlignment="1">
      <alignment horizontal="center" vertical="center"/>
    </xf>
    <xf numFmtId="1" fontId="13" fillId="5" borderId="20" xfId="0" applyNumberFormat="1" applyFont="1" applyFill="1" applyBorder="1" applyAlignment="1">
      <alignment horizontal="center" vertical="center"/>
    </xf>
    <xf numFmtId="0" fontId="2" fillId="0" borderId="4" xfId="0" applyFont="1" applyBorder="1"/>
    <xf numFmtId="0" fontId="2" fillId="2" borderId="1" xfId="0" applyFont="1" applyFill="1" applyBorder="1" applyAlignment="1" applyProtection="1">
      <alignment horizontal="center" vertical="center"/>
      <protection locked="0"/>
    </xf>
    <xf numFmtId="0" fontId="1" fillId="0" borderId="2" xfId="0" applyFont="1" applyBorder="1" applyAlignment="1">
      <alignment horizontal="center"/>
    </xf>
    <xf numFmtId="0" fontId="1" fillId="0" borderId="4" xfId="0" applyFont="1" applyBorder="1" applyAlignment="1">
      <alignment horizontal="center"/>
    </xf>
    <xf numFmtId="0" fontId="2" fillId="0" borderId="2" xfId="0" applyFont="1" applyBorder="1" applyAlignment="1">
      <alignment horizontal="left" wrapText="1"/>
    </xf>
    <xf numFmtId="0" fontId="1" fillId="2" borderId="7" xfId="0" applyFont="1" applyFill="1" applyBorder="1" applyAlignment="1" applyProtection="1">
      <alignment horizontal="center" vertical="center"/>
      <protection locked="0"/>
    </xf>
    <xf numFmtId="0" fontId="2" fillId="0" borderId="5" xfId="0" applyFont="1" applyBorder="1" applyAlignment="1">
      <alignment horizontal="center" vertical="center" wrapText="1"/>
    </xf>
    <xf numFmtId="0" fontId="14" fillId="0" borderId="0"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5" borderId="22" xfId="0" applyFont="1" applyFill="1" applyBorder="1" applyAlignment="1">
      <alignment horizontal="center" vertical="center"/>
    </xf>
    <xf numFmtId="0" fontId="1" fillId="2" borderId="51" xfId="0" applyFont="1" applyFill="1" applyBorder="1" applyAlignment="1" applyProtection="1">
      <alignment horizontal="center" vertical="center"/>
      <protection locked="0"/>
    </xf>
    <xf numFmtId="1" fontId="1" fillId="8" borderId="7" xfId="1" applyNumberFormat="1" applyFont="1" applyFill="1" applyBorder="1" applyAlignment="1">
      <alignment horizontal="center" vertical="center"/>
    </xf>
    <xf numFmtId="1" fontId="1" fillId="8" borderId="10" xfId="1" applyNumberFormat="1" applyFont="1" applyFill="1" applyBorder="1" applyAlignment="1">
      <alignment horizontal="center" vertical="center"/>
    </xf>
    <xf numFmtId="1" fontId="1" fillId="8" borderId="8" xfId="1" applyNumberFormat="1" applyFont="1" applyFill="1" applyBorder="1" applyAlignment="1">
      <alignment horizontal="center" vertical="center"/>
    </xf>
    <xf numFmtId="1" fontId="2" fillId="0" borderId="46" xfId="1" applyNumberFormat="1" applyFont="1" applyFill="1" applyBorder="1" applyAlignment="1">
      <alignment horizontal="center" vertical="center" wrapText="1"/>
    </xf>
    <xf numFmtId="1" fontId="2" fillId="0" borderId="47" xfId="1" applyNumberFormat="1" applyFont="1" applyFill="1" applyBorder="1" applyAlignment="1">
      <alignment horizontal="center" vertical="center" wrapText="1"/>
    </xf>
    <xf numFmtId="0" fontId="1" fillId="0" borderId="20" xfId="1" applyFont="1" applyFill="1" applyBorder="1" applyAlignment="1">
      <alignment horizontal="center" vertical="center" wrapText="1"/>
    </xf>
    <xf numFmtId="0" fontId="1" fillId="0" borderId="24" xfId="1" applyFont="1" applyFill="1" applyBorder="1" applyAlignment="1">
      <alignment horizontal="center" vertical="center" wrapText="1"/>
    </xf>
    <xf numFmtId="1" fontId="1" fillId="0" borderId="30" xfId="1" applyNumberFormat="1" applyFont="1" applyFill="1" applyBorder="1" applyAlignment="1">
      <alignment horizontal="center" vertical="center" wrapText="1"/>
    </xf>
    <xf numFmtId="1" fontId="2" fillId="0" borderId="31" xfId="1" applyNumberFormat="1" applyFont="1" applyFill="1" applyBorder="1" applyAlignment="1">
      <alignment horizontal="center" vertical="center" wrapText="1"/>
    </xf>
    <xf numFmtId="0" fontId="1" fillId="0" borderId="21" xfId="1" applyFont="1" applyFill="1" applyBorder="1" applyAlignment="1">
      <alignment horizontal="center" vertical="center" wrapText="1"/>
    </xf>
    <xf numFmtId="1" fontId="1" fillId="0" borderId="19" xfId="1" applyNumberFormat="1" applyFont="1" applyFill="1" applyBorder="1" applyAlignment="1">
      <alignment vertical="center" wrapText="1"/>
    </xf>
    <xf numFmtId="1" fontId="1" fillId="0" borderId="5" xfId="1" applyNumberFormat="1" applyFont="1" applyFill="1" applyBorder="1" applyAlignment="1">
      <alignment vertical="center" wrapText="1"/>
    </xf>
    <xf numFmtId="1" fontId="1" fillId="0" borderId="22" xfId="1" applyNumberFormat="1" applyFont="1" applyFill="1" applyBorder="1" applyAlignment="1">
      <alignment vertical="center" wrapText="1"/>
    </xf>
    <xf numFmtId="1" fontId="1" fillId="0" borderId="20" xfId="1" applyNumberFormat="1" applyFont="1" applyFill="1" applyBorder="1" applyAlignment="1">
      <alignment vertical="center" wrapText="1"/>
    </xf>
    <xf numFmtId="1" fontId="1" fillId="0" borderId="21" xfId="1" applyNumberFormat="1" applyFont="1" applyFill="1" applyBorder="1" applyAlignment="1">
      <alignment vertical="center" wrapText="1"/>
    </xf>
    <xf numFmtId="1" fontId="1" fillId="0" borderId="24" xfId="1" applyNumberFormat="1" applyFont="1" applyFill="1" applyBorder="1" applyAlignment="1">
      <alignment vertical="center" wrapText="1"/>
    </xf>
    <xf numFmtId="1" fontId="20" fillId="8" borderId="19" xfId="1" applyNumberFormat="1" applyFont="1" applyFill="1" applyBorder="1" applyAlignment="1" applyProtection="1">
      <alignment horizontal="center" vertical="center"/>
      <protection locked="0"/>
    </xf>
    <xf numFmtId="1" fontId="20" fillId="8" borderId="12" xfId="1" applyNumberFormat="1" applyFont="1" applyFill="1" applyBorder="1" applyAlignment="1" applyProtection="1">
      <alignment horizontal="center" vertical="center"/>
      <protection locked="0"/>
    </xf>
    <xf numFmtId="1" fontId="20" fillId="8" borderId="5" xfId="1" applyNumberFormat="1" applyFont="1" applyFill="1" applyBorder="1" applyAlignment="1" applyProtection="1">
      <alignment horizontal="center" vertical="center"/>
      <protection locked="0"/>
    </xf>
    <xf numFmtId="1" fontId="20" fillId="8" borderId="6" xfId="1" applyNumberFormat="1" applyFont="1" applyFill="1" applyBorder="1" applyAlignment="1" applyProtection="1">
      <alignment horizontal="center" vertical="center"/>
      <protection locked="0"/>
    </xf>
    <xf numFmtId="1" fontId="20" fillId="8" borderId="22" xfId="1" applyNumberFormat="1" applyFont="1" applyFill="1" applyBorder="1" applyAlignment="1" applyProtection="1">
      <alignment horizontal="center" vertical="center"/>
      <protection locked="0"/>
    </xf>
    <xf numFmtId="1" fontId="20" fillId="8" borderId="23" xfId="1" applyNumberFormat="1" applyFont="1" applyFill="1" applyBorder="1" applyAlignment="1" applyProtection="1">
      <alignment horizontal="center" vertical="center"/>
      <protection locked="0"/>
    </xf>
    <xf numFmtId="1" fontId="20" fillId="8" borderId="19" xfId="1" applyNumberFormat="1" applyFont="1" applyFill="1" applyBorder="1" applyAlignment="1">
      <alignment horizontal="center" vertical="center" wrapText="1"/>
    </xf>
    <xf numFmtId="1" fontId="20" fillId="8" borderId="12" xfId="1" applyNumberFormat="1" applyFont="1" applyFill="1" applyBorder="1" applyAlignment="1">
      <alignment horizontal="center" vertical="center" wrapText="1"/>
    </xf>
    <xf numFmtId="1" fontId="20" fillId="8" borderId="5" xfId="1" applyNumberFormat="1" applyFont="1" applyFill="1" applyBorder="1" applyAlignment="1">
      <alignment horizontal="center" vertical="center" wrapText="1"/>
    </xf>
    <xf numFmtId="1" fontId="20" fillId="8" borderId="6" xfId="1" applyNumberFormat="1" applyFont="1" applyFill="1" applyBorder="1" applyAlignment="1">
      <alignment horizontal="center" vertical="center" wrapText="1"/>
    </xf>
    <xf numFmtId="1" fontId="20" fillId="8" borderId="22" xfId="1" applyNumberFormat="1" applyFont="1" applyFill="1" applyBorder="1" applyAlignment="1">
      <alignment horizontal="center" vertical="center" wrapText="1"/>
    </xf>
    <xf numFmtId="1" fontId="20" fillId="8" borderId="23" xfId="1" applyNumberFormat="1" applyFont="1" applyFill="1" applyBorder="1" applyAlignment="1">
      <alignment horizontal="center" vertical="center" wrapText="1"/>
    </xf>
    <xf numFmtId="0" fontId="14" fillId="8" borderId="2" xfId="0" applyFont="1" applyFill="1" applyBorder="1" applyAlignment="1" applyProtection="1">
      <alignment horizontal="center" vertical="center"/>
      <protection locked="0"/>
    </xf>
    <xf numFmtId="0" fontId="14" fillId="8" borderId="3" xfId="0" applyFont="1" applyFill="1" applyBorder="1" applyAlignment="1" applyProtection="1">
      <alignment horizontal="center" vertical="center"/>
      <protection locked="0"/>
    </xf>
    <xf numFmtId="0" fontId="1" fillId="0" borderId="20" xfId="1" applyFont="1" applyFill="1" applyBorder="1" applyAlignment="1">
      <alignment horizontal="left" vertical="center" wrapText="1"/>
    </xf>
    <xf numFmtId="0" fontId="1" fillId="0" borderId="21" xfId="1" applyFont="1" applyFill="1" applyBorder="1" applyAlignment="1">
      <alignment horizontal="left" vertical="center" wrapText="1"/>
    </xf>
    <xf numFmtId="0" fontId="1" fillId="0" borderId="24" xfId="1" applyFont="1" applyFill="1" applyBorder="1" applyAlignment="1">
      <alignment horizontal="left" vertical="center" wrapText="1"/>
    </xf>
    <xf numFmtId="1" fontId="20" fillId="8" borderId="19" xfId="1" applyNumberFormat="1" applyFont="1" applyFill="1" applyBorder="1" applyAlignment="1">
      <alignment horizontal="center" vertical="center"/>
    </xf>
    <xf numFmtId="1" fontId="20" fillId="8" borderId="12" xfId="1" applyNumberFormat="1" applyFont="1" applyFill="1" applyBorder="1" applyAlignment="1">
      <alignment horizontal="center" vertical="center"/>
    </xf>
    <xf numFmtId="1" fontId="20" fillId="8" borderId="5" xfId="1" applyNumberFormat="1" applyFont="1" applyFill="1" applyBorder="1" applyAlignment="1">
      <alignment horizontal="center" vertical="center"/>
    </xf>
    <xf numFmtId="1" fontId="20" fillId="8" borderId="6" xfId="1" applyNumberFormat="1" applyFont="1" applyFill="1" applyBorder="1" applyAlignment="1">
      <alignment horizontal="center" vertical="center"/>
    </xf>
    <xf numFmtId="1" fontId="20" fillId="8" borderId="22" xfId="1" applyNumberFormat="1" applyFont="1" applyFill="1" applyBorder="1" applyAlignment="1">
      <alignment horizontal="center" vertical="center"/>
    </xf>
    <xf numFmtId="1" fontId="20" fillId="8" borderId="23" xfId="1" applyNumberFormat="1" applyFont="1" applyFill="1" applyBorder="1" applyAlignment="1">
      <alignment horizontal="center" vertical="center"/>
    </xf>
    <xf numFmtId="1" fontId="1" fillId="0" borderId="20" xfId="1" applyNumberFormat="1" applyFont="1" applyFill="1" applyBorder="1" applyAlignment="1" applyProtection="1">
      <alignment vertical="center" wrapText="1"/>
      <protection locked="0"/>
    </xf>
    <xf numFmtId="1" fontId="1" fillId="0" borderId="21" xfId="1" applyNumberFormat="1" applyFont="1" applyFill="1" applyBorder="1" applyAlignment="1" applyProtection="1">
      <alignment vertical="center" wrapText="1"/>
      <protection locked="0"/>
    </xf>
    <xf numFmtId="1" fontId="1" fillId="0" borderId="24" xfId="1" applyNumberFormat="1" applyFont="1" applyFill="1" applyBorder="1" applyAlignment="1" applyProtection="1">
      <alignment vertical="center" wrapText="1"/>
      <protection locked="0"/>
    </xf>
    <xf numFmtId="0" fontId="4" fillId="0" borderId="20" xfId="0" applyFont="1" applyBorder="1" applyAlignment="1">
      <alignment vertical="center" wrapText="1"/>
    </xf>
    <xf numFmtId="0" fontId="4" fillId="0" borderId="21" xfId="0" applyFont="1" applyBorder="1" applyAlignment="1">
      <alignment vertical="center" wrapText="1"/>
    </xf>
    <xf numFmtId="0" fontId="4" fillId="0" borderId="24" xfId="0" applyFont="1" applyBorder="1" applyAlignment="1">
      <alignment vertical="center" wrapText="1"/>
    </xf>
    <xf numFmtId="1" fontId="21" fillId="5" borderId="19" xfId="0" applyNumberFormat="1" applyFont="1" applyFill="1" applyBorder="1" applyAlignment="1">
      <alignment horizontal="center" vertical="center"/>
    </xf>
    <xf numFmtId="1" fontId="21" fillId="5" borderId="5" xfId="0" applyNumberFormat="1" applyFont="1" applyFill="1" applyBorder="1" applyAlignment="1">
      <alignment horizontal="center" vertical="center"/>
    </xf>
    <xf numFmtId="1" fontId="21" fillId="5" borderId="22" xfId="0" applyNumberFormat="1" applyFont="1" applyFill="1" applyBorder="1" applyAlignment="1">
      <alignment horizontal="center" vertical="center"/>
    </xf>
    <xf numFmtId="1" fontId="21" fillId="2" borderId="49" xfId="0" applyNumberFormat="1" applyFont="1" applyFill="1" applyBorder="1" applyAlignment="1" applyProtection="1">
      <alignment horizontal="center" vertical="center"/>
      <protection locked="0"/>
    </xf>
    <xf numFmtId="1" fontId="21" fillId="2" borderId="50" xfId="0" applyNumberFormat="1" applyFont="1" applyFill="1" applyBorder="1" applyAlignment="1" applyProtection="1">
      <alignment horizontal="center" vertical="center"/>
      <protection locked="0"/>
    </xf>
    <xf numFmtId="1" fontId="21" fillId="2" borderId="51" xfId="0" applyNumberFormat="1" applyFont="1" applyFill="1" applyBorder="1" applyAlignment="1" applyProtection="1">
      <alignment horizontal="center" vertical="center"/>
      <protection locked="0"/>
    </xf>
    <xf numFmtId="0" fontId="4" fillId="0" borderId="5" xfId="0" applyFont="1" applyBorder="1" applyAlignment="1">
      <alignment vertical="center" wrapText="1"/>
    </xf>
    <xf numFmtId="0" fontId="4" fillId="0" borderId="2" xfId="0" applyFont="1" applyBorder="1" applyAlignment="1">
      <alignment vertical="center" wrapText="1"/>
    </xf>
    <xf numFmtId="0" fontId="21" fillId="0" borderId="72" xfId="0" applyFont="1" applyBorder="1" applyAlignment="1">
      <alignment vertical="center"/>
    </xf>
    <xf numFmtId="0" fontId="7" fillId="0" borderId="3" xfId="0" applyFont="1" applyBorder="1" applyAlignment="1"/>
    <xf numFmtId="0" fontId="7" fillId="0" borderId="4" xfId="0" applyFont="1" applyBorder="1" applyAlignment="1"/>
    <xf numFmtId="1" fontId="21" fillId="4" borderId="0" xfId="0" applyNumberFormat="1" applyFont="1" applyFill="1" applyBorder="1" applyAlignment="1">
      <alignment horizontal="center" vertical="center"/>
    </xf>
    <xf numFmtId="1" fontId="21" fillId="4" borderId="32" xfId="0" applyNumberFormat="1" applyFont="1" applyFill="1" applyBorder="1" applyAlignment="1">
      <alignment horizontal="center" vertical="center"/>
    </xf>
    <xf numFmtId="1" fontId="21" fillId="2" borderId="74" xfId="0" applyNumberFormat="1" applyFont="1" applyFill="1" applyBorder="1" applyAlignment="1" applyProtection="1">
      <alignment horizontal="center" vertical="center"/>
      <protection locked="0"/>
    </xf>
    <xf numFmtId="0" fontId="4" fillId="0" borderId="20" xfId="0" applyFont="1" applyBorder="1" applyAlignment="1" applyProtection="1">
      <alignment vertical="center" wrapText="1"/>
      <protection locked="0"/>
    </xf>
    <xf numFmtId="0" fontId="4" fillId="0" borderId="21"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1" fontId="21" fillId="5" borderId="35" xfId="0" applyNumberFormat="1" applyFont="1" applyFill="1" applyBorder="1" applyAlignment="1" applyProtection="1">
      <alignment horizontal="center" vertical="center"/>
      <protection locked="0"/>
    </xf>
    <xf numFmtId="1" fontId="21" fillId="5" borderId="36" xfId="0" applyNumberFormat="1" applyFont="1" applyFill="1" applyBorder="1" applyAlignment="1" applyProtection="1">
      <alignment horizontal="center" vertical="center"/>
      <protection locked="0"/>
    </xf>
    <xf numFmtId="1" fontId="21" fillId="5" borderId="37" xfId="0" applyNumberFormat="1" applyFont="1" applyFill="1" applyBorder="1" applyAlignment="1" applyProtection="1">
      <alignment horizontal="center" vertical="center"/>
      <protection locked="0"/>
    </xf>
    <xf numFmtId="0" fontId="4" fillId="0" borderId="19" xfId="0" applyFont="1" applyBorder="1" applyAlignment="1">
      <alignment vertical="center" wrapText="1"/>
    </xf>
    <xf numFmtId="0" fontId="21" fillId="0" borderId="5" xfId="0" applyFont="1" applyBorder="1" applyAlignment="1">
      <alignment vertical="center" wrapText="1"/>
    </xf>
    <xf numFmtId="0" fontId="21" fillId="0" borderId="22" xfId="0" applyFont="1" applyBorder="1" applyAlignment="1">
      <alignment vertical="center" wrapText="1"/>
    </xf>
    <xf numFmtId="1" fontId="21" fillId="4" borderId="35" xfId="0" applyNumberFormat="1" applyFont="1" applyFill="1" applyBorder="1" applyAlignment="1">
      <alignment horizontal="center" vertical="center" wrapText="1"/>
    </xf>
    <xf numFmtId="1" fontId="21" fillId="4" borderId="36" xfId="0" applyNumberFormat="1" applyFont="1" applyFill="1" applyBorder="1" applyAlignment="1">
      <alignment horizontal="center" vertical="center" wrapText="1"/>
    </xf>
    <xf numFmtId="1" fontId="21" fillId="4" borderId="37" xfId="0" applyNumberFormat="1" applyFont="1" applyFill="1" applyBorder="1" applyAlignment="1">
      <alignment horizontal="center" vertical="center" wrapText="1"/>
    </xf>
    <xf numFmtId="1" fontId="21" fillId="2" borderId="49" xfId="0" applyNumberFormat="1" applyFont="1" applyFill="1" applyBorder="1" applyAlignment="1" applyProtection="1">
      <alignment horizontal="center" vertical="center" wrapText="1"/>
      <protection locked="0"/>
    </xf>
    <xf numFmtId="0" fontId="21" fillId="0" borderId="21" xfId="0" applyFont="1" applyBorder="1" applyAlignment="1">
      <alignment vertical="center"/>
    </xf>
    <xf numFmtId="0" fontId="21" fillId="0" borderId="24" xfId="0" applyFont="1" applyBorder="1" applyAlignment="1">
      <alignment vertical="center"/>
    </xf>
    <xf numFmtId="1" fontId="21" fillId="2" borderId="58" xfId="0" applyNumberFormat="1" applyFont="1" applyFill="1" applyBorder="1" applyAlignment="1" applyProtection="1">
      <alignment horizontal="center" vertical="center"/>
      <protection locked="0"/>
    </xf>
    <xf numFmtId="1" fontId="21" fillId="2" borderId="56" xfId="0" applyNumberFormat="1" applyFont="1" applyFill="1" applyBorder="1" applyAlignment="1" applyProtection="1">
      <alignment horizontal="center" vertical="center"/>
      <protection locked="0"/>
    </xf>
    <xf numFmtId="1" fontId="21" fillId="2" borderId="57" xfId="0" applyNumberFormat="1" applyFont="1" applyFill="1" applyBorder="1" applyAlignment="1" applyProtection="1">
      <alignment horizontal="center" vertical="center"/>
      <protection locked="0"/>
    </xf>
    <xf numFmtId="1" fontId="21" fillId="5" borderId="35" xfId="0" applyNumberFormat="1" applyFont="1" applyFill="1" applyBorder="1" applyAlignment="1">
      <alignment horizontal="center"/>
    </xf>
    <xf numFmtId="1" fontId="21" fillId="0" borderId="36" xfId="0" applyNumberFormat="1" applyFont="1" applyBorder="1" applyAlignment="1">
      <alignment horizontal="center"/>
    </xf>
    <xf numFmtId="1" fontId="21" fillId="0" borderId="37" xfId="0" applyNumberFormat="1" applyFont="1" applyBorder="1" applyAlignment="1">
      <alignment horizontal="center"/>
    </xf>
    <xf numFmtId="1" fontId="21" fillId="5" borderId="36" xfId="0" applyNumberFormat="1" applyFont="1" applyFill="1" applyBorder="1" applyAlignment="1">
      <alignment horizontal="center"/>
    </xf>
    <xf numFmtId="1" fontId="21" fillId="5" borderId="37" xfId="0" applyNumberFormat="1" applyFont="1" applyFill="1" applyBorder="1" applyAlignment="1">
      <alignment horizontal="center"/>
    </xf>
    <xf numFmtId="1" fontId="21" fillId="2" borderId="11" xfId="0" applyNumberFormat="1" applyFont="1" applyFill="1" applyBorder="1" applyAlignment="1" applyProtection="1">
      <alignment horizontal="center" vertical="center"/>
      <protection locked="0"/>
    </xf>
    <xf numFmtId="0" fontId="1" fillId="4" borderId="77" xfId="0" quotePrefix="1" applyFont="1" applyFill="1" applyBorder="1" applyAlignment="1" applyProtection="1">
      <alignment horizontal="center" vertical="center"/>
    </xf>
    <xf numFmtId="0" fontId="1" fillId="4" borderId="78" xfId="0" quotePrefix="1" applyFont="1" applyFill="1" applyBorder="1" applyAlignment="1" applyProtection="1">
      <alignment horizontal="center" vertical="center"/>
    </xf>
    <xf numFmtId="1" fontId="1" fillId="2" borderId="7" xfId="0" applyNumberFormat="1" applyFont="1" applyFill="1" applyBorder="1" applyAlignment="1" applyProtection="1">
      <alignment horizontal="center"/>
      <protection locked="0"/>
    </xf>
    <xf numFmtId="1" fontId="1" fillId="2" borderId="8" xfId="0" applyNumberFormat="1" applyFont="1" applyFill="1" applyBorder="1" applyAlignment="1" applyProtection="1">
      <alignment horizontal="center"/>
      <protection locked="0"/>
    </xf>
    <xf numFmtId="1" fontId="14" fillId="0" borderId="0" xfId="0" applyNumberFormat="1" applyFont="1" applyBorder="1" applyAlignment="1">
      <alignment horizontal="center" vertical="center"/>
    </xf>
    <xf numFmtId="0" fontId="14" fillId="0" borderId="2" xfId="0" applyFont="1" applyBorder="1" applyAlignment="1">
      <alignment horizontal="left"/>
    </xf>
    <xf numFmtId="0" fontId="1" fillId="0" borderId="68" xfId="0" applyFont="1" applyBorder="1" applyAlignment="1">
      <alignment horizontal="center" vertical="center" wrapText="1"/>
    </xf>
    <xf numFmtId="0" fontId="1" fillId="0" borderId="69" xfId="0" applyFont="1" applyBorder="1" applyAlignment="1">
      <alignment horizontal="center" vertical="center" wrapText="1"/>
    </xf>
  </cellXfs>
  <cellStyles count="3">
    <cellStyle name="Normal" xfId="0" builtinId="0"/>
    <cellStyle name="Normal 2" xfId="1"/>
    <cellStyle name="Normal 3" xfId="2"/>
  </cellStyles>
  <dxfs count="0"/>
  <tableStyles count="0" defaultTableStyle="TableStyleMedium2" defaultPivotStyle="PivotStyleLight16"/>
  <colors>
    <mruColors>
      <color rgb="FFFFFF99"/>
      <color rgb="FFFF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76200</xdr:colOff>
      <xdr:row>254</xdr:row>
      <xdr:rowOff>28575</xdr:rowOff>
    </xdr:from>
    <xdr:to>
      <xdr:col>13</xdr:col>
      <xdr:colOff>95250</xdr:colOff>
      <xdr:row>275</xdr:row>
      <xdr:rowOff>89540</xdr:rowOff>
    </xdr:to>
    <xdr:sp macro="" textlink="">
      <xdr:nvSpPr>
        <xdr:cNvPr id="2" name="Text Box 1"/>
        <xdr:cNvSpPr txBox="1">
          <a:spLocks noChangeArrowheads="1"/>
        </xdr:cNvSpPr>
      </xdr:nvSpPr>
      <xdr:spPr bwMode="auto">
        <a:xfrm>
          <a:off x="76200" y="29136975"/>
          <a:ext cx="13601700" cy="3061340"/>
        </a:xfrm>
        <a:prstGeom prst="rect">
          <a:avLst/>
        </a:prstGeom>
        <a:solidFill>
          <a:srgbClr val="CCFFCC"/>
        </a:solidFill>
        <a:ln w="9525">
          <a:solidFill>
            <a:srgbClr val="000000"/>
          </a:solidFill>
          <a:miter lim="800000"/>
          <a:headEnd/>
          <a:tailEnd/>
        </a:ln>
      </xdr:spPr>
      <xdr:txBody>
        <a:bodyPr vertOverflow="clip" wrap="square" lIns="27432" tIns="22860" rIns="0" bIns="0" anchor="t" upright="1"/>
        <a:lstStyle/>
        <a:p>
          <a:pPr algn="l" rtl="0">
            <a:defRPr sz="1000"/>
          </a:pPr>
          <a:r>
            <a:rPr lang="es-UY" sz="1100" b="0" i="0" u="none" strike="noStrike" baseline="0">
              <a:solidFill>
                <a:srgbClr val="000000"/>
              </a:solidFill>
              <a:latin typeface="Arial"/>
              <a:cs typeface="Arial"/>
            </a:rPr>
            <a:t>The minimum number of animals to be checked each year for all kinds of residues and substances must at least equal 0,4 % of the bovines slaughtered the previous year, with the following breakdown:</a:t>
          </a:r>
        </a:p>
        <a:p>
          <a:pPr algn="l" rtl="0">
            <a:defRPr sz="1000"/>
          </a:pPr>
          <a:r>
            <a:rPr lang="es-UY" sz="1100" b="1" i="1" u="none" strike="noStrike" baseline="0">
              <a:solidFill>
                <a:srgbClr val="000000"/>
              </a:solidFill>
              <a:latin typeface="Arial"/>
              <a:cs typeface="Arial"/>
            </a:rPr>
            <a:t>Group A: 0,25 % divided as follows:</a:t>
          </a:r>
          <a:endParaRPr lang="es-UY" sz="1100" b="0" i="0" u="none" strike="noStrike" baseline="0">
            <a:solidFill>
              <a:srgbClr val="000000"/>
            </a:solidFill>
            <a:latin typeface="Arial"/>
            <a:cs typeface="Arial"/>
          </a:endParaRPr>
        </a:p>
        <a:p>
          <a:pPr algn="l" rtl="0">
            <a:defRPr sz="1000"/>
          </a:pPr>
          <a:r>
            <a:rPr lang="es-UY" sz="1100" b="0" i="0" u="none" strike="noStrike" baseline="0">
              <a:solidFill>
                <a:srgbClr val="000000"/>
              </a:solidFill>
              <a:latin typeface="Arial"/>
              <a:cs typeface="Arial"/>
            </a:rPr>
            <a:t>- one half of the samples are to be taken from live animals on the holding; (by derogation, 25 % of samples analysed for the research of Group A 5 substances can be taken from appropriate material (feedingstuffs, drinking water, etc.))</a:t>
          </a:r>
        </a:p>
        <a:p>
          <a:pPr algn="l" rtl="0">
            <a:defRPr sz="1000"/>
          </a:pPr>
          <a:r>
            <a:rPr lang="es-UY" sz="1100" b="0" i="0" u="none" strike="noStrike" baseline="0">
              <a:solidFill>
                <a:srgbClr val="000000"/>
              </a:solidFill>
              <a:latin typeface="Arial"/>
              <a:cs typeface="Arial"/>
            </a:rPr>
            <a:t>- one half of the samples are to be taken at the slaughterhouse. </a:t>
          </a:r>
        </a:p>
        <a:p>
          <a:pPr algn="l" rtl="0">
            <a:defRPr sz="1000"/>
          </a:pPr>
          <a:r>
            <a:rPr lang="es-UY" sz="1100" b="0" i="0" u="none" strike="noStrike" baseline="0">
              <a:solidFill>
                <a:srgbClr val="000000"/>
              </a:solidFill>
              <a:latin typeface="Arial"/>
              <a:cs typeface="Arial"/>
            </a:rPr>
            <a:t>• Each sub-group in Group A must be checked each year using a minimum of 5 % of the total number of samples to be collected for Group A.</a:t>
          </a:r>
        </a:p>
        <a:p>
          <a:pPr algn="l" rtl="0">
            <a:defRPr sz="1000"/>
          </a:pPr>
          <a:r>
            <a:rPr lang="es-UY" sz="1100" b="0" i="0" u="none" strike="noStrike" baseline="0">
              <a:solidFill>
                <a:srgbClr val="000000"/>
              </a:solidFill>
              <a:latin typeface="Arial"/>
              <a:cs typeface="Arial"/>
            </a:rPr>
            <a:t>• The balance must be allocated according to the experience and background information of the country.</a:t>
          </a:r>
        </a:p>
        <a:p>
          <a:pPr algn="l" rtl="0">
            <a:defRPr sz="1000"/>
          </a:pPr>
          <a:r>
            <a:rPr lang="es-UY" sz="1100" b="1" i="1" u="none" strike="noStrike" baseline="0">
              <a:solidFill>
                <a:srgbClr val="000000"/>
              </a:solidFill>
              <a:latin typeface="Arial"/>
              <a:cs typeface="Arial"/>
            </a:rPr>
            <a:t>Group B: 0,15 % divided as follows: </a:t>
          </a:r>
          <a:endParaRPr lang="es-UY" sz="1100" b="0" i="0" u="none" strike="noStrike" baseline="0">
            <a:solidFill>
              <a:srgbClr val="000000"/>
            </a:solidFill>
            <a:latin typeface="Arial"/>
            <a:cs typeface="Arial"/>
          </a:endParaRPr>
        </a:p>
        <a:p>
          <a:pPr algn="l" rtl="0">
            <a:defRPr sz="1000"/>
          </a:pPr>
          <a:r>
            <a:rPr lang="es-UY" sz="1100" b="0" i="0" u="none" strike="noStrike" baseline="0">
              <a:solidFill>
                <a:srgbClr val="000000"/>
              </a:solidFill>
              <a:latin typeface="Arial"/>
              <a:cs typeface="Arial"/>
            </a:rPr>
            <a:t>30 % of the samples must be checked for Group B 1 substances.</a:t>
          </a:r>
        </a:p>
        <a:p>
          <a:pPr algn="l" rtl="0">
            <a:defRPr sz="1000"/>
          </a:pPr>
          <a:r>
            <a:rPr lang="es-UY" sz="1100" b="0" i="0" u="none" strike="noStrike" baseline="0">
              <a:solidFill>
                <a:srgbClr val="000000"/>
              </a:solidFill>
              <a:latin typeface="Arial"/>
              <a:cs typeface="Arial"/>
            </a:rPr>
            <a:t>30 % of the samples must be checked for Group B 2 substances.</a:t>
          </a:r>
        </a:p>
        <a:p>
          <a:pPr algn="l" rtl="0">
            <a:defRPr sz="1000"/>
          </a:pPr>
          <a:r>
            <a:rPr lang="es-UY" sz="1100" b="0" i="0" u="none" strike="noStrike" baseline="0">
              <a:solidFill>
                <a:srgbClr val="000000"/>
              </a:solidFill>
              <a:latin typeface="Arial"/>
              <a:cs typeface="Arial"/>
            </a:rPr>
            <a:t>10 % of the samples must be checked for Group B 3 substances.</a:t>
          </a:r>
        </a:p>
        <a:p>
          <a:pPr algn="l" rtl="0">
            <a:defRPr sz="1000"/>
          </a:pPr>
          <a:r>
            <a:rPr lang="es-UY" sz="1100" b="0" i="0" u="none" strike="noStrike" baseline="0">
              <a:solidFill>
                <a:srgbClr val="000000"/>
              </a:solidFill>
              <a:latin typeface="Arial"/>
              <a:cs typeface="Arial"/>
            </a:rPr>
            <a:t>The balance must be allocated according to the situation of the country.</a:t>
          </a:r>
        </a:p>
        <a:p>
          <a:pPr algn="l" rtl="0">
            <a:defRPr sz="1000"/>
          </a:pPr>
          <a:endParaRPr lang="es-UY" sz="1100" b="0" i="0" u="none" strike="noStrike" baseline="0">
            <a:solidFill>
              <a:srgbClr val="000000"/>
            </a:solidFill>
            <a:latin typeface="Arial"/>
            <a:cs typeface="Arial"/>
          </a:endParaRPr>
        </a:p>
        <a:p>
          <a:pPr algn="l" rtl="0">
            <a:defRPr sz="1000"/>
          </a:pPr>
          <a:r>
            <a:rPr lang="es-UY" sz="1100" b="1" i="0" u="none" strike="noStrike" baseline="0">
              <a:solidFill>
                <a:srgbClr val="000000"/>
              </a:solidFill>
              <a:latin typeface="Arial"/>
              <a:cs typeface="Arial"/>
            </a:rPr>
            <a:t>In order to facilitate this breakdown and ensure that the correct number of samples are tested, the spreadsheet has made the following calculations which distributes the balance of samples between each of the (sub) groups in the following way:     - Of the samples to be tested for in Groups A1 - A6, one sixth of the total Group A samples are allocated to each subgroup with half being taken on-farm and half at slaughterhouse.  - Of the samples to be tested for Group B, 40% of these have been allocated to Group B1, 50% to Group B2 and 10% to Group B3.</a:t>
          </a:r>
          <a:endParaRPr lang="es-UY"/>
        </a:p>
      </xdr:txBody>
    </xdr:sp>
    <xdr:clientData/>
  </xdr:twoCellAnchor>
  <xdr:twoCellAnchor>
    <xdr:from>
      <xdr:col>4</xdr:col>
      <xdr:colOff>22860</xdr:colOff>
      <xdr:row>6</xdr:row>
      <xdr:rowOff>274320</xdr:rowOff>
    </xdr:from>
    <xdr:to>
      <xdr:col>5</xdr:col>
      <xdr:colOff>434340</xdr:colOff>
      <xdr:row>6</xdr:row>
      <xdr:rowOff>274320</xdr:rowOff>
    </xdr:to>
    <xdr:sp macro="" textlink="">
      <xdr:nvSpPr>
        <xdr:cNvPr id="3" name="Line 2"/>
        <xdr:cNvSpPr>
          <a:spLocks noChangeShapeType="1"/>
        </xdr:cNvSpPr>
      </xdr:nvSpPr>
      <xdr:spPr bwMode="auto">
        <a:xfrm flipH="1">
          <a:off x="2975610" y="1531620"/>
          <a:ext cx="81153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220</xdr:row>
      <xdr:rowOff>0</xdr:rowOff>
    </xdr:from>
    <xdr:to>
      <xdr:col>12</xdr:col>
      <xdr:colOff>26671</xdr:colOff>
      <xdr:row>240</xdr:row>
      <xdr:rowOff>49532</xdr:rowOff>
    </xdr:to>
    <xdr:sp macro="" textlink="">
      <xdr:nvSpPr>
        <xdr:cNvPr id="2" name="Text Box 1"/>
        <xdr:cNvSpPr txBox="1">
          <a:spLocks noChangeArrowheads="1"/>
        </xdr:cNvSpPr>
      </xdr:nvSpPr>
      <xdr:spPr bwMode="auto">
        <a:xfrm>
          <a:off x="238125" y="24431625"/>
          <a:ext cx="10456546" cy="2907032"/>
        </a:xfrm>
        <a:prstGeom prst="rect">
          <a:avLst/>
        </a:prstGeom>
        <a:solidFill>
          <a:srgbClr val="CCFFCC"/>
        </a:solidFill>
        <a:ln w="9525">
          <a:solidFill>
            <a:srgbClr val="000000"/>
          </a:solidFill>
          <a:miter lim="800000"/>
          <a:headEnd/>
          <a:tailEnd/>
        </a:ln>
      </xdr:spPr>
      <xdr:txBody>
        <a:bodyPr vertOverflow="clip" wrap="square" lIns="27432" tIns="22860" rIns="0" bIns="0" anchor="t" upright="1"/>
        <a:lstStyle/>
        <a:p>
          <a:pPr algn="l" rtl="0">
            <a:defRPr sz="1000"/>
          </a:pPr>
          <a:r>
            <a:rPr lang="es-UY" sz="1100" b="0" i="0" u="none" strike="noStrike" baseline="0">
              <a:solidFill>
                <a:srgbClr val="000000"/>
              </a:solidFill>
              <a:latin typeface="Arial"/>
              <a:cs typeface="Arial"/>
            </a:rPr>
            <a:t>The minimum number of animals to be checked for all kind of residues and substances must at least equal 0,05 % of sheep and goats over three months of age slaughtered the previous year, with the following breakdown:</a:t>
          </a:r>
        </a:p>
        <a:p>
          <a:pPr algn="l" rtl="0">
            <a:defRPr sz="1000"/>
          </a:pPr>
          <a:r>
            <a:rPr lang="es-UY" sz="1100" b="1" i="1" u="none" strike="noStrike" baseline="0">
              <a:solidFill>
                <a:srgbClr val="000000"/>
              </a:solidFill>
              <a:latin typeface="Arial"/>
              <a:cs typeface="Arial"/>
            </a:rPr>
            <a:t>Group A: 0,01 %</a:t>
          </a:r>
          <a:endParaRPr lang="es-UY" sz="1100" b="0" i="0" u="none" strike="noStrike" baseline="0">
            <a:solidFill>
              <a:srgbClr val="000000"/>
            </a:solidFill>
            <a:latin typeface="Arial"/>
            <a:cs typeface="Arial"/>
          </a:endParaRPr>
        </a:p>
        <a:p>
          <a:pPr algn="l" rtl="0">
            <a:defRPr sz="1000"/>
          </a:pPr>
          <a:r>
            <a:rPr lang="es-UY" sz="1100" b="0" i="0" u="none" strike="noStrike" baseline="0">
              <a:solidFill>
                <a:srgbClr val="000000"/>
              </a:solidFill>
              <a:latin typeface="Arial"/>
              <a:cs typeface="Arial"/>
            </a:rPr>
            <a:t>Each sub-group of Group A must be checked each year using a minimum of 5 % of the total number of samples to be collected for Group A.</a:t>
          </a:r>
        </a:p>
        <a:p>
          <a:pPr algn="l" rtl="0">
            <a:defRPr sz="1000"/>
          </a:pPr>
          <a:r>
            <a:rPr lang="es-UY" sz="1100" b="0" i="0" u="none" strike="noStrike" baseline="0">
              <a:solidFill>
                <a:srgbClr val="000000"/>
              </a:solidFill>
              <a:latin typeface="Arial"/>
              <a:cs typeface="Arial"/>
            </a:rPr>
            <a:t>The balance will be allocated according to the experience and background information of the country.</a:t>
          </a:r>
        </a:p>
        <a:p>
          <a:pPr algn="l" rtl="0">
            <a:defRPr sz="1000"/>
          </a:pPr>
          <a:r>
            <a:rPr lang="es-UY" sz="1100" b="1" i="1" u="none" strike="noStrike" baseline="0">
              <a:solidFill>
                <a:srgbClr val="000000"/>
              </a:solidFill>
              <a:latin typeface="Arial"/>
              <a:cs typeface="Arial"/>
            </a:rPr>
            <a:t>Group B: 0,04 %</a:t>
          </a:r>
          <a:endParaRPr lang="es-UY" sz="1100" b="0" i="0" u="none" strike="noStrike" baseline="0">
            <a:solidFill>
              <a:srgbClr val="000000"/>
            </a:solidFill>
            <a:latin typeface="Arial"/>
            <a:cs typeface="Arial"/>
          </a:endParaRPr>
        </a:p>
        <a:p>
          <a:pPr algn="l" rtl="0">
            <a:defRPr sz="1000"/>
          </a:pPr>
          <a:r>
            <a:rPr lang="es-UY" sz="1100" b="0" i="0" u="none" strike="noStrike" baseline="0">
              <a:solidFill>
                <a:srgbClr val="000000"/>
              </a:solidFill>
              <a:latin typeface="Arial"/>
              <a:cs typeface="Arial"/>
            </a:rPr>
            <a:t>30 % of the samples must be checked for Group B 1 substances.</a:t>
          </a:r>
        </a:p>
        <a:p>
          <a:pPr algn="l" rtl="0">
            <a:defRPr sz="1000"/>
          </a:pPr>
          <a:r>
            <a:rPr lang="es-UY" sz="1100" b="0" i="0" u="none" strike="noStrike" baseline="0">
              <a:solidFill>
                <a:srgbClr val="000000"/>
              </a:solidFill>
              <a:latin typeface="Arial"/>
              <a:cs typeface="Arial"/>
            </a:rPr>
            <a:t>30 % of the samples must be checked for Group B 2 substances.</a:t>
          </a:r>
        </a:p>
        <a:p>
          <a:pPr algn="l" rtl="0">
            <a:defRPr sz="1000"/>
          </a:pPr>
          <a:r>
            <a:rPr lang="es-UY" sz="1100" b="0" i="0" u="none" strike="noStrike" baseline="0">
              <a:solidFill>
                <a:srgbClr val="000000"/>
              </a:solidFill>
              <a:latin typeface="Arial"/>
              <a:cs typeface="Arial"/>
            </a:rPr>
            <a:t>10 % of the samples must be checked for Group B 3 substances.</a:t>
          </a:r>
        </a:p>
        <a:p>
          <a:pPr algn="l" rtl="0">
            <a:defRPr sz="1000"/>
          </a:pPr>
          <a:r>
            <a:rPr lang="es-UY" sz="1100" b="0" i="0" u="none" strike="noStrike" baseline="0">
              <a:solidFill>
                <a:srgbClr val="000000"/>
              </a:solidFill>
              <a:latin typeface="Arial"/>
              <a:cs typeface="Arial"/>
            </a:rPr>
            <a:t>The balance will be allocated according to the experience of the country.</a:t>
          </a:r>
        </a:p>
        <a:p>
          <a:pPr algn="l" rtl="0">
            <a:defRPr sz="1000"/>
          </a:pPr>
          <a:endParaRPr lang="es-UY" sz="1100" b="0" i="0" u="none" strike="noStrike" baseline="0">
            <a:solidFill>
              <a:srgbClr val="000000"/>
            </a:solidFill>
            <a:latin typeface="Arial"/>
            <a:cs typeface="Arial"/>
          </a:endParaRPr>
        </a:p>
        <a:p>
          <a:pPr algn="l" rtl="0">
            <a:defRPr sz="1000"/>
          </a:pPr>
          <a:r>
            <a:rPr lang="es-UY" sz="1100" b="1" i="0" u="none" strike="noStrike" baseline="0">
              <a:solidFill>
                <a:srgbClr val="000000"/>
              </a:solidFill>
              <a:latin typeface="Arial"/>
              <a:cs typeface="Arial"/>
            </a:rPr>
            <a:t>In order to facilitate this breakdown and ensure that the correct number of samples are tested, the spreadsheet has made the following calculations which distributes the balance of samples between each of the (sub) groups in the following way:                                                                                                                                                                                            - Of the samples to be tested for in Groups A1 - A6, one sixth of the total Group A samples are allocated to each subgroup.  </a:t>
          </a:r>
        </a:p>
        <a:p>
          <a:pPr algn="l" rtl="0">
            <a:defRPr sz="1000"/>
          </a:pPr>
          <a:r>
            <a:rPr lang="es-UY" sz="1100" b="1" i="0" u="none" strike="noStrike" baseline="0">
              <a:solidFill>
                <a:srgbClr val="000000"/>
              </a:solidFill>
              <a:latin typeface="Arial"/>
              <a:cs typeface="Arial"/>
            </a:rPr>
            <a:t>- Of the samples to be tested for Group B, 40% of these have been allocated to Group B1, 50% to Group B2 and 10% to Group B3.</a:t>
          </a:r>
          <a:endParaRPr lang="es-UY"/>
        </a:p>
      </xdr:txBody>
    </xdr:sp>
    <xdr:clientData/>
  </xdr:twoCellAnchor>
  <xdr:twoCellAnchor>
    <xdr:from>
      <xdr:col>1</xdr:col>
      <xdr:colOff>9525</xdr:colOff>
      <xdr:row>220</xdr:row>
      <xdr:rowOff>0</xdr:rowOff>
    </xdr:from>
    <xdr:to>
      <xdr:col>12</xdr:col>
      <xdr:colOff>26671</xdr:colOff>
      <xdr:row>240</xdr:row>
      <xdr:rowOff>49532</xdr:rowOff>
    </xdr:to>
    <xdr:sp macro="" textlink="">
      <xdr:nvSpPr>
        <xdr:cNvPr id="4" name="Text Box 1"/>
        <xdr:cNvSpPr txBox="1">
          <a:spLocks noChangeArrowheads="1"/>
        </xdr:cNvSpPr>
      </xdr:nvSpPr>
      <xdr:spPr bwMode="auto">
        <a:xfrm>
          <a:off x="238125" y="24431625"/>
          <a:ext cx="10456546" cy="2907032"/>
        </a:xfrm>
        <a:prstGeom prst="rect">
          <a:avLst/>
        </a:prstGeom>
        <a:solidFill>
          <a:srgbClr val="CCFFCC"/>
        </a:solidFill>
        <a:ln w="9525">
          <a:solidFill>
            <a:srgbClr val="000000"/>
          </a:solidFill>
          <a:miter lim="800000"/>
          <a:headEnd/>
          <a:tailEnd/>
        </a:ln>
      </xdr:spPr>
      <xdr:txBody>
        <a:bodyPr vertOverflow="clip" wrap="square" lIns="27432" tIns="22860" rIns="0" bIns="0" anchor="t" upright="1"/>
        <a:lstStyle/>
        <a:p>
          <a:pPr algn="l" rtl="0">
            <a:defRPr sz="1000"/>
          </a:pPr>
          <a:r>
            <a:rPr lang="es-UY" sz="1100" b="0" i="0" u="none" strike="noStrike" baseline="0">
              <a:solidFill>
                <a:srgbClr val="000000"/>
              </a:solidFill>
              <a:latin typeface="Arial"/>
              <a:cs typeface="Arial"/>
            </a:rPr>
            <a:t>The minimum number of animals to be checked for all kind of residues and substances must at least equal 0,05 % of sheep and goats over three months of age slaughtered the previous year, with the following breakdown:</a:t>
          </a:r>
        </a:p>
        <a:p>
          <a:pPr algn="l" rtl="0">
            <a:defRPr sz="1000"/>
          </a:pPr>
          <a:r>
            <a:rPr lang="es-UY" sz="1100" b="1" i="1" u="none" strike="noStrike" baseline="0">
              <a:solidFill>
                <a:srgbClr val="000000"/>
              </a:solidFill>
              <a:latin typeface="Arial"/>
              <a:cs typeface="Arial"/>
            </a:rPr>
            <a:t>Group A: 0,01 %</a:t>
          </a:r>
          <a:endParaRPr lang="es-UY" sz="1100" b="0" i="0" u="none" strike="noStrike" baseline="0">
            <a:solidFill>
              <a:srgbClr val="000000"/>
            </a:solidFill>
            <a:latin typeface="Arial"/>
            <a:cs typeface="Arial"/>
          </a:endParaRPr>
        </a:p>
        <a:p>
          <a:pPr algn="l" rtl="0">
            <a:defRPr sz="1000"/>
          </a:pPr>
          <a:r>
            <a:rPr lang="es-UY" sz="1100" b="0" i="0" u="none" strike="noStrike" baseline="0">
              <a:solidFill>
                <a:srgbClr val="000000"/>
              </a:solidFill>
              <a:latin typeface="Arial"/>
              <a:cs typeface="Arial"/>
            </a:rPr>
            <a:t>Each sub-group of Group A must be checked each year using a minimum of 5 % of the total number of samples to be collected for Group A.</a:t>
          </a:r>
        </a:p>
        <a:p>
          <a:pPr algn="l" rtl="0">
            <a:defRPr sz="1000"/>
          </a:pPr>
          <a:r>
            <a:rPr lang="es-UY" sz="1100" b="0" i="0" u="none" strike="noStrike" baseline="0">
              <a:solidFill>
                <a:srgbClr val="000000"/>
              </a:solidFill>
              <a:latin typeface="Arial"/>
              <a:cs typeface="Arial"/>
            </a:rPr>
            <a:t>The balance will be allocated according to the experience and background information of the country.</a:t>
          </a:r>
        </a:p>
        <a:p>
          <a:pPr algn="l" rtl="0">
            <a:defRPr sz="1000"/>
          </a:pPr>
          <a:r>
            <a:rPr lang="es-UY" sz="1100" b="1" i="1" u="none" strike="noStrike" baseline="0">
              <a:solidFill>
                <a:srgbClr val="000000"/>
              </a:solidFill>
              <a:latin typeface="Arial"/>
              <a:cs typeface="Arial"/>
            </a:rPr>
            <a:t>Group B: 0,04 %</a:t>
          </a:r>
          <a:endParaRPr lang="es-UY" sz="1100" b="0" i="0" u="none" strike="noStrike" baseline="0">
            <a:solidFill>
              <a:srgbClr val="000000"/>
            </a:solidFill>
            <a:latin typeface="Arial"/>
            <a:cs typeface="Arial"/>
          </a:endParaRPr>
        </a:p>
        <a:p>
          <a:pPr algn="l" rtl="0">
            <a:defRPr sz="1000"/>
          </a:pPr>
          <a:r>
            <a:rPr lang="es-UY" sz="1100" b="0" i="0" u="none" strike="noStrike" baseline="0">
              <a:solidFill>
                <a:srgbClr val="000000"/>
              </a:solidFill>
              <a:latin typeface="Arial"/>
              <a:cs typeface="Arial"/>
            </a:rPr>
            <a:t>30 % of the samples must be checked for Group B 1 substances.</a:t>
          </a:r>
        </a:p>
        <a:p>
          <a:pPr algn="l" rtl="0">
            <a:defRPr sz="1000"/>
          </a:pPr>
          <a:r>
            <a:rPr lang="es-UY" sz="1100" b="0" i="0" u="none" strike="noStrike" baseline="0">
              <a:solidFill>
                <a:srgbClr val="000000"/>
              </a:solidFill>
              <a:latin typeface="Arial"/>
              <a:cs typeface="Arial"/>
            </a:rPr>
            <a:t>30 % of the samples must be checked for Group B 2 substances.</a:t>
          </a:r>
        </a:p>
        <a:p>
          <a:pPr algn="l" rtl="0">
            <a:defRPr sz="1000"/>
          </a:pPr>
          <a:r>
            <a:rPr lang="es-UY" sz="1100" b="0" i="0" u="none" strike="noStrike" baseline="0">
              <a:solidFill>
                <a:srgbClr val="000000"/>
              </a:solidFill>
              <a:latin typeface="Arial"/>
              <a:cs typeface="Arial"/>
            </a:rPr>
            <a:t>10 % of the samples must be checked for Group B 3 substances.</a:t>
          </a:r>
        </a:p>
        <a:p>
          <a:pPr algn="l" rtl="0">
            <a:defRPr sz="1000"/>
          </a:pPr>
          <a:r>
            <a:rPr lang="es-UY" sz="1100" b="0" i="0" u="none" strike="noStrike" baseline="0">
              <a:solidFill>
                <a:srgbClr val="000000"/>
              </a:solidFill>
              <a:latin typeface="Arial"/>
              <a:cs typeface="Arial"/>
            </a:rPr>
            <a:t>The balance will be allocated according to the experience of the country.</a:t>
          </a:r>
        </a:p>
        <a:p>
          <a:pPr algn="l" rtl="0">
            <a:defRPr sz="1000"/>
          </a:pPr>
          <a:endParaRPr lang="es-UY" sz="1100" b="0" i="0" u="none" strike="noStrike" baseline="0">
            <a:solidFill>
              <a:srgbClr val="000000"/>
            </a:solidFill>
            <a:latin typeface="Arial"/>
            <a:cs typeface="Arial"/>
          </a:endParaRPr>
        </a:p>
        <a:p>
          <a:pPr algn="l" rtl="0">
            <a:defRPr sz="1000"/>
          </a:pPr>
          <a:r>
            <a:rPr lang="es-UY" sz="1100" b="1" i="0" u="none" strike="noStrike" baseline="0">
              <a:solidFill>
                <a:srgbClr val="000000"/>
              </a:solidFill>
              <a:latin typeface="Arial"/>
              <a:cs typeface="Arial"/>
            </a:rPr>
            <a:t>In order to facilitate this breakdown and ensure that the correct number of samples are tested, the spreadsheet has made the following calculations which distributes the balance of samples between each of the (sub) groups in the following way:                                                                                                                                                                                            - Of the samples to be tested for in Groups A1 - A6, one sixth of the total Group A samples are allocated to each subgroup.  </a:t>
          </a:r>
        </a:p>
        <a:p>
          <a:pPr algn="l" rtl="0">
            <a:defRPr sz="1000"/>
          </a:pPr>
          <a:r>
            <a:rPr lang="es-UY" sz="1100" b="1" i="0" u="none" strike="noStrike" baseline="0">
              <a:solidFill>
                <a:srgbClr val="000000"/>
              </a:solidFill>
              <a:latin typeface="Arial"/>
              <a:cs typeface="Arial"/>
            </a:rPr>
            <a:t>- Of the samples to be tested for Group B, 40% of these have been allocated to Group B1, 50% to Group B2 and 10% to Group B3.</a:t>
          </a:r>
          <a:endParaRPr lang="es-UY"/>
        </a:p>
      </xdr:txBody>
    </xdr:sp>
    <xdr:clientData/>
  </xdr:twoCellAnchor>
  <xdr:twoCellAnchor>
    <xdr:from>
      <xdr:col>5</xdr:col>
      <xdr:colOff>157162</xdr:colOff>
      <xdr:row>6</xdr:row>
      <xdr:rowOff>288131</xdr:rowOff>
    </xdr:from>
    <xdr:to>
      <xdr:col>5</xdr:col>
      <xdr:colOff>1582102</xdr:colOff>
      <xdr:row>6</xdr:row>
      <xdr:rowOff>288131</xdr:rowOff>
    </xdr:to>
    <xdr:sp macro="" textlink="">
      <xdr:nvSpPr>
        <xdr:cNvPr id="5" name="Line 3"/>
        <xdr:cNvSpPr>
          <a:spLocks noChangeShapeType="1"/>
        </xdr:cNvSpPr>
      </xdr:nvSpPr>
      <xdr:spPr bwMode="auto">
        <a:xfrm flipH="1">
          <a:off x="4717256" y="1645444"/>
          <a:ext cx="142494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153</xdr:row>
      <xdr:rowOff>11431</xdr:rowOff>
    </xdr:from>
    <xdr:to>
      <xdr:col>13</xdr:col>
      <xdr:colOff>9525</xdr:colOff>
      <xdr:row>166</xdr:row>
      <xdr:rowOff>137585</xdr:rowOff>
    </xdr:to>
    <xdr:sp macro="" textlink="">
      <xdr:nvSpPr>
        <xdr:cNvPr id="8" name="Text Box 2"/>
        <xdr:cNvSpPr txBox="1">
          <a:spLocks noChangeArrowheads="1"/>
        </xdr:cNvSpPr>
      </xdr:nvSpPr>
      <xdr:spPr bwMode="auto">
        <a:xfrm>
          <a:off x="762000" y="24882264"/>
          <a:ext cx="12984692" cy="2602654"/>
        </a:xfrm>
        <a:prstGeom prst="rect">
          <a:avLst/>
        </a:prstGeom>
        <a:solidFill>
          <a:srgbClr val="CCFFCC"/>
        </a:solidFill>
        <a:ln w="9525">
          <a:solidFill>
            <a:srgbClr val="000000"/>
          </a:solidFill>
          <a:miter lim="800000"/>
          <a:headEnd/>
          <a:tailEnd/>
        </a:ln>
      </xdr:spPr>
      <xdr:txBody>
        <a:bodyPr vertOverflow="clip" wrap="square" lIns="27432" tIns="22860" rIns="0" bIns="0" anchor="t" upright="1"/>
        <a:lstStyle/>
        <a:p>
          <a:pPr algn="l" rtl="0">
            <a:defRPr sz="1000"/>
          </a:pPr>
          <a:r>
            <a:rPr lang="es-UY" sz="1100" b="0" i="0" u="none" strike="noStrike" baseline="0">
              <a:solidFill>
                <a:srgbClr val="000000"/>
              </a:solidFill>
              <a:latin typeface="Arial"/>
              <a:cs typeface="Arial"/>
            </a:rPr>
            <a:t>The annual </a:t>
          </a:r>
          <a:r>
            <a:rPr lang="es-UY" sz="1100" b="1" i="0" u="none" strike="noStrike" baseline="0">
              <a:solidFill>
                <a:srgbClr val="000000"/>
              </a:solidFill>
              <a:latin typeface="Arial"/>
              <a:cs typeface="Arial"/>
            </a:rPr>
            <a:t>number of samples</a:t>
          </a:r>
          <a:r>
            <a:rPr lang="es-UY" sz="1100" b="0" i="0" u="none" strike="noStrike" baseline="0">
              <a:solidFill>
                <a:srgbClr val="000000"/>
              </a:solidFill>
              <a:latin typeface="Arial"/>
              <a:cs typeface="Arial"/>
            </a:rPr>
            <a:t> is </a:t>
          </a:r>
          <a:r>
            <a:rPr lang="es-UY" sz="1100" b="1" i="0" u="none" strike="noStrike" baseline="0">
              <a:solidFill>
                <a:srgbClr val="000000"/>
              </a:solidFill>
              <a:latin typeface="Arial"/>
              <a:cs typeface="Arial"/>
            </a:rPr>
            <a:t>1 per 15000 tonnes of the annual production of milk, with a minimum of 300 samples</a:t>
          </a:r>
          <a:r>
            <a:rPr lang="es-UY" sz="1100" b="0" i="0" u="none" strike="noStrike" baseline="0">
              <a:solidFill>
                <a:srgbClr val="000000"/>
              </a:solidFill>
              <a:latin typeface="Arial"/>
              <a:cs typeface="Arial"/>
            </a:rPr>
            <a:t>.</a:t>
          </a:r>
        </a:p>
        <a:p>
          <a:pPr algn="l" rtl="0">
            <a:defRPr sz="1000"/>
          </a:pPr>
          <a:r>
            <a:rPr lang="es-UY" sz="1100" b="0" i="0" u="none" strike="noStrike" baseline="0">
              <a:solidFill>
                <a:srgbClr val="000000"/>
              </a:solidFill>
              <a:latin typeface="Arial"/>
              <a:cs typeface="Arial"/>
            </a:rPr>
            <a:t>The following breakdown must be respected:</a:t>
          </a:r>
        </a:p>
        <a:p>
          <a:pPr algn="l" rtl="0">
            <a:defRPr sz="1000"/>
          </a:pPr>
          <a:r>
            <a:rPr lang="es-UY" sz="1100" b="0" i="0" u="none" strike="noStrike" baseline="0">
              <a:solidFill>
                <a:srgbClr val="000000"/>
              </a:solidFill>
              <a:latin typeface="Arial"/>
              <a:cs typeface="Arial"/>
            </a:rPr>
            <a:t>(a) 70 % of the samples must be examined for the presence of residues of veterinary drugs. In this case, </a:t>
          </a:r>
          <a:r>
            <a:rPr lang="es-UY" sz="1100" b="1" i="0" u="sng" strike="noStrike" baseline="0">
              <a:solidFill>
                <a:srgbClr val="000000"/>
              </a:solidFill>
              <a:latin typeface="Arial"/>
              <a:cs typeface="Arial"/>
            </a:rPr>
            <a:t>each sample has to be tested for at least four different compounds from</a:t>
          </a:r>
          <a:r>
            <a:rPr lang="es-UY" sz="1100" b="0" i="0" u="sng" strike="noStrike" baseline="0">
              <a:solidFill>
                <a:srgbClr val="000000"/>
              </a:solidFill>
              <a:latin typeface="Arial"/>
              <a:cs typeface="Arial"/>
            </a:rPr>
            <a:t> </a:t>
          </a:r>
          <a:r>
            <a:rPr lang="es-UY" sz="1100" b="1" i="0" u="sng" strike="noStrike" baseline="0">
              <a:solidFill>
                <a:srgbClr val="000000"/>
              </a:solidFill>
              <a:latin typeface="Arial"/>
              <a:cs typeface="Arial"/>
            </a:rPr>
            <a:t>at least three groups</a:t>
          </a:r>
          <a:r>
            <a:rPr lang="es-UY" sz="1100" b="0" i="0" u="none" strike="noStrike" baseline="0">
              <a:solidFill>
                <a:srgbClr val="000000"/>
              </a:solidFill>
              <a:latin typeface="Arial"/>
              <a:cs typeface="Arial"/>
            </a:rPr>
            <a:t> among groups A 6, B 1, B 2 (a) and B 2 (e).</a:t>
          </a:r>
        </a:p>
        <a:p>
          <a:pPr algn="l" rtl="0">
            <a:defRPr sz="1000"/>
          </a:pPr>
          <a:r>
            <a:rPr lang="es-UY" sz="1100" b="0" i="0" u="none" strike="noStrike" baseline="0">
              <a:solidFill>
                <a:srgbClr val="000000"/>
              </a:solidFill>
              <a:latin typeface="Arial"/>
              <a:cs typeface="Arial"/>
            </a:rPr>
            <a:t>(b) 15 % of the samples must be tested for the presence of residues designated in group B 3 of Annex of this document.</a:t>
          </a:r>
        </a:p>
        <a:p>
          <a:pPr algn="l" rtl="0">
            <a:defRPr sz="1000"/>
          </a:pPr>
          <a:r>
            <a:rPr lang="es-UY" sz="1100" b="0" i="0" u="none" strike="noStrike" baseline="0">
              <a:solidFill>
                <a:srgbClr val="000000"/>
              </a:solidFill>
              <a:latin typeface="Arial"/>
              <a:cs typeface="Arial"/>
            </a:rPr>
            <a:t>(c) The balance (15 %) must be allocated according to the situation of the country.</a:t>
          </a:r>
        </a:p>
        <a:p>
          <a:pPr algn="l" rtl="0">
            <a:defRPr sz="1000"/>
          </a:pPr>
          <a:endParaRPr lang="es-UY" sz="1100" b="1" i="0" u="none" strike="noStrike" baseline="0">
            <a:solidFill>
              <a:srgbClr val="000000"/>
            </a:solidFill>
            <a:latin typeface="Arial"/>
            <a:cs typeface="Arial"/>
          </a:endParaRPr>
        </a:p>
        <a:p>
          <a:pPr algn="l" rtl="0">
            <a:defRPr sz="1000"/>
          </a:pPr>
          <a:r>
            <a:rPr lang="es-UY" sz="1100" b="1" i="0" u="none" strike="noStrike" baseline="0">
              <a:solidFill>
                <a:srgbClr val="000000"/>
              </a:solidFill>
              <a:latin typeface="Arial"/>
              <a:cs typeface="Arial"/>
            </a:rPr>
            <a:t>In order to facilitate this breakdown and ensure that 300 samples are taken, the spreadsheet has made the following calculations:                                                                               - Of the 70% of the samples to be tested for in Group A6, B1, B2a and B2e, 35%, 40%, 20% and 5% have been allocated to each group respectively and the balance of samples referred to in (c) above (i.e. 15% of 300) has been equally allocated between all of the four groups listed. </a:t>
          </a:r>
        </a:p>
        <a:p>
          <a:pPr algn="l" rtl="0">
            <a:defRPr sz="1000"/>
          </a:pPr>
          <a:r>
            <a:rPr lang="es-UY" sz="1100" b="1" i="0" u="none" strike="noStrike" baseline="0">
              <a:solidFill>
                <a:srgbClr val="000000"/>
              </a:solidFill>
              <a:latin typeface="Arial"/>
              <a:cs typeface="Arial"/>
            </a:rPr>
            <a:t>- To take account of the necessity to test </a:t>
          </a:r>
          <a:r>
            <a:rPr lang="es-UY" sz="1100" b="1" i="0" u="sng" strike="noStrike" baseline="0">
              <a:solidFill>
                <a:srgbClr val="000000"/>
              </a:solidFill>
              <a:latin typeface="Arial"/>
              <a:cs typeface="Arial"/>
            </a:rPr>
            <a:t>each</a:t>
          </a:r>
          <a:r>
            <a:rPr lang="es-UY" sz="1100" b="1" i="0" u="none" strike="noStrike" baseline="0">
              <a:solidFill>
                <a:srgbClr val="000000"/>
              </a:solidFill>
              <a:latin typeface="Arial"/>
              <a:cs typeface="Arial"/>
            </a:rPr>
            <a:t> of the samples allocated for Groups A6, B1, B2a and B2e f</a:t>
          </a:r>
          <a:r>
            <a:rPr lang="es-UY" sz="1100" b="1" i="0" u="sng" strike="noStrike" baseline="0">
              <a:solidFill>
                <a:srgbClr val="000000"/>
              </a:solidFill>
              <a:latin typeface="Arial"/>
              <a:cs typeface="Arial"/>
            </a:rPr>
            <a:t>or at least three substance groups</a:t>
          </a:r>
          <a:r>
            <a:rPr lang="es-UY" sz="1100" b="1" i="0" u="none" strike="noStrike" baseline="0">
              <a:solidFill>
                <a:srgbClr val="000000"/>
              </a:solidFill>
              <a:latin typeface="Arial"/>
              <a:cs typeface="Arial"/>
            </a:rPr>
            <a:t> (i.e. multiple analysis for a single sample), the samples taken in total for A6, B1 and B2a should be tested for each of these three substance groups.  The minimum </a:t>
          </a:r>
          <a:r>
            <a:rPr lang="es-UY" sz="1100" b="1" i="0" u="sng" strike="noStrike" baseline="0">
              <a:solidFill>
                <a:srgbClr val="000000"/>
              </a:solidFill>
              <a:latin typeface="Arial"/>
              <a:cs typeface="Arial"/>
            </a:rPr>
            <a:t>number of tests</a:t>
          </a:r>
          <a:r>
            <a:rPr lang="es-UY" sz="1100" b="1" i="0" u="none" strike="noStrike" baseline="0">
              <a:solidFill>
                <a:srgbClr val="000000"/>
              </a:solidFill>
              <a:latin typeface="Arial"/>
              <a:cs typeface="Arial"/>
            </a:rPr>
            <a:t> is calculated accordingly.                                                </a:t>
          </a:r>
        </a:p>
        <a:p>
          <a:pPr algn="l" rtl="0">
            <a:defRPr sz="1000"/>
          </a:pPr>
          <a:r>
            <a:rPr lang="es-UY" sz="1100" b="1" i="0" u="none" strike="noStrike" baseline="0">
              <a:solidFill>
                <a:srgbClr val="000000"/>
              </a:solidFill>
              <a:latin typeface="Arial"/>
              <a:cs typeface="Arial"/>
            </a:rPr>
            <a:t>  </a:t>
          </a:r>
          <a:endParaRPr lang="es-UY"/>
        </a:p>
      </xdr:txBody>
    </xdr:sp>
    <xdr:clientData/>
  </xdr:twoCellAnchor>
  <xdr:twoCellAnchor>
    <xdr:from>
      <xdr:col>6</xdr:col>
      <xdr:colOff>60960</xdr:colOff>
      <xdr:row>6</xdr:row>
      <xdr:rowOff>297180</xdr:rowOff>
    </xdr:from>
    <xdr:to>
      <xdr:col>6</xdr:col>
      <xdr:colOff>1432560</xdr:colOff>
      <xdr:row>6</xdr:row>
      <xdr:rowOff>297180</xdr:rowOff>
    </xdr:to>
    <xdr:sp macro="" textlink="">
      <xdr:nvSpPr>
        <xdr:cNvPr id="6" name="Line 3"/>
        <xdr:cNvSpPr>
          <a:spLocks noChangeShapeType="1"/>
        </xdr:cNvSpPr>
      </xdr:nvSpPr>
      <xdr:spPr bwMode="auto">
        <a:xfrm flipH="1">
          <a:off x="5414010" y="1887855"/>
          <a:ext cx="13716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60960</xdr:colOff>
      <xdr:row>6</xdr:row>
      <xdr:rowOff>297180</xdr:rowOff>
    </xdr:from>
    <xdr:to>
      <xdr:col>6</xdr:col>
      <xdr:colOff>1432560</xdr:colOff>
      <xdr:row>6</xdr:row>
      <xdr:rowOff>297180</xdr:rowOff>
    </xdr:to>
    <xdr:sp macro="" textlink="">
      <xdr:nvSpPr>
        <xdr:cNvPr id="10" name="Line 3"/>
        <xdr:cNvSpPr>
          <a:spLocks noChangeShapeType="1"/>
        </xdr:cNvSpPr>
      </xdr:nvSpPr>
      <xdr:spPr bwMode="auto">
        <a:xfrm flipH="1">
          <a:off x="5414010" y="1887855"/>
          <a:ext cx="13716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30</xdr:row>
      <xdr:rowOff>9525</xdr:rowOff>
    </xdr:from>
    <xdr:to>
      <xdr:col>11</xdr:col>
      <xdr:colOff>19050</xdr:colOff>
      <xdr:row>33</xdr:row>
      <xdr:rowOff>47625</xdr:rowOff>
    </xdr:to>
    <xdr:sp macro="" textlink="">
      <xdr:nvSpPr>
        <xdr:cNvPr id="2" name="Text Box 1"/>
        <xdr:cNvSpPr txBox="1">
          <a:spLocks noChangeArrowheads="1"/>
        </xdr:cNvSpPr>
      </xdr:nvSpPr>
      <xdr:spPr bwMode="auto">
        <a:xfrm>
          <a:off x="771525" y="5734050"/>
          <a:ext cx="7629525" cy="466725"/>
        </a:xfrm>
        <a:prstGeom prst="rect">
          <a:avLst/>
        </a:prstGeom>
        <a:solidFill>
          <a:srgbClr val="CCFFCC"/>
        </a:solidFill>
        <a:ln w="9525">
          <a:solidFill>
            <a:srgbClr val="000000"/>
          </a:solidFill>
          <a:miter lim="800000"/>
          <a:headEnd/>
          <a:tailEnd/>
        </a:ln>
      </xdr:spPr>
      <xdr:txBody>
        <a:bodyPr vertOverflow="clip" wrap="square" lIns="27432" tIns="22860" rIns="0" bIns="22860" anchor="ctr" upright="1"/>
        <a:lstStyle/>
        <a:p>
          <a:pPr algn="l" rtl="0">
            <a:defRPr sz="1000"/>
          </a:pPr>
          <a:r>
            <a:rPr lang="es-UY" sz="1100" b="0" i="0" u="none" strike="noStrike" baseline="0">
              <a:solidFill>
                <a:srgbClr val="000000"/>
              </a:solidFill>
              <a:latin typeface="Arial"/>
              <a:cs typeface="Arial"/>
            </a:rPr>
            <a:t>The number of samples to be taken each year must at least be equal to </a:t>
          </a:r>
          <a:r>
            <a:rPr lang="es-UY" sz="1100" b="1" i="0" u="none" strike="noStrike" baseline="0">
              <a:solidFill>
                <a:srgbClr val="000000"/>
              </a:solidFill>
              <a:latin typeface="Arial"/>
              <a:cs typeface="Arial"/>
            </a:rPr>
            <a:t>100 samples</a:t>
          </a:r>
          <a:r>
            <a:rPr lang="es-UY" sz="1100" b="0" i="0" u="none" strike="noStrike" baseline="0">
              <a:solidFill>
                <a:srgbClr val="000000"/>
              </a:solidFill>
              <a:latin typeface="Arial"/>
              <a:cs typeface="Arial"/>
            </a:rPr>
            <a:t>.  Samples must be analysed for residues of chemical elements (Group B3c).</a:t>
          </a:r>
          <a:endParaRPr lang="es-UY" sz="1100" b="1" i="1" u="none" strike="noStrike" baseline="0">
            <a:solidFill>
              <a:srgbClr val="000000"/>
            </a:solidFill>
            <a:latin typeface="Arial"/>
            <a:cs typeface="Arial"/>
          </a:endParaRPr>
        </a:p>
        <a:p>
          <a:pPr algn="l" rtl="0">
            <a:defRPr sz="1000"/>
          </a:pPr>
          <a:endParaRPr lang="es-UY"/>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125941</xdr:colOff>
      <xdr:row>126</xdr:row>
      <xdr:rowOff>68792</xdr:rowOff>
    </xdr:from>
    <xdr:to>
      <xdr:col>11</xdr:col>
      <xdr:colOff>937474</xdr:colOff>
      <xdr:row>140</xdr:row>
      <xdr:rowOff>59267</xdr:rowOff>
    </xdr:to>
    <xdr:sp macro="" textlink="">
      <xdr:nvSpPr>
        <xdr:cNvPr id="4" name="Text Box 1"/>
        <xdr:cNvSpPr txBox="1">
          <a:spLocks noChangeArrowheads="1"/>
        </xdr:cNvSpPr>
      </xdr:nvSpPr>
      <xdr:spPr bwMode="auto">
        <a:xfrm>
          <a:off x="125941" y="19626792"/>
          <a:ext cx="13511533" cy="2064808"/>
        </a:xfrm>
        <a:prstGeom prst="rect">
          <a:avLst/>
        </a:prstGeom>
        <a:solidFill>
          <a:srgbClr val="CCFFCC"/>
        </a:solidFill>
        <a:ln w="9525">
          <a:solidFill>
            <a:srgbClr val="000000"/>
          </a:solidFill>
          <a:miter lim="800000"/>
          <a:headEnd/>
          <a:tailEnd/>
        </a:ln>
      </xdr:spPr>
      <xdr:txBody>
        <a:bodyPr vertOverflow="clip" wrap="square" lIns="27432" tIns="22860" rIns="0" bIns="0" anchor="t" upright="1"/>
        <a:lstStyle/>
        <a:p>
          <a:pPr algn="l" rtl="0">
            <a:defRPr sz="1000"/>
          </a:pPr>
          <a:r>
            <a:rPr lang="es-UY" sz="1000" b="0" i="0" u="none" strike="noStrike" baseline="0">
              <a:solidFill>
                <a:srgbClr val="000000"/>
              </a:solidFill>
              <a:latin typeface="Arial"/>
              <a:cs typeface="Arial"/>
            </a:rPr>
            <a:t>†  A sample is one or more fish. The </a:t>
          </a:r>
          <a:r>
            <a:rPr lang="es-UY" sz="1000" b="1" i="0" u="sng" strike="noStrike" baseline="0">
              <a:solidFill>
                <a:srgbClr val="000000"/>
              </a:solidFill>
              <a:latin typeface="Arial"/>
              <a:cs typeface="Arial"/>
            </a:rPr>
            <a:t>minimum number of samples to be collected each year must be at least 1 per 100 tonnes of annual production</a:t>
          </a:r>
          <a:r>
            <a:rPr lang="es-UY" sz="1000" b="0" i="0" u="none" strike="noStrike" baseline="0">
              <a:solidFill>
                <a:srgbClr val="000000"/>
              </a:solidFill>
              <a:latin typeface="Arial"/>
              <a:cs typeface="Arial"/>
            </a:rPr>
            <a:t>. </a:t>
          </a:r>
        </a:p>
        <a:p>
          <a:pPr algn="l" rtl="0">
            <a:defRPr sz="1000"/>
          </a:pPr>
          <a:r>
            <a:rPr lang="es-UY" sz="1000" b="0" i="0" u="none" strike="noStrike" baseline="0">
              <a:solidFill>
                <a:srgbClr val="000000"/>
              </a:solidFill>
              <a:latin typeface="Arial"/>
              <a:cs typeface="Arial"/>
            </a:rPr>
            <a:t>The following breakdown must be respected: </a:t>
          </a:r>
          <a:r>
            <a:rPr lang="es-UY" sz="1000" b="1" i="1" u="none" strike="noStrike" baseline="0">
              <a:solidFill>
                <a:srgbClr val="000000"/>
              </a:solidFill>
              <a:latin typeface="Arial"/>
              <a:cs typeface="Arial"/>
            </a:rPr>
            <a:t>Group A: one third of the total samples.</a:t>
          </a:r>
          <a:endParaRPr lang="es-UY" sz="1000" b="0" i="0" u="none" strike="noStrike" baseline="0">
            <a:solidFill>
              <a:srgbClr val="000000"/>
            </a:solidFill>
            <a:latin typeface="Arial"/>
            <a:cs typeface="Arial"/>
          </a:endParaRPr>
        </a:p>
        <a:p>
          <a:pPr algn="l" rtl="0">
            <a:defRPr sz="1000"/>
          </a:pPr>
          <a:r>
            <a:rPr lang="es-UY" sz="1000" b="0" i="0" u="none" strike="noStrike" baseline="0">
              <a:solidFill>
                <a:srgbClr val="000000"/>
              </a:solidFill>
              <a:latin typeface="Arial"/>
              <a:cs typeface="Arial"/>
            </a:rPr>
            <a:t>All of these samples must be taken at farm level, on fish at all stages of farming , including fish which is ready to be placed on the market for consumption.  </a:t>
          </a:r>
        </a:p>
        <a:p>
          <a:pPr algn="l" rtl="0">
            <a:defRPr sz="1000"/>
          </a:pPr>
          <a:r>
            <a:rPr lang="es-UY" sz="1000" b="1" i="1" u="none" strike="noStrike" baseline="0">
              <a:solidFill>
                <a:srgbClr val="000000"/>
              </a:solidFill>
              <a:latin typeface="Arial"/>
              <a:cs typeface="Arial"/>
            </a:rPr>
            <a:t>Group B: two thirds of the total samples.</a:t>
          </a:r>
          <a:endParaRPr lang="es-UY" sz="1000" b="0" i="0" u="none" strike="noStrike" baseline="0">
            <a:solidFill>
              <a:srgbClr val="000000"/>
            </a:solidFill>
            <a:latin typeface="Arial"/>
            <a:cs typeface="Arial"/>
          </a:endParaRPr>
        </a:p>
        <a:p>
          <a:pPr algn="l" rtl="0">
            <a:defRPr sz="1000"/>
          </a:pPr>
          <a:r>
            <a:rPr lang="es-UY" sz="1000" b="0" i="0" u="none" strike="noStrike" baseline="0">
              <a:solidFill>
                <a:srgbClr val="000000"/>
              </a:solidFill>
              <a:latin typeface="Arial"/>
              <a:cs typeface="Arial"/>
            </a:rPr>
            <a:t>This sampling should be carried out: (a) preferably at the farm, on fish ready to be placed on the market for consumption;</a:t>
          </a:r>
        </a:p>
        <a:p>
          <a:pPr algn="l" rtl="0">
            <a:defRPr sz="1000"/>
          </a:pPr>
          <a:r>
            <a:rPr lang="es-UY" sz="1000" b="0" i="0" u="none" strike="noStrike" baseline="0">
              <a:solidFill>
                <a:srgbClr val="000000"/>
              </a:solidFill>
              <a:latin typeface="Arial"/>
              <a:cs typeface="Arial"/>
            </a:rPr>
            <a:t>(b) either at the processing plant, or at wholesale level, on fresh fish, on condition that tracing-back to the farm of origin, in the event of positive results, can be done.</a:t>
          </a:r>
        </a:p>
        <a:p>
          <a:pPr algn="l" rtl="0">
            <a:defRPr sz="1000"/>
          </a:pPr>
          <a:r>
            <a:rPr lang="es-UY" sz="1000" b="1" i="0" u="none" strike="noStrike" baseline="0">
              <a:solidFill>
                <a:srgbClr val="000000"/>
              </a:solidFill>
              <a:latin typeface="Arial"/>
              <a:cs typeface="Arial"/>
            </a:rPr>
            <a:t>In order to facilitate this breakdown and ensure that the correct number of samples are tested, the spreadsheet has made the following calculations  distributing samples between each of the (sub) groups in the following way:                                                                                                                                                                                            </a:t>
          </a:r>
        </a:p>
        <a:p>
          <a:pPr algn="l" rtl="0">
            <a:defRPr sz="1000"/>
          </a:pPr>
          <a:r>
            <a:rPr lang="es-UY" sz="1000" b="1" i="0" u="none" strike="noStrike" baseline="0">
              <a:solidFill>
                <a:srgbClr val="000000"/>
              </a:solidFill>
              <a:latin typeface="Arial"/>
              <a:cs typeface="Arial"/>
            </a:rPr>
            <a:t>- Of the samples to be tested for in Groups A1, A3 and A6, one third of the total Group A samples are allocated to each of the three subgroups.</a:t>
          </a:r>
        </a:p>
        <a:p>
          <a:pPr algn="l" rtl="0">
            <a:defRPr sz="1000"/>
          </a:pPr>
          <a:r>
            <a:rPr lang="es-UY" sz="1000" b="1" i="0" u="none" strike="noStrike" baseline="0">
              <a:solidFill>
                <a:srgbClr val="000000"/>
              </a:solidFill>
              <a:latin typeface="Arial"/>
              <a:cs typeface="Arial"/>
            </a:rPr>
            <a:t>- Of the samples to be tested for Group B, 50% of these have been allocated to Group B1, 20% to Group B2 and 30% to Group B3. It is </a:t>
          </a:r>
          <a:r>
            <a:rPr lang="es-UY" sz="1000" b="1" i="0" u="sng" strike="noStrike" baseline="0">
              <a:solidFill>
                <a:srgbClr val="000000"/>
              </a:solidFill>
              <a:latin typeface="Arial"/>
              <a:cs typeface="Arial"/>
            </a:rPr>
            <a:t>essential</a:t>
          </a:r>
          <a:r>
            <a:rPr lang="es-UY" sz="1000" b="1" i="0" u="none" strike="noStrike" baseline="0">
              <a:solidFill>
                <a:srgbClr val="000000"/>
              </a:solidFill>
              <a:latin typeface="Arial"/>
              <a:cs typeface="Arial"/>
            </a:rPr>
            <a:t> that dyes are tested for.  </a:t>
          </a:r>
        </a:p>
        <a:p>
          <a:pPr algn="l" rtl="0">
            <a:defRPr sz="1000"/>
          </a:pPr>
          <a:r>
            <a:rPr lang="es-UY" sz="1000" b="1" i="0" u="none" strike="noStrike" baseline="0">
              <a:solidFill>
                <a:srgbClr val="FF0000"/>
              </a:solidFill>
              <a:latin typeface="Arial"/>
              <a:cs typeface="Arial"/>
            </a:rPr>
            <a:t>#  For very small production volumes (e.g. &lt; 500 tonnes) where the spreadsheet would calculate &lt; 1 sample per substance group, a minimum of one sample per compound group has been assigned.  </a:t>
          </a:r>
          <a:endParaRPr lang="es-UY"/>
        </a:p>
      </xdr:txBody>
    </xdr:sp>
    <xdr:clientData/>
  </xdr:twoCellAnchor>
  <xdr:twoCellAnchor>
    <xdr:from>
      <xdr:col>4</xdr:col>
      <xdr:colOff>57150</xdr:colOff>
      <xdr:row>6</xdr:row>
      <xdr:rowOff>295275</xdr:rowOff>
    </xdr:from>
    <xdr:to>
      <xdr:col>4</xdr:col>
      <xdr:colOff>1428750</xdr:colOff>
      <xdr:row>6</xdr:row>
      <xdr:rowOff>295275</xdr:rowOff>
    </xdr:to>
    <xdr:sp macro="" textlink="">
      <xdr:nvSpPr>
        <xdr:cNvPr id="5" name="Line 2"/>
        <xdr:cNvSpPr>
          <a:spLocks noChangeShapeType="1"/>
        </xdr:cNvSpPr>
      </xdr:nvSpPr>
      <xdr:spPr bwMode="auto">
        <a:xfrm flipH="1">
          <a:off x="3105150" y="1809750"/>
          <a:ext cx="7048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8"/>
  <sheetViews>
    <sheetView tabSelected="1" view="pageBreakPreview" topLeftCell="A4" zoomScale="60" zoomScaleNormal="80" workbookViewId="0">
      <selection activeCell="D181" sqref="D181:D192"/>
    </sheetView>
  </sheetViews>
  <sheetFormatPr baseColWidth="10" defaultRowHeight="15" x14ac:dyDescent="0.25"/>
  <cols>
    <col min="1" max="1" width="11.42578125" style="254"/>
    <col min="2" max="2" width="22.7109375" style="421" customWidth="1"/>
    <col min="3" max="3" width="11.42578125" style="254"/>
    <col min="4" max="4" width="13.7109375" style="254" customWidth="1"/>
    <col min="5" max="6" width="11.42578125" style="254"/>
    <col min="7" max="7" width="36.140625" style="254" customWidth="1"/>
    <col min="8" max="8" width="16.5703125" style="255" customWidth="1"/>
    <col min="9" max="9" width="16.5703125" style="254" customWidth="1"/>
    <col min="10" max="10" width="18" style="254" customWidth="1"/>
    <col min="11" max="11" width="11.7109375" style="254" customWidth="1"/>
    <col min="12" max="12" width="12.140625" style="254" customWidth="1"/>
    <col min="13" max="13" width="26" style="254" customWidth="1"/>
    <col min="14" max="14" width="24.5703125" style="254" customWidth="1"/>
  </cols>
  <sheetData>
    <row r="1" spans="1:14" s="3" customFormat="1" ht="12.95" customHeight="1" x14ac:dyDescent="0.25">
      <c r="A1" s="1" t="s">
        <v>0</v>
      </c>
      <c r="B1" s="418"/>
      <c r="C1" s="2"/>
    </row>
    <row r="2" spans="1:14" s="3" customFormat="1" ht="12.95" customHeight="1" x14ac:dyDescent="0.25">
      <c r="B2" s="419"/>
      <c r="C2" s="2"/>
    </row>
    <row r="3" spans="1:14" s="3" customFormat="1" ht="12.95" customHeight="1" x14ac:dyDescent="0.25">
      <c r="A3" s="964" t="s">
        <v>1</v>
      </c>
      <c r="B3" s="965"/>
      <c r="C3" s="966" t="s">
        <v>2</v>
      </c>
      <c r="D3" s="967"/>
      <c r="E3" s="968"/>
      <c r="F3" s="127"/>
      <c r="G3" s="4" t="s">
        <v>3</v>
      </c>
      <c r="H3" s="128">
        <v>43894</v>
      </c>
      <c r="I3" s="5"/>
    </row>
    <row r="4" spans="1:14" s="3" customFormat="1" ht="12.95" customHeight="1" x14ac:dyDescent="0.25">
      <c r="A4" s="969" t="s">
        <v>4</v>
      </c>
      <c r="B4" s="970"/>
      <c r="C4" s="971">
        <v>2020</v>
      </c>
      <c r="D4" s="972"/>
      <c r="E4" s="973"/>
      <c r="F4" s="127"/>
      <c r="G4" s="6"/>
      <c r="H4" s="5"/>
      <c r="I4" s="5"/>
    </row>
    <row r="5" spans="1:14" s="3" customFormat="1" ht="12.95" customHeight="1" thickBot="1" x14ac:dyDescent="0.3">
      <c r="A5" s="964" t="s">
        <v>5</v>
      </c>
      <c r="B5" s="965"/>
      <c r="C5" s="974" t="s">
        <v>6</v>
      </c>
      <c r="D5" s="975"/>
      <c r="E5" s="7"/>
      <c r="F5" s="7"/>
      <c r="G5" s="7"/>
      <c r="H5" s="5"/>
      <c r="I5" s="5"/>
    </row>
    <row r="6" spans="1:14" s="3" customFormat="1" ht="47.1" customHeight="1" thickBot="1" x14ac:dyDescent="0.3">
      <c r="A6" s="976" t="s">
        <v>7</v>
      </c>
      <c r="B6" s="977"/>
      <c r="C6" s="996">
        <v>2231838</v>
      </c>
      <c r="D6" s="997"/>
      <c r="E6" s="127"/>
      <c r="F6" s="127"/>
      <c r="G6" s="129" t="s">
        <v>8</v>
      </c>
      <c r="H6" s="130"/>
      <c r="I6" s="5"/>
      <c r="J6" s="131"/>
    </row>
    <row r="7" spans="1:14" s="3" customFormat="1" ht="47.1" customHeight="1" thickBot="1" x14ac:dyDescent="0.3">
      <c r="A7" s="976" t="s">
        <v>127</v>
      </c>
      <c r="B7" s="977"/>
      <c r="C7" s="996">
        <v>2231838</v>
      </c>
      <c r="D7" s="997"/>
      <c r="E7" s="132"/>
      <c r="F7" s="133"/>
      <c r="G7" s="981" t="s">
        <v>128</v>
      </c>
      <c r="H7" s="982"/>
      <c r="I7" s="982"/>
      <c r="J7" s="983"/>
      <c r="K7" s="8"/>
      <c r="L7" s="8"/>
      <c r="M7" s="8"/>
      <c r="N7" s="8"/>
    </row>
    <row r="8" spans="1:14" s="3" customFormat="1" ht="20.100000000000001" customHeight="1" thickBot="1" x14ac:dyDescent="0.3">
      <c r="A8" s="976" t="s">
        <v>9</v>
      </c>
      <c r="B8" s="965"/>
      <c r="C8" s="998" t="s">
        <v>10</v>
      </c>
      <c r="D8" s="999"/>
      <c r="E8" s="1000"/>
      <c r="F8" s="1001"/>
      <c r="G8" s="134" t="s">
        <v>11</v>
      </c>
      <c r="H8" s="135" t="s">
        <v>12</v>
      </c>
    </row>
    <row r="9" spans="1:14" s="3" customFormat="1" ht="20.100000000000001" customHeight="1" thickBot="1" x14ac:dyDescent="0.3">
      <c r="A9" s="976" t="s">
        <v>13</v>
      </c>
      <c r="B9" s="977"/>
      <c r="C9" s="978">
        <f>C6*0.4%</f>
        <v>8927.3520000000008</v>
      </c>
      <c r="D9" s="979"/>
      <c r="E9" s="979"/>
      <c r="F9" s="980"/>
      <c r="G9" s="136"/>
      <c r="H9" s="31"/>
    </row>
    <row r="10" spans="1:14" s="3" customFormat="1" ht="20.100000000000001" customHeight="1" thickBot="1" x14ac:dyDescent="0.3">
      <c r="A10" s="976" t="s">
        <v>14</v>
      </c>
      <c r="B10" s="977"/>
      <c r="C10" s="984">
        <f>SUM(F15:F56)+SUM(D77+D121+D196)</f>
        <v>9040</v>
      </c>
      <c r="D10" s="985"/>
      <c r="E10" s="985"/>
      <c r="F10" s="986"/>
      <c r="G10" s="137"/>
      <c r="H10" s="32"/>
    </row>
    <row r="11" spans="1:14" s="3" customFormat="1" ht="9.75" customHeight="1" x14ac:dyDescent="0.25">
      <c r="B11" s="11"/>
      <c r="C11" s="12"/>
      <c r="D11" s="13"/>
      <c r="E11" s="13"/>
      <c r="F11" s="13"/>
      <c r="G11" s="14"/>
      <c r="H11" s="14"/>
    </row>
    <row r="12" spans="1:14" s="15" customFormat="1" ht="20.100000000000001" customHeight="1" x14ac:dyDescent="0.25">
      <c r="A12" s="987" t="s">
        <v>15</v>
      </c>
      <c r="B12" s="988"/>
      <c r="C12" s="993" t="s">
        <v>218</v>
      </c>
      <c r="D12" s="994"/>
      <c r="E12" s="994"/>
      <c r="F12" s="995"/>
      <c r="G12" s="954" t="s">
        <v>16</v>
      </c>
      <c r="H12" s="954" t="s">
        <v>17</v>
      </c>
      <c r="I12" s="954" t="s">
        <v>18</v>
      </c>
      <c r="J12" s="954" t="s">
        <v>19</v>
      </c>
      <c r="K12" s="954" t="s">
        <v>20</v>
      </c>
      <c r="L12" s="954" t="s">
        <v>21</v>
      </c>
      <c r="M12" s="954" t="s">
        <v>489</v>
      </c>
      <c r="N12" s="946" t="s">
        <v>23</v>
      </c>
    </row>
    <row r="13" spans="1:14" s="15" customFormat="1" ht="20.100000000000001" customHeight="1" x14ac:dyDescent="0.25">
      <c r="A13" s="989"/>
      <c r="B13" s="990"/>
      <c r="C13" s="138" t="s">
        <v>24</v>
      </c>
      <c r="D13" s="138" t="s">
        <v>25</v>
      </c>
      <c r="E13" s="703" t="s">
        <v>26</v>
      </c>
      <c r="F13" s="139" t="s">
        <v>26</v>
      </c>
      <c r="G13" s="963"/>
      <c r="H13" s="963"/>
      <c r="I13" s="963"/>
      <c r="J13" s="963"/>
      <c r="K13" s="963"/>
      <c r="L13" s="963"/>
      <c r="M13" s="963"/>
      <c r="N13" s="956"/>
    </row>
    <row r="14" spans="1:14" s="15" customFormat="1" ht="20.100000000000001" customHeight="1" x14ac:dyDescent="0.25">
      <c r="A14" s="991"/>
      <c r="B14" s="992"/>
      <c r="C14" s="140" t="s">
        <v>27</v>
      </c>
      <c r="D14" s="140" t="s">
        <v>27</v>
      </c>
      <c r="E14" s="140" t="s">
        <v>27</v>
      </c>
      <c r="F14" s="139" t="s">
        <v>14</v>
      </c>
      <c r="G14" s="955"/>
      <c r="H14" s="955"/>
      <c r="I14" s="955"/>
      <c r="J14" s="955"/>
      <c r="K14" s="955"/>
      <c r="L14" s="955"/>
      <c r="M14" s="955"/>
      <c r="N14" s="947"/>
    </row>
    <row r="15" spans="1:14" s="3" customFormat="1" ht="9.75" customHeight="1" x14ac:dyDescent="0.25">
      <c r="A15" s="1002" t="s">
        <v>28</v>
      </c>
      <c r="B15" s="1005" t="s">
        <v>29</v>
      </c>
      <c r="C15" s="1008">
        <f>0.5*(C6*0.25%)/6</f>
        <v>464.96625</v>
      </c>
      <c r="D15" s="1008">
        <f>C15</f>
        <v>464.96625</v>
      </c>
      <c r="E15" s="957">
        <f>SUM(C15:D19)</f>
        <v>929.9325</v>
      </c>
      <c r="F15" s="960">
        <v>930</v>
      </c>
      <c r="G15" s="122" t="s">
        <v>30</v>
      </c>
      <c r="H15" s="141" t="s">
        <v>31</v>
      </c>
      <c r="I15" s="142"/>
      <c r="J15" s="143" t="s">
        <v>33</v>
      </c>
      <c r="K15" s="144"/>
      <c r="L15" s="145">
        <v>0.56999999999999995</v>
      </c>
      <c r="M15" s="144">
        <v>1</v>
      </c>
      <c r="N15" s="949" t="s">
        <v>415</v>
      </c>
    </row>
    <row r="16" spans="1:14" s="3" customFormat="1" ht="9.75" customHeight="1" x14ac:dyDescent="0.25">
      <c r="A16" s="1003"/>
      <c r="B16" s="1006"/>
      <c r="C16" s="1009"/>
      <c r="D16" s="1009"/>
      <c r="E16" s="958"/>
      <c r="F16" s="961"/>
      <c r="G16" s="146" t="s">
        <v>32</v>
      </c>
      <c r="H16" s="142" t="s">
        <v>31</v>
      </c>
      <c r="I16" s="142"/>
      <c r="J16" s="144" t="s">
        <v>33</v>
      </c>
      <c r="K16" s="144"/>
      <c r="L16" s="145">
        <v>0.57999999999999996</v>
      </c>
      <c r="M16" s="144">
        <v>1</v>
      </c>
      <c r="N16" s="926"/>
    </row>
    <row r="17" spans="1:14" s="3" customFormat="1" ht="9.75" customHeight="1" x14ac:dyDescent="0.25">
      <c r="A17" s="1003"/>
      <c r="B17" s="1006"/>
      <c r="C17" s="1009"/>
      <c r="D17" s="1009"/>
      <c r="E17" s="958"/>
      <c r="F17" s="961"/>
      <c r="G17" s="147" t="s">
        <v>35</v>
      </c>
      <c r="H17" s="142" t="s">
        <v>31</v>
      </c>
      <c r="I17" s="142"/>
      <c r="J17" s="145" t="s">
        <v>33</v>
      </c>
      <c r="K17" s="144"/>
      <c r="L17" s="145">
        <v>0.65</v>
      </c>
      <c r="M17" s="144">
        <v>1</v>
      </c>
      <c r="N17" s="926"/>
    </row>
    <row r="18" spans="1:14" s="3" customFormat="1" ht="9.75" customHeight="1" x14ac:dyDescent="0.25">
      <c r="A18" s="1003"/>
      <c r="B18" s="1006"/>
      <c r="C18" s="1009"/>
      <c r="D18" s="1009"/>
      <c r="E18" s="958"/>
      <c r="F18" s="961"/>
      <c r="G18" s="148"/>
      <c r="H18" s="149"/>
      <c r="I18" s="149"/>
      <c r="J18" s="149"/>
      <c r="K18" s="144"/>
      <c r="L18" s="149"/>
      <c r="M18" s="144"/>
      <c r="N18" s="665"/>
    </row>
    <row r="19" spans="1:14" s="3" customFormat="1" ht="9.75" customHeight="1" x14ac:dyDescent="0.25">
      <c r="A19" s="1004"/>
      <c r="B19" s="1007"/>
      <c r="C19" s="1010"/>
      <c r="D19" s="1010"/>
      <c r="E19" s="959"/>
      <c r="F19" s="962"/>
      <c r="G19" s="150"/>
      <c r="H19" s="151"/>
      <c r="I19" s="151"/>
      <c r="J19" s="151"/>
      <c r="K19" s="151"/>
      <c r="L19" s="151"/>
      <c r="M19" s="151"/>
      <c r="N19" s="666"/>
    </row>
    <row r="20" spans="1:14" s="3" customFormat="1" ht="9.75" customHeight="1" x14ac:dyDescent="0.25">
      <c r="A20" s="1002" t="s">
        <v>36</v>
      </c>
      <c r="B20" s="1005" t="s">
        <v>37</v>
      </c>
      <c r="C20" s="1008">
        <f>0.5*(C6*0.25%)/6</f>
        <v>464.96625</v>
      </c>
      <c r="D20" s="1008">
        <f>C20</f>
        <v>464.96625</v>
      </c>
      <c r="E20" s="957">
        <f>SUM(C20:D26)</f>
        <v>929.9325</v>
      </c>
      <c r="F20" s="1025">
        <v>500</v>
      </c>
      <c r="G20" s="152"/>
      <c r="H20" s="510"/>
      <c r="I20" s="153"/>
      <c r="J20" s="141"/>
      <c r="K20" s="153"/>
      <c r="L20" s="154"/>
      <c r="M20" s="154"/>
      <c r="N20" s="141"/>
    </row>
    <row r="21" spans="1:14" s="3" customFormat="1" ht="9.75" customHeight="1" x14ac:dyDescent="0.25">
      <c r="A21" s="1003"/>
      <c r="B21" s="1006"/>
      <c r="C21" s="1009"/>
      <c r="D21" s="1009"/>
      <c r="E21" s="958"/>
      <c r="F21" s="1026"/>
      <c r="G21" s="147" t="s">
        <v>38</v>
      </c>
      <c r="H21" s="515" t="s">
        <v>39</v>
      </c>
      <c r="I21" s="147"/>
      <c r="J21" s="155" t="s">
        <v>55</v>
      </c>
      <c r="K21" s="144"/>
      <c r="L21" s="156">
        <v>2.2999999999999998</v>
      </c>
      <c r="M21" s="157">
        <v>10</v>
      </c>
      <c r="N21" s="931" t="s">
        <v>83</v>
      </c>
    </row>
    <row r="22" spans="1:14" s="3" customFormat="1" ht="9.75" customHeight="1" x14ac:dyDescent="0.25">
      <c r="A22" s="1003"/>
      <c r="B22" s="1006"/>
      <c r="C22" s="1009"/>
      <c r="D22" s="1009"/>
      <c r="E22" s="958"/>
      <c r="F22" s="1026"/>
      <c r="G22" s="147" t="s">
        <v>40</v>
      </c>
      <c r="H22" s="515" t="s">
        <v>39</v>
      </c>
      <c r="I22" s="142"/>
      <c r="J22" s="155" t="s">
        <v>55</v>
      </c>
      <c r="K22" s="145"/>
      <c r="L22" s="156">
        <v>1.3</v>
      </c>
      <c r="M22" s="157">
        <v>10</v>
      </c>
      <c r="N22" s="926"/>
    </row>
    <row r="23" spans="1:14" s="3" customFormat="1" ht="9.75" customHeight="1" x14ac:dyDescent="0.25">
      <c r="A23" s="1003"/>
      <c r="B23" s="1006"/>
      <c r="C23" s="1009"/>
      <c r="D23" s="1009"/>
      <c r="E23" s="958"/>
      <c r="F23" s="1026"/>
      <c r="G23" s="147" t="s">
        <v>41</v>
      </c>
      <c r="H23" s="515" t="s">
        <v>39</v>
      </c>
      <c r="I23" s="145"/>
      <c r="J23" s="155" t="s">
        <v>55</v>
      </c>
      <c r="K23" s="144"/>
      <c r="L23" s="156">
        <v>2.2999999999999998</v>
      </c>
      <c r="M23" s="157">
        <v>10</v>
      </c>
      <c r="N23" s="926"/>
    </row>
    <row r="24" spans="1:14" s="3" customFormat="1" ht="9.75" customHeight="1" x14ac:dyDescent="0.25">
      <c r="A24" s="1003"/>
      <c r="B24" s="1006"/>
      <c r="C24" s="1009"/>
      <c r="D24" s="1009"/>
      <c r="E24" s="958"/>
      <c r="F24" s="1026"/>
      <c r="G24" s="147" t="s">
        <v>302</v>
      </c>
      <c r="H24" s="515" t="s">
        <v>39</v>
      </c>
      <c r="I24" s="144"/>
      <c r="J24" s="155" t="s">
        <v>55</v>
      </c>
      <c r="K24" s="144"/>
      <c r="L24" s="158">
        <v>2</v>
      </c>
      <c r="M24" s="159">
        <v>10</v>
      </c>
      <c r="N24" s="926"/>
    </row>
    <row r="25" spans="1:14" s="3" customFormat="1" ht="9.75" customHeight="1" x14ac:dyDescent="0.25">
      <c r="A25" s="1003"/>
      <c r="B25" s="1006"/>
      <c r="C25" s="1009"/>
      <c r="D25" s="1009"/>
      <c r="E25" s="958"/>
      <c r="F25" s="1026"/>
      <c r="G25" s="147" t="s">
        <v>43</v>
      </c>
      <c r="H25" s="515" t="s">
        <v>39</v>
      </c>
      <c r="I25" s="144"/>
      <c r="J25" s="155" t="s">
        <v>55</v>
      </c>
      <c r="K25" s="144"/>
      <c r="L25" s="156">
        <v>1</v>
      </c>
      <c r="M25" s="157">
        <v>10</v>
      </c>
      <c r="N25" s="932"/>
    </row>
    <row r="26" spans="1:14" s="3" customFormat="1" ht="9.75" customHeight="1" x14ac:dyDescent="0.25">
      <c r="A26" s="1004"/>
      <c r="B26" s="1007"/>
      <c r="C26" s="1010"/>
      <c r="D26" s="1010"/>
      <c r="E26" s="959"/>
      <c r="F26" s="1027"/>
      <c r="G26" s="160"/>
      <c r="H26" s="76"/>
      <c r="I26" s="151"/>
      <c r="J26" s="151"/>
      <c r="K26" s="151"/>
      <c r="L26" s="161"/>
      <c r="M26" s="162"/>
      <c r="N26" s="151"/>
    </row>
    <row r="27" spans="1:14" s="3" customFormat="1" ht="9.75" customHeight="1" x14ac:dyDescent="0.25">
      <c r="A27" s="1014" t="s">
        <v>44</v>
      </c>
      <c r="B27" s="1011" t="s">
        <v>45</v>
      </c>
      <c r="C27" s="1008">
        <f>0.5*(C6*0.25%)/6</f>
        <v>464.96625</v>
      </c>
      <c r="D27" s="1008">
        <f>C27</f>
        <v>464.96625</v>
      </c>
      <c r="E27" s="957">
        <f>SUM(C27:D35)</f>
        <v>929.9325</v>
      </c>
      <c r="F27" s="960">
        <v>930</v>
      </c>
      <c r="G27" s="152"/>
      <c r="H27" s="141"/>
      <c r="I27" s="153"/>
      <c r="J27" s="141"/>
      <c r="K27" s="153"/>
      <c r="L27" s="141"/>
      <c r="M27" s="141"/>
      <c r="N27" s="141"/>
    </row>
    <row r="28" spans="1:14" s="3" customFormat="1" ht="9.75" customHeight="1" x14ac:dyDescent="0.25">
      <c r="A28" s="1015"/>
      <c r="B28" s="1012"/>
      <c r="C28" s="1009"/>
      <c r="D28" s="1009"/>
      <c r="E28" s="958"/>
      <c r="F28" s="961"/>
      <c r="G28" s="147"/>
      <c r="H28" s="142"/>
      <c r="I28" s="142"/>
      <c r="J28" s="142"/>
      <c r="K28" s="145"/>
      <c r="L28" s="145"/>
      <c r="M28" s="145"/>
      <c r="N28" s="144"/>
    </row>
    <row r="29" spans="1:14" s="3" customFormat="1" ht="9.75" customHeight="1" x14ac:dyDescent="0.25">
      <c r="A29" s="1015"/>
      <c r="B29" s="1012"/>
      <c r="C29" s="1009"/>
      <c r="D29" s="1009"/>
      <c r="E29" s="958"/>
      <c r="F29" s="961"/>
      <c r="G29" s="147" t="s">
        <v>321</v>
      </c>
      <c r="H29" s="142" t="s">
        <v>31</v>
      </c>
      <c r="I29" s="163"/>
      <c r="J29" s="142" t="s">
        <v>46</v>
      </c>
      <c r="K29" s="145">
        <v>1.9</v>
      </c>
      <c r="L29" s="145">
        <v>0.25</v>
      </c>
      <c r="M29" s="145">
        <v>2</v>
      </c>
      <c r="N29" s="928" t="s">
        <v>34</v>
      </c>
    </row>
    <row r="30" spans="1:14" s="3" customFormat="1" ht="9.75" customHeight="1" x14ac:dyDescent="0.25">
      <c r="A30" s="1015"/>
      <c r="B30" s="1012"/>
      <c r="C30" s="1009"/>
      <c r="D30" s="1009"/>
      <c r="E30" s="958"/>
      <c r="F30" s="961"/>
      <c r="G30" s="147" t="s">
        <v>322</v>
      </c>
      <c r="H30" s="142" t="s">
        <v>31</v>
      </c>
      <c r="I30" s="145"/>
      <c r="J30" s="142" t="s">
        <v>184</v>
      </c>
      <c r="K30" s="156"/>
      <c r="L30" s="445">
        <v>0.3</v>
      </c>
      <c r="M30" s="145">
        <v>2</v>
      </c>
      <c r="N30" s="929"/>
    </row>
    <row r="31" spans="1:14" s="3" customFormat="1" ht="9.75" customHeight="1" x14ac:dyDescent="0.25">
      <c r="A31" s="1015"/>
      <c r="B31" s="1012"/>
      <c r="C31" s="1009"/>
      <c r="D31" s="1009"/>
      <c r="E31" s="958"/>
      <c r="F31" s="961"/>
      <c r="G31" s="164" t="s">
        <v>323</v>
      </c>
      <c r="H31" s="156" t="s">
        <v>31</v>
      </c>
      <c r="I31" s="156"/>
      <c r="J31" s="142" t="s">
        <v>184</v>
      </c>
      <c r="K31" s="156"/>
      <c r="L31" s="446">
        <v>0.3</v>
      </c>
      <c r="M31" s="145">
        <v>1</v>
      </c>
      <c r="N31" s="930"/>
    </row>
    <row r="32" spans="1:14" s="3" customFormat="1" ht="9.75" customHeight="1" x14ac:dyDescent="0.25">
      <c r="A32" s="1015"/>
      <c r="B32" s="1012"/>
      <c r="C32" s="1009"/>
      <c r="D32" s="1009"/>
      <c r="E32" s="958"/>
      <c r="F32" s="961"/>
      <c r="G32" s="165"/>
      <c r="H32" s="145"/>
      <c r="I32" s="145"/>
      <c r="J32" s="145"/>
      <c r="K32" s="145"/>
      <c r="L32" s="145"/>
      <c r="M32" s="144"/>
      <c r="N32" s="144"/>
    </row>
    <row r="33" spans="1:14" s="3" customFormat="1" ht="9.75" customHeight="1" x14ac:dyDescent="0.25">
      <c r="A33" s="1015"/>
      <c r="B33" s="1012"/>
      <c r="C33" s="1009"/>
      <c r="D33" s="1009"/>
      <c r="E33" s="958"/>
      <c r="F33" s="961"/>
      <c r="G33" s="164" t="s">
        <v>324</v>
      </c>
      <c r="H33" s="156" t="s">
        <v>31</v>
      </c>
      <c r="I33" s="156"/>
      <c r="J33" s="498" t="s">
        <v>184</v>
      </c>
      <c r="K33" s="156"/>
      <c r="L33" s="446">
        <v>0.5</v>
      </c>
      <c r="M33" s="496">
        <v>2</v>
      </c>
      <c r="N33" s="144" t="s">
        <v>34</v>
      </c>
    </row>
    <row r="34" spans="1:14" s="3" customFormat="1" ht="9.75" customHeight="1" x14ac:dyDescent="0.25">
      <c r="A34" s="1015"/>
      <c r="B34" s="1012"/>
      <c r="C34" s="1009"/>
      <c r="D34" s="1009"/>
      <c r="E34" s="958"/>
      <c r="F34" s="961"/>
      <c r="G34" s="335"/>
      <c r="H34" s="145"/>
      <c r="I34" s="145"/>
      <c r="J34" s="145"/>
      <c r="K34" s="145"/>
      <c r="L34" s="145"/>
      <c r="M34" s="157"/>
      <c r="N34" s="144"/>
    </row>
    <row r="35" spans="1:14" s="3" customFormat="1" ht="9.75" customHeight="1" x14ac:dyDescent="0.25">
      <c r="A35" s="1016"/>
      <c r="B35" s="1013"/>
      <c r="C35" s="1010"/>
      <c r="D35" s="1010"/>
      <c r="E35" s="959"/>
      <c r="F35" s="962"/>
      <c r="G35" s="165"/>
      <c r="H35" s="151"/>
      <c r="I35" s="151"/>
      <c r="J35" s="151"/>
      <c r="K35" s="151"/>
      <c r="L35" s="151"/>
      <c r="M35" s="144" t="s">
        <v>294</v>
      </c>
      <c r="N35" s="144"/>
    </row>
    <row r="36" spans="1:14" s="3" customFormat="1" ht="9.75" customHeight="1" x14ac:dyDescent="0.25">
      <c r="A36" s="1014" t="s">
        <v>48</v>
      </c>
      <c r="B36" s="1011" t="s">
        <v>49</v>
      </c>
      <c r="C36" s="1008">
        <f>0.5*(C6*0.25%)/6</f>
        <v>464.96625</v>
      </c>
      <c r="D36" s="1008">
        <f>C36</f>
        <v>464.96625</v>
      </c>
      <c r="E36" s="957">
        <f>SUM(C36:D40)</f>
        <v>929.9325</v>
      </c>
      <c r="F36" s="960">
        <v>930</v>
      </c>
      <c r="G36" s="166"/>
      <c r="H36" s="222"/>
      <c r="I36" s="472"/>
      <c r="J36" s="472"/>
      <c r="K36" s="141"/>
      <c r="L36" s="141"/>
      <c r="M36" s="141"/>
      <c r="N36" s="141"/>
    </row>
    <row r="37" spans="1:14" s="3" customFormat="1" ht="9.75" customHeight="1" x14ac:dyDescent="0.25">
      <c r="A37" s="1015"/>
      <c r="B37" s="1012"/>
      <c r="C37" s="1009"/>
      <c r="D37" s="1009"/>
      <c r="E37" s="958"/>
      <c r="F37" s="961"/>
      <c r="G37" s="473"/>
      <c r="H37" s="163"/>
      <c r="I37" s="473"/>
      <c r="J37" s="473"/>
      <c r="K37" s="476"/>
      <c r="L37" s="476"/>
      <c r="M37" s="476"/>
      <c r="N37" s="142"/>
    </row>
    <row r="38" spans="1:14" s="3" customFormat="1" ht="9.75" customHeight="1" x14ac:dyDescent="0.25">
      <c r="A38" s="1015"/>
      <c r="B38" s="1012"/>
      <c r="C38" s="1009"/>
      <c r="D38" s="1009"/>
      <c r="E38" s="958"/>
      <c r="F38" s="961"/>
      <c r="G38" s="5"/>
      <c r="H38" s="476"/>
      <c r="I38" s="163"/>
      <c r="J38" s="473"/>
      <c r="K38" s="145"/>
      <c r="L38" s="145"/>
      <c r="M38" s="145"/>
      <c r="N38" s="664"/>
    </row>
    <row r="39" spans="1:14" s="3" customFormat="1" ht="9.75" customHeight="1" x14ac:dyDescent="0.2">
      <c r="A39" s="1015"/>
      <c r="B39" s="1012"/>
      <c r="C39" s="1009"/>
      <c r="D39" s="1009"/>
      <c r="E39" s="958"/>
      <c r="F39" s="961"/>
      <c r="G39" s="147" t="s">
        <v>50</v>
      </c>
      <c r="H39" s="168" t="s">
        <v>31</v>
      </c>
      <c r="I39" s="168" t="s">
        <v>137</v>
      </c>
      <c r="J39" s="168" t="s">
        <v>33</v>
      </c>
      <c r="K39" s="169">
        <v>0.84</v>
      </c>
      <c r="L39" s="170">
        <v>0.84</v>
      </c>
      <c r="M39" s="169">
        <v>1</v>
      </c>
      <c r="N39" s="667" t="s">
        <v>34</v>
      </c>
    </row>
    <row r="40" spans="1:14" s="3" customFormat="1" ht="9.75" customHeight="1" x14ac:dyDescent="0.25">
      <c r="A40" s="1016"/>
      <c r="B40" s="1013"/>
      <c r="C40" s="1010"/>
      <c r="D40" s="1010"/>
      <c r="E40" s="959"/>
      <c r="F40" s="962"/>
      <c r="G40" s="479"/>
      <c r="H40" s="477"/>
      <c r="I40" s="312"/>
      <c r="J40" s="477"/>
      <c r="K40" s="477"/>
      <c r="L40" s="477"/>
      <c r="M40" s="151"/>
      <c r="N40" s="151"/>
    </row>
    <row r="41" spans="1:14" s="3" customFormat="1" ht="9.75" customHeight="1" x14ac:dyDescent="0.25">
      <c r="A41" s="1014" t="s">
        <v>51</v>
      </c>
      <c r="B41" s="976" t="s">
        <v>52</v>
      </c>
      <c r="C41" s="1008">
        <v>464.96625</v>
      </c>
      <c r="D41" s="1008">
        <v>464.96625</v>
      </c>
      <c r="E41" s="1028">
        <v>929.9325</v>
      </c>
      <c r="F41" s="961">
        <v>930</v>
      </c>
      <c r="G41" s="167"/>
      <c r="H41" s="142"/>
      <c r="I41" s="171"/>
      <c r="J41" s="142"/>
      <c r="K41" s="142"/>
      <c r="L41" s="142"/>
      <c r="M41" s="142"/>
      <c r="N41" s="142"/>
    </row>
    <row r="42" spans="1:14" s="3" customFormat="1" ht="9.75" customHeight="1" x14ac:dyDescent="0.25">
      <c r="A42" s="1015"/>
      <c r="B42" s="976"/>
      <c r="C42" s="1009"/>
      <c r="D42" s="1009"/>
      <c r="E42" s="1029"/>
      <c r="F42" s="961"/>
      <c r="G42" s="167"/>
      <c r="H42" s="142"/>
      <c r="I42" s="172"/>
      <c r="J42" s="172"/>
      <c r="K42" s="163"/>
      <c r="L42" s="142"/>
      <c r="M42" s="142"/>
      <c r="N42" s="142"/>
    </row>
    <row r="43" spans="1:14" s="3" customFormat="1" ht="9.75" customHeight="1" x14ac:dyDescent="0.25">
      <c r="A43" s="1015"/>
      <c r="B43" s="976"/>
      <c r="C43" s="1009"/>
      <c r="D43" s="1009"/>
      <c r="E43" s="1029"/>
      <c r="F43" s="961"/>
      <c r="G43" s="77"/>
      <c r="H43" s="79"/>
      <c r="I43" s="120"/>
      <c r="J43" s="77"/>
      <c r="K43" s="77"/>
      <c r="L43" s="79"/>
      <c r="M43" s="121"/>
      <c r="N43" s="142"/>
    </row>
    <row r="44" spans="1:14" s="3" customFormat="1" ht="9.75" customHeight="1" x14ac:dyDescent="0.25">
      <c r="A44" s="1015"/>
      <c r="B44" s="976"/>
      <c r="C44" s="1009"/>
      <c r="D44" s="1009"/>
      <c r="E44" s="1029"/>
      <c r="F44" s="961"/>
      <c r="G44" s="173" t="s">
        <v>216</v>
      </c>
      <c r="H44" s="142" t="s">
        <v>31</v>
      </c>
      <c r="I44" s="172"/>
      <c r="J44" s="172" t="s">
        <v>55</v>
      </c>
      <c r="K44" s="163"/>
      <c r="L44" s="163">
        <v>0.5</v>
      </c>
      <c r="M44" s="145">
        <v>1</v>
      </c>
      <c r="N44" s="931" t="s">
        <v>34</v>
      </c>
    </row>
    <row r="45" spans="1:14" s="3" customFormat="1" ht="9.75" customHeight="1" x14ac:dyDescent="0.25">
      <c r="A45" s="1015"/>
      <c r="B45" s="976"/>
      <c r="C45" s="1009"/>
      <c r="D45" s="1009"/>
      <c r="E45" s="1029"/>
      <c r="F45" s="961"/>
      <c r="G45" s="147" t="s">
        <v>325</v>
      </c>
      <c r="H45" s="145" t="s">
        <v>31</v>
      </c>
      <c r="I45" s="172"/>
      <c r="J45" s="172" t="s">
        <v>55</v>
      </c>
      <c r="K45" s="142"/>
      <c r="L45" s="142">
        <v>0.5</v>
      </c>
      <c r="M45" s="88">
        <v>1</v>
      </c>
      <c r="N45" s="927"/>
    </row>
    <row r="46" spans="1:14" s="3" customFormat="1" ht="9.75" customHeight="1" x14ac:dyDescent="0.25">
      <c r="A46" s="1015"/>
      <c r="B46" s="976"/>
      <c r="C46" s="1009"/>
      <c r="D46" s="1009"/>
      <c r="E46" s="1029"/>
      <c r="F46" s="961"/>
      <c r="G46" s="167" t="s">
        <v>54</v>
      </c>
      <c r="H46" s="142" t="s">
        <v>31</v>
      </c>
      <c r="I46" s="172"/>
      <c r="J46" s="172" t="s">
        <v>55</v>
      </c>
      <c r="K46" s="142"/>
      <c r="L46" s="142">
        <v>0.5</v>
      </c>
      <c r="M46" s="88">
        <v>1</v>
      </c>
      <c r="N46" s="927"/>
    </row>
    <row r="47" spans="1:14" s="3" customFormat="1" ht="9.75" customHeight="1" x14ac:dyDescent="0.25">
      <c r="A47" s="1015"/>
      <c r="B47" s="976"/>
      <c r="C47" s="1009"/>
      <c r="D47" s="1009"/>
      <c r="E47" s="1029"/>
      <c r="F47" s="961"/>
      <c r="G47" s="147" t="s">
        <v>326</v>
      </c>
      <c r="H47" s="142" t="s">
        <v>31</v>
      </c>
      <c r="I47" s="172"/>
      <c r="J47" s="172" t="s">
        <v>55</v>
      </c>
      <c r="K47" s="142"/>
      <c r="L47" s="142">
        <v>0.5</v>
      </c>
      <c r="M47" s="88">
        <v>1</v>
      </c>
      <c r="N47" s="927"/>
    </row>
    <row r="48" spans="1:14" s="3" customFormat="1" ht="9.75" customHeight="1" x14ac:dyDescent="0.25">
      <c r="A48" s="1015"/>
      <c r="B48" s="976"/>
      <c r="C48" s="1009"/>
      <c r="D48" s="1009"/>
      <c r="E48" s="1029"/>
      <c r="F48" s="961"/>
      <c r="G48" s="79" t="s">
        <v>57</v>
      </c>
      <c r="H48" s="174" t="s">
        <v>31</v>
      </c>
      <c r="I48" s="172"/>
      <c r="J48" s="172" t="s">
        <v>55</v>
      </c>
      <c r="K48" s="142"/>
      <c r="L48" s="142">
        <v>0.5</v>
      </c>
      <c r="M48" s="88">
        <v>1</v>
      </c>
      <c r="N48" s="927"/>
    </row>
    <row r="49" spans="1:14" s="3" customFormat="1" ht="9.75" customHeight="1" x14ac:dyDescent="0.25">
      <c r="A49" s="1015"/>
      <c r="B49" s="976"/>
      <c r="C49" s="1009"/>
      <c r="D49" s="1009"/>
      <c r="E49" s="1029"/>
      <c r="F49" s="961"/>
      <c r="G49" s="167" t="s">
        <v>212</v>
      </c>
      <c r="H49" s="142" t="s">
        <v>31</v>
      </c>
      <c r="I49" s="172"/>
      <c r="J49" s="172" t="s">
        <v>55</v>
      </c>
      <c r="K49" s="142"/>
      <c r="L49" s="142">
        <v>0.5</v>
      </c>
      <c r="M49" s="88">
        <v>1</v>
      </c>
      <c r="N49" s="927"/>
    </row>
    <row r="50" spans="1:14" s="3" customFormat="1" ht="9.75" customHeight="1" x14ac:dyDescent="0.25">
      <c r="A50" s="1015"/>
      <c r="B50" s="976"/>
      <c r="C50" s="1009"/>
      <c r="D50" s="1009"/>
      <c r="E50" s="1029"/>
      <c r="F50" s="961"/>
      <c r="G50" s="147" t="s">
        <v>176</v>
      </c>
      <c r="H50" s="142" t="s">
        <v>31</v>
      </c>
      <c r="I50" s="172"/>
      <c r="J50" s="172" t="s">
        <v>55</v>
      </c>
      <c r="K50" s="142"/>
      <c r="L50" s="142">
        <v>0.5</v>
      </c>
      <c r="M50" s="142">
        <v>1</v>
      </c>
      <c r="N50" s="927"/>
    </row>
    <row r="51" spans="1:14" s="3" customFormat="1" ht="9.75" customHeight="1" x14ac:dyDescent="0.25">
      <c r="A51" s="1015"/>
      <c r="B51" s="976"/>
      <c r="C51" s="1009"/>
      <c r="D51" s="1009"/>
      <c r="E51" s="1029"/>
      <c r="F51" s="961"/>
      <c r="G51" s="173" t="s">
        <v>56</v>
      </c>
      <c r="H51" s="142" t="s">
        <v>31</v>
      </c>
      <c r="I51" s="172"/>
      <c r="J51" s="172" t="s">
        <v>55</v>
      </c>
      <c r="K51" s="142"/>
      <c r="L51" s="142">
        <v>0.5</v>
      </c>
      <c r="M51" s="142">
        <v>1</v>
      </c>
      <c r="N51" s="927"/>
    </row>
    <row r="52" spans="1:14" s="3" customFormat="1" ht="9.75" customHeight="1" x14ac:dyDescent="0.25">
      <c r="A52" s="1015"/>
      <c r="B52" s="976"/>
      <c r="C52" s="1009"/>
      <c r="D52" s="1009"/>
      <c r="E52" s="1029"/>
      <c r="F52" s="961"/>
      <c r="G52" s="173" t="s">
        <v>58</v>
      </c>
      <c r="H52" s="142" t="s">
        <v>31</v>
      </c>
      <c r="I52" s="172"/>
      <c r="J52" s="172" t="s">
        <v>55</v>
      </c>
      <c r="K52" s="142"/>
      <c r="L52" s="142">
        <v>0.5</v>
      </c>
      <c r="M52" s="142">
        <v>1</v>
      </c>
      <c r="N52" s="927"/>
    </row>
    <row r="53" spans="1:14" s="3" customFormat="1" ht="9.75" customHeight="1" x14ac:dyDescent="0.25">
      <c r="A53" s="1015"/>
      <c r="B53" s="976"/>
      <c r="C53" s="1009"/>
      <c r="D53" s="1009"/>
      <c r="E53" s="1029"/>
      <c r="F53" s="961"/>
      <c r="G53" s="173" t="s">
        <v>177</v>
      </c>
      <c r="H53" s="142" t="s">
        <v>31</v>
      </c>
      <c r="I53" s="172"/>
      <c r="J53" s="172" t="s">
        <v>55</v>
      </c>
      <c r="K53" s="142"/>
      <c r="L53" s="142">
        <v>0.5</v>
      </c>
      <c r="M53" s="142">
        <v>1</v>
      </c>
      <c r="N53" s="927"/>
    </row>
    <row r="54" spans="1:14" s="3" customFormat="1" ht="9.75" customHeight="1" x14ac:dyDescent="0.25">
      <c r="A54" s="1015"/>
      <c r="B54" s="976"/>
      <c r="C54" s="1009"/>
      <c r="D54" s="1009"/>
      <c r="E54" s="1029"/>
      <c r="F54" s="961"/>
      <c r="G54" s="3" t="s">
        <v>178</v>
      </c>
      <c r="H54" s="142" t="s">
        <v>31</v>
      </c>
      <c r="I54" s="172"/>
      <c r="J54" s="172" t="s">
        <v>55</v>
      </c>
      <c r="K54" s="142"/>
      <c r="L54" s="142">
        <v>0.5</v>
      </c>
      <c r="M54" s="142">
        <v>1</v>
      </c>
      <c r="N54" s="939"/>
    </row>
    <row r="55" spans="1:14" s="3" customFormat="1" ht="9.75" customHeight="1" x14ac:dyDescent="0.25">
      <c r="A55" s="1016"/>
      <c r="B55" s="976"/>
      <c r="C55" s="1010"/>
      <c r="D55" s="1010"/>
      <c r="E55" s="1030"/>
      <c r="F55" s="962"/>
      <c r="G55" s="147"/>
      <c r="H55" s="142"/>
      <c r="I55" s="172"/>
      <c r="J55" s="172"/>
      <c r="K55" s="175"/>
      <c r="L55" s="172"/>
      <c r="M55" s="172"/>
      <c r="N55" s="172"/>
    </row>
    <row r="56" spans="1:14" s="3" customFormat="1" ht="42" customHeight="1" x14ac:dyDescent="0.25">
      <c r="A56" s="1002" t="s">
        <v>59</v>
      </c>
      <c r="B56" s="420" t="s">
        <v>60</v>
      </c>
      <c r="C56" s="177">
        <f>0.5*(C6*0.25%)/6</f>
        <v>464.96625</v>
      </c>
      <c r="D56" s="177">
        <f>C56</f>
        <v>464.96625</v>
      </c>
      <c r="E56" s="178">
        <f>SUM(C56:D56)</f>
        <v>929.9325</v>
      </c>
      <c r="F56" s="179">
        <f>(F57+F58+F64)</f>
        <v>930</v>
      </c>
      <c r="G56" s="180"/>
      <c r="H56" s="181"/>
      <c r="I56" s="1017"/>
      <c r="J56" s="1017"/>
      <c r="K56" s="1017"/>
      <c r="L56" s="1017"/>
      <c r="M56" s="1017"/>
      <c r="N56" s="1018"/>
    </row>
    <row r="57" spans="1:14" s="3" customFormat="1" ht="12" customHeight="1" x14ac:dyDescent="0.25">
      <c r="A57" s="1003"/>
      <c r="B57" s="417" t="s">
        <v>61</v>
      </c>
      <c r="C57" s="182"/>
      <c r="D57" s="182"/>
      <c r="E57" s="183"/>
      <c r="F57" s="483">
        <v>330</v>
      </c>
      <c r="G57" s="273" t="s">
        <v>141</v>
      </c>
      <c r="H57" s="274" t="s">
        <v>62</v>
      </c>
      <c r="I57" s="480" t="s">
        <v>47</v>
      </c>
      <c r="J57" s="274" t="s">
        <v>55</v>
      </c>
      <c r="K57" s="274">
        <v>0.25</v>
      </c>
      <c r="L57" s="274">
        <v>0.05</v>
      </c>
      <c r="M57" s="274">
        <v>0.3</v>
      </c>
      <c r="N57" s="144" t="s">
        <v>34</v>
      </c>
    </row>
    <row r="58" spans="1:14" s="3" customFormat="1" ht="9.75" customHeight="1" x14ac:dyDescent="0.25">
      <c r="A58" s="1003"/>
      <c r="B58" s="1014" t="s">
        <v>64</v>
      </c>
      <c r="C58" s="1019"/>
      <c r="D58" s="1019"/>
      <c r="E58" s="1023"/>
      <c r="F58" s="960">
        <v>300</v>
      </c>
      <c r="G58" s="499" t="s">
        <v>327</v>
      </c>
      <c r="H58" s="475" t="s">
        <v>62</v>
      </c>
      <c r="I58" s="174" t="s">
        <v>296</v>
      </c>
      <c r="J58" s="142" t="s">
        <v>65</v>
      </c>
      <c r="K58" s="497">
        <v>0.9</v>
      </c>
      <c r="L58" s="142">
        <v>0.5</v>
      </c>
      <c r="M58" s="171">
        <v>1</v>
      </c>
      <c r="N58" s="931" t="s">
        <v>34</v>
      </c>
    </row>
    <row r="59" spans="1:14" s="3" customFormat="1" ht="9.75" customHeight="1" x14ac:dyDescent="0.25">
      <c r="A59" s="1003"/>
      <c r="B59" s="1015"/>
      <c r="C59" s="1020"/>
      <c r="D59" s="1020"/>
      <c r="E59" s="1024"/>
      <c r="F59" s="961"/>
      <c r="G59" s="499" t="s">
        <v>66</v>
      </c>
      <c r="H59" s="144" t="s">
        <v>62</v>
      </c>
      <c r="I59" s="174" t="s">
        <v>296</v>
      </c>
      <c r="J59" s="142" t="s">
        <v>65</v>
      </c>
      <c r="K59" s="156">
        <v>0.9</v>
      </c>
      <c r="L59" s="142">
        <v>0.5</v>
      </c>
      <c r="M59" s="171">
        <v>1</v>
      </c>
      <c r="N59" s="927"/>
    </row>
    <row r="60" spans="1:14" s="3" customFormat="1" ht="9.75" customHeight="1" x14ac:dyDescent="0.25">
      <c r="A60" s="1003"/>
      <c r="B60" s="1015"/>
      <c r="C60" s="1020"/>
      <c r="D60" s="1020"/>
      <c r="E60" s="1024"/>
      <c r="F60" s="961"/>
      <c r="G60" s="193" t="s">
        <v>67</v>
      </c>
      <c r="H60" s="144" t="s">
        <v>62</v>
      </c>
      <c r="I60" s="174" t="s">
        <v>296</v>
      </c>
      <c r="J60" s="142" t="s">
        <v>65</v>
      </c>
      <c r="K60" s="497">
        <v>0.9</v>
      </c>
      <c r="L60" s="142">
        <v>0.5</v>
      </c>
      <c r="M60" s="171">
        <v>1</v>
      </c>
      <c r="N60" s="927"/>
    </row>
    <row r="61" spans="1:14" s="3" customFormat="1" ht="9.75" customHeight="1" x14ac:dyDescent="0.25">
      <c r="A61" s="1003"/>
      <c r="B61" s="1015"/>
      <c r="C61" s="1020"/>
      <c r="D61" s="1020"/>
      <c r="E61" s="1024"/>
      <c r="F61" s="961"/>
      <c r="G61" s="499" t="s">
        <v>68</v>
      </c>
      <c r="H61" s="144" t="s">
        <v>62</v>
      </c>
      <c r="I61" s="174" t="s">
        <v>296</v>
      </c>
      <c r="J61" s="142" t="s">
        <v>65</v>
      </c>
      <c r="K61" s="496">
        <v>0.9</v>
      </c>
      <c r="L61" s="142">
        <v>0.5</v>
      </c>
      <c r="M61" s="171">
        <v>1</v>
      </c>
      <c r="N61" s="927"/>
    </row>
    <row r="62" spans="1:14" s="3" customFormat="1" ht="9.75" customHeight="1" x14ac:dyDescent="0.25">
      <c r="A62" s="1003"/>
      <c r="B62" s="1015"/>
      <c r="C62" s="1020"/>
      <c r="D62" s="1020"/>
      <c r="E62" s="1024"/>
      <c r="F62" s="961"/>
      <c r="G62" s="499" t="s">
        <v>69</v>
      </c>
      <c r="H62" s="145" t="s">
        <v>62</v>
      </c>
      <c r="I62" s="174" t="s">
        <v>296</v>
      </c>
      <c r="J62" s="142" t="s">
        <v>65</v>
      </c>
      <c r="K62" s="496">
        <v>0.9</v>
      </c>
      <c r="L62" s="142">
        <v>0.5</v>
      </c>
      <c r="M62" s="171">
        <v>1</v>
      </c>
      <c r="N62" s="939"/>
    </row>
    <row r="63" spans="1:14" s="3" customFormat="1" ht="9.75" customHeight="1" x14ac:dyDescent="0.25">
      <c r="A63" s="1003"/>
      <c r="B63" s="1015"/>
      <c r="C63" s="1020"/>
      <c r="D63" s="1020"/>
      <c r="E63" s="1024"/>
      <c r="F63" s="962"/>
      <c r="G63" s="150"/>
      <c r="H63" s="151"/>
      <c r="I63" s="151"/>
      <c r="J63" s="151"/>
      <c r="K63" s="90"/>
      <c r="L63" s="151"/>
      <c r="M63" s="151"/>
      <c r="N63" s="151"/>
    </row>
    <row r="64" spans="1:14" s="3" customFormat="1" ht="9.75" customHeight="1" x14ac:dyDescent="0.25">
      <c r="A64" s="1003"/>
      <c r="B64" s="1015"/>
      <c r="C64" s="1021"/>
      <c r="D64" s="1021"/>
      <c r="E64" s="1024"/>
      <c r="F64" s="960">
        <v>300</v>
      </c>
      <c r="G64" s="569"/>
      <c r="H64" s="229"/>
      <c r="I64" s="229"/>
      <c r="J64" s="229"/>
      <c r="K64" s="229"/>
      <c r="L64" s="229"/>
      <c r="M64" s="231"/>
      <c r="N64" s="669"/>
    </row>
    <row r="65" spans="1:14" s="3" customFormat="1" ht="9.75" customHeight="1" x14ac:dyDescent="0.25">
      <c r="A65" s="1003"/>
      <c r="B65" s="1015"/>
      <c r="C65" s="1021"/>
      <c r="D65" s="1021"/>
      <c r="E65" s="1024"/>
      <c r="F65" s="961"/>
      <c r="G65" s="569" t="s">
        <v>334</v>
      </c>
      <c r="H65" s="544" t="s">
        <v>62</v>
      </c>
      <c r="I65" s="568"/>
      <c r="J65" s="544" t="s">
        <v>65</v>
      </c>
      <c r="K65" s="519"/>
      <c r="L65" s="544">
        <v>0.23</v>
      </c>
      <c r="M65" s="171">
        <v>3</v>
      </c>
      <c r="N65" s="926" t="s">
        <v>83</v>
      </c>
    </row>
    <row r="66" spans="1:14" s="3" customFormat="1" ht="9.75" customHeight="1" x14ac:dyDescent="0.25">
      <c r="A66" s="1003"/>
      <c r="B66" s="1015"/>
      <c r="C66" s="1021"/>
      <c r="D66" s="1021"/>
      <c r="E66" s="1024"/>
      <c r="F66" s="961"/>
      <c r="G66" s="569" t="s">
        <v>328</v>
      </c>
      <c r="H66" s="544" t="s">
        <v>62</v>
      </c>
      <c r="I66" s="568"/>
      <c r="J66" s="544" t="s">
        <v>65</v>
      </c>
      <c r="K66" s="562"/>
      <c r="L66" s="544">
        <v>0.17</v>
      </c>
      <c r="M66" s="171">
        <v>3</v>
      </c>
      <c r="N66" s="926"/>
    </row>
    <row r="67" spans="1:14" s="3" customFormat="1" ht="9.75" customHeight="1" x14ac:dyDescent="0.25">
      <c r="A67" s="1003"/>
      <c r="B67" s="1015"/>
      <c r="C67" s="1021"/>
      <c r="D67" s="1021"/>
      <c r="E67" s="1024"/>
      <c r="F67" s="961"/>
      <c r="G67" s="569" t="s">
        <v>330</v>
      </c>
      <c r="H67" s="544" t="s">
        <v>62</v>
      </c>
      <c r="I67" s="570"/>
      <c r="J67" s="544" t="s">
        <v>65</v>
      </c>
      <c r="K67" s="519"/>
      <c r="L67" s="544">
        <v>0.51</v>
      </c>
      <c r="M67" s="171">
        <v>3</v>
      </c>
      <c r="N67" s="926"/>
    </row>
    <row r="68" spans="1:14" s="3" customFormat="1" ht="9.75" customHeight="1" x14ac:dyDescent="0.25">
      <c r="A68" s="1003"/>
      <c r="B68" s="1015"/>
      <c r="C68" s="1021"/>
      <c r="D68" s="1021"/>
      <c r="E68" s="1024"/>
      <c r="F68" s="961"/>
      <c r="G68" s="569" t="s">
        <v>331</v>
      </c>
      <c r="H68" s="544" t="s">
        <v>62</v>
      </c>
      <c r="I68" s="568"/>
      <c r="J68" s="544" t="s">
        <v>65</v>
      </c>
      <c r="K68" s="519"/>
      <c r="L68" s="544">
        <v>0.34</v>
      </c>
      <c r="M68" s="171">
        <v>3</v>
      </c>
      <c r="N68" s="926"/>
    </row>
    <row r="69" spans="1:14" s="3" customFormat="1" ht="9.75" customHeight="1" x14ac:dyDescent="0.25">
      <c r="A69" s="1003"/>
      <c r="B69" s="1015"/>
      <c r="C69" s="1021"/>
      <c r="D69" s="1021"/>
      <c r="E69" s="1024"/>
      <c r="F69" s="961"/>
      <c r="G69" s="569" t="s">
        <v>329</v>
      </c>
      <c r="H69" s="544" t="s">
        <v>62</v>
      </c>
      <c r="I69" s="568"/>
      <c r="J69" s="544" t="s">
        <v>65</v>
      </c>
      <c r="K69" s="519"/>
      <c r="L69" s="544">
        <v>0.39</v>
      </c>
      <c r="M69" s="171">
        <v>3</v>
      </c>
      <c r="N69" s="926"/>
    </row>
    <row r="70" spans="1:14" s="3" customFormat="1" ht="9.75" customHeight="1" x14ac:dyDescent="0.25">
      <c r="A70" s="1003"/>
      <c r="B70" s="1015"/>
      <c r="C70" s="1021"/>
      <c r="D70" s="1021"/>
      <c r="E70" s="1024"/>
      <c r="F70" s="961"/>
      <c r="G70" s="569" t="s">
        <v>332</v>
      </c>
      <c r="H70" s="544" t="s">
        <v>62</v>
      </c>
      <c r="I70" s="571"/>
      <c r="J70" s="544" t="s">
        <v>65</v>
      </c>
      <c r="K70" s="519"/>
      <c r="L70" s="544">
        <v>0.33</v>
      </c>
      <c r="M70" s="171">
        <v>3</v>
      </c>
      <c r="N70" s="926"/>
    </row>
    <row r="71" spans="1:14" s="3" customFormat="1" ht="9.75" customHeight="1" x14ac:dyDescent="0.25">
      <c r="A71" s="1003"/>
      <c r="B71" s="1015"/>
      <c r="C71" s="1021"/>
      <c r="D71" s="1021"/>
      <c r="E71" s="1024"/>
      <c r="F71" s="961"/>
      <c r="G71" s="569" t="s">
        <v>333</v>
      </c>
      <c r="H71" s="544" t="s">
        <v>62</v>
      </c>
      <c r="I71" s="568"/>
      <c r="J71" s="544" t="s">
        <v>65</v>
      </c>
      <c r="K71" s="528"/>
      <c r="L71" s="544">
        <v>0.23</v>
      </c>
      <c r="M71" s="171">
        <v>3</v>
      </c>
      <c r="N71" s="926"/>
    </row>
    <row r="72" spans="1:14" s="3" customFormat="1" ht="9.75" customHeight="1" x14ac:dyDescent="0.25">
      <c r="A72" s="1003"/>
      <c r="B72" s="1015"/>
      <c r="C72" s="1021"/>
      <c r="D72" s="1021"/>
      <c r="E72" s="1024"/>
      <c r="F72" s="961"/>
      <c r="G72" s="520"/>
      <c r="H72" s="229"/>
      <c r="I72" s="519"/>
      <c r="J72" s="229"/>
      <c r="K72" s="519"/>
      <c r="L72" s="229"/>
      <c r="M72" s="231"/>
      <c r="N72" s="670"/>
    </row>
    <row r="73" spans="1:14" s="3" customFormat="1" ht="9.75" customHeight="1" x14ac:dyDescent="0.25">
      <c r="A73" s="1003"/>
      <c r="B73" s="1015"/>
      <c r="C73" s="1021"/>
      <c r="D73" s="1021"/>
      <c r="E73" s="1024"/>
      <c r="F73" s="961"/>
      <c r="G73" s="517"/>
      <c r="H73" s="229"/>
      <c r="I73" s="518"/>
      <c r="J73" s="229"/>
      <c r="K73" s="519"/>
      <c r="L73" s="229"/>
      <c r="M73" s="231"/>
      <c r="N73" s="668"/>
    </row>
    <row r="74" spans="1:14" s="3" customFormat="1" ht="1.5" customHeight="1" x14ac:dyDescent="0.25">
      <c r="A74" s="1003"/>
      <c r="B74" s="1016"/>
      <c r="C74" s="1022"/>
      <c r="D74" s="1022"/>
      <c r="E74" s="1024"/>
      <c r="F74" s="961"/>
      <c r="G74" s="150"/>
      <c r="H74" s="21"/>
      <c r="I74" s="151"/>
      <c r="K74" s="151"/>
      <c r="M74" s="33"/>
      <c r="N74" s="21"/>
    </row>
    <row r="75" spans="1:14" s="3" customFormat="1" ht="30" customHeight="1" x14ac:dyDescent="0.25">
      <c r="A75" s="987" t="s">
        <v>15</v>
      </c>
      <c r="B75" s="1066"/>
      <c r="C75" s="1069" t="s">
        <v>9</v>
      </c>
      <c r="D75" s="1070"/>
      <c r="E75" s="993"/>
      <c r="F75" s="995"/>
      <c r="G75" s="954" t="s">
        <v>16</v>
      </c>
      <c r="H75" s="954" t="s">
        <v>17</v>
      </c>
      <c r="I75" s="954" t="s">
        <v>18</v>
      </c>
      <c r="J75" s="954" t="s">
        <v>19</v>
      </c>
      <c r="K75" s="954" t="s">
        <v>20</v>
      </c>
      <c r="L75" s="954" t="s">
        <v>21</v>
      </c>
      <c r="M75" s="1097" t="s">
        <v>489</v>
      </c>
      <c r="N75" s="946" t="s">
        <v>23</v>
      </c>
    </row>
    <row r="76" spans="1:14" s="3" customFormat="1" ht="30" customHeight="1" x14ac:dyDescent="0.25">
      <c r="A76" s="1067"/>
      <c r="B76" s="1068"/>
      <c r="C76" s="16" t="s">
        <v>27</v>
      </c>
      <c r="D76" s="85" t="s">
        <v>14</v>
      </c>
      <c r="E76" s="1107"/>
      <c r="F76" s="1108"/>
      <c r="G76" s="955"/>
      <c r="H76" s="955"/>
      <c r="I76" s="955"/>
      <c r="J76" s="955"/>
      <c r="K76" s="955"/>
      <c r="L76" s="955"/>
      <c r="M76" s="1098"/>
      <c r="N76" s="947"/>
    </row>
    <row r="77" spans="1:14" s="3" customFormat="1" ht="11.25" customHeight="1" x14ac:dyDescent="0.25">
      <c r="A77" s="1113" t="s">
        <v>71</v>
      </c>
      <c r="B77" s="1005" t="s">
        <v>72</v>
      </c>
      <c r="C77" s="1116">
        <f>(C6*0.15%)*0.4</f>
        <v>1339.1028000000001</v>
      </c>
      <c r="D77" s="1049">
        <f>(E77+E97+E108+E119)</f>
        <v>1550</v>
      </c>
      <c r="E77" s="1105">
        <v>700</v>
      </c>
      <c r="F77" s="1106"/>
      <c r="G77" s="427"/>
      <c r="H77" s="428"/>
      <c r="I77" s="428"/>
      <c r="J77" s="428"/>
      <c r="K77" s="427"/>
      <c r="L77" s="428"/>
      <c r="M77" s="429"/>
      <c r="N77" s="951" t="s">
        <v>219</v>
      </c>
    </row>
    <row r="78" spans="1:14" s="3" customFormat="1" ht="9.75" customHeight="1" x14ac:dyDescent="0.25">
      <c r="A78" s="1114"/>
      <c r="B78" s="1006"/>
      <c r="C78" s="1117"/>
      <c r="D78" s="1050"/>
      <c r="E78" s="1073"/>
      <c r="F78" s="1074"/>
      <c r="G78" s="388"/>
      <c r="H78" s="387"/>
      <c r="I78" s="390"/>
      <c r="J78" s="387"/>
      <c r="K78" s="422"/>
      <c r="L78" s="426"/>
      <c r="M78" s="425"/>
      <c r="N78" s="952"/>
    </row>
    <row r="79" spans="1:14" s="3" customFormat="1" ht="9.75" customHeight="1" x14ac:dyDescent="0.25">
      <c r="A79" s="1114"/>
      <c r="B79" s="1006"/>
      <c r="C79" s="1117"/>
      <c r="D79" s="1050"/>
      <c r="E79" s="1073"/>
      <c r="F79" s="1074"/>
      <c r="G79" s="148" t="s">
        <v>270</v>
      </c>
      <c r="H79" s="156" t="s">
        <v>73</v>
      </c>
      <c r="I79" s="156"/>
      <c r="J79" s="156" t="s">
        <v>55</v>
      </c>
      <c r="K79" s="196"/>
      <c r="L79" s="708">
        <v>10</v>
      </c>
      <c r="M79" s="230" t="s">
        <v>401</v>
      </c>
      <c r="N79" s="952"/>
    </row>
    <row r="80" spans="1:14" s="3" customFormat="1" ht="9.75" customHeight="1" x14ac:dyDescent="0.25">
      <c r="A80" s="1114"/>
      <c r="B80" s="1006"/>
      <c r="C80" s="1117"/>
      <c r="D80" s="1050"/>
      <c r="E80" s="1073"/>
      <c r="F80" s="1074"/>
      <c r="G80" s="86" t="s">
        <v>179</v>
      </c>
      <c r="H80" s="156" t="s">
        <v>73</v>
      </c>
      <c r="I80" s="156"/>
      <c r="J80" s="156" t="s">
        <v>55</v>
      </c>
      <c r="K80" s="196"/>
      <c r="L80" s="708">
        <v>2</v>
      </c>
      <c r="M80" s="230" t="s">
        <v>401</v>
      </c>
      <c r="N80" s="952"/>
    </row>
    <row r="81" spans="1:18" s="3" customFormat="1" ht="9.75" customHeight="1" x14ac:dyDescent="0.25">
      <c r="A81" s="1114"/>
      <c r="B81" s="1006"/>
      <c r="C81" s="1117"/>
      <c r="D81" s="1050"/>
      <c r="E81" s="1073"/>
      <c r="F81" s="1074"/>
      <c r="G81" s="79" t="s">
        <v>180</v>
      </c>
      <c r="H81" s="156" t="s">
        <v>73</v>
      </c>
      <c r="I81" s="156"/>
      <c r="J81" s="156" t="s">
        <v>55</v>
      </c>
      <c r="K81" s="196"/>
      <c r="L81" s="708">
        <v>10</v>
      </c>
      <c r="M81" s="230" t="s">
        <v>402</v>
      </c>
      <c r="N81" s="952"/>
    </row>
    <row r="82" spans="1:18" s="3" customFormat="1" ht="9.75" customHeight="1" x14ac:dyDescent="0.25">
      <c r="A82" s="1114"/>
      <c r="B82" s="1006"/>
      <c r="C82" s="1117"/>
      <c r="D82" s="1050"/>
      <c r="E82" s="1073"/>
      <c r="F82" s="1074"/>
      <c r="G82" s="83" t="s">
        <v>335</v>
      </c>
      <c r="H82" s="156" t="s">
        <v>73</v>
      </c>
      <c r="I82" s="156"/>
      <c r="J82" s="156" t="s">
        <v>55</v>
      </c>
      <c r="K82" s="196"/>
      <c r="L82" s="708">
        <v>20</v>
      </c>
      <c r="M82" s="230" t="s">
        <v>402</v>
      </c>
      <c r="N82" s="952"/>
    </row>
    <row r="83" spans="1:18" s="3" customFormat="1" ht="9.75" customHeight="1" x14ac:dyDescent="0.25">
      <c r="A83" s="1114"/>
      <c r="B83" s="1006"/>
      <c r="C83" s="1117"/>
      <c r="D83" s="1050"/>
      <c r="E83" s="1073"/>
      <c r="F83" s="1074"/>
      <c r="G83" s="79"/>
      <c r="H83" s="423"/>
      <c r="I83" s="156"/>
      <c r="J83" s="156"/>
      <c r="K83" s="522"/>
      <c r="L83" s="172"/>
      <c r="M83" s="524"/>
      <c r="N83" s="952"/>
    </row>
    <row r="84" spans="1:18" s="3" customFormat="1" ht="9.75" customHeight="1" x14ac:dyDescent="0.25">
      <c r="A84" s="1114"/>
      <c r="B84" s="1006"/>
      <c r="C84" s="1117"/>
      <c r="D84" s="1050"/>
      <c r="E84" s="1073"/>
      <c r="F84" s="1074"/>
      <c r="G84" s="147" t="s">
        <v>337</v>
      </c>
      <c r="H84" s="156" t="s">
        <v>73</v>
      </c>
      <c r="I84" s="156"/>
      <c r="J84" s="156" t="s">
        <v>55</v>
      </c>
      <c r="K84" s="196"/>
      <c r="L84" s="172">
        <v>400</v>
      </c>
      <c r="M84" s="156" t="s">
        <v>403</v>
      </c>
      <c r="N84" s="952"/>
    </row>
    <row r="85" spans="1:18" s="3" customFormat="1" ht="9.75" customHeight="1" x14ac:dyDescent="0.25">
      <c r="A85" s="1114"/>
      <c r="B85" s="1006"/>
      <c r="C85" s="1117"/>
      <c r="D85" s="1050"/>
      <c r="E85" s="1073"/>
      <c r="F85" s="1074"/>
      <c r="G85" s="147" t="s">
        <v>167</v>
      </c>
      <c r="H85" s="156" t="s">
        <v>73</v>
      </c>
      <c r="I85" s="156"/>
      <c r="J85" s="156" t="s">
        <v>55</v>
      </c>
      <c r="K85" s="198"/>
      <c r="L85" s="172">
        <v>40</v>
      </c>
      <c r="M85" s="230" t="s">
        <v>404</v>
      </c>
      <c r="N85" s="952"/>
    </row>
    <row r="86" spans="1:18" s="3" customFormat="1" ht="9.75" customHeight="1" x14ac:dyDescent="0.25">
      <c r="A86" s="1114"/>
      <c r="B86" s="1006"/>
      <c r="C86" s="1117"/>
      <c r="D86" s="1050"/>
      <c r="E86" s="1073"/>
      <c r="F86" s="1074"/>
      <c r="G86" s="147" t="s">
        <v>336</v>
      </c>
      <c r="H86" s="660" t="s">
        <v>73</v>
      </c>
      <c r="I86" s="156"/>
      <c r="J86" s="156" t="s">
        <v>55</v>
      </c>
      <c r="K86" s="156"/>
      <c r="L86" s="172">
        <v>50</v>
      </c>
      <c r="M86" s="230" t="s">
        <v>405</v>
      </c>
      <c r="N86" s="952"/>
    </row>
    <row r="87" spans="1:18" s="3" customFormat="1" ht="9.75" customHeight="1" x14ac:dyDescent="0.25">
      <c r="A87" s="1114"/>
      <c r="B87" s="1006"/>
      <c r="C87" s="1117"/>
      <c r="D87" s="1050"/>
      <c r="E87" s="1073"/>
      <c r="F87" s="1074"/>
      <c r="G87" s="83" t="s">
        <v>373</v>
      </c>
      <c r="H87" s="660" t="s">
        <v>73</v>
      </c>
      <c r="I87" s="156"/>
      <c r="J87" s="156" t="s">
        <v>315</v>
      </c>
      <c r="K87" s="424"/>
      <c r="L87" s="708"/>
      <c r="M87" s="230" t="s">
        <v>406</v>
      </c>
      <c r="N87" s="952"/>
    </row>
    <row r="88" spans="1:18" s="3" customFormat="1" ht="9.75" customHeight="1" x14ac:dyDescent="0.25">
      <c r="A88" s="1114"/>
      <c r="B88" s="1006"/>
      <c r="C88" s="1117"/>
      <c r="D88" s="1050"/>
      <c r="E88" s="1073"/>
      <c r="F88" s="1074"/>
      <c r="G88" s="595"/>
      <c r="H88" s="523"/>
      <c r="I88" s="196"/>
      <c r="J88" s="196"/>
      <c r="K88" s="522"/>
      <c r="L88" s="708"/>
      <c r="M88" s="563"/>
      <c r="N88" s="952"/>
    </row>
    <row r="89" spans="1:18" s="3" customFormat="1" ht="9.75" customHeight="1" x14ac:dyDescent="0.25">
      <c r="A89" s="1114"/>
      <c r="B89" s="1006"/>
      <c r="C89" s="1117"/>
      <c r="D89" s="1050"/>
      <c r="E89" s="1073"/>
      <c r="F89" s="1074"/>
      <c r="G89" s="147" t="s">
        <v>261</v>
      </c>
      <c r="H89" s="156" t="s">
        <v>73</v>
      </c>
      <c r="I89" s="156"/>
      <c r="J89" s="156" t="s">
        <v>55</v>
      </c>
      <c r="K89" s="196"/>
      <c r="L89" s="708">
        <v>5</v>
      </c>
      <c r="M89" s="636" t="s">
        <v>407</v>
      </c>
      <c r="N89" s="952"/>
    </row>
    <row r="90" spans="1:18" s="3" customFormat="1" ht="9.75" customHeight="1" x14ac:dyDescent="0.25">
      <c r="A90" s="1114"/>
      <c r="B90" s="1006"/>
      <c r="C90" s="1117"/>
      <c r="D90" s="1050"/>
      <c r="E90" s="1073"/>
      <c r="F90" s="1074"/>
      <c r="G90" s="147" t="s">
        <v>263</v>
      </c>
      <c r="H90" s="156" t="s">
        <v>73</v>
      </c>
      <c r="I90" s="156"/>
      <c r="J90" s="156" t="s">
        <v>55</v>
      </c>
      <c r="K90" s="196"/>
      <c r="L90" s="708">
        <v>8</v>
      </c>
      <c r="M90" s="637" t="s">
        <v>407</v>
      </c>
      <c r="N90" s="952"/>
    </row>
    <row r="91" spans="1:18" s="3" customFormat="1" ht="9.75" customHeight="1" x14ac:dyDescent="0.25">
      <c r="A91" s="1114"/>
      <c r="B91" s="1006"/>
      <c r="C91" s="1117"/>
      <c r="D91" s="1050"/>
      <c r="E91" s="1073"/>
      <c r="F91" s="1074"/>
      <c r="G91" s="148" t="s">
        <v>172</v>
      </c>
      <c r="H91" s="156" t="s">
        <v>73</v>
      </c>
      <c r="I91" s="156"/>
      <c r="J91" s="156" t="s">
        <v>55</v>
      </c>
      <c r="K91" s="196"/>
      <c r="L91" s="708">
        <v>5</v>
      </c>
      <c r="M91" s="636" t="s">
        <v>416</v>
      </c>
      <c r="N91" s="952"/>
    </row>
    <row r="92" spans="1:18" s="3" customFormat="1" ht="9.75" customHeight="1" x14ac:dyDescent="0.25">
      <c r="A92" s="1114"/>
      <c r="B92" s="1006"/>
      <c r="C92" s="1117"/>
      <c r="D92" s="1050"/>
      <c r="E92" s="1073"/>
      <c r="F92" s="1074"/>
      <c r="G92" s="165" t="s">
        <v>211</v>
      </c>
      <c r="H92" s="156" t="s">
        <v>73</v>
      </c>
      <c r="I92" s="156"/>
      <c r="J92" s="156" t="s">
        <v>55</v>
      </c>
      <c r="K92" s="196"/>
      <c r="L92" s="708">
        <v>10</v>
      </c>
      <c r="M92" s="220" t="s">
        <v>405</v>
      </c>
      <c r="N92" s="952"/>
      <c r="Q92" s="5"/>
      <c r="R92" s="5"/>
    </row>
    <row r="93" spans="1:18" s="3" customFormat="1" ht="9.75" customHeight="1" x14ac:dyDescent="0.25">
      <c r="A93" s="1114"/>
      <c r="B93" s="1006"/>
      <c r="C93" s="1117"/>
      <c r="D93" s="1050"/>
      <c r="E93" s="1073"/>
      <c r="F93" s="1074"/>
      <c r="G93" s="165" t="s">
        <v>316</v>
      </c>
      <c r="H93" s="156" t="s">
        <v>73</v>
      </c>
      <c r="I93" s="156"/>
      <c r="J93" s="156" t="s">
        <v>315</v>
      </c>
      <c r="K93" s="196"/>
      <c r="L93" s="708"/>
      <c r="M93" s="230" t="s">
        <v>410</v>
      </c>
      <c r="N93" s="952"/>
      <c r="Q93" s="5"/>
      <c r="R93" s="5"/>
    </row>
    <row r="94" spans="1:18" s="3" customFormat="1" ht="9.75" customHeight="1" x14ac:dyDescent="0.25">
      <c r="A94" s="1114"/>
      <c r="B94" s="1006"/>
      <c r="C94" s="1117"/>
      <c r="D94" s="1050"/>
      <c r="E94" s="1073"/>
      <c r="F94" s="1074"/>
      <c r="G94" s="79" t="s">
        <v>265</v>
      </c>
      <c r="H94" s="156" t="s">
        <v>73</v>
      </c>
      <c r="I94" s="156"/>
      <c r="J94" s="156" t="s">
        <v>55</v>
      </c>
      <c r="K94" s="196"/>
      <c r="L94" s="708">
        <v>5</v>
      </c>
      <c r="M94" s="636" t="s">
        <v>407</v>
      </c>
      <c r="N94" s="952"/>
      <c r="Q94" s="5"/>
      <c r="R94" s="5"/>
    </row>
    <row r="95" spans="1:18" s="3" customFormat="1" ht="9.75" customHeight="1" x14ac:dyDescent="0.25">
      <c r="A95" s="1114"/>
      <c r="B95" s="1006"/>
      <c r="C95" s="1117"/>
      <c r="D95" s="1050"/>
      <c r="E95" s="1073"/>
      <c r="F95" s="1074"/>
      <c r="G95" s="79" t="s">
        <v>264</v>
      </c>
      <c r="H95" s="156" t="s">
        <v>73</v>
      </c>
      <c r="I95" s="156"/>
      <c r="J95" s="156" t="s">
        <v>55</v>
      </c>
      <c r="K95" s="196"/>
      <c r="L95" s="708">
        <v>5</v>
      </c>
      <c r="M95" s="636" t="s">
        <v>407</v>
      </c>
      <c r="N95" s="952"/>
      <c r="Q95" s="5"/>
      <c r="R95" s="5"/>
    </row>
    <row r="96" spans="1:18" s="3" customFormat="1" ht="9.75" customHeight="1" x14ac:dyDescent="0.25">
      <c r="A96" s="1114"/>
      <c r="B96" s="1006"/>
      <c r="C96" s="1117"/>
      <c r="D96" s="1050"/>
      <c r="E96" s="1075"/>
      <c r="F96" s="1076"/>
      <c r="G96" s="79"/>
      <c r="H96" s="424"/>
      <c r="I96" s="156"/>
      <c r="J96" s="156"/>
      <c r="K96" s="708"/>
      <c r="L96" s="424"/>
      <c r="M96" s="547"/>
      <c r="N96" s="952"/>
      <c r="Q96" s="5"/>
      <c r="R96" s="5"/>
    </row>
    <row r="97" spans="1:18" s="3" customFormat="1" ht="9.75" customHeight="1" x14ac:dyDescent="0.25">
      <c r="A97" s="1114"/>
      <c r="B97" s="1006"/>
      <c r="C97" s="1117"/>
      <c r="D97" s="1050"/>
      <c r="E97" s="1073">
        <v>600</v>
      </c>
      <c r="F97" s="1074"/>
      <c r="G97" s="146" t="s">
        <v>339</v>
      </c>
      <c r="H97" s="504" t="s">
        <v>62</v>
      </c>
      <c r="I97" s="174" t="s">
        <v>296</v>
      </c>
      <c r="J97" s="504" t="s">
        <v>55</v>
      </c>
      <c r="K97" s="708">
        <v>50</v>
      </c>
      <c r="L97" s="504">
        <v>10</v>
      </c>
      <c r="M97" s="230">
        <v>100</v>
      </c>
      <c r="N97" s="952"/>
      <c r="Q97" s="5"/>
      <c r="R97" s="5"/>
    </row>
    <row r="98" spans="1:18" s="3" customFormat="1" ht="9.75" customHeight="1" x14ac:dyDescent="0.25">
      <c r="A98" s="1114"/>
      <c r="B98" s="1006"/>
      <c r="C98" s="1117"/>
      <c r="D98" s="1050"/>
      <c r="E98" s="1073"/>
      <c r="F98" s="1074"/>
      <c r="G98" s="147" t="s">
        <v>338</v>
      </c>
      <c r="H98" s="156" t="s">
        <v>62</v>
      </c>
      <c r="I98" s="174" t="s">
        <v>296</v>
      </c>
      <c r="J98" s="156" t="s">
        <v>55</v>
      </c>
      <c r="K98" s="708">
        <v>50</v>
      </c>
      <c r="L98" s="156">
        <v>10</v>
      </c>
      <c r="M98" s="230">
        <v>100</v>
      </c>
      <c r="N98" s="952"/>
      <c r="Q98" s="5"/>
      <c r="R98" s="5"/>
    </row>
    <row r="99" spans="1:18" s="3" customFormat="1" ht="9.75" customHeight="1" x14ac:dyDescent="0.25">
      <c r="A99" s="1114"/>
      <c r="B99" s="1006"/>
      <c r="C99" s="1117"/>
      <c r="D99" s="1050"/>
      <c r="E99" s="1073"/>
      <c r="F99" s="1074"/>
      <c r="G99" s="77" t="s">
        <v>257</v>
      </c>
      <c r="H99" s="156" t="s">
        <v>62</v>
      </c>
      <c r="I99" s="174" t="s">
        <v>296</v>
      </c>
      <c r="J99" s="156" t="s">
        <v>55</v>
      </c>
      <c r="K99" s="708">
        <v>50</v>
      </c>
      <c r="L99" s="156">
        <v>10</v>
      </c>
      <c r="M99" s="230">
        <v>100</v>
      </c>
      <c r="N99" s="952"/>
    </row>
    <row r="100" spans="1:18" s="3" customFormat="1" ht="9.75" customHeight="1" x14ac:dyDescent="0.25">
      <c r="A100" s="1114"/>
      <c r="B100" s="1006"/>
      <c r="C100" s="1117"/>
      <c r="D100" s="1050"/>
      <c r="E100" s="1073"/>
      <c r="F100" s="1074"/>
      <c r="G100" s="147" t="s">
        <v>340</v>
      </c>
      <c r="H100" s="156" t="s">
        <v>62</v>
      </c>
      <c r="I100" s="174" t="s">
        <v>296</v>
      </c>
      <c r="J100" s="156" t="s">
        <v>55</v>
      </c>
      <c r="K100" s="708">
        <v>50</v>
      </c>
      <c r="L100" s="156">
        <v>20</v>
      </c>
      <c r="M100" s="230">
        <v>100</v>
      </c>
      <c r="N100" s="952"/>
    </row>
    <row r="101" spans="1:18" s="3" customFormat="1" ht="9.75" customHeight="1" x14ac:dyDescent="0.25">
      <c r="A101" s="1114"/>
      <c r="B101" s="1006"/>
      <c r="C101" s="1117"/>
      <c r="D101" s="1050"/>
      <c r="E101" s="1073"/>
      <c r="F101" s="1074"/>
      <c r="G101" s="192"/>
      <c r="H101" s="490"/>
      <c r="I101" s="488"/>
      <c r="J101" s="488"/>
      <c r="K101" s="488"/>
      <c r="L101" s="488"/>
      <c r="M101" s="488"/>
      <c r="N101" s="952"/>
    </row>
    <row r="102" spans="1:18" s="3" customFormat="1" ht="9.75" customHeight="1" x14ac:dyDescent="0.25">
      <c r="A102" s="1114"/>
      <c r="B102" s="1006"/>
      <c r="C102" s="1117"/>
      <c r="D102" s="1050"/>
      <c r="E102" s="1073"/>
      <c r="F102" s="1074"/>
      <c r="G102" s="193" t="s">
        <v>341</v>
      </c>
      <c r="H102" s="88" t="s">
        <v>62</v>
      </c>
      <c r="I102" s="174" t="s">
        <v>296</v>
      </c>
      <c r="J102" s="156" t="s">
        <v>55</v>
      </c>
      <c r="K102" s="708">
        <v>50</v>
      </c>
      <c r="L102" s="88">
        <v>10</v>
      </c>
      <c r="M102" s="149">
        <v>100</v>
      </c>
      <c r="N102" s="952"/>
    </row>
    <row r="103" spans="1:18" s="3" customFormat="1" ht="9.75" customHeight="1" x14ac:dyDescent="0.25">
      <c r="A103" s="1114"/>
      <c r="B103" s="1006"/>
      <c r="C103" s="1117"/>
      <c r="D103" s="1050"/>
      <c r="E103" s="1073"/>
      <c r="F103" s="1074"/>
      <c r="G103" s="353" t="s">
        <v>342</v>
      </c>
      <c r="H103" s="156" t="s">
        <v>62</v>
      </c>
      <c r="I103" s="174" t="s">
        <v>296</v>
      </c>
      <c r="J103" s="156" t="s">
        <v>55</v>
      </c>
      <c r="K103" s="708">
        <v>5</v>
      </c>
      <c r="L103" s="88">
        <v>5</v>
      </c>
      <c r="M103" s="144">
        <v>10</v>
      </c>
      <c r="N103" s="952"/>
    </row>
    <row r="104" spans="1:18" s="3" customFormat="1" ht="9.75" customHeight="1" x14ac:dyDescent="0.25">
      <c r="A104" s="1114"/>
      <c r="B104" s="1006"/>
      <c r="C104" s="1117"/>
      <c r="D104" s="1050"/>
      <c r="E104" s="1073"/>
      <c r="F104" s="1074"/>
      <c r="G104" s="195" t="s">
        <v>343</v>
      </c>
      <c r="H104" s="156" t="s">
        <v>62</v>
      </c>
      <c r="I104" s="174" t="s">
        <v>296</v>
      </c>
      <c r="J104" s="156" t="s">
        <v>55</v>
      </c>
      <c r="K104" s="708">
        <v>100</v>
      </c>
      <c r="L104" s="88">
        <v>10</v>
      </c>
      <c r="M104" s="155">
        <v>200</v>
      </c>
      <c r="N104" s="952"/>
    </row>
    <row r="105" spans="1:18" s="3" customFormat="1" ht="9.75" customHeight="1" x14ac:dyDescent="0.25">
      <c r="A105" s="1114"/>
      <c r="B105" s="1006"/>
      <c r="C105" s="1117"/>
      <c r="D105" s="1050"/>
      <c r="E105" s="1073"/>
      <c r="F105" s="1074"/>
      <c r="G105" s="195" t="s">
        <v>267</v>
      </c>
      <c r="H105" s="156" t="s">
        <v>62</v>
      </c>
      <c r="I105" s="174" t="s">
        <v>296</v>
      </c>
      <c r="J105" s="156" t="s">
        <v>55</v>
      </c>
      <c r="K105" s="708">
        <v>75</v>
      </c>
      <c r="L105" s="88">
        <v>10</v>
      </c>
      <c r="M105" s="157">
        <v>150</v>
      </c>
      <c r="N105" s="952"/>
    </row>
    <row r="106" spans="1:18" s="3" customFormat="1" ht="9.75" customHeight="1" x14ac:dyDescent="0.25">
      <c r="A106" s="1114"/>
      <c r="B106" s="1006"/>
      <c r="C106" s="1117"/>
      <c r="D106" s="1050"/>
      <c r="E106" s="1073"/>
      <c r="F106" s="1074"/>
      <c r="G106" s="195"/>
      <c r="H106" s="156"/>
      <c r="I106" s="156"/>
      <c r="J106" s="156"/>
      <c r="K106" s="91"/>
      <c r="L106" s="91"/>
      <c r="M106" s="157"/>
      <c r="N106" s="953"/>
    </row>
    <row r="107" spans="1:18" s="3" customFormat="1" ht="9.75" customHeight="1" x14ac:dyDescent="0.25">
      <c r="A107" s="1114"/>
      <c r="B107" s="1006"/>
      <c r="C107" s="1117"/>
      <c r="D107" s="1050"/>
      <c r="E107" s="1073"/>
      <c r="F107" s="1074"/>
      <c r="G107" s="193"/>
      <c r="H107" s="156"/>
      <c r="I107" s="549"/>
      <c r="J107" s="89"/>
      <c r="K107" s="89"/>
      <c r="L107" s="89"/>
      <c r="M107" s="638"/>
      <c r="N107" s="24"/>
    </row>
    <row r="108" spans="1:18" s="3" customFormat="1" ht="9.75" customHeight="1" x14ac:dyDescent="0.25">
      <c r="A108" s="1114"/>
      <c r="B108" s="1006"/>
      <c r="C108" s="1117"/>
      <c r="D108" s="1050"/>
      <c r="E108" s="1071">
        <v>220</v>
      </c>
      <c r="F108" s="1072"/>
      <c r="G108" s="548"/>
      <c r="H108" s="514"/>
      <c r="I108" s="526"/>
      <c r="J108" s="514"/>
      <c r="K108" s="546"/>
      <c r="L108" s="516"/>
      <c r="M108" s="519"/>
      <c r="N108" s="511"/>
    </row>
    <row r="109" spans="1:18" s="3" customFormat="1" ht="9.75" customHeight="1" x14ac:dyDescent="0.25">
      <c r="A109" s="1114"/>
      <c r="B109" s="1006"/>
      <c r="C109" s="1117"/>
      <c r="D109" s="1050"/>
      <c r="E109" s="1073"/>
      <c r="F109" s="1074"/>
      <c r="G109" s="333" t="s">
        <v>344</v>
      </c>
      <c r="H109" s="437" t="s">
        <v>74</v>
      </c>
      <c r="I109" s="174" t="s">
        <v>296</v>
      </c>
      <c r="J109" s="156" t="s">
        <v>55</v>
      </c>
      <c r="K109" s="156">
        <v>40</v>
      </c>
      <c r="L109" s="156">
        <v>10</v>
      </c>
      <c r="M109" s="156">
        <v>100</v>
      </c>
      <c r="N109" s="942" t="s">
        <v>34</v>
      </c>
      <c r="P109" s="5"/>
    </row>
    <row r="110" spans="1:18" s="3" customFormat="1" ht="9.75" customHeight="1" x14ac:dyDescent="0.25">
      <c r="A110" s="1114"/>
      <c r="B110" s="1006"/>
      <c r="C110" s="1117"/>
      <c r="D110" s="1050"/>
      <c r="E110" s="1073"/>
      <c r="F110" s="1074"/>
      <c r="G110" s="448" t="s">
        <v>345</v>
      </c>
      <c r="H110" s="437" t="s">
        <v>74</v>
      </c>
      <c r="I110" s="174" t="s">
        <v>296</v>
      </c>
      <c r="J110" s="156" t="s">
        <v>55</v>
      </c>
      <c r="K110" s="156">
        <v>40</v>
      </c>
      <c r="L110" s="156">
        <v>10</v>
      </c>
      <c r="M110" s="156">
        <v>100</v>
      </c>
      <c r="N110" s="943"/>
      <c r="P110" s="447"/>
    </row>
    <row r="111" spans="1:18" s="3" customFormat="1" ht="9.75" customHeight="1" x14ac:dyDescent="0.25">
      <c r="A111" s="1114"/>
      <c r="B111" s="1006"/>
      <c r="C111" s="1117"/>
      <c r="D111" s="1050"/>
      <c r="E111" s="1073"/>
      <c r="F111" s="1074"/>
      <c r="G111" s="335" t="s">
        <v>346</v>
      </c>
      <c r="H111" s="437" t="s">
        <v>74</v>
      </c>
      <c r="I111" s="174" t="s">
        <v>296</v>
      </c>
      <c r="J111" s="156" t="s">
        <v>55</v>
      </c>
      <c r="K111" s="156">
        <v>40</v>
      </c>
      <c r="L111" s="156">
        <v>10</v>
      </c>
      <c r="M111" s="156">
        <v>100</v>
      </c>
      <c r="N111" s="943"/>
      <c r="P111" s="447"/>
    </row>
    <row r="112" spans="1:18" s="3" customFormat="1" ht="9.75" customHeight="1" x14ac:dyDescent="0.25">
      <c r="A112" s="1114"/>
      <c r="B112" s="1006"/>
      <c r="C112" s="1117"/>
      <c r="D112" s="1050"/>
      <c r="E112" s="1073"/>
      <c r="F112" s="1074"/>
      <c r="G112" s="333" t="s">
        <v>347</v>
      </c>
      <c r="H112" s="437" t="s">
        <v>74</v>
      </c>
      <c r="I112" s="174" t="s">
        <v>296</v>
      </c>
      <c r="J112" s="156" t="s">
        <v>55</v>
      </c>
      <c r="K112" s="156">
        <v>40</v>
      </c>
      <c r="L112" s="156">
        <v>10</v>
      </c>
      <c r="M112" s="156">
        <v>100</v>
      </c>
      <c r="N112" s="943"/>
      <c r="P112" s="447"/>
    </row>
    <row r="113" spans="1:16" s="3" customFormat="1" ht="9.75" customHeight="1" x14ac:dyDescent="0.25">
      <c r="A113" s="1114"/>
      <c r="B113" s="1006"/>
      <c r="C113" s="1117"/>
      <c r="D113" s="1050"/>
      <c r="E113" s="1073"/>
      <c r="F113" s="1074"/>
      <c r="G113" s="449" t="s">
        <v>348</v>
      </c>
      <c r="H113" s="156" t="s">
        <v>74</v>
      </c>
      <c r="I113" s="174" t="s">
        <v>296</v>
      </c>
      <c r="J113" s="156" t="s">
        <v>55</v>
      </c>
      <c r="K113" s="156">
        <v>40</v>
      </c>
      <c r="L113" s="156">
        <v>10</v>
      </c>
      <c r="M113" s="156">
        <v>100</v>
      </c>
      <c r="N113" s="943"/>
      <c r="P113" s="447"/>
    </row>
    <row r="114" spans="1:16" s="3" customFormat="1" ht="9.75" customHeight="1" x14ac:dyDescent="0.25">
      <c r="A114" s="1114"/>
      <c r="B114" s="1006"/>
      <c r="C114" s="1117"/>
      <c r="D114" s="1050"/>
      <c r="E114" s="1073"/>
      <c r="F114" s="1074"/>
      <c r="G114" s="333" t="s">
        <v>349</v>
      </c>
      <c r="H114" s="194" t="s">
        <v>74</v>
      </c>
      <c r="I114" s="174" t="s">
        <v>296</v>
      </c>
      <c r="J114" s="156" t="s">
        <v>55</v>
      </c>
      <c r="K114" s="156">
        <v>40</v>
      </c>
      <c r="L114" s="156">
        <v>10</v>
      </c>
      <c r="M114" s="156">
        <v>100</v>
      </c>
      <c r="N114" s="943"/>
      <c r="P114" s="5"/>
    </row>
    <row r="115" spans="1:16" s="3" customFormat="1" ht="9.75" customHeight="1" x14ac:dyDescent="0.25">
      <c r="A115" s="1114"/>
      <c r="B115" s="1006"/>
      <c r="C115" s="1117"/>
      <c r="D115" s="1050"/>
      <c r="E115" s="1073"/>
      <c r="F115" s="1074"/>
      <c r="G115" s="450" t="s">
        <v>350</v>
      </c>
      <c r="H115" s="436" t="s">
        <v>74</v>
      </c>
      <c r="I115" s="174" t="s">
        <v>296</v>
      </c>
      <c r="J115" s="156" t="s">
        <v>55</v>
      </c>
      <c r="K115" s="156">
        <v>40</v>
      </c>
      <c r="L115" s="156">
        <v>10</v>
      </c>
      <c r="M115" s="156">
        <v>100</v>
      </c>
      <c r="N115" s="943"/>
      <c r="P115" s="5"/>
    </row>
    <row r="116" spans="1:16" s="3" customFormat="1" ht="9.75" customHeight="1" x14ac:dyDescent="0.25">
      <c r="A116" s="1114"/>
      <c r="B116" s="1006"/>
      <c r="C116" s="1117"/>
      <c r="D116" s="1050"/>
      <c r="E116" s="1073"/>
      <c r="F116" s="1074"/>
      <c r="G116" s="450" t="s">
        <v>351</v>
      </c>
      <c r="H116" s="436" t="s">
        <v>74</v>
      </c>
      <c r="I116" s="174" t="s">
        <v>296</v>
      </c>
      <c r="J116" s="436" t="s">
        <v>55</v>
      </c>
      <c r="K116" s="156">
        <v>40</v>
      </c>
      <c r="L116" s="156">
        <v>10</v>
      </c>
      <c r="M116" s="156">
        <v>100</v>
      </c>
      <c r="N116" s="944"/>
    </row>
    <row r="117" spans="1:16" s="3" customFormat="1" ht="9.75" customHeight="1" x14ac:dyDescent="0.25">
      <c r="A117" s="1114"/>
      <c r="B117" s="1006"/>
      <c r="C117" s="1117"/>
      <c r="D117" s="1050"/>
      <c r="E117" s="1075"/>
      <c r="F117" s="1076"/>
      <c r="G117" s="450" t="s">
        <v>352</v>
      </c>
      <c r="H117" s="513" t="s">
        <v>74</v>
      </c>
      <c r="I117" s="174" t="s">
        <v>296</v>
      </c>
      <c r="J117" s="513" t="s">
        <v>55</v>
      </c>
      <c r="K117" s="156">
        <v>40</v>
      </c>
      <c r="L117" s="513">
        <v>10</v>
      </c>
      <c r="M117" s="515">
        <v>100</v>
      </c>
      <c r="N117" s="145"/>
    </row>
    <row r="118" spans="1:16" s="3" customFormat="1" ht="9.75" customHeight="1" x14ac:dyDescent="0.25">
      <c r="A118" s="1114"/>
      <c r="B118" s="1006"/>
      <c r="C118" s="1117"/>
      <c r="D118" s="1050"/>
      <c r="E118" s="1109"/>
      <c r="F118" s="1110"/>
      <c r="G118" s="145"/>
      <c r="H118" s="145"/>
      <c r="I118" s="145"/>
      <c r="J118" s="145"/>
      <c r="K118" s="145"/>
      <c r="L118" s="145"/>
      <c r="M118" s="145"/>
      <c r="N118" s="142"/>
    </row>
    <row r="119" spans="1:16" s="3" customFormat="1" ht="9.75" customHeight="1" x14ac:dyDescent="0.25">
      <c r="A119" s="1114"/>
      <c r="B119" s="1006"/>
      <c r="C119" s="1117"/>
      <c r="D119" s="1050"/>
      <c r="E119" s="1119">
        <v>30</v>
      </c>
      <c r="F119" s="1120"/>
      <c r="G119" s="537" t="s">
        <v>308</v>
      </c>
      <c r="H119" s="538" t="s">
        <v>62</v>
      </c>
      <c r="I119" s="539"/>
      <c r="J119" s="540" t="s">
        <v>55</v>
      </c>
      <c r="K119" s="511"/>
      <c r="L119" s="145">
        <v>0.25</v>
      </c>
      <c r="M119" s="145">
        <v>1</v>
      </c>
      <c r="N119" s="931" t="s">
        <v>83</v>
      </c>
    </row>
    <row r="120" spans="1:16" s="3" customFormat="1" ht="9.75" customHeight="1" x14ac:dyDescent="0.25">
      <c r="A120" s="1115"/>
      <c r="B120" s="1007"/>
      <c r="C120" s="1118"/>
      <c r="D120" s="1051"/>
      <c r="E120" s="1121"/>
      <c r="F120" s="1122"/>
      <c r="G120" s="541" t="s">
        <v>309</v>
      </c>
      <c r="H120" s="538" t="s">
        <v>62</v>
      </c>
      <c r="I120" s="538"/>
      <c r="J120" s="540" t="s">
        <v>55</v>
      </c>
      <c r="K120" s="550"/>
      <c r="L120" s="203">
        <v>0.25</v>
      </c>
      <c r="M120" s="630">
        <v>1</v>
      </c>
      <c r="N120" s="950"/>
    </row>
    <row r="121" spans="1:16" s="3" customFormat="1" ht="12" customHeight="1" x14ac:dyDescent="0.25">
      <c r="A121" s="1052" t="s">
        <v>303</v>
      </c>
      <c r="B121" s="1053"/>
      <c r="C121" s="178">
        <f>(C6*0.15%)*0.5</f>
        <v>1673.8785</v>
      </c>
      <c r="D121" s="204">
        <f>(D122+D142+D149+D159+D166+D171+D181)</f>
        <v>1840</v>
      </c>
      <c r="E121" s="1054"/>
      <c r="F121" s="1055"/>
      <c r="G121" s="1055"/>
      <c r="H121" s="1055"/>
      <c r="I121" s="1055"/>
      <c r="J121" s="1055"/>
      <c r="K121" s="1055"/>
      <c r="L121" s="1055"/>
      <c r="M121" s="1056"/>
      <c r="N121" s="205"/>
    </row>
    <row r="122" spans="1:16" s="3" customFormat="1" ht="9.75" customHeight="1" x14ac:dyDescent="0.25">
      <c r="A122" s="1002" t="s">
        <v>76</v>
      </c>
      <c r="B122" s="1011" t="s">
        <v>77</v>
      </c>
      <c r="C122" s="1034"/>
      <c r="D122" s="1037">
        <f>(E123+E128+E133)</f>
        <v>870</v>
      </c>
      <c r="E122" s="1099"/>
      <c r="F122" s="1100"/>
      <c r="G122" s="122"/>
      <c r="H122" s="29"/>
      <c r="I122" s="28"/>
      <c r="J122" s="27"/>
      <c r="K122" s="28"/>
      <c r="L122" s="106"/>
      <c r="M122" s="28"/>
      <c r="N122" s="673"/>
    </row>
    <row r="123" spans="1:16" s="3" customFormat="1" ht="9.75" customHeight="1" x14ac:dyDescent="0.25">
      <c r="A123" s="1003"/>
      <c r="B123" s="1012"/>
      <c r="C123" s="1034"/>
      <c r="D123" s="1038"/>
      <c r="E123" s="935">
        <v>70</v>
      </c>
      <c r="F123" s="936"/>
      <c r="G123" s="146" t="s">
        <v>353</v>
      </c>
      <c r="H123" s="30" t="s">
        <v>62</v>
      </c>
      <c r="I123" s="23"/>
      <c r="J123" s="145" t="s">
        <v>79</v>
      </c>
      <c r="K123" s="24"/>
      <c r="L123" s="156">
        <v>15</v>
      </c>
      <c r="M123" s="156">
        <v>30</v>
      </c>
      <c r="N123" s="927" t="s">
        <v>34</v>
      </c>
    </row>
    <row r="124" spans="1:16" s="3" customFormat="1" ht="9" customHeight="1" x14ac:dyDescent="0.25">
      <c r="A124" s="1003"/>
      <c r="B124" s="1012"/>
      <c r="C124" s="1034"/>
      <c r="D124" s="1038"/>
      <c r="E124" s="937"/>
      <c r="F124" s="938"/>
      <c r="G124" s="147" t="s">
        <v>183</v>
      </c>
      <c r="H124" s="145" t="s">
        <v>62</v>
      </c>
      <c r="I124" s="145"/>
      <c r="J124" s="145" t="s">
        <v>79</v>
      </c>
      <c r="K124" s="145"/>
      <c r="L124" s="156">
        <v>23</v>
      </c>
      <c r="M124" s="145">
        <v>1000</v>
      </c>
      <c r="N124" s="927"/>
    </row>
    <row r="125" spans="1:16" s="3" customFormat="1" ht="9.75" customHeight="1" x14ac:dyDescent="0.25">
      <c r="A125" s="1003"/>
      <c r="B125" s="1012"/>
      <c r="C125" s="1034"/>
      <c r="D125" s="1038"/>
      <c r="E125" s="1035"/>
      <c r="F125" s="1036"/>
      <c r="G125" s="206"/>
      <c r="H125" s="145"/>
      <c r="I125" s="77"/>
      <c r="J125" s="79"/>
      <c r="K125" s="145"/>
      <c r="L125" s="79"/>
      <c r="M125" s="86"/>
      <c r="N125" s="24"/>
    </row>
    <row r="126" spans="1:16" s="3" customFormat="1" ht="9.75" customHeight="1" x14ac:dyDescent="0.25">
      <c r="A126" s="1003"/>
      <c r="B126" s="1012"/>
      <c r="C126" s="1034"/>
      <c r="D126" s="1038"/>
      <c r="E126" s="1035"/>
      <c r="F126" s="1036"/>
      <c r="G126" s="206"/>
      <c r="H126" s="145"/>
      <c r="I126" s="77"/>
      <c r="J126" s="79"/>
      <c r="L126" s="79"/>
      <c r="M126" s="86"/>
      <c r="N126" s="145"/>
    </row>
    <row r="127" spans="1:16" s="3" customFormat="1" ht="9.75" customHeight="1" x14ac:dyDescent="0.25">
      <c r="A127" s="1003"/>
      <c r="B127" s="1012"/>
      <c r="C127" s="1034"/>
      <c r="D127" s="1038"/>
      <c r="E127" s="933"/>
      <c r="F127" s="934"/>
      <c r="G127" s="146"/>
      <c r="H127" s="30"/>
      <c r="I127" s="24"/>
      <c r="J127" s="22"/>
      <c r="K127" s="123"/>
      <c r="L127" s="107"/>
      <c r="M127" s="24"/>
      <c r="N127" s="26"/>
    </row>
    <row r="128" spans="1:16" s="3" customFormat="1" ht="9.75" customHeight="1" x14ac:dyDescent="0.25">
      <c r="A128" s="1003"/>
      <c r="B128" s="1012"/>
      <c r="C128" s="1034"/>
      <c r="D128" s="1038"/>
      <c r="E128" s="1043">
        <v>600</v>
      </c>
      <c r="F128" s="1044"/>
      <c r="G128" s="146" t="s">
        <v>354</v>
      </c>
      <c r="H128" s="145" t="s">
        <v>74</v>
      </c>
      <c r="I128" s="174" t="s">
        <v>296</v>
      </c>
      <c r="J128" s="145" t="s">
        <v>79</v>
      </c>
      <c r="K128" s="208">
        <v>50</v>
      </c>
      <c r="L128" s="142">
        <v>8</v>
      </c>
      <c r="M128" s="142">
        <v>100</v>
      </c>
      <c r="N128" s="931" t="s">
        <v>452</v>
      </c>
    </row>
    <row r="129" spans="1:18" s="3" customFormat="1" ht="9.75" customHeight="1" x14ac:dyDescent="0.25">
      <c r="A129" s="1003"/>
      <c r="B129" s="1012"/>
      <c r="C129" s="1034"/>
      <c r="D129" s="1038"/>
      <c r="E129" s="1045"/>
      <c r="F129" s="1046"/>
      <c r="G129" s="146" t="s">
        <v>355</v>
      </c>
      <c r="H129" s="145" t="s">
        <v>74</v>
      </c>
      <c r="I129" s="174" t="s">
        <v>296</v>
      </c>
      <c r="J129" s="208" t="s">
        <v>79</v>
      </c>
      <c r="K129" s="142">
        <v>50</v>
      </c>
      <c r="L129" s="142">
        <v>6</v>
      </c>
      <c r="M129" s="142">
        <v>100</v>
      </c>
      <c r="N129" s="927"/>
    </row>
    <row r="130" spans="1:18" s="3" customFormat="1" ht="9.75" customHeight="1" x14ac:dyDescent="0.25">
      <c r="A130" s="1003"/>
      <c r="B130" s="1012"/>
      <c r="C130" s="1034"/>
      <c r="D130" s="1038"/>
      <c r="E130" s="1045"/>
      <c r="F130" s="1046"/>
      <c r="G130" s="146" t="s">
        <v>182</v>
      </c>
      <c r="H130" s="145" t="s">
        <v>74</v>
      </c>
      <c r="I130" s="174" t="s">
        <v>296</v>
      </c>
      <c r="J130" s="208" t="s">
        <v>79</v>
      </c>
      <c r="K130" s="142">
        <v>40</v>
      </c>
      <c r="L130" s="142">
        <v>6</v>
      </c>
      <c r="M130" s="142">
        <v>100</v>
      </c>
      <c r="N130" s="927"/>
    </row>
    <row r="131" spans="1:18" s="3" customFormat="1" ht="9.75" customHeight="1" x14ac:dyDescent="0.25">
      <c r="A131" s="1003"/>
      <c r="B131" s="1012"/>
      <c r="C131" s="1034"/>
      <c r="D131" s="1038"/>
      <c r="E131" s="1047"/>
      <c r="F131" s="1048"/>
      <c r="G131" s="146" t="s">
        <v>356</v>
      </c>
      <c r="H131" s="142" t="s">
        <v>74</v>
      </c>
      <c r="I131" s="174" t="s">
        <v>296</v>
      </c>
      <c r="J131" s="208" t="s">
        <v>79</v>
      </c>
      <c r="K131" s="142">
        <v>50</v>
      </c>
      <c r="L131" s="142">
        <v>8</v>
      </c>
      <c r="M131" s="142">
        <v>100</v>
      </c>
      <c r="N131" s="939"/>
    </row>
    <row r="132" spans="1:18" s="3" customFormat="1" ht="9.75" customHeight="1" x14ac:dyDescent="0.25">
      <c r="A132" s="1003"/>
      <c r="B132" s="1012"/>
      <c r="C132" s="1034"/>
      <c r="D132" s="1038"/>
      <c r="E132" s="1101"/>
      <c r="F132" s="1102"/>
      <c r="G132" s="53"/>
      <c r="H132" s="30"/>
      <c r="I132" s="22"/>
      <c r="J132" s="25"/>
      <c r="K132" s="24"/>
      <c r="L132" s="22"/>
      <c r="M132" s="23"/>
      <c r="N132" s="24"/>
    </row>
    <row r="133" spans="1:18" s="3" customFormat="1" ht="9.75" customHeight="1" x14ac:dyDescent="0.2">
      <c r="A133" s="1003"/>
      <c r="B133" s="1012"/>
      <c r="C133" s="1034"/>
      <c r="D133" s="1038"/>
      <c r="E133" s="1043">
        <v>200</v>
      </c>
      <c r="F133" s="1044"/>
      <c r="G133" s="193"/>
      <c r="H133" s="156"/>
      <c r="I133" s="209"/>
      <c r="J133" s="156"/>
      <c r="K133" s="210"/>
      <c r="L133" s="211"/>
      <c r="M133" s="209"/>
      <c r="N133" s="942" t="s">
        <v>34</v>
      </c>
      <c r="O133" s="712"/>
      <c r="P133" s="713"/>
      <c r="Q133" s="713"/>
      <c r="R133" s="713"/>
    </row>
    <row r="134" spans="1:18" s="3" customFormat="1" ht="20.100000000000001" customHeight="1" x14ac:dyDescent="0.25">
      <c r="A134" s="1003"/>
      <c r="B134" s="1012"/>
      <c r="C134" s="1034"/>
      <c r="D134" s="1038"/>
      <c r="E134" s="1045"/>
      <c r="F134" s="1046"/>
      <c r="G134" s="671" t="s">
        <v>358</v>
      </c>
      <c r="H134" s="156" t="s">
        <v>74</v>
      </c>
      <c r="I134" s="156" t="s">
        <v>296</v>
      </c>
      <c r="J134" s="156" t="s">
        <v>78</v>
      </c>
      <c r="K134" s="584">
        <v>50</v>
      </c>
      <c r="L134" s="156">
        <v>10</v>
      </c>
      <c r="M134" s="156">
        <v>1000</v>
      </c>
      <c r="N134" s="943"/>
      <c r="O134" s="712"/>
      <c r="P134" s="713"/>
      <c r="Q134" s="713"/>
      <c r="R134" s="713"/>
    </row>
    <row r="135" spans="1:18" s="713" customFormat="1" ht="9.75" customHeight="1" x14ac:dyDescent="0.25">
      <c r="A135" s="1003"/>
      <c r="B135" s="1012"/>
      <c r="C135" s="1034"/>
      <c r="D135" s="1038"/>
      <c r="E135" s="1045"/>
      <c r="F135" s="1046"/>
      <c r="G135" s="333" t="s">
        <v>357</v>
      </c>
      <c r="H135" s="174" t="s">
        <v>74</v>
      </c>
      <c r="I135" s="174" t="s">
        <v>296</v>
      </c>
      <c r="J135" s="174" t="s">
        <v>78</v>
      </c>
      <c r="K135" s="172">
        <v>10</v>
      </c>
      <c r="L135" s="174">
        <v>10</v>
      </c>
      <c r="M135" s="174">
        <v>200</v>
      </c>
      <c r="N135" s="943"/>
      <c r="O135" s="712"/>
    </row>
    <row r="136" spans="1:18" s="3" customFormat="1" ht="9.75" customHeight="1" x14ac:dyDescent="0.25">
      <c r="A136" s="1003"/>
      <c r="B136" s="1012"/>
      <c r="C136" s="1034"/>
      <c r="D136" s="1038"/>
      <c r="E136" s="1045"/>
      <c r="F136" s="1046"/>
      <c r="G136" s="333" t="s">
        <v>359</v>
      </c>
      <c r="H136" s="174" t="s">
        <v>74</v>
      </c>
      <c r="I136" s="174" t="s">
        <v>296</v>
      </c>
      <c r="J136" s="174" t="s">
        <v>78</v>
      </c>
      <c r="K136" s="174">
        <v>50</v>
      </c>
      <c r="L136" s="174">
        <v>10</v>
      </c>
      <c r="M136" s="156">
        <v>500</v>
      </c>
      <c r="N136" s="943"/>
      <c r="O136" s="712"/>
      <c r="P136" s="713"/>
      <c r="Q136" s="713"/>
      <c r="R136" s="713"/>
    </row>
    <row r="137" spans="1:18" s="3" customFormat="1" ht="9.75" customHeight="1" x14ac:dyDescent="0.25">
      <c r="A137" s="1003"/>
      <c r="B137" s="1012"/>
      <c r="C137" s="1034"/>
      <c r="D137" s="1038"/>
      <c r="E137" s="1045"/>
      <c r="F137" s="1046"/>
      <c r="G137" s="334" t="s">
        <v>215</v>
      </c>
      <c r="H137" s="174" t="s">
        <v>74</v>
      </c>
      <c r="I137" s="174" t="s">
        <v>296</v>
      </c>
      <c r="J137" s="174" t="s">
        <v>78</v>
      </c>
      <c r="K137" s="174">
        <v>50</v>
      </c>
      <c r="L137" s="174">
        <v>10</v>
      </c>
      <c r="M137" s="709">
        <v>300</v>
      </c>
      <c r="N137" s="943"/>
      <c r="O137" s="712"/>
      <c r="P137" s="713"/>
      <c r="Q137" s="713"/>
      <c r="R137" s="713"/>
    </row>
    <row r="138" spans="1:18" s="3" customFormat="1" ht="9.75" customHeight="1" x14ac:dyDescent="0.25">
      <c r="A138" s="1003"/>
      <c r="B138" s="1012"/>
      <c r="C138" s="1034"/>
      <c r="D138" s="1038"/>
      <c r="E138" s="1045"/>
      <c r="F138" s="1046"/>
      <c r="G138" s="333" t="s">
        <v>214</v>
      </c>
      <c r="H138" s="174" t="s">
        <v>74</v>
      </c>
      <c r="I138" s="174" t="s">
        <v>296</v>
      </c>
      <c r="J138" s="174" t="s">
        <v>78</v>
      </c>
      <c r="K138" s="174">
        <v>50</v>
      </c>
      <c r="L138" s="174">
        <v>10</v>
      </c>
      <c r="M138" s="709">
        <v>500</v>
      </c>
      <c r="N138" s="943"/>
      <c r="O138" s="712"/>
      <c r="P138" s="713"/>
      <c r="Q138" s="713"/>
      <c r="R138" s="713"/>
    </row>
    <row r="139" spans="1:18" s="3" customFormat="1" ht="9.75" customHeight="1" x14ac:dyDescent="0.25">
      <c r="A139" s="1003"/>
      <c r="B139" s="1012"/>
      <c r="C139" s="1034"/>
      <c r="D139" s="1038"/>
      <c r="E139" s="1045"/>
      <c r="F139" s="1046"/>
      <c r="G139" s="333" t="s">
        <v>399</v>
      </c>
      <c r="H139" s="174" t="s">
        <v>74</v>
      </c>
      <c r="I139" s="174" t="s">
        <v>296</v>
      </c>
      <c r="J139" s="174" t="s">
        <v>78</v>
      </c>
      <c r="K139" s="174">
        <v>100</v>
      </c>
      <c r="L139" s="174">
        <v>10</v>
      </c>
      <c r="M139" s="156">
        <v>250</v>
      </c>
      <c r="N139" s="943"/>
      <c r="O139" s="712"/>
      <c r="P139" s="713"/>
      <c r="Q139" s="713"/>
      <c r="R139" s="713"/>
    </row>
    <row r="140" spans="1:18" s="3" customFormat="1" ht="9.75" customHeight="1" x14ac:dyDescent="0.25">
      <c r="A140" s="1003"/>
      <c r="B140" s="1012"/>
      <c r="C140" s="1034"/>
      <c r="D140" s="1038"/>
      <c r="E140" s="1047"/>
      <c r="F140" s="1048"/>
      <c r="G140" s="334" t="s">
        <v>360</v>
      </c>
      <c r="H140" s="175" t="s">
        <v>74</v>
      </c>
      <c r="I140" s="174" t="s">
        <v>296</v>
      </c>
      <c r="J140" s="174" t="s">
        <v>78</v>
      </c>
      <c r="K140" s="172">
        <v>75</v>
      </c>
      <c r="L140" s="172">
        <v>10</v>
      </c>
      <c r="M140" s="142">
        <v>100</v>
      </c>
      <c r="N140" s="944"/>
      <c r="O140" s="712"/>
      <c r="P140" s="713"/>
      <c r="Q140" s="713"/>
      <c r="R140" s="713"/>
    </row>
    <row r="141" spans="1:18" s="3" customFormat="1" ht="9.6" customHeight="1" x14ac:dyDescent="0.25">
      <c r="A141" s="1004"/>
      <c r="B141" s="1013"/>
      <c r="C141" s="1041"/>
      <c r="D141" s="1042"/>
      <c r="E141" s="1103"/>
      <c r="F141" s="1104"/>
      <c r="G141" s="714"/>
      <c r="H141" s="715"/>
      <c r="I141" s="715"/>
      <c r="J141" s="715"/>
      <c r="K141" s="715"/>
      <c r="L141" s="715"/>
      <c r="M141" s="213"/>
      <c r="N141" s="214"/>
      <c r="O141" s="712"/>
      <c r="P141" s="713"/>
      <c r="Q141" s="713"/>
      <c r="R141" s="713"/>
    </row>
    <row r="142" spans="1:18" s="3" customFormat="1" ht="9.75" customHeight="1" x14ac:dyDescent="0.25">
      <c r="A142" s="1003" t="s">
        <v>81</v>
      </c>
      <c r="B142" s="1012" t="s">
        <v>82</v>
      </c>
      <c r="C142" s="1034"/>
      <c r="D142" s="1038">
        <f>(E144+E147)</f>
        <v>130</v>
      </c>
      <c r="E142" s="1035"/>
      <c r="F142" s="1036"/>
      <c r="G142" s="716"/>
      <c r="H142" s="174"/>
      <c r="I142" s="174"/>
      <c r="J142" s="174"/>
      <c r="K142" s="174"/>
      <c r="L142" s="174"/>
      <c r="M142" s="149"/>
      <c r="N142" s="203"/>
      <c r="O142" s="712"/>
      <c r="P142" s="713"/>
      <c r="Q142" s="713"/>
      <c r="R142" s="713"/>
    </row>
    <row r="143" spans="1:18" s="3" customFormat="1" ht="9.75" customHeight="1" x14ac:dyDescent="0.25">
      <c r="A143" s="1003"/>
      <c r="B143" s="1006"/>
      <c r="C143" s="1034"/>
      <c r="D143" s="1038"/>
      <c r="E143" s="1035"/>
      <c r="F143" s="1036"/>
      <c r="G143" s="145"/>
      <c r="H143" s="215"/>
      <c r="I143" s="215"/>
      <c r="J143" s="149"/>
      <c r="K143" s="6"/>
      <c r="L143" s="91"/>
      <c r="M143" s="145"/>
      <c r="N143" s="207"/>
      <c r="O143" s="712"/>
      <c r="P143" s="713"/>
      <c r="Q143" s="713"/>
      <c r="R143" s="713"/>
    </row>
    <row r="144" spans="1:18" s="3" customFormat="1" ht="9.75" customHeight="1" x14ac:dyDescent="0.25">
      <c r="A144" s="1003"/>
      <c r="B144" s="1006"/>
      <c r="C144" s="1034"/>
      <c r="D144" s="1038"/>
      <c r="E144" s="1043">
        <v>100</v>
      </c>
      <c r="F144" s="1044"/>
      <c r="G144" s="147" t="s">
        <v>361</v>
      </c>
      <c r="H144" s="145" t="s">
        <v>74</v>
      </c>
      <c r="I144" s="145"/>
      <c r="J144" s="23" t="s">
        <v>310</v>
      </c>
      <c r="K144" s="145"/>
      <c r="L144" s="156">
        <v>2</v>
      </c>
      <c r="M144" s="145">
        <v>50</v>
      </c>
      <c r="N144" s="945" t="s">
        <v>83</v>
      </c>
    </row>
    <row r="145" spans="1:14" s="3" customFormat="1" ht="9.75" customHeight="1" x14ac:dyDescent="0.25">
      <c r="A145" s="1003"/>
      <c r="B145" s="1006"/>
      <c r="C145" s="1034"/>
      <c r="D145" s="1038"/>
      <c r="E145" s="1045"/>
      <c r="F145" s="1046"/>
      <c r="G145" s="147" t="s">
        <v>393</v>
      </c>
      <c r="H145" s="145" t="s">
        <v>74</v>
      </c>
      <c r="I145" s="145"/>
      <c r="J145" s="23" t="s">
        <v>310</v>
      </c>
      <c r="K145" s="145"/>
      <c r="L145" s="632">
        <v>3</v>
      </c>
      <c r="M145" s="145">
        <v>6</v>
      </c>
      <c r="N145" s="927"/>
    </row>
    <row r="146" spans="1:14" s="3" customFormat="1" ht="9.75" customHeight="1" x14ac:dyDescent="0.25">
      <c r="A146" s="1003"/>
      <c r="B146" s="1006"/>
      <c r="C146" s="1034"/>
      <c r="D146" s="1038"/>
      <c r="E146" s="1047"/>
      <c r="F146" s="1048"/>
      <c r="G146" s="147" t="s">
        <v>363</v>
      </c>
      <c r="H146" s="145" t="s">
        <v>74</v>
      </c>
      <c r="I146" s="145"/>
      <c r="J146" s="23" t="s">
        <v>310</v>
      </c>
      <c r="K146" s="145"/>
      <c r="L146" s="631">
        <v>2</v>
      </c>
      <c r="M146" s="145">
        <v>7</v>
      </c>
      <c r="N146" s="927"/>
    </row>
    <row r="147" spans="1:14" s="3" customFormat="1" ht="9.75" customHeight="1" x14ac:dyDescent="0.25">
      <c r="A147" s="1003"/>
      <c r="B147" s="1006"/>
      <c r="C147" s="1034"/>
      <c r="D147" s="1038"/>
      <c r="E147" s="1035">
        <v>30</v>
      </c>
      <c r="F147" s="1036"/>
      <c r="G147" s="147" t="s">
        <v>307</v>
      </c>
      <c r="H147" s="145" t="s">
        <v>74</v>
      </c>
      <c r="I147" s="629"/>
      <c r="J147" s="145" t="s">
        <v>311</v>
      </c>
      <c r="K147" s="216"/>
      <c r="L147" s="156">
        <v>20</v>
      </c>
      <c r="M147" s="145">
        <v>100</v>
      </c>
      <c r="N147" s="939"/>
    </row>
    <row r="148" spans="1:14" s="3" customFormat="1" ht="9.75" customHeight="1" x14ac:dyDescent="0.25">
      <c r="A148" s="1004"/>
      <c r="B148" s="1013"/>
      <c r="C148" s="1041"/>
      <c r="D148" s="1042"/>
      <c r="E148" s="1136"/>
      <c r="F148" s="1137"/>
      <c r="G148" s="6"/>
      <c r="H148" s="217"/>
      <c r="I148" s="215"/>
      <c r="J148" s="218"/>
      <c r="K148" s="6"/>
      <c r="L148" s="219"/>
      <c r="M148" s="149"/>
      <c r="N148" s="151"/>
    </row>
    <row r="149" spans="1:14" s="3" customFormat="1" ht="9.75" customHeight="1" x14ac:dyDescent="0.25">
      <c r="A149" s="1003" t="s">
        <v>84</v>
      </c>
      <c r="B149" s="1012" t="s">
        <v>85</v>
      </c>
      <c r="C149" s="1034"/>
      <c r="D149" s="1038">
        <v>30</v>
      </c>
      <c r="E149" s="1035"/>
      <c r="F149" s="1036"/>
      <c r="G149" s="141"/>
      <c r="H149" s="147"/>
      <c r="I149" s="141"/>
      <c r="J149" s="216"/>
      <c r="K149" s="141"/>
      <c r="L149" s="220"/>
      <c r="M149" s="141"/>
      <c r="N149" s="658"/>
    </row>
    <row r="150" spans="1:14" s="3" customFormat="1" ht="9.75" customHeight="1" x14ac:dyDescent="0.25">
      <c r="A150" s="1003"/>
      <c r="B150" s="1012"/>
      <c r="C150" s="1034"/>
      <c r="D150" s="1038"/>
      <c r="E150" s="1035"/>
      <c r="F150" s="1036"/>
      <c r="G150" s="145"/>
      <c r="H150" s="147"/>
      <c r="I150" s="145"/>
      <c r="J150" s="216"/>
      <c r="K150" s="145"/>
      <c r="L150" s="220"/>
      <c r="M150" s="145"/>
      <c r="N150" s="657"/>
    </row>
    <row r="151" spans="1:14" s="3" customFormat="1" ht="9.75" customHeight="1" x14ac:dyDescent="0.25">
      <c r="A151" s="1003"/>
      <c r="B151" s="1012"/>
      <c r="C151" s="1034"/>
      <c r="D151" s="1038"/>
      <c r="E151" s="1043">
        <v>30</v>
      </c>
      <c r="F151" s="1044"/>
      <c r="G151" s="147" t="s">
        <v>364</v>
      </c>
      <c r="H151" s="145" t="s">
        <v>131</v>
      </c>
      <c r="I151" s="145"/>
      <c r="J151" s="145" t="s">
        <v>79</v>
      </c>
      <c r="K151" s="145"/>
      <c r="L151" s="156">
        <v>1.19</v>
      </c>
      <c r="M151" s="145">
        <v>10</v>
      </c>
      <c r="N151" s="945" t="s">
        <v>83</v>
      </c>
    </row>
    <row r="152" spans="1:14" s="3" customFormat="1" ht="9.75" customHeight="1" x14ac:dyDescent="0.25">
      <c r="A152" s="1003"/>
      <c r="B152" s="1012"/>
      <c r="C152" s="1034"/>
      <c r="D152" s="1038"/>
      <c r="E152" s="1045"/>
      <c r="F152" s="1046"/>
      <c r="G152" s="147" t="s">
        <v>365</v>
      </c>
      <c r="H152" s="145" t="s">
        <v>131</v>
      </c>
      <c r="I152" s="145"/>
      <c r="J152" s="145" t="s">
        <v>79</v>
      </c>
      <c r="K152" s="145"/>
      <c r="L152" s="156">
        <v>0.8</v>
      </c>
      <c r="M152" s="145">
        <v>10</v>
      </c>
      <c r="N152" s="927"/>
    </row>
    <row r="153" spans="1:14" s="3" customFormat="1" ht="9.75" customHeight="1" x14ac:dyDescent="0.25">
      <c r="A153" s="1003"/>
      <c r="B153" s="1012"/>
      <c r="C153" s="1034"/>
      <c r="D153" s="1038"/>
      <c r="E153" s="1045"/>
      <c r="F153" s="1046"/>
      <c r="G153" s="147" t="s">
        <v>202</v>
      </c>
      <c r="H153" s="145" t="s">
        <v>131</v>
      </c>
      <c r="I153" s="216"/>
      <c r="J153" s="145" t="s">
        <v>79</v>
      </c>
      <c r="K153" s="216"/>
      <c r="L153" s="156">
        <v>1.1000000000000001</v>
      </c>
      <c r="M153" s="145">
        <v>10</v>
      </c>
      <c r="N153" s="927"/>
    </row>
    <row r="154" spans="1:14" s="3" customFormat="1" ht="9.75" customHeight="1" x14ac:dyDescent="0.25">
      <c r="A154" s="1003"/>
      <c r="B154" s="1012"/>
      <c r="C154" s="1034"/>
      <c r="D154" s="1038"/>
      <c r="E154" s="1045"/>
      <c r="F154" s="1046"/>
      <c r="G154" s="147" t="s">
        <v>366</v>
      </c>
      <c r="H154" s="145" t="s">
        <v>131</v>
      </c>
      <c r="I154" s="145"/>
      <c r="J154" s="145" t="s">
        <v>79</v>
      </c>
      <c r="K154" s="145"/>
      <c r="L154" s="156">
        <v>1.2</v>
      </c>
      <c r="M154" s="145">
        <v>10</v>
      </c>
      <c r="N154" s="927"/>
    </row>
    <row r="155" spans="1:14" s="3" customFormat="1" ht="9.75" customHeight="1" x14ac:dyDescent="0.25">
      <c r="A155" s="1003"/>
      <c r="B155" s="1012"/>
      <c r="C155" s="1034"/>
      <c r="D155" s="1038"/>
      <c r="E155" s="1045"/>
      <c r="F155" s="1046"/>
      <c r="G155" s="147" t="s">
        <v>86</v>
      </c>
      <c r="H155" s="145" t="s">
        <v>131</v>
      </c>
      <c r="I155" s="145"/>
      <c r="J155" s="145" t="s">
        <v>79</v>
      </c>
      <c r="K155" s="145"/>
      <c r="L155" s="158">
        <v>1.4</v>
      </c>
      <c r="M155" s="145">
        <v>10</v>
      </c>
      <c r="N155" s="927"/>
    </row>
    <row r="156" spans="1:14" s="3" customFormat="1" ht="9.75" customHeight="1" x14ac:dyDescent="0.25">
      <c r="A156" s="1003"/>
      <c r="B156" s="1012"/>
      <c r="C156" s="1034"/>
      <c r="D156" s="1038"/>
      <c r="E156" s="1047"/>
      <c r="F156" s="1048"/>
      <c r="G156" s="3" t="s">
        <v>173</v>
      </c>
      <c r="H156" s="145" t="s">
        <v>131</v>
      </c>
      <c r="I156" s="156"/>
      <c r="J156" s="145" t="s">
        <v>79</v>
      </c>
      <c r="K156" s="145"/>
      <c r="L156" s="108">
        <v>1</v>
      </c>
      <c r="M156" s="95">
        <v>50</v>
      </c>
      <c r="N156" s="939"/>
    </row>
    <row r="157" spans="1:14" s="3" customFormat="1" ht="9.75" customHeight="1" x14ac:dyDescent="0.25">
      <c r="A157" s="1003"/>
      <c r="B157" s="1012"/>
      <c r="C157" s="1034"/>
      <c r="D157" s="1038"/>
      <c r="E157" s="1035"/>
      <c r="F157" s="1036"/>
      <c r="G157" s="145"/>
      <c r="H157" s="145"/>
      <c r="I157" s="145"/>
      <c r="J157" s="216"/>
      <c r="K157" s="145"/>
      <c r="L157" s="220"/>
      <c r="M157" s="145"/>
      <c r="N157" s="657"/>
    </row>
    <row r="158" spans="1:14" s="3" customFormat="1" ht="9.75" customHeight="1" x14ac:dyDescent="0.25">
      <c r="A158" s="1003"/>
      <c r="B158" s="1013"/>
      <c r="C158" s="1041"/>
      <c r="D158" s="1042"/>
      <c r="E158" s="1031"/>
      <c r="F158" s="1032"/>
      <c r="G158" s="218"/>
      <c r="H158" s="145"/>
      <c r="I158" s="218"/>
      <c r="J158" s="6"/>
      <c r="K158" s="218"/>
      <c r="L158" s="6"/>
      <c r="M158" s="218"/>
      <c r="N158" s="221"/>
    </row>
    <row r="159" spans="1:14" s="3" customFormat="1" ht="9.75" customHeight="1" x14ac:dyDescent="0.25">
      <c r="A159" s="1003"/>
      <c r="B159" s="1011" t="s">
        <v>87</v>
      </c>
      <c r="C159" s="1033"/>
      <c r="D159" s="1037">
        <f>E161</f>
        <v>300</v>
      </c>
      <c r="E159" s="1039"/>
      <c r="F159" s="1040"/>
      <c r="G159" s="222"/>
      <c r="H159" s="222"/>
      <c r="I159" s="222"/>
      <c r="J159" s="141"/>
      <c r="K159" s="153"/>
      <c r="L159" s="141"/>
      <c r="M159" s="141"/>
      <c r="N159" s="658"/>
    </row>
    <row r="160" spans="1:14" s="3" customFormat="1" ht="9.75" customHeight="1" x14ac:dyDescent="0.25">
      <c r="A160" s="1003"/>
      <c r="B160" s="1012"/>
      <c r="C160" s="1034"/>
      <c r="D160" s="1038"/>
      <c r="E160" s="1035"/>
      <c r="F160" s="1036"/>
      <c r="G160" s="163"/>
      <c r="H160" s="145"/>
      <c r="I160" s="163"/>
      <c r="J160" s="142"/>
      <c r="K160" s="171"/>
      <c r="L160" s="142"/>
      <c r="M160" s="149"/>
      <c r="N160" s="658"/>
    </row>
    <row r="161" spans="1:14" s="3" customFormat="1" ht="9.75" customHeight="1" x14ac:dyDescent="0.25">
      <c r="A161" s="1003"/>
      <c r="B161" s="1012"/>
      <c r="C161" s="1034"/>
      <c r="D161" s="1038"/>
      <c r="E161" s="1043">
        <v>300</v>
      </c>
      <c r="F161" s="1044"/>
      <c r="G161" s="147" t="s">
        <v>367</v>
      </c>
      <c r="H161" s="145" t="s">
        <v>120</v>
      </c>
      <c r="I161" s="145"/>
      <c r="J161" s="30" t="s">
        <v>88</v>
      </c>
      <c r="K161" s="145"/>
      <c r="L161" s="142">
        <v>15</v>
      </c>
      <c r="M161" s="145">
        <v>200</v>
      </c>
      <c r="N161" s="931" t="s">
        <v>34</v>
      </c>
    </row>
    <row r="162" spans="1:14" s="3" customFormat="1" ht="9.75" customHeight="1" x14ac:dyDescent="0.25">
      <c r="A162" s="1003"/>
      <c r="B162" s="1012"/>
      <c r="C162" s="1034"/>
      <c r="D162" s="1038"/>
      <c r="E162" s="1045"/>
      <c r="F162" s="1046"/>
      <c r="G162" s="223" t="s">
        <v>368</v>
      </c>
      <c r="H162" s="145" t="s">
        <v>120</v>
      </c>
      <c r="I162" s="30"/>
      <c r="J162" s="30" t="s">
        <v>88</v>
      </c>
      <c r="K162" s="145"/>
      <c r="L162" s="216">
        <v>10</v>
      </c>
      <c r="M162" s="145">
        <v>100</v>
      </c>
      <c r="N162" s="926"/>
    </row>
    <row r="163" spans="1:14" s="3" customFormat="1" ht="9.75" customHeight="1" x14ac:dyDescent="0.25">
      <c r="A163" s="1003"/>
      <c r="B163" s="1012"/>
      <c r="C163" s="1034"/>
      <c r="D163" s="1038"/>
      <c r="E163" s="1047"/>
      <c r="F163" s="1048"/>
      <c r="G163" s="147" t="s">
        <v>369</v>
      </c>
      <c r="H163" s="30" t="s">
        <v>120</v>
      </c>
      <c r="I163" s="163"/>
      <c r="J163" s="30" t="s">
        <v>88</v>
      </c>
      <c r="K163" s="145"/>
      <c r="L163" s="142">
        <v>20</v>
      </c>
      <c r="M163" s="142">
        <v>50</v>
      </c>
      <c r="N163" s="932"/>
    </row>
    <row r="164" spans="1:14" s="3" customFormat="1" ht="9.75" customHeight="1" x14ac:dyDescent="0.25">
      <c r="A164" s="1003"/>
      <c r="B164" s="1012"/>
      <c r="C164" s="1034"/>
      <c r="D164" s="1038"/>
      <c r="E164" s="1035"/>
      <c r="F164" s="1036"/>
      <c r="G164" s="163"/>
      <c r="H164" s="163"/>
      <c r="I164" s="163"/>
      <c r="J164" s="142"/>
      <c r="K164" s="171"/>
      <c r="L164" s="142"/>
      <c r="M164" s="142"/>
      <c r="N164" s="658"/>
    </row>
    <row r="165" spans="1:14" s="3" customFormat="1" ht="9.75" customHeight="1" x14ac:dyDescent="0.25">
      <c r="A165" s="1003"/>
      <c r="B165" s="1012"/>
      <c r="C165" s="1034"/>
      <c r="D165" s="1038"/>
      <c r="E165" s="1035"/>
      <c r="F165" s="1036"/>
      <c r="G165" s="151"/>
      <c r="H165" s="202"/>
      <c r="I165" s="30"/>
      <c r="J165" s="144"/>
      <c r="K165" s="216"/>
      <c r="L165" s="151"/>
      <c r="M165" s="145"/>
      <c r="N165" s="658"/>
    </row>
    <row r="166" spans="1:14" s="3" customFormat="1" ht="9.75" customHeight="1" x14ac:dyDescent="0.25">
      <c r="A166" s="1002" t="s">
        <v>89</v>
      </c>
      <c r="B166" s="1011" t="s">
        <v>90</v>
      </c>
      <c r="C166" s="1033"/>
      <c r="D166" s="1037">
        <v>100</v>
      </c>
      <c r="E166" s="1082">
        <v>100</v>
      </c>
      <c r="F166" s="1083"/>
      <c r="G166" s="146" t="s">
        <v>379</v>
      </c>
      <c r="H166" s="141" t="s">
        <v>136</v>
      </c>
      <c r="I166" s="141"/>
      <c r="J166" s="141" t="s">
        <v>80</v>
      </c>
      <c r="K166" s="141"/>
      <c r="L166" s="88">
        <v>4.9000000000000004</v>
      </c>
      <c r="M166" s="224">
        <v>10</v>
      </c>
      <c r="N166" s="940" t="s">
        <v>83</v>
      </c>
    </row>
    <row r="167" spans="1:14" s="3" customFormat="1" ht="9.75" customHeight="1" x14ac:dyDescent="0.25">
      <c r="A167" s="1003"/>
      <c r="B167" s="1012"/>
      <c r="C167" s="1034"/>
      <c r="D167" s="1038"/>
      <c r="E167" s="1045"/>
      <c r="F167" s="1046"/>
      <c r="G167" s="147" t="s">
        <v>380</v>
      </c>
      <c r="H167" s="142" t="s">
        <v>136</v>
      </c>
      <c r="I167" s="142"/>
      <c r="J167" s="142" t="s">
        <v>80</v>
      </c>
      <c r="K167" s="142"/>
      <c r="L167" s="88">
        <v>3.4</v>
      </c>
      <c r="M167" s="157">
        <v>10</v>
      </c>
      <c r="N167" s="927"/>
    </row>
    <row r="168" spans="1:14" s="3" customFormat="1" ht="9.75" customHeight="1" x14ac:dyDescent="0.25">
      <c r="A168" s="1003"/>
      <c r="B168" s="1012"/>
      <c r="C168" s="1034"/>
      <c r="D168" s="1038"/>
      <c r="E168" s="1045"/>
      <c r="F168" s="1046"/>
      <c r="G168" s="147" t="s">
        <v>134</v>
      </c>
      <c r="H168" s="142" t="s">
        <v>136</v>
      </c>
      <c r="I168" s="171"/>
      <c r="J168" s="142" t="s">
        <v>80</v>
      </c>
      <c r="K168" s="171"/>
      <c r="L168" s="88">
        <v>3.8</v>
      </c>
      <c r="M168" s="157">
        <v>10</v>
      </c>
      <c r="N168" s="927"/>
    </row>
    <row r="169" spans="1:14" s="3" customFormat="1" ht="9.75" customHeight="1" x14ac:dyDescent="0.25">
      <c r="A169" s="1003"/>
      <c r="B169" s="1012"/>
      <c r="C169" s="1034"/>
      <c r="D169" s="1038"/>
      <c r="E169" s="1045"/>
      <c r="F169" s="1046"/>
      <c r="G169" s="147" t="s">
        <v>381</v>
      </c>
      <c r="H169" s="142" t="s">
        <v>136</v>
      </c>
      <c r="I169" s="145"/>
      <c r="J169" s="142" t="s">
        <v>80</v>
      </c>
      <c r="K169" s="145"/>
      <c r="L169" s="88">
        <v>6.6</v>
      </c>
      <c r="M169" s="157">
        <v>10</v>
      </c>
      <c r="N169" s="927"/>
    </row>
    <row r="170" spans="1:14" s="3" customFormat="1" ht="9.75" customHeight="1" x14ac:dyDescent="0.25">
      <c r="A170" s="1004"/>
      <c r="B170" s="1013"/>
      <c r="C170" s="1041"/>
      <c r="D170" s="1038"/>
      <c r="E170" s="1084"/>
      <c r="F170" s="1085"/>
      <c r="G170" s="147" t="s">
        <v>135</v>
      </c>
      <c r="H170" s="142" t="s">
        <v>136</v>
      </c>
      <c r="I170" s="218"/>
      <c r="J170" s="142" t="s">
        <v>80</v>
      </c>
      <c r="K170" s="218"/>
      <c r="L170" s="88">
        <v>3.5</v>
      </c>
      <c r="M170" s="162">
        <v>10</v>
      </c>
      <c r="N170" s="941"/>
    </row>
    <row r="171" spans="1:14" s="3" customFormat="1" ht="9.75" customHeight="1" x14ac:dyDescent="0.25">
      <c r="A171" s="1079" t="s">
        <v>91</v>
      </c>
      <c r="B171" s="1077" t="s">
        <v>92</v>
      </c>
      <c r="C171" s="1063"/>
      <c r="D171" s="1037">
        <v>100</v>
      </c>
      <c r="E171" s="1140"/>
      <c r="F171" s="1141"/>
      <c r="G171" s="225"/>
      <c r="H171" s="222"/>
      <c r="I171" s="222"/>
      <c r="J171" s="141"/>
      <c r="K171" s="153"/>
      <c r="L171" s="154"/>
      <c r="M171" s="154"/>
      <c r="N171" s="226"/>
    </row>
    <row r="172" spans="1:14" s="3" customFormat="1" ht="9.75" customHeight="1" x14ac:dyDescent="0.25">
      <c r="A172" s="1080"/>
      <c r="B172" s="1078"/>
      <c r="C172" s="1064"/>
      <c r="D172" s="1038"/>
      <c r="E172" s="1086"/>
      <c r="F172" s="1087"/>
      <c r="G172" s="227"/>
      <c r="H172" s="163"/>
      <c r="I172" s="163"/>
      <c r="J172" s="142"/>
      <c r="K172" s="171"/>
      <c r="L172" s="88"/>
      <c r="M172" s="88"/>
      <c r="N172" s="208"/>
    </row>
    <row r="173" spans="1:14" s="3" customFormat="1" ht="9.75" customHeight="1" x14ac:dyDescent="0.25">
      <c r="A173" s="1080"/>
      <c r="B173" s="1078"/>
      <c r="C173" s="1064"/>
      <c r="D173" s="1038"/>
      <c r="E173" s="1101"/>
      <c r="F173" s="1102"/>
      <c r="G173" s="227"/>
      <c r="H173" s="531"/>
      <c r="I173" s="531"/>
      <c r="J173" s="512"/>
      <c r="K173" s="171"/>
      <c r="L173" s="514"/>
      <c r="M173" s="514"/>
      <c r="N173" s="208"/>
    </row>
    <row r="174" spans="1:14" s="3" customFormat="1" ht="9.75" customHeight="1" x14ac:dyDescent="0.25">
      <c r="A174" s="1080"/>
      <c r="B174" s="1078"/>
      <c r="C174" s="1064"/>
      <c r="D174" s="1038"/>
      <c r="E174" s="1043">
        <v>100</v>
      </c>
      <c r="F174" s="1044"/>
      <c r="G174" s="227" t="s">
        <v>370</v>
      </c>
      <c r="H174" s="145" t="s">
        <v>62</v>
      </c>
      <c r="I174" s="577"/>
      <c r="J174" s="145" t="s">
        <v>78</v>
      </c>
      <c r="K174" s="171"/>
      <c r="L174" s="580">
        <v>5.5</v>
      </c>
      <c r="M174" s="635">
        <v>100</v>
      </c>
      <c r="N174" s="945" t="s">
        <v>83</v>
      </c>
    </row>
    <row r="175" spans="1:14" s="3" customFormat="1" ht="9.75" customHeight="1" x14ac:dyDescent="0.25">
      <c r="A175" s="1080"/>
      <c r="B175" s="1078"/>
      <c r="C175" s="1064"/>
      <c r="D175" s="1038"/>
      <c r="E175" s="1045"/>
      <c r="F175" s="1046"/>
      <c r="G175" s="147" t="s">
        <v>318</v>
      </c>
      <c r="H175" s="145" t="s">
        <v>62</v>
      </c>
      <c r="I175" s="577"/>
      <c r="J175" s="579" t="s">
        <v>78</v>
      </c>
      <c r="K175" s="578"/>
      <c r="L175" s="230">
        <v>1.5</v>
      </c>
      <c r="M175" s="635">
        <v>20</v>
      </c>
      <c r="N175" s="927"/>
    </row>
    <row r="176" spans="1:14" s="3" customFormat="1" ht="9.75" customHeight="1" x14ac:dyDescent="0.25">
      <c r="A176" s="1080"/>
      <c r="B176" s="1078"/>
      <c r="C176" s="1064"/>
      <c r="D176" s="1038"/>
      <c r="E176" s="1045"/>
      <c r="F176" s="1046"/>
      <c r="G176" s="147" t="s">
        <v>319</v>
      </c>
      <c r="H176" s="145" t="s">
        <v>62</v>
      </c>
      <c r="I176" s="577"/>
      <c r="J176" s="579" t="s">
        <v>78</v>
      </c>
      <c r="K176" s="171"/>
      <c r="L176" s="580">
        <v>0.47</v>
      </c>
      <c r="M176" s="635">
        <v>5</v>
      </c>
      <c r="N176" s="927"/>
    </row>
    <row r="177" spans="1:14" s="3" customFormat="1" ht="9.75" customHeight="1" x14ac:dyDescent="0.25">
      <c r="A177" s="1080"/>
      <c r="B177" s="1078"/>
      <c r="C177" s="1064"/>
      <c r="D177" s="1038"/>
      <c r="E177" s="1045"/>
      <c r="F177" s="1046"/>
      <c r="G177" s="147" t="s">
        <v>186</v>
      </c>
      <c r="H177" s="145" t="s">
        <v>62</v>
      </c>
      <c r="I177" s="577"/>
      <c r="J177" s="579" t="s">
        <v>78</v>
      </c>
      <c r="K177" s="171"/>
      <c r="L177" s="580">
        <v>0.43</v>
      </c>
      <c r="M177" s="635">
        <v>5</v>
      </c>
      <c r="N177" s="927"/>
    </row>
    <row r="178" spans="1:14" s="3" customFormat="1" ht="9.75" customHeight="1" x14ac:dyDescent="0.25">
      <c r="A178" s="1080"/>
      <c r="B178" s="1078"/>
      <c r="C178" s="1064"/>
      <c r="D178" s="1038"/>
      <c r="E178" s="1047"/>
      <c r="F178" s="1048"/>
      <c r="G178" s="147" t="s">
        <v>312</v>
      </c>
      <c r="H178" s="145" t="s">
        <v>62</v>
      </c>
      <c r="I178" s="577"/>
      <c r="J178" s="579" t="s">
        <v>78</v>
      </c>
      <c r="K178" s="171"/>
      <c r="L178" s="580">
        <v>1.8</v>
      </c>
      <c r="M178" s="635">
        <v>20</v>
      </c>
      <c r="N178" s="939"/>
    </row>
    <row r="179" spans="1:14" s="3" customFormat="1" ht="9.75" customHeight="1" x14ac:dyDescent="0.25">
      <c r="A179" s="1080"/>
      <c r="B179" s="1078"/>
      <c r="C179" s="1064"/>
      <c r="D179" s="1038"/>
      <c r="E179" s="1138"/>
      <c r="F179" s="1139"/>
      <c r="G179" s="529"/>
      <c r="H179" s="231"/>
      <c r="I179" s="228"/>
      <c r="J179" s="516"/>
      <c r="K179" s="231"/>
      <c r="L179" s="521"/>
      <c r="M179" s="521"/>
      <c r="N179" s="659"/>
    </row>
    <row r="180" spans="1:14" s="3" customFormat="1" ht="9.75" customHeight="1" x14ac:dyDescent="0.25">
      <c r="A180" s="1081"/>
      <c r="B180" s="1078"/>
      <c r="C180" s="1064"/>
      <c r="D180" s="1038"/>
      <c r="E180" s="1047"/>
      <c r="F180" s="1048"/>
      <c r="G180" s="160"/>
      <c r="H180" s="171"/>
      <c r="I180" s="163"/>
      <c r="J180" s="142"/>
      <c r="K180" s="171"/>
      <c r="L180" s="88"/>
      <c r="M180" s="88"/>
      <c r="N180" s="76"/>
    </row>
    <row r="181" spans="1:14" s="3" customFormat="1" ht="9.75" customHeight="1" x14ac:dyDescent="0.25">
      <c r="A181" s="1057" t="s">
        <v>93</v>
      </c>
      <c r="B181" s="1060" t="s">
        <v>445</v>
      </c>
      <c r="C181" s="1063"/>
      <c r="D181" s="1037">
        <f>(E183+E189+E191)</f>
        <v>310</v>
      </c>
      <c r="E181" s="1039"/>
      <c r="F181" s="1040"/>
      <c r="G181" s="152"/>
      <c r="H181" s="232"/>
      <c r="I181" s="222"/>
      <c r="J181" s="141"/>
      <c r="K181" s="153"/>
      <c r="L181" s="154"/>
      <c r="M181" s="154"/>
      <c r="N181" s="141"/>
    </row>
    <row r="182" spans="1:14" s="3" customFormat="1" ht="9.75" customHeight="1" x14ac:dyDescent="0.25">
      <c r="A182" s="1058"/>
      <c r="B182" s="1061"/>
      <c r="C182" s="1064"/>
      <c r="D182" s="1038"/>
      <c r="E182" s="1035"/>
      <c r="F182" s="1036"/>
      <c r="G182" s="227"/>
      <c r="H182" s="206"/>
      <c r="I182" s="163"/>
      <c r="J182" s="142"/>
      <c r="K182" s="171"/>
      <c r="L182" s="88"/>
      <c r="M182" s="88"/>
      <c r="N182" s="659"/>
    </row>
    <row r="183" spans="1:14" s="3" customFormat="1" ht="9.75" customHeight="1" x14ac:dyDescent="0.25">
      <c r="A183" s="1058"/>
      <c r="B183" s="1061"/>
      <c r="C183" s="1064"/>
      <c r="D183" s="1038"/>
      <c r="E183" s="1043">
        <v>30</v>
      </c>
      <c r="F183" s="1044"/>
      <c r="G183" s="146" t="s">
        <v>189</v>
      </c>
      <c r="H183" s="171" t="s">
        <v>74</v>
      </c>
      <c r="I183" s="163"/>
      <c r="J183" s="142" t="s">
        <v>95</v>
      </c>
      <c r="K183" s="22"/>
      <c r="L183" s="230">
        <v>0.12</v>
      </c>
      <c r="M183" s="88">
        <v>2</v>
      </c>
      <c r="N183" s="931" t="s">
        <v>83</v>
      </c>
    </row>
    <row r="184" spans="1:14" s="3" customFormat="1" ht="9.75" customHeight="1" x14ac:dyDescent="0.25">
      <c r="A184" s="1058"/>
      <c r="B184" s="1061"/>
      <c r="C184" s="1064"/>
      <c r="D184" s="1038"/>
      <c r="E184" s="1045"/>
      <c r="F184" s="1046"/>
      <c r="G184" s="146" t="s">
        <v>190</v>
      </c>
      <c r="H184" s="171" t="s">
        <v>74</v>
      </c>
      <c r="I184" s="163"/>
      <c r="J184" s="142" t="s">
        <v>95</v>
      </c>
      <c r="K184" s="24"/>
      <c r="L184" s="230">
        <v>0.11</v>
      </c>
      <c r="M184" s="88">
        <v>2</v>
      </c>
      <c r="N184" s="926"/>
    </row>
    <row r="185" spans="1:14" s="3" customFormat="1" ht="9.75" customHeight="1" x14ac:dyDescent="0.25">
      <c r="A185" s="1058"/>
      <c r="B185" s="1061"/>
      <c r="C185" s="1064"/>
      <c r="D185" s="1038"/>
      <c r="E185" s="1045"/>
      <c r="F185" s="1046"/>
      <c r="G185" s="146" t="s">
        <v>187</v>
      </c>
      <c r="H185" s="171" t="s">
        <v>74</v>
      </c>
      <c r="I185" s="163"/>
      <c r="J185" s="142" t="s">
        <v>95</v>
      </c>
      <c r="K185" s="22"/>
      <c r="L185" s="230">
        <v>0.28000000000000003</v>
      </c>
      <c r="M185" s="88">
        <v>10</v>
      </c>
      <c r="N185" s="926"/>
    </row>
    <row r="186" spans="1:14" s="3" customFormat="1" ht="9.75" customHeight="1" x14ac:dyDescent="0.25">
      <c r="A186" s="1058"/>
      <c r="B186" s="1061"/>
      <c r="C186" s="1064"/>
      <c r="D186" s="1038"/>
      <c r="E186" s="1045"/>
      <c r="F186" s="1046"/>
      <c r="G186" s="146" t="s">
        <v>371</v>
      </c>
      <c r="H186" s="171" t="s">
        <v>74</v>
      </c>
      <c r="I186" s="142"/>
      <c r="J186" s="142" t="s">
        <v>95</v>
      </c>
      <c r="K186" s="24"/>
      <c r="L186" s="230">
        <v>0.38</v>
      </c>
      <c r="M186" s="88">
        <v>10</v>
      </c>
      <c r="N186" s="926"/>
    </row>
    <row r="187" spans="1:14" s="3" customFormat="1" ht="9.75" customHeight="1" x14ac:dyDescent="0.25">
      <c r="A187" s="1058"/>
      <c r="B187" s="1061"/>
      <c r="C187" s="1064"/>
      <c r="D187" s="1038"/>
      <c r="E187" s="1047"/>
      <c r="F187" s="1048"/>
      <c r="G187" s="146" t="s">
        <v>313</v>
      </c>
      <c r="H187" s="171" t="s">
        <v>74</v>
      </c>
      <c r="I187" s="634"/>
      <c r="J187" s="634" t="s">
        <v>95</v>
      </c>
      <c r="K187" s="24"/>
      <c r="L187" s="230">
        <v>0.05</v>
      </c>
      <c r="M187" s="635">
        <v>1</v>
      </c>
      <c r="N187" s="932"/>
    </row>
    <row r="188" spans="1:14" s="3" customFormat="1" ht="9.75" customHeight="1" x14ac:dyDescent="0.25">
      <c r="A188" s="1058"/>
      <c r="B188" s="1061"/>
      <c r="C188" s="1064"/>
      <c r="D188" s="1038"/>
      <c r="E188" s="1035"/>
      <c r="F188" s="1036"/>
      <c r="G188" s="146"/>
      <c r="H188" s="512"/>
      <c r="I188" s="512"/>
      <c r="J188" s="512"/>
      <c r="K188" s="24"/>
      <c r="L188" s="230"/>
      <c r="M188" s="514"/>
      <c r="N188" s="661"/>
    </row>
    <row r="189" spans="1:14" s="3" customFormat="1" ht="9.75" customHeight="1" x14ac:dyDescent="0.2">
      <c r="A189" s="1058"/>
      <c r="B189" s="1061"/>
      <c r="C189" s="1064"/>
      <c r="D189" s="1038"/>
      <c r="E189" s="1035">
        <v>30</v>
      </c>
      <c r="F189" s="1036"/>
      <c r="G189" s="146" t="s">
        <v>299</v>
      </c>
      <c r="H189" s="478" t="s">
        <v>120</v>
      </c>
      <c r="I189" s="512"/>
      <c r="J189" s="145" t="s">
        <v>88</v>
      </c>
      <c r="K189" s="24"/>
      <c r="L189" s="145">
        <v>5.8</v>
      </c>
      <c r="M189" s="514">
        <v>100</v>
      </c>
      <c r="N189" s="659" t="s">
        <v>301</v>
      </c>
    </row>
    <row r="190" spans="1:14" s="3" customFormat="1" ht="9.75" customHeight="1" x14ac:dyDescent="0.2">
      <c r="A190" s="1058"/>
      <c r="B190" s="1061"/>
      <c r="C190" s="1064"/>
      <c r="D190" s="1038"/>
      <c r="E190" s="1035"/>
      <c r="F190" s="1036"/>
      <c r="G190" s="146"/>
      <c r="H190" s="169"/>
      <c r="I190" s="512"/>
      <c r="J190" s="145"/>
      <c r="K190" s="24"/>
      <c r="L190" s="145"/>
      <c r="M190" s="88"/>
      <c r="N190" s="145"/>
    </row>
    <row r="191" spans="1:14" s="3" customFormat="1" ht="9.75" customHeight="1" x14ac:dyDescent="0.25">
      <c r="A191" s="1058"/>
      <c r="B191" s="1061"/>
      <c r="C191" s="1064"/>
      <c r="D191" s="1038"/>
      <c r="E191" s="1043">
        <v>250</v>
      </c>
      <c r="F191" s="1044"/>
      <c r="G191" s="146" t="s">
        <v>372</v>
      </c>
      <c r="H191" s="145" t="s">
        <v>74</v>
      </c>
      <c r="I191" s="163"/>
      <c r="J191" s="142" t="s">
        <v>96</v>
      </c>
      <c r="K191" s="24"/>
      <c r="L191" s="88">
        <v>5</v>
      </c>
      <c r="M191" s="88">
        <v>15</v>
      </c>
      <c r="N191" s="945" t="s">
        <v>34</v>
      </c>
    </row>
    <row r="192" spans="1:14" s="3" customFormat="1" ht="11.25" customHeight="1" x14ac:dyDescent="0.25">
      <c r="A192" s="1059"/>
      <c r="B192" s="1062"/>
      <c r="C192" s="1065"/>
      <c r="D192" s="1042"/>
      <c r="E192" s="1084"/>
      <c r="F192" s="1085"/>
      <c r="G192" s="542" t="s">
        <v>300</v>
      </c>
      <c r="H192" s="543" t="s">
        <v>74</v>
      </c>
      <c r="I192" s="543"/>
      <c r="J192" s="544" t="s">
        <v>96</v>
      </c>
      <c r="K192" s="530"/>
      <c r="L192" s="708">
        <v>50</v>
      </c>
      <c r="M192" s="575">
        <v>500</v>
      </c>
      <c r="N192" s="941"/>
    </row>
    <row r="193" spans="1:14" s="3" customFormat="1" ht="20.100000000000001" customHeight="1" x14ac:dyDescent="0.25">
      <c r="A193" s="987" t="s">
        <v>15</v>
      </c>
      <c r="B193" s="1088"/>
      <c r="C193" s="1070" t="s">
        <v>9</v>
      </c>
      <c r="D193" s="1070"/>
      <c r="E193" s="1145"/>
      <c r="F193" s="1145"/>
      <c r="G193" s="1092" t="s">
        <v>16</v>
      </c>
      <c r="H193" s="1113" t="s">
        <v>17</v>
      </c>
      <c r="I193" s="954" t="s">
        <v>18</v>
      </c>
      <c r="J193" s="954" t="s">
        <v>19</v>
      </c>
      <c r="K193" s="954" t="s">
        <v>20</v>
      </c>
      <c r="L193" s="954" t="s">
        <v>21</v>
      </c>
      <c r="M193" s="1092" t="s">
        <v>489</v>
      </c>
      <c r="N193" s="948" t="s">
        <v>23</v>
      </c>
    </row>
    <row r="194" spans="1:14" s="3" customFormat="1" ht="20.100000000000001" customHeight="1" x14ac:dyDescent="0.25">
      <c r="A194" s="989"/>
      <c r="B194" s="1089"/>
      <c r="C194" s="1132" t="s">
        <v>27</v>
      </c>
      <c r="D194" s="1134" t="s">
        <v>14</v>
      </c>
      <c r="E194" s="1145"/>
      <c r="F194" s="1145"/>
      <c r="G194" s="1092"/>
      <c r="H194" s="1114"/>
      <c r="I194" s="963"/>
      <c r="J194" s="963"/>
      <c r="K194" s="963"/>
      <c r="L194" s="963"/>
      <c r="M194" s="1092"/>
      <c r="N194" s="948"/>
    </row>
    <row r="195" spans="1:14" s="3" customFormat="1" ht="20.100000000000001" customHeight="1" thickBot="1" x14ac:dyDescent="0.3">
      <c r="A195" s="1090"/>
      <c r="B195" s="1091"/>
      <c r="C195" s="1133"/>
      <c r="D195" s="1135"/>
      <c r="E195" s="1145"/>
      <c r="F195" s="1145"/>
      <c r="G195" s="1092"/>
      <c r="H195" s="1115"/>
      <c r="I195" s="955"/>
      <c r="J195" s="955"/>
      <c r="K195" s="955"/>
      <c r="L195" s="955"/>
      <c r="M195" s="1092"/>
      <c r="N195" s="948"/>
    </row>
    <row r="196" spans="1:14" s="3" customFormat="1" ht="12" customHeight="1" thickBot="1" x14ac:dyDescent="0.3">
      <c r="A196" s="1123" t="s">
        <v>304</v>
      </c>
      <c r="B196" s="1124"/>
      <c r="C196" s="238">
        <f>(C6*0.15%)*0.1</f>
        <v>334.77570000000003</v>
      </c>
      <c r="D196" s="239">
        <f>(D197+D242)</f>
        <v>500</v>
      </c>
      <c r="E196" s="1125"/>
      <c r="F196" s="1125"/>
      <c r="G196" s="1125"/>
      <c r="H196" s="1125"/>
      <c r="I196" s="1125"/>
      <c r="J196" s="1125"/>
      <c r="K196" s="1125"/>
      <c r="L196" s="1125"/>
      <c r="M196" s="1125"/>
      <c r="N196" s="115"/>
    </row>
    <row r="197" spans="1:14" s="3" customFormat="1" ht="9.75" customHeight="1" x14ac:dyDescent="0.25">
      <c r="A197" s="1002" t="s">
        <v>98</v>
      </c>
      <c r="B197" s="1011" t="s">
        <v>99</v>
      </c>
      <c r="C197" s="1034"/>
      <c r="D197" s="1037">
        <v>200</v>
      </c>
      <c r="E197" s="1126"/>
      <c r="F197" s="1127"/>
      <c r="G197" s="166" t="s">
        <v>100</v>
      </c>
      <c r="H197" s="145" t="s">
        <v>120</v>
      </c>
      <c r="I197" s="153"/>
      <c r="J197" s="145" t="s">
        <v>88</v>
      </c>
      <c r="K197" s="145"/>
      <c r="L197" s="145">
        <v>10</v>
      </c>
      <c r="M197" s="174">
        <v>25</v>
      </c>
      <c r="N197" s="949" t="s">
        <v>295</v>
      </c>
    </row>
    <row r="198" spans="1:14" s="3" customFormat="1" ht="9.75" customHeight="1" x14ac:dyDescent="0.25">
      <c r="A198" s="1003"/>
      <c r="B198" s="1012"/>
      <c r="C198" s="1034"/>
      <c r="D198" s="1038"/>
      <c r="E198" s="1095"/>
      <c r="F198" s="1096"/>
      <c r="G198" s="147" t="s">
        <v>220</v>
      </c>
      <c r="H198" s="145" t="s">
        <v>120</v>
      </c>
      <c r="I198" s="216"/>
      <c r="J198" s="145" t="s">
        <v>88</v>
      </c>
      <c r="K198" s="145"/>
      <c r="L198" s="145">
        <v>10</v>
      </c>
      <c r="M198" s="174">
        <v>25</v>
      </c>
      <c r="N198" s="926"/>
    </row>
    <row r="199" spans="1:14" s="3" customFormat="1" ht="9.75" customHeight="1" x14ac:dyDescent="0.25">
      <c r="A199" s="1003"/>
      <c r="B199" s="1012"/>
      <c r="C199" s="1034"/>
      <c r="D199" s="1038"/>
      <c r="E199" s="223"/>
      <c r="F199" s="240"/>
      <c r="G199" s="148" t="s">
        <v>213</v>
      </c>
      <c r="H199" s="145" t="s">
        <v>120</v>
      </c>
      <c r="I199" s="145"/>
      <c r="J199" s="145" t="s">
        <v>88</v>
      </c>
      <c r="K199" s="145"/>
      <c r="L199" s="145">
        <v>10</v>
      </c>
      <c r="M199" s="174">
        <v>25</v>
      </c>
      <c r="N199" s="926"/>
    </row>
    <row r="200" spans="1:14" s="3" customFormat="1" ht="9.75" customHeight="1" x14ac:dyDescent="0.25">
      <c r="A200" s="1003"/>
      <c r="B200" s="1012"/>
      <c r="C200" s="1034"/>
      <c r="D200" s="1038"/>
      <c r="E200" s="1095"/>
      <c r="F200" s="1096"/>
      <c r="G200" s="147" t="s">
        <v>386</v>
      </c>
      <c r="H200" s="145" t="s">
        <v>120</v>
      </c>
      <c r="I200" s="6"/>
      <c r="J200" s="145" t="s">
        <v>88</v>
      </c>
      <c r="K200" s="145"/>
      <c r="L200" s="145">
        <v>10</v>
      </c>
      <c r="M200" s="174">
        <v>20</v>
      </c>
      <c r="N200" s="926"/>
    </row>
    <row r="201" spans="1:14" s="3" customFormat="1" ht="9.75" customHeight="1" x14ac:dyDescent="0.25">
      <c r="A201" s="1003"/>
      <c r="B201" s="1006"/>
      <c r="C201" s="1034"/>
      <c r="D201" s="1038"/>
      <c r="E201" s="1095"/>
      <c r="F201" s="1096"/>
      <c r="G201" s="147" t="s">
        <v>102</v>
      </c>
      <c r="H201" s="145" t="s">
        <v>120</v>
      </c>
      <c r="I201" s="216"/>
      <c r="J201" s="145" t="s">
        <v>88</v>
      </c>
      <c r="K201" s="145"/>
      <c r="L201" s="145">
        <v>5</v>
      </c>
      <c r="M201" s="156">
        <v>200</v>
      </c>
      <c r="N201" s="926"/>
    </row>
    <row r="202" spans="1:14" s="3" customFormat="1" ht="9.75" customHeight="1" x14ac:dyDescent="0.25">
      <c r="A202" s="1003"/>
      <c r="B202" s="1006"/>
      <c r="C202" s="1034"/>
      <c r="D202" s="1038"/>
      <c r="E202" s="1095"/>
      <c r="F202" s="1096"/>
      <c r="G202" s="147" t="s">
        <v>387</v>
      </c>
      <c r="H202" s="145" t="s">
        <v>120</v>
      </c>
      <c r="I202" s="216"/>
      <c r="J202" s="145" t="s">
        <v>88</v>
      </c>
      <c r="K202" s="145"/>
      <c r="L202" s="145">
        <v>10</v>
      </c>
      <c r="M202" s="156">
        <v>1000</v>
      </c>
      <c r="N202" s="926"/>
    </row>
    <row r="203" spans="1:14" s="3" customFormat="1" ht="9.75" customHeight="1" x14ac:dyDescent="0.25">
      <c r="A203" s="1003"/>
      <c r="B203" s="1006"/>
      <c r="C203" s="1034"/>
      <c r="D203" s="1038"/>
      <c r="E203" s="1095"/>
      <c r="F203" s="1096"/>
      <c r="G203" s="147" t="s">
        <v>104</v>
      </c>
      <c r="H203" s="145" t="s">
        <v>120</v>
      </c>
      <c r="I203" s="216"/>
      <c r="J203" s="145" t="s">
        <v>88</v>
      </c>
      <c r="K203" s="145"/>
      <c r="L203" s="145">
        <v>10</v>
      </c>
      <c r="M203" s="156">
        <v>200</v>
      </c>
      <c r="N203" s="926"/>
    </row>
    <row r="204" spans="1:14" s="3" customFormat="1" ht="9.75" customHeight="1" x14ac:dyDescent="0.25">
      <c r="A204" s="1003"/>
      <c r="B204" s="1006"/>
      <c r="C204" s="1034"/>
      <c r="D204" s="1038"/>
      <c r="E204" s="1095"/>
      <c r="F204" s="1096"/>
      <c r="G204" s="147" t="s">
        <v>105</v>
      </c>
      <c r="H204" s="145" t="s">
        <v>120</v>
      </c>
      <c r="I204" s="216"/>
      <c r="J204" s="145" t="s">
        <v>88</v>
      </c>
      <c r="K204" s="145"/>
      <c r="L204" s="145">
        <v>10</v>
      </c>
      <c r="M204" s="156">
        <v>50</v>
      </c>
      <c r="N204" s="926"/>
    </row>
    <row r="205" spans="1:14" s="3" customFormat="1" ht="9.75" customHeight="1" x14ac:dyDescent="0.25">
      <c r="A205" s="1003"/>
      <c r="B205" s="1006"/>
      <c r="C205" s="1034"/>
      <c r="D205" s="1038"/>
      <c r="E205" s="1095"/>
      <c r="F205" s="1096"/>
      <c r="G205" s="147" t="s">
        <v>388</v>
      </c>
      <c r="H205" s="145" t="s">
        <v>120</v>
      </c>
      <c r="I205" s="216"/>
      <c r="J205" s="145" t="s">
        <v>88</v>
      </c>
      <c r="K205" s="145"/>
      <c r="L205" s="145">
        <v>10</v>
      </c>
      <c r="M205" s="156">
        <v>200</v>
      </c>
      <c r="N205" s="926"/>
    </row>
    <row r="206" spans="1:14" s="3" customFormat="1" ht="9.75" customHeight="1" x14ac:dyDescent="0.25">
      <c r="A206" s="1003"/>
      <c r="B206" s="1006"/>
      <c r="C206" s="1034"/>
      <c r="D206" s="1038"/>
      <c r="E206" s="1143"/>
      <c r="F206" s="1144"/>
      <c r="G206" s="147" t="s">
        <v>389</v>
      </c>
      <c r="H206" s="145" t="s">
        <v>120</v>
      </c>
      <c r="I206" s="216"/>
      <c r="J206" s="145" t="s">
        <v>88</v>
      </c>
      <c r="K206" s="145"/>
      <c r="L206" s="145">
        <v>10</v>
      </c>
      <c r="M206" s="156">
        <v>200</v>
      </c>
      <c r="N206" s="926"/>
    </row>
    <row r="207" spans="1:14" s="3" customFormat="1" ht="9.75" customHeight="1" x14ac:dyDescent="0.25">
      <c r="A207" s="1003"/>
      <c r="B207" s="1006"/>
      <c r="C207" s="1034"/>
      <c r="D207" s="1038"/>
      <c r="E207" s="1095"/>
      <c r="F207" s="1096"/>
      <c r="G207" s="147" t="s">
        <v>107</v>
      </c>
      <c r="H207" s="145" t="s">
        <v>120</v>
      </c>
      <c r="I207" s="216"/>
      <c r="J207" s="145" t="s">
        <v>88</v>
      </c>
      <c r="K207" s="145"/>
      <c r="L207" s="145">
        <v>10</v>
      </c>
      <c r="M207" s="156">
        <v>50</v>
      </c>
      <c r="N207" s="926"/>
    </row>
    <row r="208" spans="1:14" s="3" customFormat="1" ht="9.75" customHeight="1" x14ac:dyDescent="0.25">
      <c r="A208" s="1003"/>
      <c r="B208" s="1006"/>
      <c r="C208" s="1034"/>
      <c r="D208" s="1038"/>
      <c r="E208" s="1095"/>
      <c r="F208" s="1096"/>
      <c r="G208" s="614" t="s">
        <v>394</v>
      </c>
      <c r="H208" s="145" t="s">
        <v>120</v>
      </c>
      <c r="I208" s="216"/>
      <c r="J208" s="145" t="s">
        <v>88</v>
      </c>
      <c r="K208" s="145"/>
      <c r="L208" s="145">
        <v>10</v>
      </c>
      <c r="M208" s="156">
        <v>50</v>
      </c>
      <c r="N208" s="926"/>
    </row>
    <row r="209" spans="1:14" s="3" customFormat="1" ht="9.75" customHeight="1" x14ac:dyDescent="0.25">
      <c r="A209" s="1003"/>
      <c r="B209" s="1006"/>
      <c r="C209" s="1034"/>
      <c r="D209" s="1038"/>
      <c r="E209" s="1095"/>
      <c r="F209" s="1096"/>
      <c r="G209" s="147" t="s">
        <v>390</v>
      </c>
      <c r="H209" s="145" t="s">
        <v>120</v>
      </c>
      <c r="I209" s="216"/>
      <c r="J209" s="145" t="s">
        <v>88</v>
      </c>
      <c r="K209" s="145"/>
      <c r="L209" s="145">
        <v>10</v>
      </c>
      <c r="M209" s="156">
        <v>50</v>
      </c>
      <c r="N209" s="926"/>
    </row>
    <row r="210" spans="1:14" s="3" customFormat="1" ht="9.75" customHeight="1" x14ac:dyDescent="0.25">
      <c r="A210" s="1003"/>
      <c r="B210" s="1006"/>
      <c r="C210" s="1034"/>
      <c r="D210" s="1038"/>
      <c r="E210" s="1095"/>
      <c r="F210" s="1096"/>
      <c r="G210" s="147" t="s">
        <v>110</v>
      </c>
      <c r="H210" s="145" t="s">
        <v>120</v>
      </c>
      <c r="I210" s="216"/>
      <c r="J210" s="145" t="s">
        <v>88</v>
      </c>
      <c r="K210" s="145"/>
      <c r="L210" s="145">
        <v>50</v>
      </c>
      <c r="M210" s="156">
        <v>200</v>
      </c>
      <c r="N210" s="926"/>
    </row>
    <row r="211" spans="1:14" s="3" customFormat="1" ht="9.75" customHeight="1" x14ac:dyDescent="0.25">
      <c r="A211" s="1003"/>
      <c r="B211" s="1006"/>
      <c r="C211" s="1034"/>
      <c r="D211" s="1038"/>
      <c r="E211" s="1095"/>
      <c r="F211" s="1096"/>
      <c r="G211" s="147" t="s">
        <v>111</v>
      </c>
      <c r="H211" s="145" t="s">
        <v>120</v>
      </c>
      <c r="I211" s="216"/>
      <c r="J211" s="145" t="s">
        <v>88</v>
      </c>
      <c r="K211" s="145"/>
      <c r="L211" s="145">
        <v>50</v>
      </c>
      <c r="M211" s="156">
        <v>200</v>
      </c>
      <c r="N211" s="926"/>
    </row>
    <row r="212" spans="1:14" s="3" customFormat="1" ht="9.75" customHeight="1" x14ac:dyDescent="0.25">
      <c r="A212" s="1003"/>
      <c r="B212" s="1012"/>
      <c r="C212" s="1034"/>
      <c r="D212" s="1038"/>
      <c r="E212" s="1095"/>
      <c r="F212" s="1096"/>
      <c r="G212" s="147" t="s">
        <v>112</v>
      </c>
      <c r="H212" s="145" t="s">
        <v>120</v>
      </c>
      <c r="I212" s="216"/>
      <c r="J212" s="145" t="s">
        <v>88</v>
      </c>
      <c r="K212" s="145"/>
      <c r="L212" s="145">
        <v>50</v>
      </c>
      <c r="M212" s="145">
        <v>200</v>
      </c>
      <c r="N212" s="926"/>
    </row>
    <row r="213" spans="1:14" s="3" customFormat="1" ht="9.75" customHeight="1" x14ac:dyDescent="0.25">
      <c r="A213" s="1003"/>
      <c r="B213" s="1012"/>
      <c r="C213" s="1034"/>
      <c r="D213" s="1038"/>
      <c r="E213" s="1095"/>
      <c r="F213" s="1096"/>
      <c r="G213" s="147" t="s">
        <v>113</v>
      </c>
      <c r="H213" s="145" t="s">
        <v>120</v>
      </c>
      <c r="I213" s="216"/>
      <c r="J213" s="145" t="s">
        <v>88</v>
      </c>
      <c r="K213" s="145"/>
      <c r="L213" s="145">
        <v>50</v>
      </c>
      <c r="M213" s="145">
        <v>200</v>
      </c>
      <c r="N213" s="926"/>
    </row>
    <row r="214" spans="1:14" s="3" customFormat="1" ht="9.75" customHeight="1" x14ac:dyDescent="0.25">
      <c r="A214" s="1003"/>
      <c r="B214" s="1012"/>
      <c r="C214" s="1034"/>
      <c r="D214" s="1038"/>
      <c r="E214" s="1129"/>
      <c r="F214" s="1142"/>
      <c r="G214" s="147" t="s">
        <v>114</v>
      </c>
      <c r="H214" s="145" t="s">
        <v>120</v>
      </c>
      <c r="I214" s="216"/>
      <c r="J214" s="145" t="s">
        <v>88</v>
      </c>
      <c r="K214" s="145"/>
      <c r="L214" s="145">
        <v>50</v>
      </c>
      <c r="M214" s="145">
        <v>200</v>
      </c>
      <c r="N214" s="926"/>
    </row>
    <row r="215" spans="1:14" s="3" customFormat="1" ht="9.75" customHeight="1" x14ac:dyDescent="0.25">
      <c r="A215" s="1003"/>
      <c r="B215" s="1012"/>
      <c r="C215" s="1034"/>
      <c r="D215" s="1038"/>
      <c r="E215" s="1095"/>
      <c r="F215" s="1096"/>
      <c r="G215" s="147" t="s">
        <v>115</v>
      </c>
      <c r="H215" s="145" t="s">
        <v>120</v>
      </c>
      <c r="I215" s="216"/>
      <c r="J215" s="145" t="s">
        <v>88</v>
      </c>
      <c r="K215" s="145"/>
      <c r="L215" s="145">
        <v>50</v>
      </c>
      <c r="M215" s="2">
        <v>200</v>
      </c>
      <c r="N215" s="926"/>
    </row>
    <row r="216" spans="1:14" s="3" customFormat="1" ht="9.75" customHeight="1" x14ac:dyDescent="0.25">
      <c r="A216" s="1003"/>
      <c r="B216" s="1012"/>
      <c r="C216" s="1034"/>
      <c r="D216" s="1038"/>
      <c r="E216" s="1093"/>
      <c r="F216" s="1094"/>
      <c r="G216" s="147" t="s">
        <v>116</v>
      </c>
      <c r="H216" s="145" t="s">
        <v>120</v>
      </c>
      <c r="I216" s="216"/>
      <c r="J216" s="145" t="s">
        <v>88</v>
      </c>
      <c r="K216" s="145"/>
      <c r="L216" s="145">
        <v>50</v>
      </c>
      <c r="M216" s="145">
        <v>200</v>
      </c>
      <c r="N216" s="950"/>
    </row>
    <row r="217" spans="1:14" s="3" customFormat="1" ht="9.75" customHeight="1" x14ac:dyDescent="0.25">
      <c r="A217" s="1003"/>
      <c r="B217" s="1012"/>
      <c r="C217" s="1034"/>
      <c r="D217" s="1038"/>
      <c r="E217" s="1095"/>
      <c r="F217" s="1096"/>
      <c r="G217" s="145"/>
      <c r="H217" s="145"/>
      <c r="I217" s="145"/>
      <c r="J217" s="216"/>
      <c r="K217" s="145"/>
      <c r="L217" s="216"/>
      <c r="M217" s="145"/>
      <c r="N217" s="141"/>
    </row>
    <row r="218" spans="1:14" s="3" customFormat="1" ht="9.75" customHeight="1" x14ac:dyDescent="0.25">
      <c r="A218" s="1003"/>
      <c r="B218" s="1012"/>
      <c r="C218" s="1034"/>
      <c r="D218" s="1038"/>
      <c r="E218" s="1095"/>
      <c r="F218" s="1096"/>
      <c r="G218" s="145"/>
      <c r="H218" s="145"/>
      <c r="I218" s="145"/>
      <c r="J218" s="216"/>
      <c r="K218" s="145"/>
      <c r="L218" s="216"/>
      <c r="M218" s="145"/>
      <c r="N218" s="207"/>
    </row>
    <row r="219" spans="1:14" s="3" customFormat="1" ht="9.75" customHeight="1" x14ac:dyDescent="0.25">
      <c r="A219" s="1002" t="s">
        <v>117</v>
      </c>
      <c r="B219" s="1011" t="s">
        <v>118</v>
      </c>
      <c r="C219" s="1033"/>
      <c r="D219" s="1038"/>
      <c r="E219" s="1126"/>
      <c r="F219" s="1131"/>
      <c r="G219" s="241"/>
      <c r="H219" s="153"/>
      <c r="I219" s="222"/>
      <c r="J219" s="141"/>
      <c r="K219" s="153"/>
      <c r="L219" s="141"/>
      <c r="M219" s="141"/>
      <c r="N219" s="141"/>
    </row>
    <row r="220" spans="1:14" s="3" customFormat="1" ht="9.75" customHeight="1" x14ac:dyDescent="0.25">
      <c r="A220" s="1003"/>
      <c r="B220" s="1012"/>
      <c r="C220" s="1034"/>
      <c r="D220" s="1038"/>
      <c r="E220" s="933"/>
      <c r="F220" s="934"/>
      <c r="G220" s="146" t="s">
        <v>372</v>
      </c>
      <c r="H220" s="572" t="s">
        <v>120</v>
      </c>
      <c r="I220" s="573"/>
      <c r="J220" s="568" t="s">
        <v>55</v>
      </c>
      <c r="K220" s="231"/>
      <c r="L220" s="627">
        <v>5</v>
      </c>
      <c r="M220" s="544">
        <v>60</v>
      </c>
      <c r="N220" s="931" t="s">
        <v>488</v>
      </c>
    </row>
    <row r="221" spans="1:14" s="3" customFormat="1" ht="9.75" customHeight="1" x14ac:dyDescent="0.25">
      <c r="A221" s="1003"/>
      <c r="B221" s="1012"/>
      <c r="C221" s="1034"/>
      <c r="D221" s="1038"/>
      <c r="E221" s="933"/>
      <c r="F221" s="934"/>
      <c r="G221" s="574" t="s">
        <v>300</v>
      </c>
      <c r="H221" s="568" t="s">
        <v>120</v>
      </c>
      <c r="I221" s="573"/>
      <c r="J221" s="568" t="s">
        <v>55</v>
      </c>
      <c r="K221" s="231"/>
      <c r="L221" s="627">
        <v>500</v>
      </c>
      <c r="M221" s="544">
        <v>7000</v>
      </c>
      <c r="N221" s="926"/>
    </row>
    <row r="222" spans="1:14" s="3" customFormat="1" ht="9.75" customHeight="1" x14ac:dyDescent="0.25">
      <c r="A222" s="1003"/>
      <c r="B222" s="1012"/>
      <c r="C222" s="1034"/>
      <c r="D222" s="1038"/>
      <c r="E222" s="933"/>
      <c r="F222" s="934"/>
      <c r="G222" s="574"/>
      <c r="H222" s="568"/>
      <c r="I222" s="573"/>
      <c r="J222" s="544"/>
      <c r="K222" s="231"/>
      <c r="L222" s="627"/>
      <c r="M222" s="544"/>
      <c r="N222" s="926"/>
    </row>
    <row r="223" spans="1:14" s="3" customFormat="1" ht="9.75" customHeight="1" x14ac:dyDescent="0.25">
      <c r="A223" s="1003"/>
      <c r="B223" s="1012"/>
      <c r="C223" s="1034"/>
      <c r="D223" s="1038"/>
      <c r="E223" s="933"/>
      <c r="F223" s="934"/>
      <c r="G223" s="574"/>
      <c r="H223" s="568"/>
      <c r="I223" s="573"/>
      <c r="J223" s="544"/>
      <c r="K223" s="231"/>
      <c r="L223" s="576"/>
      <c r="M223" s="544"/>
      <c r="N223" s="926"/>
    </row>
    <row r="224" spans="1:14" s="3" customFormat="1" ht="9.75" customHeight="1" x14ac:dyDescent="0.25">
      <c r="A224" s="1003"/>
      <c r="B224" s="1012"/>
      <c r="C224" s="1034"/>
      <c r="D224" s="1038"/>
      <c r="E224" s="933"/>
      <c r="F224" s="934"/>
      <c r="G224" s="574"/>
      <c r="H224" s="568"/>
      <c r="I224" s="573"/>
      <c r="J224" s="544"/>
      <c r="K224" s="231"/>
      <c r="L224" s="576"/>
      <c r="M224" s="544"/>
      <c r="N224" s="932"/>
    </row>
    <row r="225" spans="1:14" s="3" customFormat="1" ht="6.75" customHeight="1" x14ac:dyDescent="0.25">
      <c r="A225" s="1003"/>
      <c r="B225" s="1012"/>
      <c r="C225" s="1034"/>
      <c r="D225" s="1038"/>
      <c r="E225" s="1095"/>
      <c r="F225" s="1096"/>
      <c r="G225" s="24"/>
      <c r="H225" s="145"/>
      <c r="I225" s="163"/>
      <c r="J225" s="509"/>
      <c r="K225" s="171"/>
      <c r="L225" s="509"/>
      <c r="M225" s="544"/>
      <c r="N225" s="145"/>
    </row>
    <row r="226" spans="1:14" s="3" customFormat="1" ht="9.75" customHeight="1" x14ac:dyDescent="0.25">
      <c r="A226" s="1003"/>
      <c r="B226" s="1012"/>
      <c r="C226" s="1034"/>
      <c r="D226" s="1038"/>
      <c r="E226" s="1095"/>
      <c r="F226" s="1096"/>
      <c r="G226" s="242" t="s">
        <v>192</v>
      </c>
      <c r="H226" s="216" t="s">
        <v>120</v>
      </c>
      <c r="I226" s="30"/>
      <c r="J226" s="145" t="s">
        <v>55</v>
      </c>
      <c r="K226" s="207"/>
      <c r="L226" s="156">
        <v>0.5</v>
      </c>
      <c r="M226" s="156">
        <v>10</v>
      </c>
      <c r="N226" s="931" t="s">
        <v>487</v>
      </c>
    </row>
    <row r="227" spans="1:14" s="3" customFormat="1" ht="9.75" customHeight="1" x14ac:dyDescent="0.25">
      <c r="A227" s="1003"/>
      <c r="B227" s="1012"/>
      <c r="C227" s="1034"/>
      <c r="D227" s="1038"/>
      <c r="E227" s="1095"/>
      <c r="F227" s="1128"/>
      <c r="G227" s="243" t="s">
        <v>119</v>
      </c>
      <c r="H227" s="216" t="s">
        <v>120</v>
      </c>
      <c r="I227" s="30"/>
      <c r="J227" s="145" t="s">
        <v>55</v>
      </c>
      <c r="K227" s="207"/>
      <c r="L227" s="156">
        <v>5</v>
      </c>
      <c r="M227" s="156">
        <v>500</v>
      </c>
      <c r="N227" s="926"/>
    </row>
    <row r="228" spans="1:14" s="3" customFormat="1" ht="9.75" customHeight="1" x14ac:dyDescent="0.25">
      <c r="A228" s="1003"/>
      <c r="B228" s="1012"/>
      <c r="C228" s="1034"/>
      <c r="D228" s="1038"/>
      <c r="E228" s="1095"/>
      <c r="F228" s="1096"/>
      <c r="G228" s="242" t="s">
        <v>382</v>
      </c>
      <c r="H228" s="216" t="s">
        <v>120</v>
      </c>
      <c r="I228" s="30"/>
      <c r="J228" s="145" t="s">
        <v>55</v>
      </c>
      <c r="K228" s="207"/>
      <c r="L228" s="156">
        <v>5</v>
      </c>
      <c r="M228" s="156">
        <v>10</v>
      </c>
      <c r="N228" s="926"/>
    </row>
    <row r="229" spans="1:14" s="3" customFormat="1" ht="9.75" customHeight="1" x14ac:dyDescent="0.25">
      <c r="A229" s="1003"/>
      <c r="B229" s="1012"/>
      <c r="C229" s="1034"/>
      <c r="D229" s="1038"/>
      <c r="E229" s="1095"/>
      <c r="F229" s="1096"/>
      <c r="G229" s="243" t="s">
        <v>384</v>
      </c>
      <c r="H229" s="216" t="s">
        <v>120</v>
      </c>
      <c r="I229" s="30"/>
      <c r="J229" s="145" t="s">
        <v>55</v>
      </c>
      <c r="K229" s="207"/>
      <c r="L229" s="156">
        <v>15</v>
      </c>
      <c r="M229" s="156">
        <v>15</v>
      </c>
      <c r="N229" s="926"/>
    </row>
    <row r="230" spans="1:14" s="3" customFormat="1" ht="9.75" customHeight="1" x14ac:dyDescent="0.25">
      <c r="A230" s="1003"/>
      <c r="B230" s="1012"/>
      <c r="C230" s="1034"/>
      <c r="D230" s="1038"/>
      <c r="E230" s="1095"/>
      <c r="F230" s="1096"/>
      <c r="G230" s="244" t="s">
        <v>397</v>
      </c>
      <c r="H230" s="216" t="s">
        <v>120</v>
      </c>
      <c r="I230" s="30"/>
      <c r="J230" s="145" t="s">
        <v>55</v>
      </c>
      <c r="K230" s="207"/>
      <c r="L230" s="156">
        <v>15</v>
      </c>
      <c r="M230" s="156">
        <v>50</v>
      </c>
      <c r="N230" s="926"/>
    </row>
    <row r="231" spans="1:14" s="3" customFormat="1" ht="9.75" customHeight="1" x14ac:dyDescent="0.25">
      <c r="A231" s="1003"/>
      <c r="B231" s="1012"/>
      <c r="C231" s="1034"/>
      <c r="D231" s="1038"/>
      <c r="E231" s="1095"/>
      <c r="F231" s="1096"/>
      <c r="G231" s="244" t="s">
        <v>194</v>
      </c>
      <c r="H231" s="216" t="s">
        <v>120</v>
      </c>
      <c r="I231" s="30"/>
      <c r="J231" s="145" t="s">
        <v>55</v>
      </c>
      <c r="K231" s="216"/>
      <c r="L231" s="156">
        <v>5</v>
      </c>
      <c r="M231" s="156">
        <v>10</v>
      </c>
      <c r="N231" s="926"/>
    </row>
    <row r="232" spans="1:14" s="3" customFormat="1" ht="9.75" customHeight="1" x14ac:dyDescent="0.25">
      <c r="A232" s="1003"/>
      <c r="B232" s="1012"/>
      <c r="C232" s="1034"/>
      <c r="D232" s="1038"/>
      <c r="E232" s="1146"/>
      <c r="F232" s="1147"/>
      <c r="G232" s="243" t="s">
        <v>383</v>
      </c>
      <c r="H232" s="216" t="s">
        <v>120</v>
      </c>
      <c r="I232" s="245"/>
      <c r="J232" s="145" t="s">
        <v>55</v>
      </c>
      <c r="K232" s="246"/>
      <c r="L232" s="156">
        <v>15</v>
      </c>
      <c r="M232" s="156">
        <v>50</v>
      </c>
      <c r="N232" s="926"/>
    </row>
    <row r="233" spans="1:14" s="3" customFormat="1" ht="9.75" customHeight="1" x14ac:dyDescent="0.25">
      <c r="A233" s="1003"/>
      <c r="B233" s="1012"/>
      <c r="C233" s="1034"/>
      <c r="D233" s="1038"/>
      <c r="E233" s="1095"/>
      <c r="F233" s="1096"/>
      <c r="G233" s="242" t="s">
        <v>195</v>
      </c>
      <c r="H233" s="216" t="s">
        <v>120</v>
      </c>
      <c r="I233" s="245"/>
      <c r="J233" s="145" t="s">
        <v>55</v>
      </c>
      <c r="K233" s="246"/>
      <c r="L233" s="156">
        <v>10</v>
      </c>
      <c r="M233" s="156">
        <v>20</v>
      </c>
      <c r="N233" s="926"/>
    </row>
    <row r="234" spans="1:14" s="3" customFormat="1" ht="9.75" customHeight="1" x14ac:dyDescent="0.25">
      <c r="A234" s="1003"/>
      <c r="B234" s="1012"/>
      <c r="C234" s="1034"/>
      <c r="D234" s="1038"/>
      <c r="E234" s="1095"/>
      <c r="F234" s="1096"/>
      <c r="G234" s="244" t="s">
        <v>385</v>
      </c>
      <c r="H234" s="216" t="s">
        <v>120</v>
      </c>
      <c r="I234" s="245"/>
      <c r="J234" s="145" t="s">
        <v>55</v>
      </c>
      <c r="K234" s="246"/>
      <c r="L234" s="156">
        <v>10</v>
      </c>
      <c r="M234" s="156">
        <v>10</v>
      </c>
      <c r="N234" s="926"/>
    </row>
    <row r="235" spans="1:14" s="3" customFormat="1" ht="9.75" customHeight="1" x14ac:dyDescent="0.25">
      <c r="A235" s="1003"/>
      <c r="B235" s="1012"/>
      <c r="C235" s="1034"/>
      <c r="D235" s="1038"/>
      <c r="E235" s="1095"/>
      <c r="F235" s="1096"/>
      <c r="G235" s="243" t="s">
        <v>196</v>
      </c>
      <c r="H235" s="216" t="s">
        <v>120</v>
      </c>
      <c r="I235" s="245"/>
      <c r="J235" s="145" t="s">
        <v>55</v>
      </c>
      <c r="K235" s="246"/>
      <c r="L235" s="156">
        <v>5</v>
      </c>
      <c r="M235" s="156">
        <v>10</v>
      </c>
      <c r="N235" s="926"/>
    </row>
    <row r="236" spans="1:14" s="3" customFormat="1" ht="9.75" customHeight="1" x14ac:dyDescent="0.25">
      <c r="A236" s="1003"/>
      <c r="B236" s="1012"/>
      <c r="C236" s="1034"/>
      <c r="D236" s="1038"/>
      <c r="E236" s="933"/>
      <c r="F236" s="934"/>
      <c r="G236" s="242" t="s">
        <v>197</v>
      </c>
      <c r="H236" s="216" t="s">
        <v>120</v>
      </c>
      <c r="I236" s="247"/>
      <c r="J236" s="145" t="s">
        <v>55</v>
      </c>
      <c r="K236" s="248"/>
      <c r="L236" s="156">
        <v>2</v>
      </c>
      <c r="M236" s="156">
        <v>20</v>
      </c>
      <c r="N236" s="926"/>
    </row>
    <row r="237" spans="1:14" s="3" customFormat="1" ht="9.75" customHeight="1" x14ac:dyDescent="0.25">
      <c r="A237" s="1003"/>
      <c r="B237" s="1012"/>
      <c r="C237" s="1034"/>
      <c r="D237" s="1038"/>
      <c r="E237" s="933"/>
      <c r="F237" s="934"/>
      <c r="G237" s="244" t="s">
        <v>198</v>
      </c>
      <c r="H237" s="216" t="s">
        <v>120</v>
      </c>
      <c r="I237" s="249"/>
      <c r="J237" s="145" t="s">
        <v>55</v>
      </c>
      <c r="K237" s="250"/>
      <c r="L237" s="156">
        <v>2</v>
      </c>
      <c r="M237" s="91">
        <v>20</v>
      </c>
      <c r="N237" s="926"/>
    </row>
    <row r="238" spans="1:14" s="3" customFormat="1" ht="9.75" customHeight="1" x14ac:dyDescent="0.25">
      <c r="A238" s="1003"/>
      <c r="B238" s="1012"/>
      <c r="C238" s="1034"/>
      <c r="D238" s="1038"/>
      <c r="E238" s="933"/>
      <c r="F238" s="934"/>
      <c r="G238" s="243" t="s">
        <v>199</v>
      </c>
      <c r="H238" s="216" t="s">
        <v>120</v>
      </c>
      <c r="I238" s="245"/>
      <c r="J238" s="145" t="s">
        <v>55</v>
      </c>
      <c r="K238" s="248"/>
      <c r="L238" s="156">
        <v>10</v>
      </c>
      <c r="M238" s="156">
        <v>50</v>
      </c>
      <c r="N238" s="926"/>
    </row>
    <row r="239" spans="1:14" s="3" customFormat="1" ht="9.75" customHeight="1" x14ac:dyDescent="0.25">
      <c r="A239" s="1003"/>
      <c r="B239" s="1012"/>
      <c r="C239" s="1034"/>
      <c r="D239" s="1038"/>
      <c r="E239" s="933"/>
      <c r="F239" s="934"/>
      <c r="G239" s="244" t="s">
        <v>200</v>
      </c>
      <c r="H239" s="216" t="s">
        <v>120</v>
      </c>
      <c r="I239" s="245"/>
      <c r="J239" s="145" t="s">
        <v>55</v>
      </c>
      <c r="K239" s="248"/>
      <c r="L239" s="156">
        <v>15</v>
      </c>
      <c r="M239" s="156">
        <v>100</v>
      </c>
      <c r="N239" s="926"/>
    </row>
    <row r="240" spans="1:14" s="3" customFormat="1" ht="9.75" customHeight="1" x14ac:dyDescent="0.25">
      <c r="A240" s="1003"/>
      <c r="B240" s="1012"/>
      <c r="C240" s="1034"/>
      <c r="D240" s="1038"/>
      <c r="E240" s="933"/>
      <c r="F240" s="934"/>
      <c r="G240" s="244" t="s">
        <v>201</v>
      </c>
      <c r="H240" s="216" t="s">
        <v>120</v>
      </c>
      <c r="I240" s="245"/>
      <c r="J240" s="145" t="s">
        <v>55</v>
      </c>
      <c r="K240" s="248"/>
      <c r="L240" s="156">
        <v>2</v>
      </c>
      <c r="M240" s="156">
        <v>10</v>
      </c>
      <c r="N240" s="926"/>
    </row>
    <row r="241" spans="1:14" s="3" customFormat="1" ht="9.75" customHeight="1" x14ac:dyDescent="0.25">
      <c r="A241" s="1004"/>
      <c r="B241" s="1013"/>
      <c r="C241" s="1041"/>
      <c r="D241" s="1042"/>
      <c r="E241" s="1129"/>
      <c r="F241" s="1130"/>
      <c r="G241" s="251"/>
      <c r="H241" s="216"/>
      <c r="I241" s="245"/>
      <c r="J241" s="145"/>
      <c r="K241" s="248"/>
      <c r="L241" s="156"/>
      <c r="M241" s="156"/>
      <c r="N241" s="950"/>
    </row>
    <row r="242" spans="1:14" s="3" customFormat="1" ht="9.75" customHeight="1" x14ac:dyDescent="0.25">
      <c r="A242" s="1002" t="s">
        <v>121</v>
      </c>
      <c r="B242" s="1011" t="s">
        <v>122</v>
      </c>
      <c r="C242" s="1033"/>
      <c r="D242" s="1037">
        <v>300</v>
      </c>
      <c r="E242" s="1126"/>
      <c r="F242" s="1127"/>
      <c r="G242" s="142"/>
      <c r="H242" s="252"/>
      <c r="I242" s="141"/>
      <c r="J242" s="153"/>
      <c r="K242" s="141"/>
      <c r="L242" s="141"/>
      <c r="M242" s="141"/>
      <c r="N242" s="226"/>
    </row>
    <row r="243" spans="1:14" s="3" customFormat="1" ht="9.75" customHeight="1" x14ac:dyDescent="0.25">
      <c r="A243" s="1003"/>
      <c r="B243" s="1012"/>
      <c r="C243" s="1034"/>
      <c r="D243" s="1038"/>
      <c r="E243" s="1095"/>
      <c r="F243" s="1096"/>
      <c r="G243" s="147" t="s">
        <v>374</v>
      </c>
      <c r="H243" s="145" t="s">
        <v>73</v>
      </c>
      <c r="I243" s="216"/>
      <c r="J243" s="145" t="s">
        <v>123</v>
      </c>
      <c r="K243" s="216"/>
      <c r="L243" s="145">
        <v>50</v>
      </c>
      <c r="M243" s="216" t="s">
        <v>320</v>
      </c>
      <c r="N243" s="931" t="s">
        <v>34</v>
      </c>
    </row>
    <row r="244" spans="1:14" s="3" customFormat="1" ht="9.75" customHeight="1" x14ac:dyDescent="0.25">
      <c r="A244" s="1003"/>
      <c r="B244" s="1012"/>
      <c r="C244" s="1034"/>
      <c r="D244" s="1038"/>
      <c r="E244" s="1095"/>
      <c r="F244" s="1096"/>
      <c r="G244" s="147" t="s">
        <v>376</v>
      </c>
      <c r="H244" s="145" t="s">
        <v>73</v>
      </c>
      <c r="I244" s="216"/>
      <c r="J244" s="145" t="s">
        <v>123</v>
      </c>
      <c r="K244" s="216"/>
      <c r="L244" s="145">
        <v>100</v>
      </c>
      <c r="M244" s="216" t="s">
        <v>405</v>
      </c>
      <c r="N244" s="926"/>
    </row>
    <row r="245" spans="1:14" s="3" customFormat="1" ht="9.75" customHeight="1" x14ac:dyDescent="0.25">
      <c r="A245" s="1003"/>
      <c r="B245" s="1012"/>
      <c r="C245" s="1034"/>
      <c r="D245" s="1038"/>
      <c r="E245" s="1095"/>
      <c r="F245" s="1096"/>
      <c r="G245" s="147" t="s">
        <v>375</v>
      </c>
      <c r="H245" s="145" t="s">
        <v>73</v>
      </c>
      <c r="I245" s="216"/>
      <c r="J245" s="145" t="s">
        <v>123</v>
      </c>
      <c r="K245" s="216"/>
      <c r="L245" s="145">
        <v>10</v>
      </c>
      <c r="M245" s="216" t="s">
        <v>450</v>
      </c>
      <c r="N245" s="926"/>
    </row>
    <row r="246" spans="1:14" s="3" customFormat="1" ht="9.75" customHeight="1" x14ac:dyDescent="0.25">
      <c r="A246" s="1003"/>
      <c r="B246" s="1012"/>
      <c r="C246" s="1034"/>
      <c r="D246" s="1038"/>
      <c r="E246" s="1095"/>
      <c r="F246" s="1096"/>
      <c r="G246" s="147" t="s">
        <v>377</v>
      </c>
      <c r="H246" s="145" t="s">
        <v>73</v>
      </c>
      <c r="I246" s="216"/>
      <c r="J246" s="145" t="s">
        <v>123</v>
      </c>
      <c r="K246" s="216"/>
      <c r="L246" s="145">
        <v>160</v>
      </c>
      <c r="M246" s="216" t="s">
        <v>451</v>
      </c>
      <c r="N246" s="932"/>
    </row>
    <row r="247" spans="1:14" s="3" customFormat="1" ht="9.75" customHeight="1" x14ac:dyDescent="0.25">
      <c r="A247" s="1004"/>
      <c r="B247" s="1013"/>
      <c r="C247" s="1041"/>
      <c r="D247" s="1042"/>
      <c r="E247" s="1111"/>
      <c r="F247" s="1112"/>
      <c r="G247" s="218"/>
      <c r="H247" s="235"/>
      <c r="I247" s="151"/>
      <c r="J247" s="237"/>
      <c r="K247" s="218"/>
      <c r="L247" s="218"/>
      <c r="M247" s="144"/>
      <c r="N247" s="151"/>
    </row>
    <row r="248" spans="1:14" s="3" customFormat="1" ht="11.25" x14ac:dyDescent="0.25">
      <c r="B248" s="419"/>
      <c r="C248" s="18"/>
      <c r="D248" s="13"/>
      <c r="M248" s="124"/>
    </row>
    <row r="249" spans="1:14" s="3" customFormat="1" ht="12.75" x14ac:dyDescent="0.25">
      <c r="A249" s="725" t="s">
        <v>486</v>
      </c>
      <c r="B249" s="726"/>
      <c r="C249" s="727"/>
      <c r="D249" s="728"/>
      <c r="E249" s="713"/>
      <c r="F249" s="713"/>
      <c r="G249" s="713"/>
      <c r="M249" s="5"/>
    </row>
    <row r="250" spans="1:14" s="3" customFormat="1" ht="12.75" x14ac:dyDescent="0.25">
      <c r="A250" s="725"/>
      <c r="B250" s="726"/>
      <c r="C250" s="727"/>
      <c r="D250" s="728"/>
      <c r="E250" s="713"/>
      <c r="F250" s="713"/>
      <c r="G250" s="713"/>
      <c r="M250" s="5"/>
    </row>
    <row r="251" spans="1:14" s="3" customFormat="1" ht="12.75" x14ac:dyDescent="0.25">
      <c r="A251" s="672" t="s">
        <v>317</v>
      </c>
      <c r="B251" s="419"/>
      <c r="D251" s="13"/>
      <c r="M251" s="5"/>
    </row>
    <row r="252" spans="1:14" s="3" customFormat="1" ht="11.25" x14ac:dyDescent="0.25">
      <c r="B252" s="419"/>
      <c r="C252" s="18"/>
      <c r="D252" s="13"/>
    </row>
    <row r="253" spans="1:14" s="3" customFormat="1" ht="12" thickBot="1" x14ac:dyDescent="0.3">
      <c r="B253" s="419" t="s">
        <v>126</v>
      </c>
      <c r="C253" s="18"/>
      <c r="D253" s="13"/>
    </row>
    <row r="254" spans="1:14" s="3" customFormat="1" ht="12" thickBot="1" x14ac:dyDescent="0.3">
      <c r="B254" s="419"/>
      <c r="C254" s="253">
        <f>SUM(C15:C247)+SUM(D15:D56)</f>
        <v>8927.3520000000008</v>
      </c>
      <c r="D254" s="13"/>
    </row>
    <row r="255" spans="1:14" s="3" customFormat="1" ht="11.25" x14ac:dyDescent="0.25">
      <c r="B255" s="419"/>
      <c r="C255" s="2"/>
    </row>
    <row r="256" spans="1:14" s="3" customFormat="1" ht="11.25" x14ac:dyDescent="0.25">
      <c r="B256" s="419"/>
      <c r="C256" s="2"/>
    </row>
    <row r="257" spans="2:3" s="3" customFormat="1" ht="11.25" x14ac:dyDescent="0.25">
      <c r="B257" s="419"/>
      <c r="C257" s="2"/>
    </row>
    <row r="258" spans="2:3" s="3" customFormat="1" ht="11.25" x14ac:dyDescent="0.25">
      <c r="B258" s="419"/>
      <c r="C258" s="2"/>
    </row>
    <row r="259" spans="2:3" s="3" customFormat="1" ht="11.25" x14ac:dyDescent="0.25">
      <c r="B259" s="419"/>
      <c r="C259" s="2"/>
    </row>
    <row r="260" spans="2:3" s="3" customFormat="1" ht="11.25" x14ac:dyDescent="0.25">
      <c r="B260" s="419"/>
      <c r="C260" s="2"/>
    </row>
    <row r="261" spans="2:3" s="3" customFormat="1" ht="11.25" x14ac:dyDescent="0.25">
      <c r="B261" s="419"/>
      <c r="C261" s="2"/>
    </row>
    <row r="262" spans="2:3" s="3" customFormat="1" ht="11.25" x14ac:dyDescent="0.25">
      <c r="B262" s="419"/>
      <c r="C262" s="2"/>
    </row>
    <row r="263" spans="2:3" s="3" customFormat="1" ht="11.25" x14ac:dyDescent="0.25">
      <c r="B263" s="419"/>
      <c r="C263" s="2"/>
    </row>
    <row r="264" spans="2:3" s="3" customFormat="1" ht="11.25" x14ac:dyDescent="0.25">
      <c r="B264" s="419"/>
      <c r="C264" s="2"/>
    </row>
    <row r="265" spans="2:3" s="3" customFormat="1" ht="11.25" x14ac:dyDescent="0.25">
      <c r="B265" s="419"/>
      <c r="C265" s="2"/>
    </row>
    <row r="266" spans="2:3" s="3" customFormat="1" ht="11.25" x14ac:dyDescent="0.25">
      <c r="B266" s="419"/>
      <c r="C266" s="2"/>
    </row>
    <row r="267" spans="2:3" s="3" customFormat="1" ht="11.25" x14ac:dyDescent="0.25">
      <c r="B267" s="419"/>
      <c r="C267" s="2"/>
    </row>
    <row r="268" spans="2:3" s="3" customFormat="1" ht="11.25" x14ac:dyDescent="0.25">
      <c r="B268" s="419"/>
      <c r="C268" s="2"/>
    </row>
    <row r="269" spans="2:3" s="3" customFormat="1" ht="11.25" x14ac:dyDescent="0.25">
      <c r="B269" s="419"/>
      <c r="C269" s="2"/>
    </row>
    <row r="270" spans="2:3" s="3" customFormat="1" ht="11.25" x14ac:dyDescent="0.25">
      <c r="B270" s="419"/>
      <c r="C270" s="2"/>
    </row>
    <row r="271" spans="2:3" s="3" customFormat="1" ht="11.25" x14ac:dyDescent="0.25">
      <c r="B271" s="419"/>
      <c r="C271" s="2"/>
    </row>
    <row r="272" spans="2:3" s="3" customFormat="1" ht="11.25" x14ac:dyDescent="0.25">
      <c r="B272" s="419"/>
      <c r="C272" s="2"/>
    </row>
    <row r="273" spans="2:3" s="3" customFormat="1" ht="11.25" x14ac:dyDescent="0.25">
      <c r="B273" s="419"/>
      <c r="C273" s="2"/>
    </row>
    <row r="274" spans="2:3" s="3" customFormat="1" ht="11.25" x14ac:dyDescent="0.25">
      <c r="B274" s="419"/>
      <c r="C274" s="2"/>
    </row>
    <row r="275" spans="2:3" s="3" customFormat="1" ht="11.25" x14ac:dyDescent="0.25">
      <c r="B275" s="419"/>
      <c r="C275" s="2"/>
    </row>
    <row r="276" spans="2:3" s="3" customFormat="1" ht="11.25" x14ac:dyDescent="0.25">
      <c r="B276" s="419"/>
      <c r="C276" s="2"/>
    </row>
    <row r="277" spans="2:3" s="3" customFormat="1" ht="11.25" x14ac:dyDescent="0.25">
      <c r="B277" s="419"/>
      <c r="C277" s="2"/>
    </row>
    <row r="278" spans="2:3" s="3" customFormat="1" ht="11.25" x14ac:dyDescent="0.25">
      <c r="B278" s="419"/>
      <c r="C278" s="2"/>
    </row>
  </sheetData>
  <protectedRanges>
    <protectedRange sqref="H3" name="Range2"/>
    <protectedRange password="CDC0" sqref="C3:D4 G9:H9 F56:F74 H6 J6 E195:F195 G58:G61 M196:M214 G49:G53 G55 G142:G143 M241:N241 M216:M240 G183:G184 E183 G242:M247 E169:E170 G149:H155 L149:M155 N77 I108:N108 N15 N169:N179 N197:N205 N233:N234 N245:N247 N242:N243 N102 N87:N98 E77 E103 G101:G103 N79:N85 G157:H160 L157:M160 H156 I149:K160 H46:H53 N51:N53 I46:M54 H101 H103:H106 N23:N30 K101:M101 N149:N151 G124:I124 E127:E128 E123:F126 H44:M45 G44:G47 N32:N38 G39:G42 N40:N49 E130:E136 E146:E152 N146 H141:N143 N154:N160 E154:E161 N162:N167 E163:E167 F162:F170 E172:F180 N110:N119 K124:M124 J123:J124 N122:N126 G140:N140 G133:N133 G134:K139 M138 M134:N137 G15:G37 G186:G188 C6:D7 F15:F40 E79:E100 J106:N106 L103:M103 L104:N105 E185:E188 F183:F188 D183:D190 D192:K192 E106:E119 E121:E122 D196:L218 N208:N231 G125:H126 K125 G147:N148 G144:K146 D191:J191 G219:L219 G225:L225 K220:L224 D181:N182 E189:G190 I189:J190 G161:M180 H15:M42 H183:J188 G63:G74 H57:H73 L57:N73 K57:K74 J57:J73 G226:I229 K226:K241 G220:I224 G107:H121 D77:D171 F77:F122 H230:I230 M139:N139 F127:F160 E138:E144 M144:N144 N17:N21 L183:N192 I109:I121 J109:N109 J110:M121 I102:J105 I97:I100 G128:N131 D219:F247 G231:I241 N236:N240 I57:I74" name="Range1"/>
    <protectedRange sqref="L145:M146 L144" name="Range1_3_1"/>
    <protectedRange sqref="J220:J224 J226:J241" name="Range1_4"/>
    <protectedRange password="CDC0" sqref="G104:G106" name="Range1_3"/>
    <protectedRange sqref="L226:L241" name="Range1_5"/>
    <protectedRange password="CDC0" sqref="I101:J101" name="Range1_7_1"/>
    <protectedRange password="CDC0" sqref="G79 G78:H78 G89:G93 G97:H98 G84:H86 H99:H100 H79:H82 K78:M82 K84:M86 M87 H87 K89:M95 H89:H95 K97:M100 K102:K105" name="Range1_6"/>
    <protectedRange password="CDC0" sqref="I78:J96 J97:J100" name="Range1_7_1_3"/>
    <protectedRange password="CDC0" sqref="P110:P113" name="Range1_1"/>
    <protectedRange password="CDC0" sqref="G230" name="Range1_11"/>
    <protectedRange sqref="L134:L139" name="Range1_2_1"/>
  </protectedRanges>
  <mergeCells count="251">
    <mergeCell ref="E142:F142"/>
    <mergeCell ref="E143:F143"/>
    <mergeCell ref="E224:F224"/>
    <mergeCell ref="D197:D241"/>
    <mergeCell ref="G193:G195"/>
    <mergeCell ref="H193:H195"/>
    <mergeCell ref="E191:F192"/>
    <mergeCell ref="E183:F187"/>
    <mergeCell ref="D181:D192"/>
    <mergeCell ref="E181:F181"/>
    <mergeCell ref="E182:F182"/>
    <mergeCell ref="E188:F188"/>
    <mergeCell ref="E230:F230"/>
    <mergeCell ref="E231:F231"/>
    <mergeCell ref="E232:F232"/>
    <mergeCell ref="E212:F212"/>
    <mergeCell ref="E218:F218"/>
    <mergeCell ref="E208:F208"/>
    <mergeCell ref="E209:F209"/>
    <mergeCell ref="E240:F240"/>
    <mergeCell ref="E234:F234"/>
    <mergeCell ref="E236:F236"/>
    <mergeCell ref="E237:F237"/>
    <mergeCell ref="E220:F220"/>
    <mergeCell ref="N174:N178"/>
    <mergeCell ref="E214:F214"/>
    <mergeCell ref="E215:F215"/>
    <mergeCell ref="E204:F204"/>
    <mergeCell ref="E205:F205"/>
    <mergeCell ref="E206:F206"/>
    <mergeCell ref="E207:F207"/>
    <mergeCell ref="E203:F203"/>
    <mergeCell ref="E210:F210"/>
    <mergeCell ref="E180:F180"/>
    <mergeCell ref="E193:F195"/>
    <mergeCell ref="N191:N192"/>
    <mergeCell ref="C194:C195"/>
    <mergeCell ref="D194:D195"/>
    <mergeCell ref="E147:F147"/>
    <mergeCell ref="E148:F148"/>
    <mergeCell ref="E211:F211"/>
    <mergeCell ref="E179:F179"/>
    <mergeCell ref="E174:F178"/>
    <mergeCell ref="E171:F171"/>
    <mergeCell ref="E173:F173"/>
    <mergeCell ref="E197:F197"/>
    <mergeCell ref="E198:F198"/>
    <mergeCell ref="E200:F200"/>
    <mergeCell ref="E189:F189"/>
    <mergeCell ref="A242:A247"/>
    <mergeCell ref="B242:B247"/>
    <mergeCell ref="C242:C247"/>
    <mergeCell ref="D242:D247"/>
    <mergeCell ref="E242:F242"/>
    <mergeCell ref="C219:C241"/>
    <mergeCell ref="E243:F243"/>
    <mergeCell ref="E226:F226"/>
    <mergeCell ref="E227:F227"/>
    <mergeCell ref="E228:F228"/>
    <mergeCell ref="E229:F229"/>
    <mergeCell ref="E246:F246"/>
    <mergeCell ref="E239:F239"/>
    <mergeCell ref="E241:F241"/>
    <mergeCell ref="E244:F244"/>
    <mergeCell ref="E245:F245"/>
    <mergeCell ref="E219:F219"/>
    <mergeCell ref="E233:F233"/>
    <mergeCell ref="N220:N224"/>
    <mergeCell ref="E222:F222"/>
    <mergeCell ref="E223:F223"/>
    <mergeCell ref="C193:D193"/>
    <mergeCell ref="E247:F247"/>
    <mergeCell ref="A219:A241"/>
    <mergeCell ref="E238:F238"/>
    <mergeCell ref="E225:F225"/>
    <mergeCell ref="A77:A120"/>
    <mergeCell ref="B77:B120"/>
    <mergeCell ref="C77:C120"/>
    <mergeCell ref="E119:F120"/>
    <mergeCell ref="E128:F131"/>
    <mergeCell ref="E133:F140"/>
    <mergeCell ref="B219:B241"/>
    <mergeCell ref="A196:B196"/>
    <mergeCell ref="E196:M196"/>
    <mergeCell ref="E201:F201"/>
    <mergeCell ref="E202:F202"/>
    <mergeCell ref="K193:K195"/>
    <mergeCell ref="L193:L195"/>
    <mergeCell ref="A197:A218"/>
    <mergeCell ref="B197:B218"/>
    <mergeCell ref="C197:C218"/>
    <mergeCell ref="A193:B195"/>
    <mergeCell ref="M193:M195"/>
    <mergeCell ref="E216:F216"/>
    <mergeCell ref="E217:F217"/>
    <mergeCell ref="E235:F235"/>
    <mergeCell ref="L75:L76"/>
    <mergeCell ref="M75:M76"/>
    <mergeCell ref="B122:B141"/>
    <mergeCell ref="C122:C141"/>
    <mergeCell ref="D122:D141"/>
    <mergeCell ref="E122:F122"/>
    <mergeCell ref="E125:F125"/>
    <mergeCell ref="E126:F126"/>
    <mergeCell ref="E132:F132"/>
    <mergeCell ref="E141:F141"/>
    <mergeCell ref="E127:F127"/>
    <mergeCell ref="H75:H76"/>
    <mergeCell ref="E77:F96"/>
    <mergeCell ref="E97:F107"/>
    <mergeCell ref="E75:F76"/>
    <mergeCell ref="E118:F118"/>
    <mergeCell ref="J193:J195"/>
    <mergeCell ref="I193:I195"/>
    <mergeCell ref="E213:F213"/>
    <mergeCell ref="A181:A192"/>
    <mergeCell ref="B181:B192"/>
    <mergeCell ref="A166:A170"/>
    <mergeCell ref="C181:C192"/>
    <mergeCell ref="E190:F190"/>
    <mergeCell ref="I75:I76"/>
    <mergeCell ref="J75:J76"/>
    <mergeCell ref="K75:K76"/>
    <mergeCell ref="A75:B76"/>
    <mergeCell ref="C75:D75"/>
    <mergeCell ref="E108:F117"/>
    <mergeCell ref="B171:B180"/>
    <mergeCell ref="C171:C180"/>
    <mergeCell ref="D171:D180"/>
    <mergeCell ref="A171:A180"/>
    <mergeCell ref="E166:F170"/>
    <mergeCell ref="E149:F149"/>
    <mergeCell ref="E150:F150"/>
    <mergeCell ref="E161:F163"/>
    <mergeCell ref="E151:F156"/>
    <mergeCell ref="D166:D170"/>
    <mergeCell ref="B166:B170"/>
    <mergeCell ref="C166:C170"/>
    <mergeCell ref="E172:F172"/>
    <mergeCell ref="E36:E40"/>
    <mergeCell ref="F36:F40"/>
    <mergeCell ref="A149:A165"/>
    <mergeCell ref="E158:F158"/>
    <mergeCell ref="B159:B165"/>
    <mergeCell ref="C159:C165"/>
    <mergeCell ref="E157:F157"/>
    <mergeCell ref="D159:D165"/>
    <mergeCell ref="E159:F159"/>
    <mergeCell ref="B149:B158"/>
    <mergeCell ref="E160:F160"/>
    <mergeCell ref="A142:A148"/>
    <mergeCell ref="B142:B148"/>
    <mergeCell ref="C142:C148"/>
    <mergeCell ref="D142:D148"/>
    <mergeCell ref="E144:F146"/>
    <mergeCell ref="D77:D120"/>
    <mergeCell ref="C149:C158"/>
    <mergeCell ref="D149:D158"/>
    <mergeCell ref="E164:F164"/>
    <mergeCell ref="E165:F165"/>
    <mergeCell ref="A121:B121"/>
    <mergeCell ref="E121:M121"/>
    <mergeCell ref="A122:A141"/>
    <mergeCell ref="A56:A74"/>
    <mergeCell ref="I56:N56"/>
    <mergeCell ref="B58:B74"/>
    <mergeCell ref="C58:C74"/>
    <mergeCell ref="D58:D74"/>
    <mergeCell ref="E58:E74"/>
    <mergeCell ref="F58:F63"/>
    <mergeCell ref="F64:F74"/>
    <mergeCell ref="A20:A26"/>
    <mergeCell ref="B20:B26"/>
    <mergeCell ref="C20:C26"/>
    <mergeCell ref="D20:D26"/>
    <mergeCell ref="E20:E26"/>
    <mergeCell ref="F20:F26"/>
    <mergeCell ref="A41:A55"/>
    <mergeCell ref="B41:B55"/>
    <mergeCell ref="C41:C55"/>
    <mergeCell ref="D41:D55"/>
    <mergeCell ref="E41:E55"/>
    <mergeCell ref="F41:F55"/>
    <mergeCell ref="A36:A40"/>
    <mergeCell ref="B36:B40"/>
    <mergeCell ref="C36:C40"/>
    <mergeCell ref="D36:D40"/>
    <mergeCell ref="A15:A19"/>
    <mergeCell ref="B15:B19"/>
    <mergeCell ref="C15:C19"/>
    <mergeCell ref="D15:D19"/>
    <mergeCell ref="F27:F35"/>
    <mergeCell ref="E27:E35"/>
    <mergeCell ref="D27:D35"/>
    <mergeCell ref="C27:C35"/>
    <mergeCell ref="B27:B35"/>
    <mergeCell ref="A27:A35"/>
    <mergeCell ref="A3:B3"/>
    <mergeCell ref="C3:E3"/>
    <mergeCell ref="A4:B4"/>
    <mergeCell ref="C4:E4"/>
    <mergeCell ref="A5:B5"/>
    <mergeCell ref="C5:D5"/>
    <mergeCell ref="A9:B9"/>
    <mergeCell ref="C9:F9"/>
    <mergeCell ref="M12:M14"/>
    <mergeCell ref="G7:J7"/>
    <mergeCell ref="A10:B10"/>
    <mergeCell ref="C10:F10"/>
    <mergeCell ref="A12:B14"/>
    <mergeCell ref="C12:F12"/>
    <mergeCell ref="A6:B6"/>
    <mergeCell ref="A7:B7"/>
    <mergeCell ref="C6:D6"/>
    <mergeCell ref="C7:D7"/>
    <mergeCell ref="A8:B8"/>
    <mergeCell ref="C8:F8"/>
    <mergeCell ref="N12:N14"/>
    <mergeCell ref="E15:E19"/>
    <mergeCell ref="F15:F19"/>
    <mergeCell ref="G12:G14"/>
    <mergeCell ref="H12:H14"/>
    <mergeCell ref="I12:I14"/>
    <mergeCell ref="J12:J14"/>
    <mergeCell ref="K12:K14"/>
    <mergeCell ref="L12:L14"/>
    <mergeCell ref="N15:N17"/>
    <mergeCell ref="N65:N71"/>
    <mergeCell ref="N123:N124"/>
    <mergeCell ref="N29:N31"/>
    <mergeCell ref="N21:N25"/>
    <mergeCell ref="E221:F221"/>
    <mergeCell ref="E123:F124"/>
    <mergeCell ref="N243:N246"/>
    <mergeCell ref="N128:N131"/>
    <mergeCell ref="N44:N54"/>
    <mergeCell ref="N58:N62"/>
    <mergeCell ref="N166:N170"/>
    <mergeCell ref="N133:N140"/>
    <mergeCell ref="N151:N156"/>
    <mergeCell ref="N109:N116"/>
    <mergeCell ref="N75:N76"/>
    <mergeCell ref="N193:N195"/>
    <mergeCell ref="N197:N216"/>
    <mergeCell ref="N226:N241"/>
    <mergeCell ref="N183:N187"/>
    <mergeCell ref="N77:N106"/>
    <mergeCell ref="G75:G76"/>
    <mergeCell ref="N119:N120"/>
    <mergeCell ref="N161:N163"/>
    <mergeCell ref="N144:N147"/>
  </mergeCells>
  <pageMargins left="0.7" right="0.7" top="0.75" bottom="0.75" header="0.3" footer="0.3"/>
  <pageSetup scale="42" orientation="landscape" r:id="rId1"/>
  <rowBreaks count="2" manualBreakCount="2">
    <brk id="74" max="16383" man="1"/>
    <brk id="19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2"/>
  <sheetViews>
    <sheetView zoomScale="80" zoomScaleNormal="80" workbookViewId="0">
      <selection activeCell="N1" sqref="N1"/>
    </sheetView>
  </sheetViews>
  <sheetFormatPr baseColWidth="10" defaultRowHeight="15" x14ac:dyDescent="0.25"/>
  <cols>
    <col min="1" max="1" width="11.42578125" style="254"/>
    <col min="2" max="2" width="22.7109375" style="254" customWidth="1"/>
    <col min="3" max="5" width="11.42578125" style="254"/>
    <col min="6" max="6" width="36.42578125" style="254" customWidth="1"/>
    <col min="7" max="7" width="16.5703125" style="254" customWidth="1"/>
    <col min="8" max="8" width="14.28515625" style="254" bestFit="1" customWidth="1"/>
    <col min="9" max="9" width="19.28515625" style="254" customWidth="1"/>
    <col min="10" max="10" width="13.140625" style="254" customWidth="1"/>
    <col min="11" max="11" width="11.42578125" style="254"/>
    <col min="12" max="12" width="24" style="254" customWidth="1"/>
    <col min="13" max="13" width="22" style="254" customWidth="1"/>
    <col min="14" max="14" width="28.140625" style="254" customWidth="1"/>
    <col min="15" max="17" width="11.42578125" style="254"/>
  </cols>
  <sheetData>
    <row r="1" spans="1:14" s="3" customFormat="1" ht="12.95" customHeight="1" x14ac:dyDescent="0.25">
      <c r="A1" s="1" t="s">
        <v>0</v>
      </c>
      <c r="B1" s="1"/>
      <c r="C1" s="2"/>
    </row>
    <row r="2" spans="1:14" s="3" customFormat="1" ht="12.95" customHeight="1" x14ac:dyDescent="0.25">
      <c r="C2" s="2"/>
    </row>
    <row r="3" spans="1:14" s="3" customFormat="1" ht="12.95" customHeight="1" x14ac:dyDescent="0.25">
      <c r="A3" s="964" t="s">
        <v>1</v>
      </c>
      <c r="B3" s="977"/>
      <c r="C3" s="1155" t="s">
        <v>2</v>
      </c>
      <c r="D3" s="1155"/>
      <c r="E3" s="1155"/>
      <c r="F3" s="127"/>
      <c r="G3" s="4" t="s">
        <v>3</v>
      </c>
      <c r="H3" s="256">
        <v>40972</v>
      </c>
    </row>
    <row r="4" spans="1:14" s="3" customFormat="1" ht="12.95" customHeight="1" x14ac:dyDescent="0.25">
      <c r="A4" s="969" t="s">
        <v>4</v>
      </c>
      <c r="B4" s="970"/>
      <c r="C4" s="1156">
        <v>2020</v>
      </c>
      <c r="D4" s="1156"/>
      <c r="E4" s="1156"/>
      <c r="F4" s="6"/>
      <c r="G4" s="5"/>
      <c r="H4" s="5"/>
    </row>
    <row r="5" spans="1:14" s="3" customFormat="1" ht="12.95" customHeight="1" thickBot="1" x14ac:dyDescent="0.3">
      <c r="A5" s="964" t="s">
        <v>5</v>
      </c>
      <c r="B5" s="965"/>
      <c r="C5" s="1148" t="s">
        <v>129</v>
      </c>
      <c r="D5" s="1149"/>
      <c r="E5" s="486"/>
      <c r="F5" s="7"/>
      <c r="G5" s="5"/>
      <c r="H5" s="5"/>
    </row>
    <row r="6" spans="1:14" s="3" customFormat="1" ht="47.1" customHeight="1" thickBot="1" x14ac:dyDescent="0.3">
      <c r="A6" s="976" t="s">
        <v>430</v>
      </c>
      <c r="B6" s="977"/>
      <c r="C6" s="996">
        <v>847459</v>
      </c>
      <c r="D6" s="997"/>
      <c r="E6" s="131"/>
      <c r="F6" s="6"/>
      <c r="G6" s="129" t="s">
        <v>8</v>
      </c>
      <c r="H6" s="257"/>
    </row>
    <row r="7" spans="1:14" s="3" customFormat="1" ht="47.1" customHeight="1" thickBot="1" x14ac:dyDescent="0.3">
      <c r="A7" s="976" t="s">
        <v>127</v>
      </c>
      <c r="B7" s="977"/>
      <c r="C7" s="996">
        <v>847459</v>
      </c>
      <c r="D7" s="1196"/>
      <c r="E7" s="131"/>
      <c r="F7" s="19"/>
      <c r="G7" s="981" t="s">
        <v>130</v>
      </c>
      <c r="H7" s="982"/>
      <c r="I7" s="982"/>
      <c r="J7" s="982"/>
      <c r="K7" s="983"/>
    </row>
    <row r="8" spans="1:14" s="3" customFormat="1" ht="20.100000000000001" customHeight="1" x14ac:dyDescent="0.25">
      <c r="A8" s="976" t="s">
        <v>9</v>
      </c>
      <c r="B8" s="977"/>
      <c r="C8" s="1153" t="s">
        <v>10</v>
      </c>
      <c r="D8" s="1153"/>
      <c r="E8" s="1154"/>
      <c r="F8" s="258" t="s">
        <v>11</v>
      </c>
      <c r="G8" s="259" t="s">
        <v>12</v>
      </c>
    </row>
    <row r="9" spans="1:14" s="3" customFormat="1" ht="20.100000000000001" customHeight="1" x14ac:dyDescent="0.25">
      <c r="A9" s="976" t="s">
        <v>13</v>
      </c>
      <c r="B9" s="977"/>
      <c r="C9" s="1151">
        <f>C7*0.05%</f>
        <v>423.72950000000003</v>
      </c>
      <c r="D9" s="1151"/>
      <c r="E9" s="1151"/>
      <c r="F9" s="136"/>
      <c r="G9" s="9"/>
    </row>
    <row r="10" spans="1:14" s="3" customFormat="1" ht="20.100000000000001" customHeight="1" x14ac:dyDescent="0.25">
      <c r="A10" s="976" t="s">
        <v>14</v>
      </c>
      <c r="B10" s="977"/>
      <c r="C10" s="1152">
        <f>D14+D18+D25+D33+D37+D49+E50+E51+E62+E6+D67+D110+D164</f>
        <v>585</v>
      </c>
      <c r="D10" s="1152"/>
      <c r="E10" s="1152"/>
      <c r="F10" s="137"/>
      <c r="G10" s="10"/>
      <c r="N10" s="5"/>
    </row>
    <row r="11" spans="1:14" s="3" customFormat="1" ht="9.75" customHeight="1" x14ac:dyDescent="0.25">
      <c r="B11" s="11"/>
      <c r="C11" s="12"/>
      <c r="D11" s="13"/>
      <c r="E11" s="13"/>
      <c r="F11" s="14"/>
      <c r="G11" s="14"/>
    </row>
    <row r="12" spans="1:14" s="3" customFormat="1" ht="30" customHeight="1" x14ac:dyDescent="0.25">
      <c r="A12" s="987" t="s">
        <v>15</v>
      </c>
      <c r="B12" s="1066"/>
      <c r="C12" s="1069" t="s">
        <v>218</v>
      </c>
      <c r="D12" s="1150"/>
      <c r="E12" s="70"/>
      <c r="F12" s="954" t="s">
        <v>16</v>
      </c>
      <c r="G12" s="954" t="s">
        <v>17</v>
      </c>
      <c r="H12" s="954" t="s">
        <v>18</v>
      </c>
      <c r="I12" s="954" t="s">
        <v>19</v>
      </c>
      <c r="J12" s="954" t="s">
        <v>221</v>
      </c>
      <c r="K12" s="954" t="s">
        <v>21</v>
      </c>
      <c r="L12" s="954" t="s">
        <v>489</v>
      </c>
      <c r="M12" s="954" t="s">
        <v>23</v>
      </c>
    </row>
    <row r="13" spans="1:14" s="3" customFormat="1" ht="30" customHeight="1" x14ac:dyDescent="0.25">
      <c r="A13" s="1067"/>
      <c r="B13" s="1068"/>
      <c r="C13" s="261" t="s">
        <v>27</v>
      </c>
      <c r="D13" s="704" t="s">
        <v>14</v>
      </c>
      <c r="E13" s="705"/>
      <c r="F13" s="955"/>
      <c r="G13" s="963"/>
      <c r="H13" s="955"/>
      <c r="I13" s="955"/>
      <c r="J13" s="955"/>
      <c r="K13" s="955"/>
      <c r="L13" s="955"/>
      <c r="M13" s="955"/>
    </row>
    <row r="14" spans="1:14" s="3" customFormat="1" ht="9.75" customHeight="1" x14ac:dyDescent="0.25">
      <c r="A14" s="1002" t="s">
        <v>28</v>
      </c>
      <c r="B14" s="987" t="s">
        <v>29</v>
      </c>
      <c r="C14" s="957">
        <f>(C7*0.01%)/6</f>
        <v>14.124316666666667</v>
      </c>
      <c r="D14" s="1170">
        <v>14</v>
      </c>
      <c r="E14" s="495"/>
      <c r="F14" s="122" t="s">
        <v>30</v>
      </c>
      <c r="G14" s="141" t="s">
        <v>31</v>
      </c>
      <c r="H14" s="141"/>
      <c r="I14" s="141" t="s">
        <v>33</v>
      </c>
      <c r="J14" s="144"/>
      <c r="K14" s="145">
        <v>0.56999999999999995</v>
      </c>
      <c r="L14" s="144">
        <v>1</v>
      </c>
      <c r="M14" s="940" t="s">
        <v>34</v>
      </c>
    </row>
    <row r="15" spans="1:14" s="3" customFormat="1" ht="9.75" customHeight="1" x14ac:dyDescent="0.25">
      <c r="A15" s="1003"/>
      <c r="B15" s="989"/>
      <c r="C15" s="958"/>
      <c r="D15" s="1159"/>
      <c r="E15" s="263"/>
      <c r="F15" s="146" t="s">
        <v>32</v>
      </c>
      <c r="G15" s="171" t="s">
        <v>31</v>
      </c>
      <c r="H15" s="145"/>
      <c r="I15" s="145" t="s">
        <v>33</v>
      </c>
      <c r="J15" s="144"/>
      <c r="K15" s="145">
        <v>0.57999999999999996</v>
      </c>
      <c r="L15" s="144">
        <v>1</v>
      </c>
      <c r="M15" s="927"/>
    </row>
    <row r="16" spans="1:14" s="3" customFormat="1" ht="9.75" customHeight="1" x14ac:dyDescent="0.25">
      <c r="A16" s="1003"/>
      <c r="B16" s="989"/>
      <c r="C16" s="958"/>
      <c r="D16" s="1159"/>
      <c r="E16" s="263"/>
      <c r="F16" s="147" t="s">
        <v>35</v>
      </c>
      <c r="G16" s="171" t="s">
        <v>31</v>
      </c>
      <c r="H16" s="149"/>
      <c r="I16" s="149" t="s">
        <v>33</v>
      </c>
      <c r="J16" s="144"/>
      <c r="K16" s="145">
        <v>0.65</v>
      </c>
      <c r="L16" s="144">
        <v>1</v>
      </c>
      <c r="M16" s="939"/>
    </row>
    <row r="17" spans="1:13" s="3" customFormat="1" ht="9.75" customHeight="1" x14ac:dyDescent="0.25">
      <c r="A17" s="1004"/>
      <c r="B17" s="1090"/>
      <c r="C17" s="959"/>
      <c r="D17" s="1160"/>
      <c r="E17" s="264"/>
      <c r="F17" s="160"/>
      <c r="G17" s="151"/>
      <c r="H17" s="151"/>
      <c r="I17" s="151"/>
      <c r="J17" s="151"/>
      <c r="K17" s="218"/>
      <c r="L17" s="151"/>
      <c r="M17" s="151"/>
    </row>
    <row r="18" spans="1:13" s="3" customFormat="1" ht="9.75" customHeight="1" x14ac:dyDescent="0.25">
      <c r="A18" s="1002" t="s">
        <v>36</v>
      </c>
      <c r="B18" s="987" t="s">
        <v>37</v>
      </c>
      <c r="C18" s="957">
        <f>(C7*0.01%)/6</f>
        <v>14.124316666666667</v>
      </c>
      <c r="D18" s="1158">
        <v>14</v>
      </c>
      <c r="E18" s="184"/>
      <c r="F18" s="147" t="s">
        <v>38</v>
      </c>
      <c r="G18" s="591" t="s">
        <v>39</v>
      </c>
      <c r="H18" s="147"/>
      <c r="I18" s="144" t="s">
        <v>55</v>
      </c>
      <c r="J18" s="144"/>
      <c r="K18" s="156">
        <v>2.2999999999999998</v>
      </c>
      <c r="L18" s="157">
        <v>10</v>
      </c>
      <c r="M18" s="940" t="s">
        <v>83</v>
      </c>
    </row>
    <row r="19" spans="1:13" s="3" customFormat="1" ht="9.75" customHeight="1" x14ac:dyDescent="0.25">
      <c r="A19" s="1003"/>
      <c r="B19" s="989"/>
      <c r="C19" s="958"/>
      <c r="D19" s="1159"/>
      <c r="E19" s="263"/>
      <c r="F19" s="147" t="s">
        <v>40</v>
      </c>
      <c r="G19" s="590" t="s">
        <v>39</v>
      </c>
      <c r="H19" s="147"/>
      <c r="I19" s="144" t="s">
        <v>55</v>
      </c>
      <c r="J19" s="144"/>
      <c r="K19" s="156">
        <v>1.3</v>
      </c>
      <c r="L19" s="157">
        <v>10</v>
      </c>
      <c r="M19" s="927"/>
    </row>
    <row r="20" spans="1:13" s="3" customFormat="1" ht="9.75" customHeight="1" x14ac:dyDescent="0.25">
      <c r="A20" s="1003"/>
      <c r="B20" s="989"/>
      <c r="C20" s="958"/>
      <c r="D20" s="1159"/>
      <c r="E20" s="263"/>
      <c r="F20" s="147" t="s">
        <v>41</v>
      </c>
      <c r="G20" s="145" t="s">
        <v>39</v>
      </c>
      <c r="H20" s="216"/>
      <c r="I20" s="144" t="s">
        <v>55</v>
      </c>
      <c r="J20" s="145"/>
      <c r="K20" s="156">
        <v>2.2999999999999998</v>
      </c>
      <c r="L20" s="156">
        <v>10</v>
      </c>
      <c r="M20" s="927"/>
    </row>
    <row r="21" spans="1:13" s="3" customFormat="1" ht="9.75" customHeight="1" x14ac:dyDescent="0.25">
      <c r="A21" s="1003"/>
      <c r="B21" s="989"/>
      <c r="C21" s="958"/>
      <c r="D21" s="1159"/>
      <c r="E21" s="482"/>
      <c r="F21" s="147" t="s">
        <v>42</v>
      </c>
      <c r="G21" s="583" t="s">
        <v>39</v>
      </c>
      <c r="H21" s="216"/>
      <c r="I21" s="144" t="s">
        <v>55</v>
      </c>
      <c r="J21" s="145"/>
      <c r="K21" s="158">
        <v>2</v>
      </c>
      <c r="L21" s="156">
        <v>10</v>
      </c>
      <c r="M21" s="927"/>
    </row>
    <row r="22" spans="1:13" s="3" customFormat="1" ht="9.75" customHeight="1" x14ac:dyDescent="0.25">
      <c r="A22" s="1003"/>
      <c r="B22" s="989"/>
      <c r="C22" s="958"/>
      <c r="D22" s="1159"/>
      <c r="E22" s="263"/>
      <c r="F22" s="147" t="s">
        <v>43</v>
      </c>
      <c r="G22" s="590" t="s">
        <v>39</v>
      </c>
      <c r="H22" s="171"/>
      <c r="I22" s="144" t="s">
        <v>55</v>
      </c>
      <c r="J22" s="142"/>
      <c r="K22" s="156">
        <v>1</v>
      </c>
      <c r="L22" s="156">
        <v>10</v>
      </c>
      <c r="M22" s="939"/>
    </row>
    <row r="23" spans="1:13" s="3" customFormat="1" ht="9.75" customHeight="1" x14ac:dyDescent="0.25">
      <c r="A23" s="1003"/>
      <c r="B23" s="989"/>
      <c r="C23" s="958"/>
      <c r="D23" s="1159"/>
      <c r="E23" s="263"/>
      <c r="F23" s="147"/>
      <c r="G23" s="23"/>
      <c r="H23" s="145"/>
      <c r="I23" s="144"/>
      <c r="J23" s="144"/>
      <c r="K23" s="144"/>
      <c r="L23" s="144"/>
      <c r="M23" s="144"/>
    </row>
    <row r="24" spans="1:13" s="3" customFormat="1" ht="9.75" customHeight="1" x14ac:dyDescent="0.25">
      <c r="A24" s="1004"/>
      <c r="B24" s="1090"/>
      <c r="C24" s="959"/>
      <c r="D24" s="1160"/>
      <c r="E24" s="264"/>
      <c r="F24" s="160"/>
      <c r="G24" s="76"/>
      <c r="H24" s="145"/>
      <c r="I24" s="151"/>
      <c r="J24" s="151"/>
      <c r="K24" s="151"/>
      <c r="L24" s="151"/>
      <c r="M24" s="151"/>
    </row>
    <row r="25" spans="1:13" s="3" customFormat="1" ht="9.75" customHeight="1" x14ac:dyDescent="0.25">
      <c r="A25" s="1014" t="s">
        <v>44</v>
      </c>
      <c r="B25" s="1011" t="s">
        <v>45</v>
      </c>
      <c r="C25" s="957">
        <f>(C7*0.01%)/6</f>
        <v>14.124316666666667</v>
      </c>
      <c r="D25" s="1158">
        <v>14</v>
      </c>
      <c r="E25" s="184"/>
      <c r="F25" s="152"/>
      <c r="G25" s="141"/>
      <c r="H25" s="153"/>
      <c r="I25" s="141"/>
      <c r="J25" s="153"/>
      <c r="K25" s="141"/>
      <c r="L25" s="141"/>
      <c r="M25" s="141"/>
    </row>
    <row r="26" spans="1:13" s="3" customFormat="1" ht="9.75" customHeight="1" x14ac:dyDescent="0.25">
      <c r="A26" s="1015"/>
      <c r="B26" s="1012"/>
      <c r="C26" s="958"/>
      <c r="D26" s="1159"/>
      <c r="E26" s="263"/>
      <c r="F26" s="167"/>
      <c r="G26" s="142"/>
      <c r="H26" s="171"/>
      <c r="I26" s="142"/>
      <c r="J26" s="171"/>
      <c r="K26" s="142"/>
      <c r="L26" s="142"/>
      <c r="M26" s="142"/>
    </row>
    <row r="27" spans="1:13" s="3" customFormat="1" ht="9.75" customHeight="1" x14ac:dyDescent="0.25">
      <c r="A27" s="1015"/>
      <c r="B27" s="1012"/>
      <c r="C27" s="958"/>
      <c r="D27" s="1159"/>
      <c r="E27" s="263"/>
      <c r="F27" s="167"/>
      <c r="G27" s="142"/>
      <c r="H27" s="171"/>
      <c r="I27" s="142"/>
      <c r="J27" s="171"/>
      <c r="K27" s="142"/>
      <c r="L27" s="142"/>
      <c r="M27" s="142"/>
    </row>
    <row r="28" spans="1:13" s="3" customFormat="1" ht="9.75" customHeight="1" x14ac:dyDescent="0.25">
      <c r="A28" s="1015"/>
      <c r="B28" s="1012"/>
      <c r="C28" s="958"/>
      <c r="D28" s="1159"/>
      <c r="E28" s="263"/>
      <c r="F28" s="147" t="s">
        <v>321</v>
      </c>
      <c r="G28" s="452" t="s">
        <v>31</v>
      </c>
      <c r="H28" s="163"/>
      <c r="I28" s="452" t="s">
        <v>46</v>
      </c>
      <c r="J28" s="145">
        <v>1.9</v>
      </c>
      <c r="K28" s="145">
        <v>0.25</v>
      </c>
      <c r="L28" s="145">
        <v>2</v>
      </c>
      <c r="M28" s="945" t="s">
        <v>34</v>
      </c>
    </row>
    <row r="29" spans="1:13" s="3" customFormat="1" ht="9.75" customHeight="1" x14ac:dyDescent="0.25">
      <c r="A29" s="1015"/>
      <c r="B29" s="1012"/>
      <c r="C29" s="958"/>
      <c r="D29" s="1159"/>
      <c r="E29" s="482"/>
      <c r="F29" s="147" t="s">
        <v>322</v>
      </c>
      <c r="G29" s="452" t="s">
        <v>31</v>
      </c>
      <c r="H29" s="145"/>
      <c r="I29" s="452" t="s">
        <v>184</v>
      </c>
      <c r="J29" s="145"/>
      <c r="K29" s="445">
        <v>0.3</v>
      </c>
      <c r="L29" s="145">
        <v>2</v>
      </c>
      <c r="M29" s="927"/>
    </row>
    <row r="30" spans="1:13" s="3" customFormat="1" ht="9.75" customHeight="1" x14ac:dyDescent="0.25">
      <c r="A30" s="1015"/>
      <c r="B30" s="1012"/>
      <c r="C30" s="958"/>
      <c r="D30" s="1159"/>
      <c r="E30" s="263"/>
      <c r="F30" s="164" t="s">
        <v>323</v>
      </c>
      <c r="G30" s="156" t="s">
        <v>31</v>
      </c>
      <c r="H30" s="156"/>
      <c r="I30" s="452" t="s">
        <v>184</v>
      </c>
      <c r="J30" s="156"/>
      <c r="K30" s="446">
        <v>0.3</v>
      </c>
      <c r="L30" s="145">
        <v>1</v>
      </c>
      <c r="M30" s="939"/>
    </row>
    <row r="31" spans="1:13" s="3" customFormat="1" ht="9.75" customHeight="1" x14ac:dyDescent="0.25">
      <c r="A31" s="1015"/>
      <c r="B31" s="1012"/>
      <c r="C31" s="958"/>
      <c r="D31" s="1159"/>
      <c r="E31" s="263"/>
      <c r="F31" s="164" t="s">
        <v>324</v>
      </c>
      <c r="G31" s="156" t="s">
        <v>31</v>
      </c>
      <c r="H31" s="156"/>
      <c r="I31" s="504" t="s">
        <v>184</v>
      </c>
      <c r="J31" s="156"/>
      <c r="K31" s="446">
        <v>0.5</v>
      </c>
      <c r="L31" s="503">
        <v>2</v>
      </c>
      <c r="M31" s="142"/>
    </row>
    <row r="32" spans="1:13" s="3" customFormat="1" ht="9.75" customHeight="1" x14ac:dyDescent="0.25">
      <c r="A32" s="1016"/>
      <c r="B32" s="1013"/>
      <c r="C32" s="958"/>
      <c r="D32" s="1159"/>
      <c r="E32" s="263"/>
      <c r="F32" s="147"/>
      <c r="G32" s="145"/>
      <c r="H32" s="145"/>
      <c r="I32" s="145"/>
      <c r="J32" s="145"/>
      <c r="K32" s="145"/>
      <c r="L32" s="145"/>
      <c r="M32" s="145"/>
    </row>
    <row r="33" spans="1:15" s="3" customFormat="1" ht="9.75" customHeight="1" x14ac:dyDescent="0.25">
      <c r="A33" s="1002" t="s">
        <v>48</v>
      </c>
      <c r="B33" s="987" t="s">
        <v>49</v>
      </c>
      <c r="C33" s="957">
        <f>(C7*0.01%)/6</f>
        <v>14.124316666666667</v>
      </c>
      <c r="D33" s="1158">
        <v>14</v>
      </c>
      <c r="E33" s="184"/>
      <c r="F33" s="152"/>
      <c r="G33" s="141"/>
      <c r="H33" s="153"/>
      <c r="I33" s="141"/>
      <c r="J33" s="153"/>
      <c r="K33" s="141"/>
      <c r="L33" s="141"/>
      <c r="M33" s="141"/>
    </row>
    <row r="34" spans="1:15" s="3" customFormat="1" ht="9.75" customHeight="1" x14ac:dyDescent="0.25">
      <c r="A34" s="1003"/>
      <c r="B34" s="989"/>
      <c r="C34" s="958"/>
      <c r="D34" s="1159"/>
      <c r="E34" s="263"/>
      <c r="F34" s="165" t="s">
        <v>50</v>
      </c>
      <c r="G34" s="145" t="s">
        <v>31</v>
      </c>
      <c r="H34" s="144" t="s">
        <v>203</v>
      </c>
      <c r="I34" s="144" t="s">
        <v>203</v>
      </c>
      <c r="J34" s="149">
        <v>0.84</v>
      </c>
      <c r="K34" s="145">
        <v>0.84</v>
      </c>
      <c r="L34" s="149">
        <v>1</v>
      </c>
      <c r="M34" s="144" t="s">
        <v>34</v>
      </c>
    </row>
    <row r="35" spans="1:15" s="3" customFormat="1" ht="9.75" customHeight="1" x14ac:dyDescent="0.25">
      <c r="A35" s="1003"/>
      <c r="B35" s="989"/>
      <c r="C35" s="958"/>
      <c r="D35" s="1159"/>
      <c r="E35" s="482"/>
      <c r="F35" s="147"/>
      <c r="G35" s="145"/>
      <c r="H35" s="145"/>
      <c r="I35" s="145"/>
      <c r="J35" s="144"/>
      <c r="K35" s="142"/>
      <c r="L35" s="144"/>
      <c r="M35" s="144"/>
    </row>
    <row r="36" spans="1:15" s="3" customFormat="1" ht="9.75" customHeight="1" x14ac:dyDescent="0.25">
      <c r="A36" s="1003"/>
      <c r="B36" s="989"/>
      <c r="C36" s="958"/>
      <c r="D36" s="1159"/>
      <c r="E36" s="263"/>
      <c r="F36" s="165"/>
      <c r="G36" s="453"/>
      <c r="H36" s="454"/>
      <c r="I36" s="454"/>
      <c r="J36" s="454"/>
      <c r="K36" s="454"/>
      <c r="L36" s="454"/>
      <c r="M36" s="144"/>
    </row>
    <row r="37" spans="1:15" s="3" customFormat="1" ht="9.75" customHeight="1" x14ac:dyDescent="0.25">
      <c r="A37" s="1002" t="s">
        <v>51</v>
      </c>
      <c r="B37" s="1212" t="s">
        <v>52</v>
      </c>
      <c r="C37" s="957">
        <f>(C7*0.01%)/6</f>
        <v>14.124316666666667</v>
      </c>
      <c r="D37" s="1158">
        <v>14</v>
      </c>
      <c r="E37" s="458"/>
      <c r="F37" s="265" t="s">
        <v>216</v>
      </c>
      <c r="G37" s="154" t="s">
        <v>31</v>
      </c>
      <c r="H37" s="154"/>
      <c r="I37" s="154" t="s">
        <v>55</v>
      </c>
      <c r="J37" s="154"/>
      <c r="K37" s="154">
        <v>0.5</v>
      </c>
      <c r="L37" s="154">
        <v>1</v>
      </c>
      <c r="M37" s="940" t="s">
        <v>34</v>
      </c>
    </row>
    <row r="38" spans="1:15" s="3" customFormat="1" ht="9.75" customHeight="1" x14ac:dyDescent="0.25">
      <c r="A38" s="1003"/>
      <c r="B38" s="1114"/>
      <c r="C38" s="958"/>
      <c r="D38" s="1159"/>
      <c r="E38" s="457"/>
      <c r="F38" s="147" t="s">
        <v>53</v>
      </c>
      <c r="G38" s="156" t="s">
        <v>31</v>
      </c>
      <c r="H38" s="156"/>
      <c r="I38" s="156" t="s">
        <v>55</v>
      </c>
      <c r="J38" s="156"/>
      <c r="K38" s="156">
        <v>0.5</v>
      </c>
      <c r="L38" s="156">
        <v>1</v>
      </c>
      <c r="M38" s="927"/>
      <c r="N38" s="5"/>
      <c r="O38" s="5"/>
    </row>
    <row r="39" spans="1:15" s="3" customFormat="1" ht="9.75" customHeight="1" x14ac:dyDescent="0.25">
      <c r="A39" s="1003"/>
      <c r="B39" s="1114"/>
      <c r="C39" s="958"/>
      <c r="D39" s="1159"/>
      <c r="E39" s="457"/>
      <c r="F39" s="146" t="s">
        <v>54</v>
      </c>
      <c r="G39" s="156" t="s">
        <v>31</v>
      </c>
      <c r="H39" s="156"/>
      <c r="I39" s="156" t="s">
        <v>55</v>
      </c>
      <c r="J39" s="156"/>
      <c r="K39" s="156">
        <v>0.5</v>
      </c>
      <c r="L39" s="156">
        <v>1</v>
      </c>
      <c r="M39" s="927"/>
      <c r="N39" s="5"/>
      <c r="O39" s="5"/>
    </row>
    <row r="40" spans="1:15" s="3" customFormat="1" ht="9.75" customHeight="1" x14ac:dyDescent="0.25">
      <c r="A40" s="1003"/>
      <c r="B40" s="1114"/>
      <c r="C40" s="958"/>
      <c r="D40" s="1159"/>
      <c r="E40" s="457"/>
      <c r="F40" s="147" t="s">
        <v>326</v>
      </c>
      <c r="G40" s="455" t="s">
        <v>31</v>
      </c>
      <c r="H40" s="156"/>
      <c r="I40" s="156" t="s">
        <v>55</v>
      </c>
      <c r="J40" s="156"/>
      <c r="K40" s="156">
        <v>0.5</v>
      </c>
      <c r="L40" s="156">
        <v>1</v>
      </c>
      <c r="M40" s="927"/>
      <c r="N40" s="5"/>
      <c r="O40" s="5"/>
    </row>
    <row r="41" spans="1:15" s="3" customFormat="1" ht="9.75" customHeight="1" x14ac:dyDescent="0.25">
      <c r="A41" s="1003"/>
      <c r="B41" s="1114"/>
      <c r="C41" s="958"/>
      <c r="D41" s="1159"/>
      <c r="E41" s="457"/>
      <c r="F41" s="79" t="s">
        <v>57</v>
      </c>
      <c r="G41" s="455" t="s">
        <v>31</v>
      </c>
      <c r="H41" s="156"/>
      <c r="I41" s="156" t="s">
        <v>55</v>
      </c>
      <c r="J41" s="156"/>
      <c r="K41" s="156">
        <v>0.5</v>
      </c>
      <c r="L41" s="156">
        <v>1</v>
      </c>
      <c r="M41" s="927"/>
      <c r="N41" s="5"/>
      <c r="O41" s="5"/>
    </row>
    <row r="42" spans="1:15" s="3" customFormat="1" ht="9.75" customHeight="1" x14ac:dyDescent="0.25">
      <c r="A42" s="1003"/>
      <c r="B42" s="1114"/>
      <c r="C42" s="958"/>
      <c r="D42" s="1159"/>
      <c r="E42" s="482"/>
      <c r="F42" s="146" t="s">
        <v>212</v>
      </c>
      <c r="G42" s="455" t="s">
        <v>31</v>
      </c>
      <c r="H42" s="454"/>
      <c r="I42" s="454" t="s">
        <v>55</v>
      </c>
      <c r="J42" s="454"/>
      <c r="K42" s="454">
        <v>0.5</v>
      </c>
      <c r="L42" s="454">
        <v>1</v>
      </c>
      <c r="M42" s="927"/>
      <c r="N42" s="5"/>
      <c r="O42" s="5"/>
    </row>
    <row r="43" spans="1:15" s="3" customFormat="1" ht="9.75" customHeight="1" x14ac:dyDescent="0.25">
      <c r="A43" s="1003"/>
      <c r="B43" s="1114"/>
      <c r="C43" s="958"/>
      <c r="D43" s="1159"/>
      <c r="E43" s="457"/>
      <c r="F43" s="147" t="s">
        <v>176</v>
      </c>
      <c r="G43" s="455" t="s">
        <v>31</v>
      </c>
      <c r="H43" s="454"/>
      <c r="I43" s="454" t="s">
        <v>55</v>
      </c>
      <c r="J43" s="454"/>
      <c r="K43" s="454">
        <v>0.5</v>
      </c>
      <c r="L43" s="454">
        <v>1</v>
      </c>
      <c r="M43" s="927"/>
      <c r="N43" s="5"/>
      <c r="O43" s="5"/>
    </row>
    <row r="44" spans="1:15" s="3" customFormat="1" ht="9.75" customHeight="1" x14ac:dyDescent="0.25">
      <c r="A44" s="1003"/>
      <c r="B44" s="1114"/>
      <c r="C44" s="958"/>
      <c r="D44" s="1159"/>
      <c r="E44" s="457"/>
      <c r="F44" s="334" t="s">
        <v>56</v>
      </c>
      <c r="G44" s="455" t="s">
        <v>31</v>
      </c>
      <c r="H44" s="164"/>
      <c r="I44" s="454" t="s">
        <v>55</v>
      </c>
      <c r="J44" s="156"/>
      <c r="K44" s="156">
        <v>0.5</v>
      </c>
      <c r="L44" s="156">
        <v>1</v>
      </c>
      <c r="M44" s="927"/>
      <c r="N44" s="5"/>
      <c r="O44" s="5"/>
    </row>
    <row r="45" spans="1:15" s="3" customFormat="1" ht="9.75" customHeight="1" x14ac:dyDescent="0.25">
      <c r="A45" s="1003"/>
      <c r="B45" s="1114"/>
      <c r="C45" s="958"/>
      <c r="D45" s="1159"/>
      <c r="E45" s="457"/>
      <c r="F45" s="334" t="s">
        <v>58</v>
      </c>
      <c r="G45" s="455" t="s">
        <v>31</v>
      </c>
      <c r="H45" s="164"/>
      <c r="I45" s="454" t="s">
        <v>55</v>
      </c>
      <c r="J45" s="156"/>
      <c r="K45" s="455">
        <v>0.5</v>
      </c>
      <c r="L45" s="455">
        <v>1</v>
      </c>
      <c r="M45" s="927"/>
    </row>
    <row r="46" spans="1:15" s="3" customFormat="1" ht="9.75" customHeight="1" x14ac:dyDescent="0.25">
      <c r="A46" s="1003"/>
      <c r="B46" s="1114"/>
      <c r="C46" s="958"/>
      <c r="D46" s="1159"/>
      <c r="E46" s="457"/>
      <c r="F46" s="334" t="s">
        <v>177</v>
      </c>
      <c r="G46" s="455" t="s">
        <v>31</v>
      </c>
      <c r="H46" s="193"/>
      <c r="I46" s="454" t="s">
        <v>55</v>
      </c>
      <c r="J46" s="267"/>
      <c r="K46" s="455">
        <v>0.5</v>
      </c>
      <c r="L46" s="455">
        <v>1</v>
      </c>
      <c r="M46" s="927"/>
    </row>
    <row r="47" spans="1:15" s="3" customFormat="1" ht="9.75" customHeight="1" x14ac:dyDescent="0.25">
      <c r="A47" s="1003"/>
      <c r="B47" s="1114"/>
      <c r="C47" s="958"/>
      <c r="D47" s="1159"/>
      <c r="E47" s="457"/>
      <c r="F47" s="83" t="s">
        <v>178</v>
      </c>
      <c r="G47" s="455" t="s">
        <v>31</v>
      </c>
      <c r="H47" s="455"/>
      <c r="I47" s="454" t="s">
        <v>55</v>
      </c>
      <c r="J47" s="268"/>
      <c r="K47" s="156">
        <v>0.5</v>
      </c>
      <c r="L47" s="156">
        <v>1</v>
      </c>
      <c r="M47" s="927"/>
    </row>
    <row r="48" spans="1:15" s="3" customFormat="1" ht="9.75" customHeight="1" x14ac:dyDescent="0.25">
      <c r="A48" s="1004"/>
      <c r="B48" s="1115"/>
      <c r="C48" s="959"/>
      <c r="D48" s="1160"/>
      <c r="E48" s="264"/>
      <c r="F48" s="21"/>
      <c r="G48" s="21"/>
      <c r="H48" s="456"/>
      <c r="I48" s="33"/>
      <c r="J48" s="456"/>
      <c r="K48" s="456"/>
      <c r="L48" s="84"/>
      <c r="M48" s="941"/>
    </row>
    <row r="49" spans="1:13" s="3" customFormat="1" ht="47.25" customHeight="1" x14ac:dyDescent="0.25">
      <c r="A49" s="1002" t="s">
        <v>59</v>
      </c>
      <c r="B49" s="176" t="s">
        <v>60</v>
      </c>
      <c r="C49" s="178">
        <f>(C7*0.01%)/6</f>
        <v>14.124316666666667</v>
      </c>
      <c r="D49" s="269">
        <f>(E50+E51+E62)</f>
        <v>35</v>
      </c>
      <c r="E49" s="179"/>
      <c r="F49" s="270"/>
      <c r="G49" s="67"/>
      <c r="H49" s="1171"/>
      <c r="I49" s="1172"/>
      <c r="J49" s="1172"/>
      <c r="K49" s="1172"/>
      <c r="L49" s="1172"/>
      <c r="M49" s="1173"/>
    </row>
    <row r="50" spans="1:13" s="3" customFormat="1" ht="12" customHeight="1" x14ac:dyDescent="0.25">
      <c r="A50" s="1003"/>
      <c r="B50" s="116" t="s">
        <v>61</v>
      </c>
      <c r="C50" s="271"/>
      <c r="D50" s="272"/>
      <c r="E50" s="184">
        <v>10</v>
      </c>
      <c r="F50" s="273" t="s">
        <v>141</v>
      </c>
      <c r="G50" s="274" t="s">
        <v>62</v>
      </c>
      <c r="H50" s="274" t="s">
        <v>47</v>
      </c>
      <c r="I50" s="274" t="s">
        <v>63</v>
      </c>
      <c r="J50" s="274">
        <v>0.25</v>
      </c>
      <c r="K50" s="274">
        <v>0.05</v>
      </c>
      <c r="L50" s="274">
        <v>0.3</v>
      </c>
      <c r="M50" s="274" t="s">
        <v>34</v>
      </c>
    </row>
    <row r="51" spans="1:13" s="3" customFormat="1" ht="9.75" customHeight="1" x14ac:dyDescent="0.25">
      <c r="A51" s="1003"/>
      <c r="B51" s="1014" t="s">
        <v>174</v>
      </c>
      <c r="C51" s="1164"/>
      <c r="D51" s="1167"/>
      <c r="E51" s="960">
        <v>15</v>
      </c>
      <c r="F51" s="146"/>
      <c r="G51" s="142"/>
      <c r="H51" s="88"/>
      <c r="I51" s="149"/>
      <c r="J51" s="88"/>
      <c r="K51" s="492"/>
      <c r="L51" s="481"/>
      <c r="M51" s="940" t="s">
        <v>83</v>
      </c>
    </row>
    <row r="52" spans="1:13" s="3" customFormat="1" ht="9.75" customHeight="1" x14ac:dyDescent="0.25">
      <c r="A52" s="1003"/>
      <c r="B52" s="1015"/>
      <c r="C52" s="1165"/>
      <c r="D52" s="1168"/>
      <c r="E52" s="961"/>
      <c r="F52" s="569" t="s">
        <v>334</v>
      </c>
      <c r="G52" s="544" t="s">
        <v>62</v>
      </c>
      <c r="H52" s="568"/>
      <c r="I52" s="568" t="s">
        <v>65</v>
      </c>
      <c r="J52" s="519"/>
      <c r="K52" s="568">
        <v>0.23</v>
      </c>
      <c r="L52" s="633">
        <v>3</v>
      </c>
      <c r="M52" s="927"/>
    </row>
    <row r="53" spans="1:13" s="3" customFormat="1" ht="9.75" customHeight="1" x14ac:dyDescent="0.25">
      <c r="A53" s="1003"/>
      <c r="B53" s="1015"/>
      <c r="C53" s="1165"/>
      <c r="D53" s="1168"/>
      <c r="E53" s="961"/>
      <c r="F53" s="569" t="s">
        <v>328</v>
      </c>
      <c r="G53" s="544" t="s">
        <v>62</v>
      </c>
      <c r="H53" s="568"/>
      <c r="I53" s="544" t="s">
        <v>65</v>
      </c>
      <c r="J53" s="585"/>
      <c r="K53" s="544">
        <v>0.17</v>
      </c>
      <c r="L53" s="633">
        <v>3</v>
      </c>
      <c r="M53" s="927"/>
    </row>
    <row r="54" spans="1:13" s="3" customFormat="1" ht="9.75" customHeight="1" x14ac:dyDescent="0.25">
      <c r="A54" s="1003"/>
      <c r="B54" s="1015"/>
      <c r="C54" s="1165"/>
      <c r="D54" s="1168"/>
      <c r="E54" s="961"/>
      <c r="F54" s="569" t="s">
        <v>330</v>
      </c>
      <c r="G54" s="544" t="s">
        <v>62</v>
      </c>
      <c r="H54" s="568"/>
      <c r="I54" s="544" t="s">
        <v>65</v>
      </c>
      <c r="J54" s="519"/>
      <c r="K54" s="544">
        <v>0.51</v>
      </c>
      <c r="L54" s="633">
        <v>3</v>
      </c>
      <c r="M54" s="927"/>
    </row>
    <row r="55" spans="1:13" s="3" customFormat="1" ht="9.75" customHeight="1" x14ac:dyDescent="0.25">
      <c r="A55" s="1003"/>
      <c r="B55" s="1015"/>
      <c r="C55" s="1165"/>
      <c r="D55" s="1168"/>
      <c r="E55" s="961"/>
      <c r="F55" s="569" t="s">
        <v>331</v>
      </c>
      <c r="G55" s="544" t="s">
        <v>62</v>
      </c>
      <c r="H55" s="568"/>
      <c r="I55" s="544" t="s">
        <v>65</v>
      </c>
      <c r="J55" s="519"/>
      <c r="K55" s="544">
        <v>0.34</v>
      </c>
      <c r="L55" s="633">
        <v>3</v>
      </c>
      <c r="M55" s="927"/>
    </row>
    <row r="56" spans="1:13" s="3" customFormat="1" ht="9.75" customHeight="1" x14ac:dyDescent="0.25">
      <c r="A56" s="1003"/>
      <c r="B56" s="1015"/>
      <c r="C56" s="1165"/>
      <c r="D56" s="1168"/>
      <c r="E56" s="961"/>
      <c r="F56" s="569" t="s">
        <v>329</v>
      </c>
      <c r="G56" s="544" t="s">
        <v>62</v>
      </c>
      <c r="H56" s="570"/>
      <c r="I56" s="544" t="s">
        <v>65</v>
      </c>
      <c r="J56" s="519"/>
      <c r="K56" s="544">
        <v>0.39</v>
      </c>
      <c r="L56" s="633">
        <v>3</v>
      </c>
      <c r="M56" s="927"/>
    </row>
    <row r="57" spans="1:13" s="3" customFormat="1" ht="9.75" customHeight="1" x14ac:dyDescent="0.25">
      <c r="A57" s="1003"/>
      <c r="B57" s="1015"/>
      <c r="C57" s="1165"/>
      <c r="D57" s="1168"/>
      <c r="E57" s="961"/>
      <c r="F57" s="569" t="s">
        <v>332</v>
      </c>
      <c r="G57" s="544" t="s">
        <v>62</v>
      </c>
      <c r="H57" s="571"/>
      <c r="I57" s="544" t="s">
        <v>65</v>
      </c>
      <c r="J57" s="519"/>
      <c r="K57" s="544">
        <v>0.33</v>
      </c>
      <c r="L57" s="633">
        <v>3</v>
      </c>
      <c r="M57" s="927"/>
    </row>
    <row r="58" spans="1:13" s="3" customFormat="1" ht="9.75" customHeight="1" x14ac:dyDescent="0.25">
      <c r="A58" s="1003"/>
      <c r="B58" s="1015"/>
      <c r="C58" s="1165"/>
      <c r="D58" s="1168"/>
      <c r="E58" s="961"/>
      <c r="F58" s="569" t="s">
        <v>333</v>
      </c>
      <c r="G58" s="544" t="s">
        <v>62</v>
      </c>
      <c r="H58" s="568"/>
      <c r="I58" s="544" t="s">
        <v>65</v>
      </c>
      <c r="J58" s="589"/>
      <c r="K58" s="544">
        <v>0.23</v>
      </c>
      <c r="L58" s="633">
        <v>3</v>
      </c>
      <c r="M58" s="927"/>
    </row>
    <row r="59" spans="1:13" s="3" customFormat="1" ht="9.75" customHeight="1" x14ac:dyDescent="0.25">
      <c r="A59" s="1003"/>
      <c r="B59" s="1016"/>
      <c r="C59" s="1166"/>
      <c r="D59" s="1169"/>
      <c r="E59" s="962"/>
      <c r="F59" s="150"/>
      <c r="G59" s="584"/>
      <c r="H59" s="710"/>
      <c r="I59" s="218"/>
      <c r="J59" s="156"/>
      <c r="K59" s="162"/>
      <c r="L59" s="162"/>
      <c r="M59" s="941"/>
    </row>
    <row r="60" spans="1:13" s="3" customFormat="1" ht="9.75" customHeight="1" x14ac:dyDescent="0.25">
      <c r="A60" s="1003"/>
      <c r="B60" s="275"/>
      <c r="C60" s="1164"/>
      <c r="D60" s="1025"/>
      <c r="E60" s="276"/>
      <c r="F60" s="499" t="s">
        <v>327</v>
      </c>
      <c r="G60" s="154" t="s">
        <v>62</v>
      </c>
      <c r="H60" s="717" t="s">
        <v>296</v>
      </c>
      <c r="I60" s="88" t="s">
        <v>65</v>
      </c>
      <c r="J60" s="277">
        <v>0.9</v>
      </c>
      <c r="K60" s="154">
        <v>0.5</v>
      </c>
      <c r="L60" s="88">
        <v>1</v>
      </c>
      <c r="M60" s="940" t="s">
        <v>34</v>
      </c>
    </row>
    <row r="61" spans="1:13" s="3" customFormat="1" ht="9.75" customHeight="1" x14ac:dyDescent="0.25">
      <c r="A61" s="1003"/>
      <c r="B61" s="278"/>
      <c r="C61" s="1174"/>
      <c r="D61" s="1026"/>
      <c r="E61" s="260"/>
      <c r="F61" s="146" t="s">
        <v>66</v>
      </c>
      <c r="G61" s="544" t="s">
        <v>62</v>
      </c>
      <c r="H61" s="174" t="s">
        <v>296</v>
      </c>
      <c r="I61" s="88" t="s">
        <v>65</v>
      </c>
      <c r="J61" s="279">
        <v>0.9</v>
      </c>
      <c r="K61" s="88">
        <v>0.5</v>
      </c>
      <c r="L61" s="88">
        <v>1</v>
      </c>
      <c r="M61" s="927"/>
    </row>
    <row r="62" spans="1:13" s="3" customFormat="1" ht="9.75" customHeight="1" x14ac:dyDescent="0.25">
      <c r="A62" s="1003"/>
      <c r="B62" s="278" t="s">
        <v>175</v>
      </c>
      <c r="C62" s="1174"/>
      <c r="D62" s="1026"/>
      <c r="E62" s="260">
        <v>10</v>
      </c>
      <c r="F62" s="146" t="s">
        <v>67</v>
      </c>
      <c r="G62" s="544" t="s">
        <v>62</v>
      </c>
      <c r="H62" s="174" t="s">
        <v>296</v>
      </c>
      <c r="I62" s="88" t="s">
        <v>65</v>
      </c>
      <c r="J62" s="156">
        <v>0.9</v>
      </c>
      <c r="K62" s="586">
        <v>0.5</v>
      </c>
      <c r="L62" s="88">
        <v>1</v>
      </c>
      <c r="M62" s="927"/>
    </row>
    <row r="63" spans="1:13" s="3" customFormat="1" ht="9.75" customHeight="1" x14ac:dyDescent="0.25">
      <c r="A63" s="1003"/>
      <c r="B63" s="278"/>
      <c r="C63" s="1174"/>
      <c r="D63" s="1026"/>
      <c r="E63" s="260"/>
      <c r="F63" s="146" t="s">
        <v>68</v>
      </c>
      <c r="G63" s="544" t="s">
        <v>62</v>
      </c>
      <c r="H63" s="174" t="s">
        <v>296</v>
      </c>
      <c r="I63" s="88" t="s">
        <v>65</v>
      </c>
      <c r="J63" s="156">
        <v>0.9</v>
      </c>
      <c r="K63" s="156">
        <v>0.5</v>
      </c>
      <c r="L63" s="88">
        <v>1</v>
      </c>
      <c r="M63" s="927"/>
    </row>
    <row r="64" spans="1:13" s="3" customFormat="1" ht="9.75" customHeight="1" x14ac:dyDescent="0.25">
      <c r="A64" s="1003"/>
      <c r="B64" s="280"/>
      <c r="C64" s="1175"/>
      <c r="D64" s="1027"/>
      <c r="E64" s="204"/>
      <c r="F64" s="160" t="s">
        <v>69</v>
      </c>
      <c r="G64" s="544" t="s">
        <v>62</v>
      </c>
      <c r="H64" s="174" t="s">
        <v>296</v>
      </c>
      <c r="I64" s="88" t="s">
        <v>65</v>
      </c>
      <c r="J64" s="161">
        <v>0.9</v>
      </c>
      <c r="K64" s="88">
        <v>0.5</v>
      </c>
      <c r="L64" s="88">
        <v>1</v>
      </c>
      <c r="M64" s="941"/>
    </row>
    <row r="65" spans="1:15" s="3" customFormat="1" ht="30" customHeight="1" x14ac:dyDescent="0.25">
      <c r="A65" s="987" t="s">
        <v>15</v>
      </c>
      <c r="B65" s="1066"/>
      <c r="C65" s="1069" t="s">
        <v>9</v>
      </c>
      <c r="D65" s="1070"/>
      <c r="E65" s="281"/>
      <c r="F65" s="954" t="s">
        <v>16</v>
      </c>
      <c r="G65" s="954" t="s">
        <v>17</v>
      </c>
      <c r="H65" s="954" t="s">
        <v>18</v>
      </c>
      <c r="I65" s="954" t="s">
        <v>19</v>
      </c>
      <c r="J65" s="954" t="s">
        <v>20</v>
      </c>
      <c r="K65" s="954" t="s">
        <v>21</v>
      </c>
      <c r="L65" s="954" t="s">
        <v>489</v>
      </c>
      <c r="M65" s="954" t="s">
        <v>23</v>
      </c>
    </row>
    <row r="66" spans="1:15" s="3" customFormat="1" ht="30" customHeight="1" x14ac:dyDescent="0.25">
      <c r="A66" s="1067"/>
      <c r="B66" s="1068"/>
      <c r="C66" s="16" t="s">
        <v>27</v>
      </c>
      <c r="D66" s="262" t="s">
        <v>14</v>
      </c>
      <c r="E66" s="118"/>
      <c r="F66" s="955"/>
      <c r="G66" s="955"/>
      <c r="H66" s="955"/>
      <c r="I66" s="955"/>
      <c r="J66" s="955"/>
      <c r="K66" s="955"/>
      <c r="L66" s="955"/>
      <c r="M66" s="955"/>
    </row>
    <row r="67" spans="1:15" s="3" customFormat="1" ht="12.75" customHeight="1" x14ac:dyDescent="0.25">
      <c r="A67" s="1113" t="s">
        <v>71</v>
      </c>
      <c r="B67" s="987" t="s">
        <v>72</v>
      </c>
      <c r="C67" s="1206">
        <f>(C7*0.04%)*0.4</f>
        <v>135.59344000000002</v>
      </c>
      <c r="D67" s="1201">
        <f>E67+E87+E99</f>
        <v>125</v>
      </c>
      <c r="E67" s="1049">
        <v>60</v>
      </c>
      <c r="F67" s="117"/>
      <c r="G67" s="185"/>
      <c r="H67" s="566"/>
      <c r="I67" s="185"/>
      <c r="J67" s="117"/>
      <c r="K67" s="185"/>
      <c r="L67" s="186"/>
      <c r="M67" s="266"/>
    </row>
    <row r="68" spans="1:15" s="3" customFormat="1" ht="12.75" customHeight="1" x14ac:dyDescent="0.25">
      <c r="A68" s="1114"/>
      <c r="B68" s="989"/>
      <c r="C68" s="1207"/>
      <c r="D68" s="1202"/>
      <c r="E68" s="1050"/>
      <c r="F68" s="147"/>
      <c r="G68" s="553"/>
      <c r="H68" s="552"/>
      <c r="I68" s="431"/>
      <c r="J68" s="156"/>
      <c r="K68" s="189"/>
      <c r="L68" s="230"/>
      <c r="M68" s="940" t="s">
        <v>34</v>
      </c>
    </row>
    <row r="69" spans="1:15" s="3" customFormat="1" ht="9.75" customHeight="1" x14ac:dyDescent="0.25">
      <c r="A69" s="1114"/>
      <c r="B69" s="989"/>
      <c r="C69" s="1207"/>
      <c r="D69" s="1203"/>
      <c r="E69" s="1050"/>
      <c r="F69" s="148" t="s">
        <v>270</v>
      </c>
      <c r="G69" s="156" t="s">
        <v>73</v>
      </c>
      <c r="H69" s="194"/>
      <c r="I69" s="156" t="s">
        <v>55</v>
      </c>
      <c r="J69" s="156"/>
      <c r="K69" s="708">
        <v>10</v>
      </c>
      <c r="L69" s="230" t="s">
        <v>408</v>
      </c>
      <c r="M69" s="927"/>
      <c r="O69" s="5"/>
    </row>
    <row r="70" spans="1:15" s="3" customFormat="1" ht="9.75" customHeight="1" x14ac:dyDescent="0.25">
      <c r="A70" s="1114"/>
      <c r="B70" s="989"/>
      <c r="C70" s="1207"/>
      <c r="D70" s="1203"/>
      <c r="E70" s="1050"/>
      <c r="F70" s="86" t="s">
        <v>179</v>
      </c>
      <c r="G70" s="156" t="s">
        <v>73</v>
      </c>
      <c r="H70" s="194"/>
      <c r="I70" s="156" t="s">
        <v>55</v>
      </c>
      <c r="J70" s="156"/>
      <c r="K70" s="708">
        <v>2</v>
      </c>
      <c r="L70" s="230" t="s">
        <v>401</v>
      </c>
      <c r="M70" s="927"/>
      <c r="O70" s="5"/>
    </row>
    <row r="71" spans="1:15" s="3" customFormat="1" ht="9.75" customHeight="1" x14ac:dyDescent="0.25">
      <c r="A71" s="1114"/>
      <c r="B71" s="989"/>
      <c r="C71" s="1207"/>
      <c r="D71" s="1203"/>
      <c r="E71" s="1050"/>
      <c r="F71" s="79" t="s">
        <v>180</v>
      </c>
      <c r="G71" s="156" t="s">
        <v>73</v>
      </c>
      <c r="H71" s="194"/>
      <c r="I71" s="156" t="s">
        <v>55</v>
      </c>
      <c r="J71" s="156"/>
      <c r="K71" s="708">
        <v>10</v>
      </c>
      <c r="L71" s="647" t="s">
        <v>459</v>
      </c>
      <c r="M71" s="927"/>
      <c r="O71" s="6"/>
    </row>
    <row r="72" spans="1:15" s="3" customFormat="1" ht="9.75" customHeight="1" x14ac:dyDescent="0.25">
      <c r="A72" s="1114"/>
      <c r="B72" s="989"/>
      <c r="C72" s="1207"/>
      <c r="D72" s="1203"/>
      <c r="E72" s="1050"/>
      <c r="F72" s="79" t="s">
        <v>335</v>
      </c>
      <c r="G72" s="156" t="s">
        <v>73</v>
      </c>
      <c r="H72" s="194"/>
      <c r="I72" s="156" t="s">
        <v>55</v>
      </c>
      <c r="J72" s="587"/>
      <c r="K72" s="708">
        <v>20</v>
      </c>
      <c r="L72" s="230" t="s">
        <v>402</v>
      </c>
      <c r="M72" s="927"/>
      <c r="O72" s="6"/>
    </row>
    <row r="73" spans="1:15" s="3" customFormat="1" ht="9.75" customHeight="1" x14ac:dyDescent="0.25">
      <c r="A73" s="1114"/>
      <c r="B73" s="989"/>
      <c r="C73" s="1207"/>
      <c r="D73" s="1203"/>
      <c r="E73" s="1050"/>
      <c r="F73" s="83"/>
      <c r="G73" s="423"/>
      <c r="H73" s="565"/>
      <c r="I73" s="156"/>
      <c r="J73" s="424"/>
      <c r="K73" s="172"/>
      <c r="L73" s="424"/>
      <c r="M73" s="927"/>
      <c r="O73" s="6"/>
    </row>
    <row r="74" spans="1:15" s="3" customFormat="1" ht="9.75" customHeight="1" x14ac:dyDescent="0.25">
      <c r="A74" s="1114"/>
      <c r="B74" s="989"/>
      <c r="C74" s="1207"/>
      <c r="D74" s="1203"/>
      <c r="E74" s="1050"/>
      <c r="F74" s="147" t="s">
        <v>337</v>
      </c>
      <c r="G74" s="156" t="s">
        <v>73</v>
      </c>
      <c r="H74" s="156"/>
      <c r="I74" s="156" t="s">
        <v>55</v>
      </c>
      <c r="J74" s="196"/>
      <c r="K74" s="172">
        <v>400</v>
      </c>
      <c r="L74" s="156" t="s">
        <v>403</v>
      </c>
      <c r="M74" s="927"/>
      <c r="O74" s="6"/>
    </row>
    <row r="75" spans="1:15" s="3" customFormat="1" ht="9.75" customHeight="1" x14ac:dyDescent="0.25">
      <c r="A75" s="1114"/>
      <c r="B75" s="989"/>
      <c r="C75" s="1207"/>
      <c r="D75" s="1203"/>
      <c r="E75" s="1050"/>
      <c r="F75" s="147" t="s">
        <v>167</v>
      </c>
      <c r="G75" s="156" t="s">
        <v>73</v>
      </c>
      <c r="H75" s="156"/>
      <c r="I75" s="156" t="s">
        <v>55</v>
      </c>
      <c r="J75" s="521"/>
      <c r="K75" s="172">
        <v>40</v>
      </c>
      <c r="L75" s="230" t="s">
        <v>404</v>
      </c>
      <c r="M75" s="927"/>
      <c r="O75" s="6"/>
    </row>
    <row r="76" spans="1:15" s="3" customFormat="1" ht="9.75" customHeight="1" x14ac:dyDescent="0.25">
      <c r="A76" s="1114"/>
      <c r="B76" s="989"/>
      <c r="C76" s="1207"/>
      <c r="D76" s="1203"/>
      <c r="E76" s="1050"/>
      <c r="F76" s="147" t="s">
        <v>336</v>
      </c>
      <c r="G76" s="586" t="s">
        <v>73</v>
      </c>
      <c r="H76" s="156"/>
      <c r="I76" s="156" t="s">
        <v>55</v>
      </c>
      <c r="J76" s="196"/>
      <c r="K76" s="172">
        <v>50</v>
      </c>
      <c r="L76" s="230" t="s">
        <v>405</v>
      </c>
      <c r="M76" s="927"/>
      <c r="O76" s="6"/>
    </row>
    <row r="77" spans="1:15" s="3" customFormat="1" ht="9.75" customHeight="1" x14ac:dyDescent="0.25">
      <c r="A77" s="1114"/>
      <c r="B77" s="989"/>
      <c r="C77" s="1207"/>
      <c r="D77" s="1203"/>
      <c r="E77" s="1050"/>
      <c r="F77" s="83" t="s">
        <v>373</v>
      </c>
      <c r="G77" s="424"/>
      <c r="H77" s="156"/>
      <c r="I77" s="156" t="s">
        <v>315</v>
      </c>
      <c r="J77" s="523"/>
      <c r="K77" s="708"/>
      <c r="L77" s="230" t="s">
        <v>409</v>
      </c>
      <c r="M77" s="927"/>
      <c r="O77" s="6"/>
    </row>
    <row r="78" spans="1:15" s="3" customFormat="1" ht="9.75" customHeight="1" x14ac:dyDescent="0.25">
      <c r="A78" s="1114"/>
      <c r="B78" s="989"/>
      <c r="C78" s="1207"/>
      <c r="D78" s="1203"/>
      <c r="E78" s="1050"/>
      <c r="F78" s="79"/>
      <c r="G78" s="424"/>
      <c r="H78" s="156"/>
      <c r="I78" s="156"/>
      <c r="J78" s="424"/>
      <c r="K78" s="708"/>
      <c r="L78" s="93"/>
      <c r="M78" s="927"/>
      <c r="O78" s="6"/>
    </row>
    <row r="79" spans="1:15" s="3" customFormat="1" ht="9.75" customHeight="1" x14ac:dyDescent="0.25">
      <c r="A79" s="1114"/>
      <c r="B79" s="989"/>
      <c r="C79" s="1207"/>
      <c r="D79" s="1203"/>
      <c r="E79" s="1050"/>
      <c r="F79" s="147" t="s">
        <v>261</v>
      </c>
      <c r="G79" s="156" t="s">
        <v>73</v>
      </c>
      <c r="H79" s="156"/>
      <c r="I79" s="156" t="s">
        <v>55</v>
      </c>
      <c r="J79" s="156"/>
      <c r="K79" s="708">
        <v>5</v>
      </c>
      <c r="L79" s="220" t="s">
        <v>411</v>
      </c>
      <c r="M79" s="927"/>
      <c r="O79" s="6"/>
    </row>
    <row r="80" spans="1:15" s="3" customFormat="1" ht="9.75" customHeight="1" x14ac:dyDescent="0.25">
      <c r="A80" s="1114"/>
      <c r="B80" s="989"/>
      <c r="C80" s="1207"/>
      <c r="D80" s="1203"/>
      <c r="E80" s="1050"/>
      <c r="F80" s="147" t="s">
        <v>263</v>
      </c>
      <c r="G80" s="156" t="s">
        <v>73</v>
      </c>
      <c r="H80" s="156"/>
      <c r="I80" s="156" t="s">
        <v>55</v>
      </c>
      <c r="J80" s="156"/>
      <c r="K80" s="708">
        <v>8</v>
      </c>
      <c r="L80" s="636" t="s">
        <v>411</v>
      </c>
      <c r="M80" s="927"/>
      <c r="O80" s="6"/>
    </row>
    <row r="81" spans="1:15" s="3" customFormat="1" ht="9.75" customHeight="1" x14ac:dyDescent="0.25">
      <c r="A81" s="1114"/>
      <c r="B81" s="989"/>
      <c r="C81" s="1207"/>
      <c r="D81" s="1203"/>
      <c r="E81" s="1050"/>
      <c r="F81" s="148" t="s">
        <v>172</v>
      </c>
      <c r="G81" s="156" t="s">
        <v>73</v>
      </c>
      <c r="H81" s="156"/>
      <c r="I81" s="156" t="s">
        <v>55</v>
      </c>
      <c r="J81" s="156"/>
      <c r="K81" s="708">
        <v>5</v>
      </c>
      <c r="L81" s="636" t="s">
        <v>402</v>
      </c>
      <c r="M81" s="927"/>
      <c r="O81" s="6"/>
    </row>
    <row r="82" spans="1:15" s="3" customFormat="1" ht="9.75" customHeight="1" x14ac:dyDescent="0.25">
      <c r="A82" s="1114"/>
      <c r="B82" s="989"/>
      <c r="C82" s="1207"/>
      <c r="D82" s="1203"/>
      <c r="E82" s="1050"/>
      <c r="F82" s="165" t="s">
        <v>211</v>
      </c>
      <c r="G82" s="156" t="s">
        <v>73</v>
      </c>
      <c r="H82" s="156"/>
      <c r="I82" s="156" t="s">
        <v>55</v>
      </c>
      <c r="J82" s="156"/>
      <c r="K82" s="708">
        <v>10</v>
      </c>
      <c r="L82" s="647" t="s">
        <v>459</v>
      </c>
      <c r="M82" s="927"/>
      <c r="O82" s="6"/>
    </row>
    <row r="83" spans="1:15" s="3" customFormat="1" ht="9.75" customHeight="1" x14ac:dyDescent="0.25">
      <c r="A83" s="1114"/>
      <c r="B83" s="989"/>
      <c r="C83" s="1207"/>
      <c r="D83" s="1203"/>
      <c r="E83" s="1050"/>
      <c r="F83" s="165" t="s">
        <v>316</v>
      </c>
      <c r="G83" s="156" t="s">
        <v>73</v>
      </c>
      <c r="H83" s="156"/>
      <c r="I83" s="156" t="s">
        <v>315</v>
      </c>
      <c r="J83" s="156"/>
      <c r="K83" s="708"/>
      <c r="L83" s="636" t="s">
        <v>412</v>
      </c>
      <c r="M83" s="927"/>
      <c r="O83" s="6"/>
    </row>
    <row r="84" spans="1:15" s="3" customFormat="1" ht="9.75" customHeight="1" x14ac:dyDescent="0.25">
      <c r="A84" s="1114"/>
      <c r="B84" s="989"/>
      <c r="C84" s="1207"/>
      <c r="D84" s="1203"/>
      <c r="E84" s="1050"/>
      <c r="F84" s="79" t="s">
        <v>265</v>
      </c>
      <c r="G84" s="156" t="s">
        <v>73</v>
      </c>
      <c r="H84" s="156"/>
      <c r="I84" s="156" t="s">
        <v>55</v>
      </c>
      <c r="J84" s="156"/>
      <c r="K84" s="708">
        <v>5</v>
      </c>
      <c r="L84" s="220" t="s">
        <v>411</v>
      </c>
      <c r="M84" s="927"/>
      <c r="O84" s="6"/>
    </row>
    <row r="85" spans="1:15" s="3" customFormat="1" ht="9.75" customHeight="1" x14ac:dyDescent="0.25">
      <c r="A85" s="1114"/>
      <c r="B85" s="989"/>
      <c r="C85" s="1207"/>
      <c r="D85" s="1203"/>
      <c r="E85" s="1177"/>
      <c r="F85" s="79" t="s">
        <v>264</v>
      </c>
      <c r="G85" s="156" t="s">
        <v>73</v>
      </c>
      <c r="H85" s="156"/>
      <c r="I85" s="156" t="s">
        <v>55</v>
      </c>
      <c r="J85" s="156"/>
      <c r="K85" s="708">
        <v>5</v>
      </c>
      <c r="L85" s="220" t="s">
        <v>411</v>
      </c>
      <c r="M85" s="927"/>
      <c r="O85" s="6"/>
    </row>
    <row r="86" spans="1:15" s="3" customFormat="1" ht="9.75" customHeight="1" x14ac:dyDescent="0.25">
      <c r="A86" s="1114"/>
      <c r="B86" s="989"/>
      <c r="C86" s="1207"/>
      <c r="D86" s="1203"/>
      <c r="E86" s="611"/>
      <c r="F86" s="79"/>
      <c r="G86" s="424"/>
      <c r="H86" s="156"/>
      <c r="I86" s="156"/>
      <c r="J86" s="424"/>
      <c r="K86" s="424"/>
      <c r="L86" s="547"/>
      <c r="M86" s="927"/>
      <c r="O86" s="6"/>
    </row>
    <row r="87" spans="1:15" s="3" customFormat="1" ht="9.75" customHeight="1" x14ac:dyDescent="0.25">
      <c r="A87" s="1114"/>
      <c r="B87" s="989"/>
      <c r="C87" s="1207"/>
      <c r="D87" s="1203"/>
      <c r="E87" s="1178">
        <v>35</v>
      </c>
      <c r="F87" s="146" t="s">
        <v>339</v>
      </c>
      <c r="G87" s="661" t="s">
        <v>62</v>
      </c>
      <c r="H87" s="661"/>
      <c r="I87" s="661" t="s">
        <v>55</v>
      </c>
      <c r="J87" s="434"/>
      <c r="K87" s="708">
        <v>10</v>
      </c>
      <c r="L87" s="230">
        <v>100</v>
      </c>
      <c r="M87" s="927"/>
      <c r="O87" s="6"/>
    </row>
    <row r="88" spans="1:15" s="3" customFormat="1" ht="9.75" customHeight="1" x14ac:dyDescent="0.25">
      <c r="A88" s="1114"/>
      <c r="B88" s="989"/>
      <c r="C88" s="1207"/>
      <c r="D88" s="1203"/>
      <c r="E88" s="1050"/>
      <c r="F88" s="147" t="s">
        <v>338</v>
      </c>
      <c r="G88" s="661" t="s">
        <v>62</v>
      </c>
      <c r="H88" s="156"/>
      <c r="I88" s="156" t="s">
        <v>55</v>
      </c>
      <c r="J88" s="156"/>
      <c r="K88" s="156">
        <v>10</v>
      </c>
      <c r="L88" s="156">
        <v>100</v>
      </c>
      <c r="M88" s="927"/>
      <c r="O88" s="6"/>
    </row>
    <row r="89" spans="1:15" s="3" customFormat="1" ht="9.75" customHeight="1" x14ac:dyDescent="0.25">
      <c r="A89" s="1114"/>
      <c r="B89" s="989"/>
      <c r="C89" s="1207"/>
      <c r="D89" s="1203"/>
      <c r="E89" s="1050"/>
      <c r="F89" s="77" t="s">
        <v>257</v>
      </c>
      <c r="G89" s="661" t="s">
        <v>62</v>
      </c>
      <c r="H89" s="156"/>
      <c r="I89" s="156" t="s">
        <v>55</v>
      </c>
      <c r="J89" s="156"/>
      <c r="K89" s="156">
        <v>10</v>
      </c>
      <c r="L89" s="194">
        <v>100</v>
      </c>
      <c r="M89" s="927"/>
      <c r="O89" s="6"/>
    </row>
    <row r="90" spans="1:15" s="3" customFormat="1" ht="9.75" customHeight="1" x14ac:dyDescent="0.25">
      <c r="A90" s="1114"/>
      <c r="B90" s="989"/>
      <c r="C90" s="1207"/>
      <c r="D90" s="1203"/>
      <c r="E90" s="1050"/>
      <c r="F90" s="564" t="s">
        <v>340</v>
      </c>
      <c r="G90" s="554" t="s">
        <v>62</v>
      </c>
      <c r="H90" s="156"/>
      <c r="I90" s="156" t="s">
        <v>55</v>
      </c>
      <c r="J90" s="565"/>
      <c r="K90" s="156">
        <v>20</v>
      </c>
      <c r="L90" s="194">
        <v>100</v>
      </c>
      <c r="M90" s="927"/>
      <c r="O90" s="6"/>
    </row>
    <row r="91" spans="1:15" s="3" customFormat="1" ht="9.75" customHeight="1" x14ac:dyDescent="0.25">
      <c r="A91" s="1114"/>
      <c r="B91" s="989"/>
      <c r="C91" s="1207"/>
      <c r="D91" s="1203"/>
      <c r="E91" s="1050"/>
      <c r="F91" s="564"/>
      <c r="G91" s="156"/>
      <c r="H91" s="156"/>
      <c r="I91" s="554"/>
      <c r="J91" s="565"/>
      <c r="K91" s="708"/>
      <c r="L91" s="279"/>
      <c r="M91" s="927"/>
      <c r="O91" s="6"/>
    </row>
    <row r="92" spans="1:15" s="3" customFormat="1" ht="9.75" customHeight="1" x14ac:dyDescent="0.25">
      <c r="A92" s="1114"/>
      <c r="B92" s="989"/>
      <c r="C92" s="1207"/>
      <c r="D92" s="1203"/>
      <c r="E92" s="1050"/>
      <c r="F92" s="146" t="s">
        <v>341</v>
      </c>
      <c r="G92" s="430" t="s">
        <v>62</v>
      </c>
      <c r="H92" s="156"/>
      <c r="I92" s="431" t="s">
        <v>55</v>
      </c>
      <c r="J92" s="294"/>
      <c r="K92" s="708">
        <v>10</v>
      </c>
      <c r="L92" s="156">
        <v>100</v>
      </c>
      <c r="M92" s="927"/>
      <c r="O92" s="6"/>
    </row>
    <row r="93" spans="1:15" s="3" customFormat="1" ht="9.75" customHeight="1" x14ac:dyDescent="0.25">
      <c r="A93" s="1114"/>
      <c r="B93" s="989"/>
      <c r="C93" s="1207"/>
      <c r="D93" s="1203"/>
      <c r="E93" s="1050"/>
      <c r="F93" s="195" t="s">
        <v>342</v>
      </c>
      <c r="G93" s="145" t="s">
        <v>62</v>
      </c>
      <c r="H93" s="145"/>
      <c r="I93" s="145" t="s">
        <v>55</v>
      </c>
      <c r="J93" s="123"/>
      <c r="K93" s="708">
        <v>5</v>
      </c>
      <c r="L93" s="287">
        <v>10</v>
      </c>
      <c r="M93" s="927"/>
      <c r="O93" s="6"/>
    </row>
    <row r="94" spans="1:15" s="3" customFormat="1" ht="9.75" customHeight="1" x14ac:dyDescent="0.25">
      <c r="A94" s="1114"/>
      <c r="B94" s="989"/>
      <c r="C94" s="1207"/>
      <c r="D94" s="1203"/>
      <c r="E94" s="1050"/>
      <c r="F94" s="195" t="s">
        <v>343</v>
      </c>
      <c r="G94" s="145" t="s">
        <v>62</v>
      </c>
      <c r="H94" s="145"/>
      <c r="I94" s="145" t="s">
        <v>55</v>
      </c>
      <c r="J94" s="123"/>
      <c r="K94" s="708">
        <v>10</v>
      </c>
      <c r="L94" s="433">
        <v>200</v>
      </c>
      <c r="M94" s="927"/>
      <c r="O94" s="6"/>
    </row>
    <row r="95" spans="1:15" s="3" customFormat="1" ht="9.75" customHeight="1" x14ac:dyDescent="0.25">
      <c r="A95" s="1114"/>
      <c r="B95" s="989"/>
      <c r="C95" s="1207"/>
      <c r="D95" s="1203"/>
      <c r="E95" s="1050"/>
      <c r="F95" s="195" t="s">
        <v>267</v>
      </c>
      <c r="G95" s="145" t="s">
        <v>62</v>
      </c>
      <c r="H95" s="430"/>
      <c r="I95" s="145" t="s">
        <v>55</v>
      </c>
      <c r="J95" s="123"/>
      <c r="K95" s="708">
        <v>10</v>
      </c>
      <c r="L95" s="768">
        <v>10</v>
      </c>
      <c r="M95" s="927"/>
      <c r="O95" s="6"/>
    </row>
    <row r="96" spans="1:15" s="3" customFormat="1" ht="9.75" customHeight="1" x14ac:dyDescent="0.25">
      <c r="A96" s="1114"/>
      <c r="B96" s="989"/>
      <c r="C96" s="1207"/>
      <c r="D96" s="1203"/>
      <c r="E96" s="1177"/>
      <c r="F96" s="607"/>
      <c r="G96" s="145"/>
      <c r="H96" s="432"/>
      <c r="I96" s="145"/>
      <c r="J96" s="123"/>
      <c r="K96" s="707"/>
      <c r="L96" s="433"/>
      <c r="M96" s="939"/>
      <c r="O96" s="6"/>
    </row>
    <row r="97" spans="1:24" s="3" customFormat="1" ht="9.75" customHeight="1" x14ac:dyDescent="0.25">
      <c r="A97" s="1114"/>
      <c r="B97" s="989"/>
      <c r="C97" s="1207"/>
      <c r="D97" s="1203"/>
      <c r="E97" s="611"/>
      <c r="F97" s="600"/>
      <c r="G97" s="187"/>
      <c r="H97" s="601"/>
      <c r="I97" s="601"/>
      <c r="J97" s="602"/>
      <c r="K97" s="89"/>
      <c r="L97" s="601"/>
      <c r="M97" s="24"/>
      <c r="O97" s="6"/>
    </row>
    <row r="98" spans="1:24" s="3" customFormat="1" ht="9.75" customHeight="1" x14ac:dyDescent="0.25">
      <c r="A98" s="1114"/>
      <c r="B98" s="989"/>
      <c r="C98" s="1207"/>
      <c r="D98" s="1203"/>
      <c r="E98" s="282"/>
      <c r="F98" s="599"/>
      <c r="G98" s="88"/>
      <c r="H98" s="198"/>
      <c r="I98" s="88"/>
      <c r="J98" s="285"/>
      <c r="K98" s="662"/>
      <c r="L98" s="286"/>
      <c r="M98" s="588"/>
      <c r="O98" s="6"/>
    </row>
    <row r="99" spans="1:24" s="3" customFormat="1" ht="9.75" customHeight="1" x14ac:dyDescent="0.25">
      <c r="A99" s="1114"/>
      <c r="B99" s="989"/>
      <c r="C99" s="1207"/>
      <c r="D99" s="1203"/>
      <c r="E99" s="1176">
        <v>30</v>
      </c>
      <c r="F99" s="333" t="s">
        <v>344</v>
      </c>
      <c r="G99" s="437" t="s">
        <v>74</v>
      </c>
      <c r="H99" s="196"/>
      <c r="I99" s="156" t="s">
        <v>55</v>
      </c>
      <c r="J99" s="102"/>
      <c r="K99" s="156">
        <v>10</v>
      </c>
      <c r="L99" s="156">
        <v>100</v>
      </c>
      <c r="M99" s="942" t="s">
        <v>34</v>
      </c>
      <c r="O99" s="6"/>
    </row>
    <row r="100" spans="1:24" s="3" customFormat="1" ht="9.75" customHeight="1" x14ac:dyDescent="0.25">
      <c r="A100" s="1114"/>
      <c r="B100" s="989"/>
      <c r="C100" s="1207"/>
      <c r="D100" s="1203"/>
      <c r="E100" s="961"/>
      <c r="F100" s="448" t="s">
        <v>345</v>
      </c>
      <c r="G100" s="437" t="s">
        <v>74</v>
      </c>
      <c r="H100" s="198"/>
      <c r="I100" s="156" t="s">
        <v>55</v>
      </c>
      <c r="J100" s="103"/>
      <c r="K100" s="156">
        <v>10</v>
      </c>
      <c r="L100" s="156">
        <v>100</v>
      </c>
      <c r="M100" s="943"/>
      <c r="O100" s="6"/>
    </row>
    <row r="101" spans="1:24" s="3" customFormat="1" ht="9.75" customHeight="1" x14ac:dyDescent="0.25">
      <c r="A101" s="1114"/>
      <c r="B101" s="989"/>
      <c r="C101" s="1207"/>
      <c r="D101" s="1203"/>
      <c r="E101" s="961"/>
      <c r="F101" s="335" t="s">
        <v>346</v>
      </c>
      <c r="G101" s="437" t="s">
        <v>74</v>
      </c>
      <c r="H101" s="199"/>
      <c r="I101" s="156" t="s">
        <v>55</v>
      </c>
      <c r="J101" s="104"/>
      <c r="K101" s="156">
        <v>10</v>
      </c>
      <c r="L101" s="156">
        <v>100</v>
      </c>
      <c r="M101" s="943"/>
      <c r="O101" s="6"/>
    </row>
    <row r="102" spans="1:24" s="3" customFormat="1" ht="9.75" customHeight="1" x14ac:dyDescent="0.25">
      <c r="A102" s="1114"/>
      <c r="B102" s="989"/>
      <c r="C102" s="1207"/>
      <c r="D102" s="1203"/>
      <c r="E102" s="961"/>
      <c r="F102" s="333" t="s">
        <v>347</v>
      </c>
      <c r="G102" s="437" t="s">
        <v>74</v>
      </c>
      <c r="H102" s="196"/>
      <c r="I102" s="156" t="s">
        <v>55</v>
      </c>
      <c r="J102" s="105"/>
      <c r="K102" s="156">
        <v>10</v>
      </c>
      <c r="L102" s="156">
        <v>100</v>
      </c>
      <c r="M102" s="943"/>
      <c r="O102" s="6"/>
    </row>
    <row r="103" spans="1:24" s="3" customFormat="1" ht="9.75" customHeight="1" x14ac:dyDescent="0.25">
      <c r="A103" s="1114"/>
      <c r="B103" s="989"/>
      <c r="C103" s="1207"/>
      <c r="D103" s="1203"/>
      <c r="E103" s="961"/>
      <c r="F103" s="449" t="s">
        <v>348</v>
      </c>
      <c r="G103" s="156" t="s">
        <v>74</v>
      </c>
      <c r="H103" s="196"/>
      <c r="I103" s="156" t="s">
        <v>55</v>
      </c>
      <c r="J103" s="196"/>
      <c r="K103" s="156">
        <v>10</v>
      </c>
      <c r="L103" s="156">
        <v>100</v>
      </c>
      <c r="M103" s="943"/>
      <c r="O103" s="6"/>
    </row>
    <row r="104" spans="1:24" s="3" customFormat="1" ht="9.75" customHeight="1" x14ac:dyDescent="0.25">
      <c r="A104" s="1114"/>
      <c r="B104" s="989"/>
      <c r="C104" s="1207"/>
      <c r="D104" s="1203"/>
      <c r="E104" s="961"/>
      <c r="F104" s="333" t="s">
        <v>349</v>
      </c>
      <c r="G104" s="194" t="s">
        <v>74</v>
      </c>
      <c r="H104" s="200"/>
      <c r="I104" s="156" t="s">
        <v>55</v>
      </c>
      <c r="J104" s="198"/>
      <c r="K104" s="156">
        <v>10</v>
      </c>
      <c r="L104" s="156">
        <v>100</v>
      </c>
      <c r="M104" s="943"/>
      <c r="O104" s="6"/>
      <c r="P104" s="6"/>
      <c r="Q104" s="6"/>
      <c r="R104" s="17"/>
      <c r="S104" s="17"/>
      <c r="T104" s="17"/>
      <c r="U104" s="17"/>
      <c r="V104" s="17"/>
      <c r="W104" s="17"/>
      <c r="X104" s="5"/>
    </row>
    <row r="105" spans="1:24" s="3" customFormat="1" ht="9.75" customHeight="1" x14ac:dyDescent="0.25">
      <c r="A105" s="1114"/>
      <c r="B105" s="989"/>
      <c r="C105" s="1207"/>
      <c r="D105" s="1203"/>
      <c r="E105" s="961"/>
      <c r="F105" s="450" t="s">
        <v>350</v>
      </c>
      <c r="G105" s="436" t="s">
        <v>74</v>
      </c>
      <c r="H105" s="201"/>
      <c r="I105" s="156" t="s">
        <v>55</v>
      </c>
      <c r="J105" s="196"/>
      <c r="K105" s="156">
        <v>10</v>
      </c>
      <c r="L105" s="156">
        <v>100</v>
      </c>
      <c r="M105" s="943"/>
      <c r="O105" s="6"/>
      <c r="P105" s="6"/>
      <c r="Q105" s="6"/>
      <c r="R105" s="17"/>
      <c r="S105" s="17"/>
      <c r="T105" s="17"/>
      <c r="U105" s="17"/>
      <c r="V105" s="17"/>
      <c r="W105" s="17"/>
      <c r="X105" s="5"/>
    </row>
    <row r="106" spans="1:24" s="3" customFormat="1" ht="9.75" customHeight="1" x14ac:dyDescent="0.25">
      <c r="A106" s="1114"/>
      <c r="B106" s="989"/>
      <c r="C106" s="1207"/>
      <c r="D106" s="1203"/>
      <c r="E106" s="961"/>
      <c r="F106" s="450" t="s">
        <v>351</v>
      </c>
      <c r="G106" s="436" t="s">
        <v>74</v>
      </c>
      <c r="H106" s="201"/>
      <c r="I106" s="436" t="s">
        <v>55</v>
      </c>
      <c r="J106" s="196"/>
      <c r="K106" s="156">
        <v>10</v>
      </c>
      <c r="L106" s="156">
        <v>100</v>
      </c>
      <c r="M106" s="944"/>
      <c r="N106" s="82"/>
      <c r="O106" s="6"/>
      <c r="P106" s="20"/>
      <c r="Q106" s="20"/>
      <c r="R106" s="20"/>
      <c r="S106" s="20"/>
      <c r="T106" s="20"/>
      <c r="U106" s="20"/>
      <c r="V106" s="20"/>
      <c r="W106" s="20"/>
      <c r="X106" s="5"/>
    </row>
    <row r="107" spans="1:24" s="3" customFormat="1" ht="9.75" customHeight="1" x14ac:dyDescent="0.25">
      <c r="A107" s="1197"/>
      <c r="B107" s="1199"/>
      <c r="C107" s="1208"/>
      <c r="D107" s="1204"/>
      <c r="E107" s="1179"/>
      <c r="F107" s="603" t="s">
        <v>352</v>
      </c>
      <c r="G107" s="156" t="s">
        <v>74</v>
      </c>
      <c r="H107" s="196"/>
      <c r="I107" s="156" t="s">
        <v>55</v>
      </c>
      <c r="J107" s="519"/>
      <c r="K107" s="706">
        <v>10</v>
      </c>
      <c r="L107" s="145">
        <v>100</v>
      </c>
      <c r="M107" s="156"/>
      <c r="O107" s="6"/>
      <c r="P107" s="6"/>
      <c r="Q107" s="6"/>
      <c r="R107" s="17"/>
      <c r="S107" s="17"/>
      <c r="T107" s="17"/>
      <c r="U107" s="17"/>
      <c r="V107" s="17"/>
      <c r="W107" s="17"/>
      <c r="X107" s="5"/>
    </row>
    <row r="108" spans="1:24" s="3" customFormat="1" ht="9.75" customHeight="1" x14ac:dyDescent="0.25">
      <c r="A108" s="1197"/>
      <c r="B108" s="1199"/>
      <c r="C108" s="1208"/>
      <c r="D108" s="1204"/>
      <c r="E108" s="282"/>
      <c r="F108" s="146"/>
      <c r="G108" s="584"/>
      <c r="H108" s="584"/>
      <c r="I108" s="584"/>
      <c r="J108" s="582"/>
      <c r="K108" s="582"/>
      <c r="L108" s="581"/>
      <c r="M108" s="584"/>
      <c r="O108" s="6"/>
      <c r="P108" s="6"/>
      <c r="Q108" s="6"/>
      <c r="R108" s="17"/>
      <c r="S108" s="17"/>
      <c r="T108" s="17"/>
      <c r="U108" s="17"/>
      <c r="V108" s="17"/>
      <c r="W108" s="17"/>
      <c r="X108" s="5"/>
    </row>
    <row r="109" spans="1:24" s="3" customFormat="1" ht="9.75" customHeight="1" thickBot="1" x14ac:dyDescent="0.3">
      <c r="A109" s="1198"/>
      <c r="B109" s="1200"/>
      <c r="C109" s="1209"/>
      <c r="D109" s="1205"/>
      <c r="E109" s="288"/>
      <c r="F109" s="289"/>
      <c r="G109" s="218"/>
      <c r="H109" s="218"/>
      <c r="I109" s="218"/>
      <c r="J109" s="6"/>
      <c r="K109" s="290"/>
      <c r="L109" s="290"/>
      <c r="M109" s="218"/>
      <c r="P109" s="6"/>
      <c r="Q109" s="6"/>
      <c r="R109" s="17"/>
      <c r="S109" s="17"/>
      <c r="T109" s="17"/>
      <c r="U109" s="17"/>
      <c r="V109" s="17"/>
      <c r="W109" s="17"/>
      <c r="X109" s="5"/>
    </row>
    <row r="110" spans="1:24" s="3" customFormat="1" ht="12" customHeight="1" thickBot="1" x14ac:dyDescent="0.3">
      <c r="A110" s="1194" t="s">
        <v>75</v>
      </c>
      <c r="B110" s="1195"/>
      <c r="C110" s="238">
        <f>(C7*0.04%)*0.5</f>
        <v>169.49180000000001</v>
      </c>
      <c r="D110" s="179">
        <f>D111+D129+D135+D141+D146+D151+D158</f>
        <v>280</v>
      </c>
      <c r="E110" s="291"/>
      <c r="F110" s="114"/>
      <c r="G110" s="205"/>
      <c r="H110" s="1180"/>
      <c r="I110" s="1181"/>
      <c r="J110" s="1181"/>
      <c r="K110" s="1181"/>
      <c r="L110" s="1181"/>
      <c r="M110" s="992"/>
      <c r="P110" s="6"/>
      <c r="Q110" s="6"/>
      <c r="R110" s="17"/>
      <c r="S110" s="17"/>
      <c r="T110" s="17"/>
      <c r="U110" s="17"/>
      <c r="V110" s="17"/>
      <c r="W110" s="17"/>
      <c r="X110" s="5"/>
    </row>
    <row r="111" spans="1:24" s="3" customFormat="1" ht="9.75" customHeight="1" x14ac:dyDescent="0.25">
      <c r="A111" s="1002" t="s">
        <v>76</v>
      </c>
      <c r="B111" s="1113" t="s">
        <v>77</v>
      </c>
      <c r="C111" s="1210"/>
      <c r="D111" s="1037">
        <f>E112+E116+E122</f>
        <v>120</v>
      </c>
      <c r="E111" s="610"/>
      <c r="F111" s="233"/>
      <c r="G111" s="163"/>
      <c r="H111" s="141"/>
      <c r="I111" s="141"/>
      <c r="J111" s="153"/>
      <c r="K111" s="292"/>
      <c r="L111" s="141"/>
      <c r="M111" s="949" t="s">
        <v>34</v>
      </c>
      <c r="P111" s="20"/>
      <c r="Q111" s="20"/>
      <c r="R111" s="20"/>
      <c r="S111" s="20"/>
      <c r="T111" s="20"/>
      <c r="U111" s="20"/>
      <c r="V111" s="20"/>
      <c r="W111" s="20"/>
      <c r="X111" s="5"/>
    </row>
    <row r="112" spans="1:24" s="3" customFormat="1" ht="9.75" customHeight="1" x14ac:dyDescent="0.25">
      <c r="A112" s="1003"/>
      <c r="B112" s="1114"/>
      <c r="C112" s="1210"/>
      <c r="D112" s="1038"/>
      <c r="E112" s="1176">
        <v>60</v>
      </c>
      <c r="F112" s="233" t="s">
        <v>183</v>
      </c>
      <c r="G112" s="581" t="s">
        <v>62</v>
      </c>
      <c r="H112" s="215"/>
      <c r="I112" s="583" t="s">
        <v>78</v>
      </c>
      <c r="J112" s="171"/>
      <c r="K112" s="267">
        <v>23</v>
      </c>
      <c r="L112" s="584">
        <v>1500</v>
      </c>
      <c r="M112" s="927"/>
      <c r="P112" s="6"/>
      <c r="Q112" s="6"/>
      <c r="R112" s="17"/>
      <c r="S112" s="17"/>
      <c r="T112" s="17"/>
      <c r="U112" s="17"/>
      <c r="V112" s="17"/>
      <c r="W112" s="17"/>
      <c r="X112" s="5"/>
    </row>
    <row r="113" spans="1:24" s="3" customFormat="1" ht="9.75" customHeight="1" x14ac:dyDescent="0.25">
      <c r="A113" s="1003"/>
      <c r="B113" s="1114"/>
      <c r="C113" s="1210"/>
      <c r="D113" s="1038"/>
      <c r="E113" s="961"/>
      <c r="F113" s="24" t="s">
        <v>353</v>
      </c>
      <c r="G113" s="216" t="s">
        <v>62</v>
      </c>
      <c r="H113" s="145"/>
      <c r="I113" s="145" t="s">
        <v>78</v>
      </c>
      <c r="J113" s="24"/>
      <c r="K113" s="268">
        <v>15</v>
      </c>
      <c r="L113" s="156">
        <v>100</v>
      </c>
      <c r="M113" s="939"/>
      <c r="P113" s="6"/>
      <c r="Q113" s="6"/>
      <c r="R113" s="17"/>
      <c r="S113" s="17"/>
      <c r="T113" s="17"/>
      <c r="U113" s="17"/>
      <c r="V113" s="17"/>
      <c r="W113" s="17"/>
      <c r="X113" s="5"/>
    </row>
    <row r="114" spans="1:24" s="3" customFormat="1" ht="9.75" customHeight="1" x14ac:dyDescent="0.25">
      <c r="A114" s="1003"/>
      <c r="B114" s="1114"/>
      <c r="C114" s="1210"/>
      <c r="D114" s="1038"/>
      <c r="E114" s="612"/>
      <c r="F114" s="604"/>
      <c r="G114" s="545"/>
      <c r="H114" s="519"/>
      <c r="I114" s="519"/>
      <c r="J114" s="519"/>
      <c r="K114" s="525"/>
      <c r="L114" s="519"/>
      <c r="M114" s="585"/>
      <c r="P114" s="6"/>
      <c r="Q114" s="6"/>
      <c r="R114" s="17"/>
      <c r="S114" s="17"/>
      <c r="T114" s="17"/>
      <c r="U114" s="17"/>
      <c r="V114" s="17"/>
      <c r="W114" s="17"/>
      <c r="X114" s="5"/>
    </row>
    <row r="115" spans="1:24" s="3" customFormat="1" ht="9.75" customHeight="1" x14ac:dyDescent="0.25">
      <c r="A115" s="1003"/>
      <c r="B115" s="1114"/>
      <c r="C115" s="1210"/>
      <c r="D115" s="1038"/>
      <c r="E115" s="605"/>
      <c r="F115" s="606"/>
      <c r="G115" s="77"/>
      <c r="H115" s="77"/>
      <c r="I115" s="77"/>
      <c r="J115" s="77"/>
      <c r="K115" s="79"/>
      <c r="L115" s="120"/>
      <c r="M115" s="931" t="s">
        <v>460</v>
      </c>
      <c r="P115" s="6"/>
      <c r="Q115" s="6"/>
      <c r="R115" s="17"/>
      <c r="S115" s="17"/>
      <c r="T115" s="17"/>
      <c r="U115" s="17"/>
      <c r="V115" s="17"/>
      <c r="W115" s="17"/>
      <c r="X115" s="5"/>
    </row>
    <row r="116" spans="1:24" s="3" customFormat="1" ht="9.75" customHeight="1" x14ac:dyDescent="0.25">
      <c r="A116" s="1003"/>
      <c r="B116" s="1114"/>
      <c r="C116" s="1210"/>
      <c r="D116" s="1038"/>
      <c r="E116" s="1176">
        <v>45</v>
      </c>
      <c r="F116" s="146" t="s">
        <v>395</v>
      </c>
      <c r="G116" s="142" t="s">
        <v>74</v>
      </c>
      <c r="H116" s="142"/>
      <c r="I116" s="142" t="s">
        <v>79</v>
      </c>
      <c r="J116" s="142"/>
      <c r="K116" s="267">
        <v>8</v>
      </c>
      <c r="L116" s="581">
        <v>30</v>
      </c>
      <c r="M116" s="926"/>
      <c r="P116" s="6"/>
      <c r="Q116" s="6"/>
      <c r="R116" s="17"/>
      <c r="S116" s="17"/>
      <c r="T116" s="17"/>
      <c r="U116" s="17"/>
      <c r="V116" s="17"/>
      <c r="W116" s="17"/>
      <c r="X116" s="5"/>
    </row>
    <row r="117" spans="1:24" s="3" customFormat="1" ht="9.75" customHeight="1" x14ac:dyDescent="0.25">
      <c r="A117" s="1003"/>
      <c r="B117" s="1114"/>
      <c r="C117" s="1210"/>
      <c r="D117" s="1038"/>
      <c r="E117" s="961"/>
      <c r="F117" s="146" t="s">
        <v>355</v>
      </c>
      <c r="G117" s="145" t="s">
        <v>74</v>
      </c>
      <c r="H117" s="142"/>
      <c r="I117" s="142" t="s">
        <v>79</v>
      </c>
      <c r="J117" s="142"/>
      <c r="K117" s="163">
        <v>6</v>
      </c>
      <c r="L117" s="581">
        <v>50</v>
      </c>
      <c r="M117" s="926"/>
      <c r="P117" s="6"/>
      <c r="Q117" s="6"/>
      <c r="R117" s="17"/>
      <c r="S117" s="17"/>
      <c r="T117" s="17"/>
      <c r="U117" s="17"/>
      <c r="V117" s="17"/>
      <c r="W117" s="17"/>
      <c r="X117" s="5"/>
    </row>
    <row r="118" spans="1:24" s="3" customFormat="1" ht="9.75" customHeight="1" x14ac:dyDescent="0.25">
      <c r="A118" s="1003"/>
      <c r="B118" s="1114"/>
      <c r="C118" s="1210"/>
      <c r="D118" s="1038"/>
      <c r="E118" s="961"/>
      <c r="F118" s="146" t="s">
        <v>182</v>
      </c>
      <c r="G118" s="145" t="s">
        <v>74</v>
      </c>
      <c r="H118" s="142"/>
      <c r="I118" s="142" t="s">
        <v>79</v>
      </c>
      <c r="J118" s="142"/>
      <c r="K118" s="163">
        <v>6</v>
      </c>
      <c r="L118" s="581">
        <v>100</v>
      </c>
      <c r="M118" s="926"/>
      <c r="P118" s="6"/>
      <c r="Q118" s="6"/>
      <c r="R118" s="17"/>
      <c r="S118" s="17"/>
      <c r="T118" s="17"/>
      <c r="U118" s="17"/>
      <c r="V118" s="17"/>
      <c r="W118" s="17"/>
      <c r="X118" s="5"/>
    </row>
    <row r="119" spans="1:24" s="3" customFormat="1" ht="9.75" customHeight="1" x14ac:dyDescent="0.25">
      <c r="A119" s="1003"/>
      <c r="B119" s="1114"/>
      <c r="C119" s="1210"/>
      <c r="D119" s="1038"/>
      <c r="E119" s="961"/>
      <c r="F119" s="146" t="s">
        <v>356</v>
      </c>
      <c r="G119" s="508" t="s">
        <v>74</v>
      </c>
      <c r="H119" s="508"/>
      <c r="I119" s="508" t="s">
        <v>79</v>
      </c>
      <c r="J119" s="508"/>
      <c r="K119" s="267">
        <v>8</v>
      </c>
      <c r="L119" s="267">
        <v>25</v>
      </c>
      <c r="M119" s="932"/>
      <c r="N119" s="94"/>
      <c r="O119" s="94"/>
      <c r="P119" s="279"/>
      <c r="Q119" s="279"/>
      <c r="R119" s="87"/>
      <c r="S119" s="87"/>
      <c r="T119" s="17"/>
      <c r="U119" s="17"/>
      <c r="V119" s="17"/>
      <c r="W119" s="17"/>
      <c r="X119" s="5"/>
    </row>
    <row r="120" spans="1:24" s="3" customFormat="1" ht="9.75" customHeight="1" x14ac:dyDescent="0.15">
      <c r="A120" s="1003"/>
      <c r="B120" s="1114"/>
      <c r="C120" s="1210"/>
      <c r="D120" s="1038"/>
      <c r="E120" s="613"/>
      <c r="F120" s="295"/>
      <c r="G120" s="88"/>
      <c r="H120" s="88"/>
      <c r="I120" s="91"/>
      <c r="J120" s="107"/>
      <c r="K120" s="286"/>
      <c r="L120" s="190"/>
      <c r="M120" s="296"/>
      <c r="N120" s="197"/>
      <c r="O120" s="279"/>
      <c r="P120" s="191"/>
      <c r="Q120" s="279"/>
      <c r="R120" s="96"/>
      <c r="S120" s="92"/>
      <c r="T120" s="17"/>
      <c r="U120" s="17"/>
      <c r="V120" s="17"/>
      <c r="W120" s="17"/>
      <c r="X120" s="5"/>
    </row>
    <row r="121" spans="1:24" s="3" customFormat="1" ht="9.75" customHeight="1" x14ac:dyDescent="0.15">
      <c r="A121" s="1003"/>
      <c r="B121" s="1114"/>
      <c r="C121" s="1210"/>
      <c r="D121" s="1038"/>
      <c r="E121" s="293"/>
      <c r="F121" s="193"/>
      <c r="G121" s="88"/>
      <c r="H121" s="88"/>
      <c r="I121" s="156"/>
      <c r="J121" s="88"/>
      <c r="K121" s="268"/>
      <c r="L121" s="188"/>
      <c r="M121" s="89"/>
      <c r="N121" s="197"/>
      <c r="O121" s="279"/>
      <c r="P121" s="191"/>
      <c r="Q121" s="279"/>
      <c r="R121" s="96"/>
      <c r="S121" s="92"/>
    </row>
    <row r="122" spans="1:24" s="3" customFormat="1" ht="20.100000000000001" customHeight="1" x14ac:dyDescent="0.15">
      <c r="A122" s="1003"/>
      <c r="B122" s="1114"/>
      <c r="C122" s="1210"/>
      <c r="D122" s="1038"/>
      <c r="E122" s="961">
        <v>15</v>
      </c>
      <c r="F122" s="671" t="s">
        <v>358</v>
      </c>
      <c r="G122" s="156" t="s">
        <v>74</v>
      </c>
      <c r="H122" s="156" t="s">
        <v>296</v>
      </c>
      <c r="I122" s="156" t="s">
        <v>78</v>
      </c>
      <c r="J122" s="584">
        <v>50</v>
      </c>
      <c r="K122" s="230">
        <v>10</v>
      </c>
      <c r="L122" s="156">
        <v>1000</v>
      </c>
      <c r="M122" s="943"/>
      <c r="N122" s="297"/>
      <c r="O122" s="279"/>
      <c r="P122" s="191"/>
      <c r="Q122" s="279"/>
      <c r="R122" s="96"/>
      <c r="S122" s="97"/>
    </row>
    <row r="123" spans="1:24" s="3" customFormat="1" ht="9.75" customHeight="1" x14ac:dyDescent="0.15">
      <c r="A123" s="1003"/>
      <c r="B123" s="1114"/>
      <c r="C123" s="1210"/>
      <c r="D123" s="1038"/>
      <c r="E123" s="961"/>
      <c r="F123" s="671" t="s">
        <v>357</v>
      </c>
      <c r="G123" s="156" t="s">
        <v>74</v>
      </c>
      <c r="H123" s="156" t="s">
        <v>296</v>
      </c>
      <c r="I123" s="156" t="s">
        <v>78</v>
      </c>
      <c r="J123" s="711">
        <v>10</v>
      </c>
      <c r="K123" s="230">
        <v>10</v>
      </c>
      <c r="L123" s="156">
        <v>250</v>
      </c>
      <c r="M123" s="943"/>
      <c r="N123" s="297"/>
      <c r="O123" s="279"/>
      <c r="P123" s="191"/>
      <c r="Q123" s="279"/>
      <c r="R123" s="96"/>
      <c r="S123" s="97"/>
    </row>
    <row r="124" spans="1:24" s="3" customFormat="1" ht="9.75" customHeight="1" x14ac:dyDescent="0.2">
      <c r="A124" s="1003"/>
      <c r="B124" s="1114"/>
      <c r="C124" s="1210"/>
      <c r="D124" s="1038"/>
      <c r="E124" s="961"/>
      <c r="F124" s="333" t="s">
        <v>359</v>
      </c>
      <c r="G124" s="156" t="s">
        <v>74</v>
      </c>
      <c r="H124" s="156" t="s">
        <v>296</v>
      </c>
      <c r="I124" s="156" t="s">
        <v>78</v>
      </c>
      <c r="J124" s="145">
        <v>50</v>
      </c>
      <c r="K124" s="212">
        <v>10</v>
      </c>
      <c r="L124" s="156">
        <v>500</v>
      </c>
      <c r="M124" s="943"/>
      <c r="N124" s="197"/>
      <c r="O124" s="279"/>
      <c r="P124" s="191"/>
      <c r="Q124" s="279"/>
      <c r="R124" s="96"/>
      <c r="S124" s="92"/>
    </row>
    <row r="125" spans="1:24" s="3" customFormat="1" ht="9.75" customHeight="1" x14ac:dyDescent="0.2">
      <c r="A125" s="1003"/>
      <c r="B125" s="1114"/>
      <c r="C125" s="1210"/>
      <c r="D125" s="1038"/>
      <c r="E125" s="961"/>
      <c r="F125" s="334" t="s">
        <v>215</v>
      </c>
      <c r="G125" s="156" t="s">
        <v>74</v>
      </c>
      <c r="H125" s="156" t="s">
        <v>296</v>
      </c>
      <c r="I125" s="156" t="s">
        <v>78</v>
      </c>
      <c r="J125" s="145">
        <v>50</v>
      </c>
      <c r="K125" s="212">
        <v>10</v>
      </c>
      <c r="L125" s="437">
        <v>400</v>
      </c>
      <c r="M125" s="943"/>
      <c r="N125" s="297"/>
      <c r="O125" s="279"/>
      <c r="P125" s="191"/>
      <c r="Q125" s="279"/>
      <c r="R125" s="96"/>
      <c r="S125" s="92"/>
    </row>
    <row r="126" spans="1:24" s="3" customFormat="1" ht="9.75" customHeight="1" x14ac:dyDescent="0.2">
      <c r="A126" s="1003"/>
      <c r="B126" s="1114"/>
      <c r="C126" s="1210"/>
      <c r="D126" s="1038"/>
      <c r="E126" s="961"/>
      <c r="F126" s="333" t="s">
        <v>214</v>
      </c>
      <c r="G126" s="156" t="s">
        <v>74</v>
      </c>
      <c r="H126" s="156" t="s">
        <v>296</v>
      </c>
      <c r="I126" s="156" t="s">
        <v>78</v>
      </c>
      <c r="J126" s="145">
        <v>50</v>
      </c>
      <c r="K126" s="212">
        <v>10</v>
      </c>
      <c r="L126" s="437">
        <v>500</v>
      </c>
      <c r="M126" s="943"/>
      <c r="N126" s="197"/>
      <c r="O126" s="279"/>
      <c r="P126" s="191"/>
      <c r="Q126" s="279"/>
      <c r="R126" s="96"/>
      <c r="S126" s="92"/>
    </row>
    <row r="127" spans="1:24" s="3" customFormat="1" ht="9.75" customHeight="1" x14ac:dyDescent="0.2">
      <c r="A127" s="1003"/>
      <c r="B127" s="1114"/>
      <c r="C127" s="1210"/>
      <c r="D127" s="1038"/>
      <c r="E127" s="961"/>
      <c r="F127" s="333" t="s">
        <v>400</v>
      </c>
      <c r="G127" s="156" t="s">
        <v>74</v>
      </c>
      <c r="H127" s="156" t="s">
        <v>296</v>
      </c>
      <c r="I127" s="156" t="s">
        <v>78</v>
      </c>
      <c r="J127" s="145">
        <v>100</v>
      </c>
      <c r="K127" s="212">
        <v>10</v>
      </c>
      <c r="L127" s="156">
        <v>250</v>
      </c>
      <c r="M127" s="943"/>
      <c r="N127" s="197"/>
      <c r="O127" s="279"/>
      <c r="P127" s="191"/>
      <c r="Q127" s="279"/>
      <c r="R127" s="96"/>
      <c r="S127" s="92"/>
    </row>
    <row r="128" spans="1:24" s="3" customFormat="1" ht="9.75" customHeight="1" x14ac:dyDescent="0.15">
      <c r="A128" s="1004"/>
      <c r="B128" s="1115"/>
      <c r="C128" s="1211"/>
      <c r="D128" s="1042"/>
      <c r="E128" s="962"/>
      <c r="F128" s="123" t="s">
        <v>185</v>
      </c>
      <c r="G128" s="171" t="s">
        <v>74</v>
      </c>
      <c r="H128" s="156" t="s">
        <v>296</v>
      </c>
      <c r="I128" s="174" t="s">
        <v>78</v>
      </c>
      <c r="J128" s="435">
        <v>75</v>
      </c>
      <c r="K128" s="437">
        <v>10</v>
      </c>
      <c r="L128" s="435">
        <v>100</v>
      </c>
      <c r="M128" s="1157"/>
      <c r="N128" s="197"/>
      <c r="O128" s="279"/>
      <c r="P128" s="191"/>
      <c r="Q128" s="279"/>
      <c r="R128" s="96"/>
      <c r="S128" s="92"/>
    </row>
    <row r="129" spans="1:20" s="3" customFormat="1" ht="9.75" customHeight="1" x14ac:dyDescent="0.25">
      <c r="A129" s="1002" t="s">
        <v>81</v>
      </c>
      <c r="B129" s="1113" t="s">
        <v>82</v>
      </c>
      <c r="C129" s="1033"/>
      <c r="D129" s="1037">
        <f>E129</f>
        <v>30</v>
      </c>
      <c r="E129" s="960">
        <v>30</v>
      </c>
      <c r="F129" s="252"/>
      <c r="G129" s="222"/>
      <c r="H129" s="222"/>
      <c r="I129" s="141"/>
      <c r="J129" s="141"/>
      <c r="K129" s="141"/>
      <c r="L129" s="141"/>
      <c r="M129" s="141"/>
    </row>
    <row r="130" spans="1:20" s="3" customFormat="1" ht="9.75" customHeight="1" x14ac:dyDescent="0.25">
      <c r="A130" s="1003"/>
      <c r="B130" s="1114"/>
      <c r="C130" s="1034"/>
      <c r="D130" s="1038"/>
      <c r="E130" s="961"/>
      <c r="F130" s="20"/>
      <c r="G130" s="145"/>
      <c r="H130" s="144"/>
      <c r="I130" s="145"/>
      <c r="J130" s="145"/>
      <c r="K130" s="145"/>
      <c r="L130" s="145"/>
      <c r="M130" s="145"/>
    </row>
    <row r="131" spans="1:20" s="3" customFormat="1" ht="9.75" customHeight="1" x14ac:dyDescent="0.25">
      <c r="A131" s="1003"/>
      <c r="B131" s="989"/>
      <c r="C131" s="1034"/>
      <c r="D131" s="1038"/>
      <c r="E131" s="961"/>
      <c r="F131" s="123" t="s">
        <v>361</v>
      </c>
      <c r="G131" s="215" t="s">
        <v>74</v>
      </c>
      <c r="H131" s="145"/>
      <c r="I131" s="571" t="s">
        <v>378</v>
      </c>
      <c r="J131" s="568"/>
      <c r="K131" s="639">
        <v>2</v>
      </c>
      <c r="L131" s="640">
        <v>8</v>
      </c>
      <c r="M131" s="945" t="s">
        <v>83</v>
      </c>
    </row>
    <row r="132" spans="1:20" s="3" customFormat="1" ht="9.75" customHeight="1" x14ac:dyDescent="0.25">
      <c r="A132" s="1003"/>
      <c r="B132" s="989"/>
      <c r="C132" s="1034"/>
      <c r="D132" s="1038"/>
      <c r="E132" s="961"/>
      <c r="F132" s="123" t="s">
        <v>362</v>
      </c>
      <c r="G132" s="144" t="s">
        <v>74</v>
      </c>
      <c r="H132" s="163"/>
      <c r="I132" s="571" t="s">
        <v>378</v>
      </c>
      <c r="J132" s="568"/>
      <c r="K132" s="640">
        <v>3</v>
      </c>
      <c r="L132" s="639">
        <v>6</v>
      </c>
      <c r="M132" s="927"/>
      <c r="N132" s="94"/>
      <c r="O132" s="94"/>
      <c r="P132" s="94"/>
      <c r="Q132" s="94"/>
      <c r="R132" s="94"/>
      <c r="S132" s="94"/>
      <c r="T132" s="94"/>
    </row>
    <row r="133" spans="1:20" s="3" customFormat="1" ht="9.75" customHeight="1" x14ac:dyDescent="0.25">
      <c r="A133" s="1003"/>
      <c r="B133" s="989"/>
      <c r="C133" s="1034"/>
      <c r="D133" s="1038"/>
      <c r="E133" s="961"/>
      <c r="F133" s="123" t="s">
        <v>363</v>
      </c>
      <c r="G133" s="144" t="s">
        <v>74</v>
      </c>
      <c r="H133" s="30"/>
      <c r="I133" s="571" t="s">
        <v>378</v>
      </c>
      <c r="J133" s="568"/>
      <c r="K133" s="540">
        <v>2</v>
      </c>
      <c r="L133" s="639">
        <v>7</v>
      </c>
      <c r="M133" s="939"/>
      <c r="N133" s="300"/>
      <c r="O133" s="279"/>
      <c r="P133" s="279"/>
      <c r="Q133" s="279"/>
      <c r="R133" s="98"/>
      <c r="S133" s="87"/>
      <c r="T133" s="96"/>
    </row>
    <row r="134" spans="1:20" s="3" customFormat="1" ht="9.75" customHeight="1" x14ac:dyDescent="0.25">
      <c r="A134" s="1004"/>
      <c r="B134" s="1115"/>
      <c r="C134" s="1041"/>
      <c r="D134" s="1042"/>
      <c r="E134" s="962"/>
      <c r="F134" s="76"/>
      <c r="G134" s="151"/>
      <c r="H134" s="215"/>
      <c r="I134" s="151"/>
      <c r="J134" s="91"/>
      <c r="K134" s="162"/>
      <c r="L134" s="91"/>
      <c r="M134" s="149"/>
      <c r="N134" s="197"/>
      <c r="O134" s="279"/>
      <c r="P134" s="279"/>
      <c r="Q134" s="279"/>
      <c r="R134" s="87"/>
      <c r="S134" s="87"/>
      <c r="T134" s="96"/>
    </row>
    <row r="135" spans="1:20" s="3" customFormat="1" ht="9.75" customHeight="1" x14ac:dyDescent="0.25">
      <c r="A135" s="1002" t="s">
        <v>84</v>
      </c>
      <c r="B135" s="1113" t="s">
        <v>85</v>
      </c>
      <c r="C135" s="1033"/>
      <c r="D135" s="1037">
        <f>E135</f>
        <v>30</v>
      </c>
      <c r="E135" s="960">
        <v>30</v>
      </c>
      <c r="F135" s="594" t="s">
        <v>364</v>
      </c>
      <c r="G135" s="153" t="s">
        <v>62</v>
      </c>
      <c r="H135" s="141"/>
      <c r="I135" s="153" t="s">
        <v>79</v>
      </c>
      <c r="J135" s="154"/>
      <c r="K135" s="156">
        <v>1.2</v>
      </c>
      <c r="L135" s="154">
        <v>10</v>
      </c>
      <c r="M135" s="940" t="s">
        <v>83</v>
      </c>
      <c r="N135" s="197"/>
      <c r="O135" s="279"/>
      <c r="P135" s="279"/>
      <c r="Q135" s="279"/>
      <c r="R135" s="87"/>
      <c r="S135" s="87"/>
      <c r="T135" s="87"/>
    </row>
    <row r="136" spans="1:20" s="3" customFormat="1" ht="9.75" customHeight="1" x14ac:dyDescent="0.25">
      <c r="A136" s="1003"/>
      <c r="B136" s="1114"/>
      <c r="C136" s="1034"/>
      <c r="D136" s="1038"/>
      <c r="E136" s="961"/>
      <c r="F136" s="3" t="s">
        <v>365</v>
      </c>
      <c r="G136" s="145" t="s">
        <v>62</v>
      </c>
      <c r="H136" s="145"/>
      <c r="I136" s="216" t="s">
        <v>79</v>
      </c>
      <c r="J136" s="156"/>
      <c r="K136" s="156">
        <v>0.8</v>
      </c>
      <c r="L136" s="156">
        <v>10</v>
      </c>
      <c r="M136" s="927"/>
      <c r="N136" s="197"/>
      <c r="O136" s="279"/>
      <c r="P136" s="279"/>
      <c r="Q136" s="279"/>
      <c r="R136" s="87"/>
      <c r="S136" s="99"/>
      <c r="T136" s="100"/>
    </row>
    <row r="137" spans="1:20" s="3" customFormat="1" ht="9.75" customHeight="1" x14ac:dyDescent="0.25">
      <c r="A137" s="1003"/>
      <c r="B137" s="1114"/>
      <c r="C137" s="1034"/>
      <c r="D137" s="1038"/>
      <c r="E137" s="961"/>
      <c r="F137" s="24" t="s">
        <v>202</v>
      </c>
      <c r="G137" s="216" t="s">
        <v>62</v>
      </c>
      <c r="H137" s="145"/>
      <c r="I137" s="216" t="s">
        <v>79</v>
      </c>
      <c r="J137" s="156"/>
      <c r="K137" s="156">
        <v>1.1000000000000001</v>
      </c>
      <c r="L137" s="156">
        <v>10</v>
      </c>
      <c r="M137" s="927"/>
      <c r="N137" s="197"/>
      <c r="O137" s="279"/>
      <c r="P137" s="279"/>
      <c r="Q137" s="279"/>
      <c r="R137" s="87"/>
      <c r="S137" s="99"/>
      <c r="T137" s="96"/>
    </row>
    <row r="138" spans="1:20" s="3" customFormat="1" ht="9.75" customHeight="1" x14ac:dyDescent="0.25">
      <c r="A138" s="1003"/>
      <c r="B138" s="1114"/>
      <c r="C138" s="1034"/>
      <c r="D138" s="1038"/>
      <c r="E138" s="961"/>
      <c r="F138" s="24" t="s">
        <v>366</v>
      </c>
      <c r="G138" s="216" t="s">
        <v>62</v>
      </c>
      <c r="H138" s="145"/>
      <c r="I138" s="216" t="s">
        <v>79</v>
      </c>
      <c r="J138" s="156"/>
      <c r="K138" s="156">
        <v>1.2</v>
      </c>
      <c r="L138" s="156">
        <v>10</v>
      </c>
      <c r="M138" s="927"/>
      <c r="N138" s="197"/>
      <c r="O138" s="279"/>
      <c r="P138" s="279"/>
      <c r="Q138" s="279"/>
      <c r="R138" s="87"/>
      <c r="S138" s="87"/>
      <c r="T138" s="87"/>
    </row>
    <row r="139" spans="1:20" s="3" customFormat="1" ht="9.75" customHeight="1" x14ac:dyDescent="0.25">
      <c r="A139" s="1003"/>
      <c r="B139" s="1114"/>
      <c r="C139" s="1034"/>
      <c r="D139" s="1038"/>
      <c r="E139" s="961"/>
      <c r="F139" s="24" t="s">
        <v>86</v>
      </c>
      <c r="G139" s="216" t="s">
        <v>62</v>
      </c>
      <c r="H139" s="145"/>
      <c r="I139" s="145" t="s">
        <v>79</v>
      </c>
      <c r="J139" s="156"/>
      <c r="K139" s="158">
        <v>1.4</v>
      </c>
      <c r="L139" s="156">
        <v>10</v>
      </c>
      <c r="M139" s="927"/>
      <c r="N139" s="197"/>
      <c r="O139" s="279"/>
      <c r="P139" s="279"/>
      <c r="Q139" s="279"/>
      <c r="R139" s="87"/>
      <c r="S139" s="87"/>
      <c r="T139" s="87"/>
    </row>
    <row r="140" spans="1:20" s="3" customFormat="1" ht="9.75" customHeight="1" x14ac:dyDescent="0.25">
      <c r="A140" s="1003"/>
      <c r="B140" s="1115"/>
      <c r="C140" s="1041"/>
      <c r="D140" s="1042"/>
      <c r="E140" s="962"/>
      <c r="F140" s="3" t="s">
        <v>173</v>
      </c>
      <c r="G140" s="151" t="s">
        <v>62</v>
      </c>
      <c r="H140" s="218"/>
      <c r="I140" s="145" t="s">
        <v>79</v>
      </c>
      <c r="J140" s="219"/>
      <c r="K140" s="301">
        <v>1</v>
      </c>
      <c r="L140" s="299">
        <v>50</v>
      </c>
      <c r="M140" s="941"/>
      <c r="N140" s="94"/>
      <c r="O140" s="94"/>
      <c r="P140" s="94"/>
      <c r="Q140" s="94"/>
      <c r="R140" s="94"/>
      <c r="S140" s="94"/>
      <c r="T140" s="94"/>
    </row>
    <row r="141" spans="1:20" s="3" customFormat="1" ht="9.75" customHeight="1" x14ac:dyDescent="0.25">
      <c r="A141" s="1003"/>
      <c r="B141" s="1113" t="s">
        <v>132</v>
      </c>
      <c r="C141" s="1033"/>
      <c r="D141" s="1037">
        <f>E142</f>
        <v>30</v>
      </c>
      <c r="E141" s="276"/>
      <c r="F141" s="122"/>
      <c r="G141" s="222"/>
      <c r="H141" s="222"/>
      <c r="I141" s="141"/>
      <c r="J141" s="154"/>
      <c r="K141" s="154"/>
      <c r="L141" s="154"/>
      <c r="M141" s="141"/>
    </row>
    <row r="142" spans="1:20" s="3" customFormat="1" ht="9.75" customHeight="1" x14ac:dyDescent="0.25">
      <c r="A142" s="1003"/>
      <c r="B142" s="1114"/>
      <c r="C142" s="1034"/>
      <c r="D142" s="1038"/>
      <c r="E142" s="961">
        <v>30</v>
      </c>
      <c r="F142" s="24" t="s">
        <v>367</v>
      </c>
      <c r="G142" s="163" t="s">
        <v>120</v>
      </c>
      <c r="H142" s="163"/>
      <c r="I142" s="142" t="s">
        <v>133</v>
      </c>
      <c r="J142" s="88"/>
      <c r="K142" s="279">
        <v>15</v>
      </c>
      <c r="L142" s="88">
        <v>200</v>
      </c>
      <c r="M142" s="945" t="s">
        <v>34</v>
      </c>
    </row>
    <row r="143" spans="1:20" s="3" customFormat="1" ht="9.75" customHeight="1" x14ac:dyDescent="0.25">
      <c r="A143" s="1003"/>
      <c r="B143" s="1114"/>
      <c r="C143" s="1034"/>
      <c r="D143" s="1038"/>
      <c r="E143" s="961"/>
      <c r="F143" s="24" t="s">
        <v>368</v>
      </c>
      <c r="G143" s="30" t="s">
        <v>120</v>
      </c>
      <c r="H143" s="30"/>
      <c r="I143" s="142" t="s">
        <v>133</v>
      </c>
      <c r="J143" s="156"/>
      <c r="K143" s="156">
        <v>10</v>
      </c>
      <c r="L143" s="156">
        <v>100</v>
      </c>
      <c r="M143" s="927"/>
    </row>
    <row r="144" spans="1:20" s="3" customFormat="1" ht="9.75" customHeight="1" x14ac:dyDescent="0.25">
      <c r="A144" s="1003"/>
      <c r="B144" s="1114"/>
      <c r="C144" s="1034"/>
      <c r="D144" s="1038"/>
      <c r="E144" s="961"/>
      <c r="F144" s="24" t="s">
        <v>369</v>
      </c>
      <c r="G144" s="30" t="s">
        <v>120</v>
      </c>
      <c r="H144" s="30"/>
      <c r="I144" s="142" t="s">
        <v>133</v>
      </c>
      <c r="J144" s="156"/>
      <c r="K144" s="156">
        <v>20</v>
      </c>
      <c r="L144" s="156">
        <v>50</v>
      </c>
      <c r="M144" s="939"/>
    </row>
    <row r="145" spans="1:13" s="3" customFormat="1" ht="9.75" customHeight="1" x14ac:dyDescent="0.25">
      <c r="A145" s="1004"/>
      <c r="B145" s="1115"/>
      <c r="C145" s="1041"/>
      <c r="D145" s="1042"/>
      <c r="E145" s="204"/>
      <c r="F145" s="283"/>
      <c r="G145" s="290"/>
      <c r="H145" s="215"/>
      <c r="I145" s="218"/>
      <c r="J145" s="162"/>
      <c r="K145" s="162"/>
      <c r="L145" s="162"/>
      <c r="M145" s="151"/>
    </row>
    <row r="146" spans="1:13" s="3" customFormat="1" ht="9.75" customHeight="1" x14ac:dyDescent="0.25">
      <c r="A146" s="1002" t="s">
        <v>89</v>
      </c>
      <c r="B146" s="1113" t="s">
        <v>90</v>
      </c>
      <c r="C146" s="1033"/>
      <c r="D146" s="1037">
        <f>E146</f>
        <v>15</v>
      </c>
      <c r="E146" s="960">
        <v>15</v>
      </c>
      <c r="F146" s="24" t="s">
        <v>379</v>
      </c>
      <c r="G146" s="30" t="s">
        <v>136</v>
      </c>
      <c r="H146" s="141"/>
      <c r="I146" s="142" t="s">
        <v>80</v>
      </c>
      <c r="J146" s="88"/>
      <c r="K146" s="88">
        <v>4.87</v>
      </c>
      <c r="L146" s="91">
        <v>10</v>
      </c>
      <c r="M146" s="940" t="s">
        <v>83</v>
      </c>
    </row>
    <row r="147" spans="1:13" s="3" customFormat="1" ht="9.75" customHeight="1" x14ac:dyDescent="0.25">
      <c r="A147" s="1003"/>
      <c r="B147" s="1114"/>
      <c r="C147" s="1034"/>
      <c r="D147" s="1038"/>
      <c r="E147" s="961"/>
      <c r="F147" s="24" t="s">
        <v>380</v>
      </c>
      <c r="G147" s="30" t="s">
        <v>136</v>
      </c>
      <c r="H147" s="142"/>
      <c r="I147" s="142" t="s">
        <v>80</v>
      </c>
      <c r="J147" s="88"/>
      <c r="K147" s="88">
        <v>3.38</v>
      </c>
      <c r="L147" s="157">
        <v>10</v>
      </c>
      <c r="M147" s="927"/>
    </row>
    <row r="148" spans="1:13" s="3" customFormat="1" ht="9.75" customHeight="1" x14ac:dyDescent="0.25">
      <c r="A148" s="1003"/>
      <c r="B148" s="1114"/>
      <c r="C148" s="1034"/>
      <c r="D148" s="1038"/>
      <c r="E148" s="961"/>
      <c r="F148" s="24" t="s">
        <v>134</v>
      </c>
      <c r="G148" s="30" t="s">
        <v>136</v>
      </c>
      <c r="H148" s="145"/>
      <c r="I148" s="142" t="s">
        <v>80</v>
      </c>
      <c r="J148" s="230"/>
      <c r="K148" s="302">
        <v>3.8</v>
      </c>
      <c r="L148" s="156">
        <v>10</v>
      </c>
      <c r="M148" s="927"/>
    </row>
    <row r="149" spans="1:13" s="3" customFormat="1" ht="9.75" customHeight="1" x14ac:dyDescent="0.25">
      <c r="A149" s="1003"/>
      <c r="B149" s="1114"/>
      <c r="C149" s="1034"/>
      <c r="D149" s="1038"/>
      <c r="E149" s="961"/>
      <c r="F149" s="24" t="s">
        <v>381</v>
      </c>
      <c r="G149" s="30" t="s">
        <v>136</v>
      </c>
      <c r="H149" s="145"/>
      <c r="I149" s="142" t="s">
        <v>80</v>
      </c>
      <c r="J149" s="156"/>
      <c r="K149" s="88">
        <v>6.61</v>
      </c>
      <c r="L149" s="156">
        <v>10</v>
      </c>
      <c r="M149" s="927"/>
    </row>
    <row r="150" spans="1:13" s="3" customFormat="1" ht="9.75" customHeight="1" x14ac:dyDescent="0.25">
      <c r="A150" s="1004"/>
      <c r="B150" s="1115"/>
      <c r="C150" s="1041"/>
      <c r="D150" s="1038"/>
      <c r="E150" s="962"/>
      <c r="F150" s="24" t="s">
        <v>135</v>
      </c>
      <c r="G150" s="30" t="s">
        <v>136</v>
      </c>
      <c r="H150" s="218"/>
      <c r="I150" s="142" t="s">
        <v>80</v>
      </c>
      <c r="J150" s="219"/>
      <c r="K150" s="88">
        <v>3.53</v>
      </c>
      <c r="L150" s="88">
        <v>10</v>
      </c>
      <c r="M150" s="941"/>
    </row>
    <row r="151" spans="1:13" s="3" customFormat="1" ht="9.75" customHeight="1" x14ac:dyDescent="0.25">
      <c r="A151" s="1185" t="s">
        <v>91</v>
      </c>
      <c r="B151" s="1188" t="s">
        <v>92</v>
      </c>
      <c r="C151" s="1063"/>
      <c r="D151" s="1214">
        <v>30</v>
      </c>
      <c r="E151" s="1161">
        <v>30</v>
      </c>
      <c r="F151" s="641"/>
      <c r="G151" s="222"/>
      <c r="H151" s="222"/>
      <c r="I151" s="141"/>
      <c r="J151" s="277"/>
      <c r="K151" s="154"/>
      <c r="L151" s="644"/>
      <c r="M151" s="226"/>
    </row>
    <row r="152" spans="1:13" s="3" customFormat="1" ht="9.75" customHeight="1" x14ac:dyDescent="0.25">
      <c r="A152" s="1186"/>
      <c r="B152" s="1189"/>
      <c r="C152" s="1064"/>
      <c r="D152" s="1215"/>
      <c r="E152" s="1162"/>
      <c r="F152" s="642" t="s">
        <v>370</v>
      </c>
      <c r="G152" s="145" t="s">
        <v>62</v>
      </c>
      <c r="H152" s="581"/>
      <c r="I152" s="145" t="s">
        <v>78</v>
      </c>
      <c r="J152" s="171"/>
      <c r="K152" s="588">
        <v>5.5</v>
      </c>
      <c r="L152" s="645">
        <v>18</v>
      </c>
      <c r="M152" s="945" t="s">
        <v>83</v>
      </c>
    </row>
    <row r="153" spans="1:13" s="3" customFormat="1" ht="9.75" customHeight="1" x14ac:dyDescent="0.25">
      <c r="A153" s="1186"/>
      <c r="B153" s="1189"/>
      <c r="C153" s="1064"/>
      <c r="D153" s="1215"/>
      <c r="E153" s="1162"/>
      <c r="F153" s="614" t="s">
        <v>318</v>
      </c>
      <c r="G153" s="145" t="s">
        <v>62</v>
      </c>
      <c r="H153" s="581"/>
      <c r="I153" s="584" t="s">
        <v>78</v>
      </c>
      <c r="J153" s="582"/>
      <c r="K153" s="230">
        <v>1.5</v>
      </c>
      <c r="L153" s="645">
        <v>5</v>
      </c>
      <c r="M153" s="927"/>
    </row>
    <row r="154" spans="1:13" s="3" customFormat="1" ht="9.75" customHeight="1" x14ac:dyDescent="0.25">
      <c r="A154" s="1186"/>
      <c r="B154" s="1189"/>
      <c r="C154" s="1064"/>
      <c r="D154" s="1215"/>
      <c r="E154" s="1162"/>
      <c r="F154" s="614" t="s">
        <v>319</v>
      </c>
      <c r="G154" s="145" t="s">
        <v>62</v>
      </c>
      <c r="H154" s="581"/>
      <c r="I154" s="584" t="s">
        <v>78</v>
      </c>
      <c r="J154" s="171"/>
      <c r="K154" s="588">
        <v>0.47</v>
      </c>
      <c r="L154" s="645">
        <v>5</v>
      </c>
      <c r="M154" s="927"/>
    </row>
    <row r="155" spans="1:13" s="3" customFormat="1" ht="9.75" customHeight="1" x14ac:dyDescent="0.25">
      <c r="A155" s="1186"/>
      <c r="B155" s="1189"/>
      <c r="C155" s="1064"/>
      <c r="D155" s="1215"/>
      <c r="E155" s="1162"/>
      <c r="F155" s="614" t="s">
        <v>186</v>
      </c>
      <c r="G155" s="145" t="s">
        <v>62</v>
      </c>
      <c r="H155" s="581"/>
      <c r="I155" s="584" t="s">
        <v>78</v>
      </c>
      <c r="J155" s="171"/>
      <c r="K155" s="588">
        <v>0.43</v>
      </c>
      <c r="L155" s="645">
        <v>5</v>
      </c>
      <c r="M155" s="927"/>
    </row>
    <row r="156" spans="1:13" s="3" customFormat="1" ht="9.75" customHeight="1" x14ac:dyDescent="0.25">
      <c r="A156" s="1186"/>
      <c r="B156" s="1189"/>
      <c r="C156" s="1064"/>
      <c r="D156" s="1215"/>
      <c r="E156" s="1162"/>
      <c r="F156" s="614" t="s">
        <v>312</v>
      </c>
      <c r="G156" s="145" t="s">
        <v>62</v>
      </c>
      <c r="H156" s="581"/>
      <c r="I156" s="584" t="s">
        <v>78</v>
      </c>
      <c r="J156" s="171"/>
      <c r="K156" s="588">
        <v>1.8</v>
      </c>
      <c r="L156" s="645">
        <v>6</v>
      </c>
      <c r="M156" s="939"/>
    </row>
    <row r="157" spans="1:13" s="3" customFormat="1" ht="9.75" customHeight="1" x14ac:dyDescent="0.25">
      <c r="A157" s="1186"/>
      <c r="B157" s="1190"/>
      <c r="C157" s="1065"/>
      <c r="D157" s="1216"/>
      <c r="E157" s="1163"/>
      <c r="F157" s="643"/>
      <c r="G157" s="236"/>
      <c r="H157" s="236"/>
      <c r="I157" s="151"/>
      <c r="J157" s="303"/>
      <c r="K157" s="162"/>
      <c r="L157" s="575"/>
      <c r="M157" s="76"/>
    </row>
    <row r="158" spans="1:13" s="3" customFormat="1" ht="14.25" customHeight="1" x14ac:dyDescent="0.25">
      <c r="A158" s="1185" t="s">
        <v>93</v>
      </c>
      <c r="B158" s="1188" t="s">
        <v>94</v>
      </c>
      <c r="C158" s="304"/>
      <c r="D158" s="1037">
        <f>E158+E160</f>
        <v>25</v>
      </c>
      <c r="E158" s="960">
        <v>10</v>
      </c>
      <c r="F158" s="232" t="s">
        <v>372</v>
      </c>
      <c r="G158" s="163" t="s">
        <v>74</v>
      </c>
      <c r="H158" s="163"/>
      <c r="I158" s="142" t="s">
        <v>88</v>
      </c>
      <c r="J158" s="88"/>
      <c r="K158" s="88">
        <v>5</v>
      </c>
      <c r="L158" s="88">
        <v>15</v>
      </c>
      <c r="M158" s="849" t="s">
        <v>34</v>
      </c>
    </row>
    <row r="159" spans="1:13" s="3" customFormat="1" ht="14.25" customHeight="1" x14ac:dyDescent="0.25">
      <c r="A159" s="1186"/>
      <c r="B159" s="1189"/>
      <c r="C159" s="304"/>
      <c r="D159" s="1038"/>
      <c r="E159" s="961"/>
      <c r="F159" s="769" t="s">
        <v>300</v>
      </c>
      <c r="G159" s="568" t="s">
        <v>74</v>
      </c>
      <c r="H159" s="573"/>
      <c r="I159" s="544" t="s">
        <v>88</v>
      </c>
      <c r="J159" s="647"/>
      <c r="K159" s="645">
        <v>50</v>
      </c>
      <c r="L159" s="645">
        <v>50</v>
      </c>
      <c r="M159" s="648"/>
    </row>
    <row r="160" spans="1:13" s="3" customFormat="1" ht="14.25" customHeight="1" x14ac:dyDescent="0.25">
      <c r="A160" s="1186"/>
      <c r="B160" s="1189"/>
      <c r="C160" s="304"/>
      <c r="D160" s="1038"/>
      <c r="E160" s="770">
        <v>15</v>
      </c>
      <c r="F160" s="646" t="s">
        <v>314</v>
      </c>
      <c r="G160" s="539" t="s">
        <v>120</v>
      </c>
      <c r="H160" s="573"/>
      <c r="I160" s="544" t="s">
        <v>88</v>
      </c>
      <c r="J160" s="647"/>
      <c r="K160" s="645">
        <v>5.8</v>
      </c>
      <c r="L160" s="645">
        <v>400</v>
      </c>
      <c r="M160" s="648" t="s">
        <v>83</v>
      </c>
    </row>
    <row r="161" spans="1:15" s="3" customFormat="1" ht="12" customHeight="1" x14ac:dyDescent="0.25">
      <c r="A161" s="1187"/>
      <c r="B161" s="1190"/>
      <c r="C161" s="305"/>
      <c r="D161" s="1042"/>
      <c r="E161" s="264"/>
      <c r="F161" s="234"/>
      <c r="G161" s="151"/>
      <c r="H161" s="30"/>
      <c r="I161" s="142"/>
      <c r="J161" s="220"/>
      <c r="K161" s="156"/>
      <c r="L161" s="156"/>
      <c r="M161" s="208"/>
    </row>
    <row r="162" spans="1:15" s="3" customFormat="1" ht="30" customHeight="1" x14ac:dyDescent="0.25">
      <c r="A162" s="987" t="s">
        <v>15</v>
      </c>
      <c r="B162" s="1191"/>
      <c r="C162" s="1069" t="s">
        <v>9</v>
      </c>
      <c r="D162" s="1070"/>
      <c r="E162" s="306"/>
      <c r="F162" s="963" t="s">
        <v>16</v>
      </c>
      <c r="G162" s="963" t="s">
        <v>17</v>
      </c>
      <c r="H162" s="954" t="s">
        <v>18</v>
      </c>
      <c r="I162" s="954" t="s">
        <v>19</v>
      </c>
      <c r="J162" s="954" t="s">
        <v>20</v>
      </c>
      <c r="K162" s="954" t="s">
        <v>21</v>
      </c>
      <c r="L162" s="954" t="s">
        <v>489</v>
      </c>
      <c r="M162" s="954" t="s">
        <v>23</v>
      </c>
    </row>
    <row r="163" spans="1:15" s="3" customFormat="1" ht="30" customHeight="1" thickBot="1" x14ac:dyDescent="0.3">
      <c r="A163" s="1192"/>
      <c r="B163" s="1193"/>
      <c r="C163" s="307" t="s">
        <v>27</v>
      </c>
      <c r="D163" s="262" t="s">
        <v>14</v>
      </c>
      <c r="E163" s="308"/>
      <c r="F163" s="955"/>
      <c r="G163" s="963"/>
      <c r="H163" s="955"/>
      <c r="I163" s="955"/>
      <c r="J163" s="955"/>
      <c r="K163" s="955"/>
      <c r="L163" s="955"/>
      <c r="M163" s="955"/>
    </row>
    <row r="164" spans="1:15" s="3" customFormat="1" ht="12" customHeight="1" thickBot="1" x14ac:dyDescent="0.3">
      <c r="A164" s="1194" t="s">
        <v>97</v>
      </c>
      <c r="B164" s="1195"/>
      <c r="C164" s="238">
        <f>(C7*0.04%)*0.1</f>
        <v>33.898360000000004</v>
      </c>
      <c r="D164" s="179">
        <f>D165+D189+D209</f>
        <v>40</v>
      </c>
      <c r="E164" s="179"/>
      <c r="F164" s="309"/>
      <c r="G164" s="309"/>
      <c r="H164" s="310"/>
      <c r="I164" s="310"/>
      <c r="J164" s="310"/>
      <c r="K164" s="310"/>
      <c r="L164" s="310"/>
      <c r="M164" s="310"/>
    </row>
    <row r="165" spans="1:15" s="3" customFormat="1" ht="9.75" customHeight="1" x14ac:dyDescent="0.25">
      <c r="A165" s="1002" t="s">
        <v>98</v>
      </c>
      <c r="B165" s="1113" t="s">
        <v>99</v>
      </c>
      <c r="C165" s="1034"/>
      <c r="D165" s="1182">
        <v>20</v>
      </c>
      <c r="E165" s="1025"/>
      <c r="F165" s="166"/>
      <c r="G165" s="153"/>
      <c r="H165" s="142"/>
      <c r="I165" s="171"/>
      <c r="J165" s="142"/>
      <c r="K165" s="171"/>
      <c r="L165" s="142"/>
      <c r="M165" s="141"/>
    </row>
    <row r="166" spans="1:15" s="3" customFormat="1" ht="9.75" customHeight="1" x14ac:dyDescent="0.25">
      <c r="A166" s="1003"/>
      <c r="B166" s="1114"/>
      <c r="C166" s="1034"/>
      <c r="D166" s="1183"/>
      <c r="E166" s="1026"/>
      <c r="F166" s="147"/>
      <c r="G166" s="216"/>
      <c r="H166" s="145"/>
      <c r="I166" s="216"/>
      <c r="J166" s="145"/>
      <c r="K166" s="220"/>
      <c r="L166" s="156"/>
      <c r="M166" s="145"/>
    </row>
    <row r="167" spans="1:15" s="3" customFormat="1" ht="9.75" customHeight="1" x14ac:dyDescent="0.2">
      <c r="A167" s="1003"/>
      <c r="B167" s="1114"/>
      <c r="C167" s="1034"/>
      <c r="D167" s="1183"/>
      <c r="E167" s="1026"/>
      <c r="F167" s="311" t="s">
        <v>100</v>
      </c>
      <c r="G167" s="145" t="s">
        <v>120</v>
      </c>
      <c r="H167" s="142"/>
      <c r="I167" s="145" t="s">
        <v>88</v>
      </c>
      <c r="J167" s="145"/>
      <c r="K167" s="156">
        <v>10</v>
      </c>
      <c r="L167" s="156">
        <v>25</v>
      </c>
      <c r="M167" s="945" t="s">
        <v>34</v>
      </c>
    </row>
    <row r="168" spans="1:15" s="3" customFormat="1" ht="9.75" customHeight="1" x14ac:dyDescent="0.2">
      <c r="A168" s="1003"/>
      <c r="B168" s="989"/>
      <c r="C168" s="1034"/>
      <c r="D168" s="1183"/>
      <c r="E168" s="1026"/>
      <c r="F168" s="311" t="s">
        <v>396</v>
      </c>
      <c r="G168" s="145" t="s">
        <v>120</v>
      </c>
      <c r="H168" s="145"/>
      <c r="I168" s="145" t="s">
        <v>88</v>
      </c>
      <c r="J168" s="145"/>
      <c r="K168" s="156">
        <v>10</v>
      </c>
      <c r="L168" s="156">
        <v>25</v>
      </c>
      <c r="M168" s="927"/>
    </row>
    <row r="169" spans="1:15" s="3" customFormat="1" ht="9.75" customHeight="1" x14ac:dyDescent="0.2">
      <c r="A169" s="1003"/>
      <c r="B169" s="989"/>
      <c r="C169" s="1034"/>
      <c r="D169" s="1183"/>
      <c r="E169" s="1026"/>
      <c r="F169" s="311" t="s">
        <v>213</v>
      </c>
      <c r="G169" s="145" t="s">
        <v>120</v>
      </c>
      <c r="H169" s="149"/>
      <c r="I169" s="145" t="s">
        <v>88</v>
      </c>
      <c r="J169" s="145"/>
      <c r="K169" s="156">
        <v>10</v>
      </c>
      <c r="L169" s="156">
        <v>25</v>
      </c>
      <c r="M169" s="927"/>
    </row>
    <row r="170" spans="1:15" s="3" customFormat="1" ht="9.75" customHeight="1" x14ac:dyDescent="0.2">
      <c r="A170" s="1003"/>
      <c r="B170" s="989"/>
      <c r="C170" s="1034"/>
      <c r="D170" s="1183"/>
      <c r="E170" s="1026"/>
      <c r="F170" s="311" t="s">
        <v>386</v>
      </c>
      <c r="G170" s="145" t="s">
        <v>120</v>
      </c>
      <c r="H170" s="145"/>
      <c r="I170" s="145" t="s">
        <v>88</v>
      </c>
      <c r="J170" s="145"/>
      <c r="K170" s="156">
        <v>10</v>
      </c>
      <c r="L170" s="156">
        <v>20</v>
      </c>
      <c r="M170" s="927"/>
    </row>
    <row r="171" spans="1:15" s="3" customFormat="1" ht="9.75" customHeight="1" x14ac:dyDescent="0.2">
      <c r="A171" s="1003"/>
      <c r="B171" s="989"/>
      <c r="C171" s="1034"/>
      <c r="D171" s="1183"/>
      <c r="E171" s="1026"/>
      <c r="F171" s="311" t="s">
        <v>102</v>
      </c>
      <c r="G171" s="145" t="s">
        <v>120</v>
      </c>
      <c r="H171" s="145"/>
      <c r="I171" s="145" t="s">
        <v>88</v>
      </c>
      <c r="J171" s="145"/>
      <c r="K171" s="156">
        <v>5</v>
      </c>
      <c r="L171" s="156">
        <v>200</v>
      </c>
      <c r="M171" s="927"/>
    </row>
    <row r="172" spans="1:15" s="3" customFormat="1" ht="9.75" customHeight="1" x14ac:dyDescent="0.2">
      <c r="A172" s="1003"/>
      <c r="B172" s="989"/>
      <c r="C172" s="1034"/>
      <c r="D172" s="1183"/>
      <c r="E172" s="1026"/>
      <c r="F172" s="311" t="s">
        <v>387</v>
      </c>
      <c r="G172" s="145" t="s">
        <v>120</v>
      </c>
      <c r="H172" s="145"/>
      <c r="I172" s="145" t="s">
        <v>88</v>
      </c>
      <c r="J172" s="145"/>
      <c r="K172" s="156">
        <v>10</v>
      </c>
      <c r="L172" s="156">
        <v>1000</v>
      </c>
      <c r="M172" s="927"/>
    </row>
    <row r="173" spans="1:15" s="3" customFormat="1" ht="9.75" customHeight="1" x14ac:dyDescent="0.2">
      <c r="A173" s="1003"/>
      <c r="B173" s="989"/>
      <c r="C173" s="1034"/>
      <c r="D173" s="1183"/>
      <c r="E173" s="1026"/>
      <c r="F173" s="311" t="s">
        <v>104</v>
      </c>
      <c r="G173" s="145" t="s">
        <v>120</v>
      </c>
      <c r="H173" s="145"/>
      <c r="I173" s="145" t="s">
        <v>88</v>
      </c>
      <c r="J173" s="145"/>
      <c r="K173" s="156">
        <v>10</v>
      </c>
      <c r="L173" s="156">
        <v>200</v>
      </c>
      <c r="M173" s="927"/>
    </row>
    <row r="174" spans="1:15" s="3" customFormat="1" ht="9.75" customHeight="1" x14ac:dyDescent="0.2">
      <c r="A174" s="1003"/>
      <c r="B174" s="989"/>
      <c r="C174" s="1034"/>
      <c r="D174" s="1183"/>
      <c r="E174" s="1026"/>
      <c r="F174" s="311" t="s">
        <v>105</v>
      </c>
      <c r="G174" s="145" t="s">
        <v>120</v>
      </c>
      <c r="H174" s="145"/>
      <c r="I174" s="145" t="s">
        <v>88</v>
      </c>
      <c r="J174" s="145"/>
      <c r="K174" s="156">
        <v>10</v>
      </c>
      <c r="L174" s="156">
        <v>50</v>
      </c>
      <c r="M174" s="927"/>
    </row>
    <row r="175" spans="1:15" s="3" customFormat="1" ht="9.75" customHeight="1" x14ac:dyDescent="0.2">
      <c r="A175" s="1003"/>
      <c r="B175" s="989"/>
      <c r="C175" s="1034"/>
      <c r="D175" s="1183"/>
      <c r="E175" s="1026"/>
      <c r="F175" s="311" t="s">
        <v>388</v>
      </c>
      <c r="G175" s="145" t="s">
        <v>120</v>
      </c>
      <c r="H175" s="145"/>
      <c r="I175" s="145" t="s">
        <v>88</v>
      </c>
      <c r="J175" s="145"/>
      <c r="K175" s="156">
        <v>10</v>
      </c>
      <c r="L175" s="156">
        <v>200</v>
      </c>
      <c r="M175" s="927"/>
      <c r="O175" s="5"/>
    </row>
    <row r="176" spans="1:15" s="3" customFormat="1" ht="9.75" customHeight="1" x14ac:dyDescent="0.2">
      <c r="A176" s="1003"/>
      <c r="B176" s="989"/>
      <c r="C176" s="1034"/>
      <c r="D176" s="1183"/>
      <c r="E176" s="1026"/>
      <c r="F176" s="311" t="s">
        <v>389</v>
      </c>
      <c r="G176" s="145" t="s">
        <v>120</v>
      </c>
      <c r="H176" s="145"/>
      <c r="I176" s="145" t="s">
        <v>88</v>
      </c>
      <c r="J176" s="145"/>
      <c r="K176" s="156">
        <v>10</v>
      </c>
      <c r="L176" s="156">
        <v>200</v>
      </c>
      <c r="M176" s="927"/>
    </row>
    <row r="177" spans="1:13" s="3" customFormat="1" ht="9.75" customHeight="1" x14ac:dyDescent="0.2">
      <c r="A177" s="1003"/>
      <c r="B177" s="989"/>
      <c r="C177" s="1034"/>
      <c r="D177" s="1183"/>
      <c r="E177" s="1026"/>
      <c r="F177" s="311" t="s">
        <v>107</v>
      </c>
      <c r="G177" s="145" t="s">
        <v>120</v>
      </c>
      <c r="H177" s="145"/>
      <c r="I177" s="145" t="s">
        <v>88</v>
      </c>
      <c r="J177" s="145"/>
      <c r="K177" s="156">
        <v>10</v>
      </c>
      <c r="L177" s="156">
        <v>50</v>
      </c>
      <c r="M177" s="927"/>
    </row>
    <row r="178" spans="1:13" s="3" customFormat="1" ht="9.75" customHeight="1" x14ac:dyDescent="0.2">
      <c r="A178" s="1003"/>
      <c r="B178" s="989"/>
      <c r="C178" s="1034"/>
      <c r="D178" s="1183"/>
      <c r="E178" s="1026"/>
      <c r="F178" s="311" t="s">
        <v>394</v>
      </c>
      <c r="G178" s="145" t="s">
        <v>120</v>
      </c>
      <c r="H178" s="145"/>
      <c r="I178" s="145" t="s">
        <v>88</v>
      </c>
      <c r="J178" s="145"/>
      <c r="K178" s="156">
        <v>10</v>
      </c>
      <c r="L178" s="156">
        <v>50</v>
      </c>
      <c r="M178" s="927"/>
    </row>
    <row r="179" spans="1:13" s="3" customFormat="1" ht="9.75" customHeight="1" x14ac:dyDescent="0.2">
      <c r="A179" s="1003"/>
      <c r="B179" s="989"/>
      <c r="C179" s="1034"/>
      <c r="D179" s="1183"/>
      <c r="E179" s="1026"/>
      <c r="F179" s="311" t="s">
        <v>390</v>
      </c>
      <c r="G179" s="145" t="s">
        <v>120</v>
      </c>
      <c r="H179" s="145"/>
      <c r="I179" s="145" t="s">
        <v>88</v>
      </c>
      <c r="J179" s="145"/>
      <c r="K179" s="156">
        <v>10</v>
      </c>
      <c r="L179" s="156">
        <v>50</v>
      </c>
      <c r="M179" s="927"/>
    </row>
    <row r="180" spans="1:13" s="3" customFormat="1" ht="9.75" customHeight="1" x14ac:dyDescent="0.2">
      <c r="A180" s="1003"/>
      <c r="B180" s="1114"/>
      <c r="C180" s="1034"/>
      <c r="D180" s="1183"/>
      <c r="E180" s="1026"/>
      <c r="F180" s="311" t="s">
        <v>110</v>
      </c>
      <c r="G180" s="145" t="s">
        <v>120</v>
      </c>
      <c r="H180" s="145"/>
      <c r="I180" s="145" t="s">
        <v>88</v>
      </c>
      <c r="J180" s="145"/>
      <c r="K180" s="156">
        <v>50</v>
      </c>
      <c r="L180" s="156">
        <v>200</v>
      </c>
      <c r="M180" s="927"/>
    </row>
    <row r="181" spans="1:13" s="3" customFormat="1" ht="9.75" customHeight="1" x14ac:dyDescent="0.2">
      <c r="A181" s="1003"/>
      <c r="B181" s="1114"/>
      <c r="C181" s="1034"/>
      <c r="D181" s="1183"/>
      <c r="E181" s="1026"/>
      <c r="F181" s="311" t="s">
        <v>111</v>
      </c>
      <c r="G181" s="145" t="s">
        <v>120</v>
      </c>
      <c r="H181" s="145"/>
      <c r="I181" s="145" t="s">
        <v>88</v>
      </c>
      <c r="J181" s="145"/>
      <c r="K181" s="156">
        <v>50</v>
      </c>
      <c r="L181" s="156">
        <v>200</v>
      </c>
      <c r="M181" s="927"/>
    </row>
    <row r="182" spans="1:13" s="3" customFormat="1" ht="9.75" customHeight="1" x14ac:dyDescent="0.2">
      <c r="A182" s="1003"/>
      <c r="B182" s="1114"/>
      <c r="C182" s="1034"/>
      <c r="D182" s="1183"/>
      <c r="E182" s="1026"/>
      <c r="F182" s="311" t="s">
        <v>112</v>
      </c>
      <c r="G182" s="145" t="s">
        <v>120</v>
      </c>
      <c r="H182" s="145"/>
      <c r="I182" s="145" t="s">
        <v>88</v>
      </c>
      <c r="J182" s="145"/>
      <c r="K182" s="156">
        <v>50</v>
      </c>
      <c r="L182" s="156">
        <v>200</v>
      </c>
      <c r="M182" s="927"/>
    </row>
    <row r="183" spans="1:13" s="3" customFormat="1" ht="9.75" customHeight="1" x14ac:dyDescent="0.2">
      <c r="A183" s="1003"/>
      <c r="B183" s="1114"/>
      <c r="C183" s="1034"/>
      <c r="D183" s="1183"/>
      <c r="E183" s="1026"/>
      <c r="F183" s="311" t="s">
        <v>113</v>
      </c>
      <c r="G183" s="145" t="s">
        <v>120</v>
      </c>
      <c r="H183" s="145"/>
      <c r="I183" s="145" t="s">
        <v>88</v>
      </c>
      <c r="J183" s="145"/>
      <c r="K183" s="156">
        <v>50</v>
      </c>
      <c r="L183" s="156">
        <v>200</v>
      </c>
      <c r="M183" s="927"/>
    </row>
    <row r="184" spans="1:13" s="3" customFormat="1" ht="9.75" customHeight="1" x14ac:dyDescent="0.2">
      <c r="A184" s="1003"/>
      <c r="B184" s="1114"/>
      <c r="C184" s="1034"/>
      <c r="D184" s="1183"/>
      <c r="E184" s="1026"/>
      <c r="F184" s="311" t="s">
        <v>114</v>
      </c>
      <c r="G184" s="145" t="s">
        <v>120</v>
      </c>
      <c r="H184" s="145"/>
      <c r="I184" s="145" t="s">
        <v>88</v>
      </c>
      <c r="J184" s="145"/>
      <c r="K184" s="156">
        <v>50</v>
      </c>
      <c r="L184" s="156">
        <v>200</v>
      </c>
      <c r="M184" s="927"/>
    </row>
    <row r="185" spans="1:13" s="3" customFormat="1" ht="9.75" customHeight="1" x14ac:dyDescent="0.2">
      <c r="A185" s="1003"/>
      <c r="B185" s="1114"/>
      <c r="C185" s="1034"/>
      <c r="D185" s="1183"/>
      <c r="E185" s="1026"/>
      <c r="F185" s="311" t="s">
        <v>115</v>
      </c>
      <c r="G185" s="145" t="s">
        <v>120</v>
      </c>
      <c r="H185" s="145"/>
      <c r="I185" s="145" t="s">
        <v>88</v>
      </c>
      <c r="J185" s="145"/>
      <c r="K185" s="156">
        <v>50</v>
      </c>
      <c r="L185" s="156">
        <v>200</v>
      </c>
      <c r="M185" s="927"/>
    </row>
    <row r="186" spans="1:13" s="3" customFormat="1" ht="9.75" customHeight="1" x14ac:dyDescent="0.2">
      <c r="A186" s="1003"/>
      <c r="B186" s="1114"/>
      <c r="C186" s="1034"/>
      <c r="D186" s="1183"/>
      <c r="E186" s="1026"/>
      <c r="F186" s="311" t="s">
        <v>116</v>
      </c>
      <c r="G186" s="145" t="s">
        <v>120</v>
      </c>
      <c r="H186" s="145"/>
      <c r="I186" s="145" t="s">
        <v>88</v>
      </c>
      <c r="J186" s="145"/>
      <c r="K186" s="156">
        <v>50</v>
      </c>
      <c r="L186" s="156">
        <v>200</v>
      </c>
      <c r="M186" s="939"/>
    </row>
    <row r="187" spans="1:13" s="3" customFormat="1" ht="9.75" customHeight="1" x14ac:dyDescent="0.25">
      <c r="A187" s="1003"/>
      <c r="B187" s="1114"/>
      <c r="C187" s="1034"/>
      <c r="D187" s="1183"/>
      <c r="E187" s="1026"/>
      <c r="F187" s="147"/>
      <c r="G187" s="216"/>
      <c r="H187" s="145"/>
      <c r="I187" s="216"/>
      <c r="J187" s="145"/>
      <c r="K187" s="216"/>
      <c r="L187" s="145"/>
      <c r="M187" s="145"/>
    </row>
    <row r="188" spans="1:13" s="3" customFormat="1" ht="9.75" customHeight="1" x14ac:dyDescent="0.25">
      <c r="A188" s="1004"/>
      <c r="B188" s="1115"/>
      <c r="C188" s="1041"/>
      <c r="D188" s="1183"/>
      <c r="E188" s="1026"/>
      <c r="F188" s="160"/>
      <c r="G188" s="312"/>
      <c r="H188" s="218"/>
      <c r="I188" s="312"/>
      <c r="J188" s="218"/>
      <c r="K188" s="312"/>
      <c r="L188" s="218"/>
      <c r="M188" s="218"/>
    </row>
    <row r="189" spans="1:13" s="3" customFormat="1" ht="9.75" customHeight="1" x14ac:dyDescent="0.25">
      <c r="A189" s="1002" t="s">
        <v>117</v>
      </c>
      <c r="B189" s="1113" t="s">
        <v>118</v>
      </c>
      <c r="C189" s="1019"/>
      <c r="D189" s="1183"/>
      <c r="E189" s="1026"/>
      <c r="F189" s="166"/>
      <c r="G189" s="30"/>
      <c r="H189" s="30"/>
      <c r="I189" s="145"/>
      <c r="J189" s="194"/>
      <c r="K189" s="156"/>
      <c r="L189" s="156"/>
      <c r="M189" s="145"/>
    </row>
    <row r="190" spans="1:13" s="3" customFormat="1" ht="9.75" customHeight="1" x14ac:dyDescent="0.25">
      <c r="A190" s="1003"/>
      <c r="B190" s="1114"/>
      <c r="C190" s="1020"/>
      <c r="D190" s="1183"/>
      <c r="E190" s="1026"/>
      <c r="F190" s="771" t="s">
        <v>372</v>
      </c>
      <c r="G190" s="772" t="s">
        <v>120</v>
      </c>
      <c r="H190" s="773"/>
      <c r="I190" s="774" t="s">
        <v>55</v>
      </c>
      <c r="J190" s="772"/>
      <c r="K190" s="775">
        <v>5</v>
      </c>
      <c r="L190" s="775">
        <v>60</v>
      </c>
      <c r="M190" s="555"/>
    </row>
    <row r="191" spans="1:13" s="3" customFormat="1" ht="9.75" customHeight="1" x14ac:dyDescent="0.25">
      <c r="A191" s="1003"/>
      <c r="B191" s="1114"/>
      <c r="C191" s="1020"/>
      <c r="D191" s="1183"/>
      <c r="E191" s="1026"/>
      <c r="F191" s="776" t="s">
        <v>300</v>
      </c>
      <c r="G191" s="774" t="s">
        <v>120</v>
      </c>
      <c r="H191" s="773"/>
      <c r="I191" s="774" t="s">
        <v>55</v>
      </c>
      <c r="J191" s="772"/>
      <c r="K191" s="775">
        <v>50</v>
      </c>
      <c r="L191" s="775">
        <v>50</v>
      </c>
      <c r="M191" s="555"/>
    </row>
    <row r="192" spans="1:13" s="3" customFormat="1" ht="9.75" customHeight="1" x14ac:dyDescent="0.25">
      <c r="A192" s="1003"/>
      <c r="B192" s="1114"/>
      <c r="C192" s="1020"/>
      <c r="D192" s="1183"/>
      <c r="E192" s="1026"/>
      <c r="F192" s="520"/>
      <c r="G192" s="545"/>
      <c r="H192" s="228"/>
      <c r="I192" s="519"/>
      <c r="J192" s="231"/>
      <c r="K192" s="551"/>
      <c r="L192" s="551"/>
      <c r="M192" s="555"/>
    </row>
    <row r="193" spans="1:14" s="3" customFormat="1" ht="9.75" customHeight="1" x14ac:dyDescent="0.25">
      <c r="A193" s="1003"/>
      <c r="B193" s="1114"/>
      <c r="C193" s="1020"/>
      <c r="D193" s="1183"/>
      <c r="E193" s="1026"/>
      <c r="F193" s="242" t="s">
        <v>192</v>
      </c>
      <c r="G193" s="30" t="s">
        <v>120</v>
      </c>
      <c r="H193" s="30"/>
      <c r="I193" s="145" t="s">
        <v>55</v>
      </c>
      <c r="J193" s="194"/>
      <c r="K193" s="156">
        <v>0.5</v>
      </c>
      <c r="L193" s="156">
        <v>10</v>
      </c>
      <c r="M193" s="945" t="s">
        <v>34</v>
      </c>
      <c r="N193" s="78"/>
    </row>
    <row r="194" spans="1:14" s="3" customFormat="1" ht="9.75" customHeight="1" x14ac:dyDescent="0.25">
      <c r="A194" s="1003"/>
      <c r="B194" s="1114"/>
      <c r="C194" s="1020"/>
      <c r="D194" s="1183"/>
      <c r="E194" s="1026"/>
      <c r="F194" s="244" t="s">
        <v>119</v>
      </c>
      <c r="G194" s="30" t="s">
        <v>120</v>
      </c>
      <c r="H194" s="30"/>
      <c r="I194" s="145" t="s">
        <v>55</v>
      </c>
      <c r="J194" s="194"/>
      <c r="K194" s="156">
        <v>5</v>
      </c>
      <c r="L194" s="156">
        <v>10</v>
      </c>
      <c r="M194" s="927"/>
    </row>
    <row r="195" spans="1:14" s="3" customFormat="1" ht="9.75" customHeight="1" x14ac:dyDescent="0.25">
      <c r="A195" s="1003"/>
      <c r="B195" s="1114"/>
      <c r="C195" s="1020"/>
      <c r="D195" s="1183"/>
      <c r="E195" s="1026"/>
      <c r="F195" s="243" t="s">
        <v>382</v>
      </c>
      <c r="G195" s="30" t="s">
        <v>120</v>
      </c>
      <c r="H195" s="30"/>
      <c r="I195" s="145" t="s">
        <v>55</v>
      </c>
      <c r="J195" s="194"/>
      <c r="K195" s="156">
        <v>5</v>
      </c>
      <c r="L195" s="156">
        <v>10</v>
      </c>
      <c r="M195" s="927"/>
    </row>
    <row r="196" spans="1:14" s="3" customFormat="1" ht="9.75" customHeight="1" x14ac:dyDescent="0.25">
      <c r="A196" s="1003"/>
      <c r="B196" s="1114"/>
      <c r="C196" s="1020"/>
      <c r="D196" s="1183"/>
      <c r="E196" s="1026"/>
      <c r="F196" s="244" t="s">
        <v>384</v>
      </c>
      <c r="G196" s="30" t="s">
        <v>120</v>
      </c>
      <c r="H196" s="30"/>
      <c r="I196" s="145" t="s">
        <v>55</v>
      </c>
      <c r="J196" s="194"/>
      <c r="K196" s="156">
        <v>15</v>
      </c>
      <c r="L196" s="156">
        <v>15</v>
      </c>
      <c r="M196" s="927"/>
    </row>
    <row r="197" spans="1:14" s="3" customFormat="1" ht="9.75" customHeight="1" x14ac:dyDescent="0.25">
      <c r="A197" s="1003"/>
      <c r="B197" s="1114"/>
      <c r="C197" s="1020"/>
      <c r="D197" s="1183"/>
      <c r="E197" s="1026"/>
      <c r="F197" s="244" t="s">
        <v>397</v>
      </c>
      <c r="G197" s="30" t="s">
        <v>120</v>
      </c>
      <c r="H197" s="30"/>
      <c r="I197" s="145" t="s">
        <v>55</v>
      </c>
      <c r="J197" s="194"/>
      <c r="K197" s="156">
        <v>15</v>
      </c>
      <c r="L197" s="156">
        <v>50</v>
      </c>
      <c r="M197" s="927"/>
    </row>
    <row r="198" spans="1:14" s="3" customFormat="1" ht="9.75" customHeight="1" x14ac:dyDescent="0.25">
      <c r="A198" s="1003"/>
      <c r="B198" s="1114"/>
      <c r="C198" s="1020"/>
      <c r="D198" s="1183"/>
      <c r="E198" s="1026"/>
      <c r="F198" s="244" t="s">
        <v>194</v>
      </c>
      <c r="G198" s="30" t="s">
        <v>120</v>
      </c>
      <c r="H198" s="313"/>
      <c r="I198" s="145" t="s">
        <v>55</v>
      </c>
      <c r="J198" s="220"/>
      <c r="K198" s="156">
        <v>5</v>
      </c>
      <c r="L198" s="156">
        <v>10</v>
      </c>
      <c r="M198" s="927"/>
    </row>
    <row r="199" spans="1:14" s="3" customFormat="1" ht="9.75" customHeight="1" x14ac:dyDescent="0.25">
      <c r="A199" s="1003"/>
      <c r="B199" s="1114"/>
      <c r="C199" s="1020"/>
      <c r="D199" s="1183"/>
      <c r="E199" s="1026"/>
      <c r="F199" s="244" t="s">
        <v>383</v>
      </c>
      <c r="G199" s="30" t="s">
        <v>120</v>
      </c>
      <c r="H199" s="313"/>
      <c r="I199" s="145" t="s">
        <v>55</v>
      </c>
      <c r="J199" s="314"/>
      <c r="K199" s="156">
        <v>15</v>
      </c>
      <c r="L199" s="156">
        <v>50</v>
      </c>
      <c r="M199" s="927"/>
    </row>
    <row r="200" spans="1:14" s="3" customFormat="1" ht="9.75" customHeight="1" x14ac:dyDescent="0.25">
      <c r="A200" s="1003"/>
      <c r="B200" s="1114"/>
      <c r="C200" s="1020"/>
      <c r="D200" s="1183"/>
      <c r="E200" s="1026"/>
      <c r="F200" s="243" t="s">
        <v>195</v>
      </c>
      <c r="G200" s="30" t="s">
        <v>120</v>
      </c>
      <c r="H200" s="313"/>
      <c r="I200" s="145" t="s">
        <v>55</v>
      </c>
      <c r="J200" s="314"/>
      <c r="K200" s="156">
        <v>10</v>
      </c>
      <c r="L200" s="156">
        <v>20</v>
      </c>
      <c r="M200" s="927"/>
    </row>
    <row r="201" spans="1:14" s="3" customFormat="1" ht="9.75" customHeight="1" x14ac:dyDescent="0.25">
      <c r="A201" s="1003"/>
      <c r="B201" s="1114"/>
      <c r="C201" s="1020"/>
      <c r="D201" s="1183"/>
      <c r="E201" s="1026"/>
      <c r="F201" s="243" t="s">
        <v>385</v>
      </c>
      <c r="G201" s="30" t="s">
        <v>120</v>
      </c>
      <c r="H201" s="313"/>
      <c r="I201" s="145" t="s">
        <v>55</v>
      </c>
      <c r="J201" s="314"/>
      <c r="K201" s="156">
        <v>10</v>
      </c>
      <c r="L201" s="156">
        <v>10</v>
      </c>
      <c r="M201" s="927"/>
    </row>
    <row r="202" spans="1:14" s="3" customFormat="1" ht="9.75" customHeight="1" x14ac:dyDescent="0.25">
      <c r="A202" s="1003"/>
      <c r="B202" s="1114"/>
      <c r="C202" s="1020"/>
      <c r="D202" s="1183"/>
      <c r="E202" s="1026"/>
      <c r="F202" s="242" t="s">
        <v>196</v>
      </c>
      <c r="G202" s="30" t="s">
        <v>120</v>
      </c>
      <c r="H202" s="315"/>
      <c r="I202" s="145" t="s">
        <v>55</v>
      </c>
      <c r="J202" s="314"/>
      <c r="K202" s="156">
        <v>5</v>
      </c>
      <c r="L202" s="156">
        <v>10</v>
      </c>
      <c r="M202" s="927"/>
    </row>
    <row r="203" spans="1:14" s="3" customFormat="1" ht="9.75" customHeight="1" x14ac:dyDescent="0.25">
      <c r="A203" s="1003"/>
      <c r="B203" s="1114"/>
      <c r="C203" s="1020"/>
      <c r="D203" s="1183"/>
      <c r="E203" s="1026"/>
      <c r="F203" s="244" t="s">
        <v>197</v>
      </c>
      <c r="G203" s="30" t="s">
        <v>120</v>
      </c>
      <c r="H203" s="187"/>
      <c r="I203" s="145" t="s">
        <v>55</v>
      </c>
      <c r="J203" s="316"/>
      <c r="K203" s="156">
        <v>2</v>
      </c>
      <c r="L203" s="156">
        <v>20</v>
      </c>
      <c r="M203" s="927"/>
    </row>
    <row r="204" spans="1:14" s="3" customFormat="1" ht="9.75" customHeight="1" x14ac:dyDescent="0.25">
      <c r="A204" s="1003"/>
      <c r="B204" s="1114"/>
      <c r="C204" s="1020"/>
      <c r="D204" s="1183"/>
      <c r="E204" s="1026"/>
      <c r="F204" s="243" t="s">
        <v>198</v>
      </c>
      <c r="G204" s="30" t="s">
        <v>120</v>
      </c>
      <c r="H204" s="313"/>
      <c r="I204" s="145" t="s">
        <v>55</v>
      </c>
      <c r="J204" s="317"/>
      <c r="K204" s="156">
        <v>2</v>
      </c>
      <c r="L204" s="91">
        <v>20</v>
      </c>
      <c r="M204" s="927"/>
    </row>
    <row r="205" spans="1:14" s="3" customFormat="1" ht="9.75" customHeight="1" x14ac:dyDescent="0.25">
      <c r="A205" s="1003"/>
      <c r="B205" s="1114"/>
      <c r="C205" s="1020"/>
      <c r="D205" s="1183"/>
      <c r="E205" s="1026"/>
      <c r="F205" s="244" t="s">
        <v>199</v>
      </c>
      <c r="G205" s="30" t="s">
        <v>120</v>
      </c>
      <c r="H205" s="313"/>
      <c r="I205" s="145" t="s">
        <v>55</v>
      </c>
      <c r="J205" s="316"/>
      <c r="K205" s="156">
        <v>10</v>
      </c>
      <c r="L205" s="156">
        <v>50</v>
      </c>
      <c r="M205" s="927"/>
    </row>
    <row r="206" spans="1:14" s="3" customFormat="1" ht="9.75" customHeight="1" x14ac:dyDescent="0.25">
      <c r="A206" s="1003"/>
      <c r="B206" s="1114"/>
      <c r="C206" s="1020"/>
      <c r="D206" s="1183"/>
      <c r="E206" s="1026"/>
      <c r="F206" s="243" t="s">
        <v>200</v>
      </c>
      <c r="G206" s="30" t="s">
        <v>120</v>
      </c>
      <c r="H206" s="313"/>
      <c r="I206" s="145" t="s">
        <v>55</v>
      </c>
      <c r="J206" s="316"/>
      <c r="K206" s="156">
        <v>15</v>
      </c>
      <c r="L206" s="156">
        <v>100</v>
      </c>
      <c r="M206" s="927"/>
    </row>
    <row r="207" spans="1:14" s="3" customFormat="1" ht="9.75" customHeight="1" x14ac:dyDescent="0.25">
      <c r="A207" s="1003"/>
      <c r="B207" s="1114"/>
      <c r="C207" s="1020"/>
      <c r="D207" s="1183"/>
      <c r="E207" s="1026"/>
      <c r="F207" s="244" t="s">
        <v>201</v>
      </c>
      <c r="G207" s="30" t="s">
        <v>120</v>
      </c>
      <c r="H207" s="313"/>
      <c r="I207" s="145" t="s">
        <v>55</v>
      </c>
      <c r="J207" s="316"/>
      <c r="K207" s="156">
        <v>2</v>
      </c>
      <c r="L207" s="156">
        <v>10</v>
      </c>
      <c r="M207" s="939"/>
    </row>
    <row r="208" spans="1:14" s="3" customFormat="1" ht="9.75" customHeight="1" x14ac:dyDescent="0.25">
      <c r="A208" s="1004"/>
      <c r="B208" s="1115"/>
      <c r="C208" s="1213"/>
      <c r="D208" s="1184"/>
      <c r="E208" s="1027"/>
      <c r="F208" s="318"/>
      <c r="H208" s="313"/>
      <c r="I208" s="213"/>
      <c r="J208" s="284"/>
      <c r="K208" s="188"/>
      <c r="L208" s="188"/>
      <c r="M208" s="213"/>
    </row>
    <row r="209" spans="1:16" s="3" customFormat="1" ht="9.75" customHeight="1" x14ac:dyDescent="0.2">
      <c r="A209" s="1002" t="s">
        <v>121</v>
      </c>
      <c r="B209" s="1113" t="s">
        <v>122</v>
      </c>
      <c r="C209" s="1033"/>
      <c r="D209" s="1182">
        <v>20</v>
      </c>
      <c r="E209" s="1025"/>
      <c r="F209" s="319"/>
      <c r="G209" s="153"/>
      <c r="H209" s="141"/>
      <c r="I209" s="153"/>
      <c r="J209" s="154"/>
      <c r="K209" s="277"/>
      <c r="L209" s="154"/>
      <c r="M209" s="226"/>
    </row>
    <row r="210" spans="1:16" s="3" customFormat="1" ht="9.75" customHeight="1" x14ac:dyDescent="0.2">
      <c r="A210" s="1003"/>
      <c r="B210" s="1114"/>
      <c r="C210" s="1034"/>
      <c r="D210" s="1183"/>
      <c r="E210" s="1026"/>
      <c r="F210" s="147" t="s">
        <v>374</v>
      </c>
      <c r="G210" s="320" t="s">
        <v>181</v>
      </c>
      <c r="H210" s="169"/>
      <c r="I210" s="320" t="s">
        <v>123</v>
      </c>
      <c r="J210" s="211"/>
      <c r="K210" s="156">
        <v>50</v>
      </c>
      <c r="L210" s="216" t="s">
        <v>320</v>
      </c>
      <c r="M210" s="945" t="s">
        <v>34</v>
      </c>
    </row>
    <row r="211" spans="1:16" s="3" customFormat="1" ht="9.75" customHeight="1" x14ac:dyDescent="0.2">
      <c r="A211" s="1003"/>
      <c r="B211" s="1114"/>
      <c r="C211" s="1034"/>
      <c r="D211" s="1183"/>
      <c r="E211" s="1026"/>
      <c r="F211" s="147" t="s">
        <v>376</v>
      </c>
      <c r="G211" s="320" t="s">
        <v>181</v>
      </c>
      <c r="H211" s="169"/>
      <c r="I211" s="320" t="s">
        <v>123</v>
      </c>
      <c r="J211" s="211"/>
      <c r="K211" s="156">
        <v>100</v>
      </c>
      <c r="L211" s="216" t="s">
        <v>405</v>
      </c>
      <c r="M211" s="927"/>
    </row>
    <row r="212" spans="1:16" s="3" customFormat="1" ht="9.75" customHeight="1" x14ac:dyDescent="0.2">
      <c r="A212" s="1003"/>
      <c r="B212" s="1114"/>
      <c r="C212" s="1034"/>
      <c r="D212" s="1183"/>
      <c r="E212" s="1026"/>
      <c r="F212" s="147" t="s">
        <v>375</v>
      </c>
      <c r="G212" s="320" t="s">
        <v>181</v>
      </c>
      <c r="H212" s="169"/>
      <c r="I212" s="320" t="s">
        <v>123</v>
      </c>
      <c r="J212" s="211"/>
      <c r="K212" s="156">
        <v>10</v>
      </c>
      <c r="L212" s="216" t="s">
        <v>450</v>
      </c>
      <c r="M212" s="927"/>
    </row>
    <row r="213" spans="1:16" s="3" customFormat="1" ht="9.75" customHeight="1" x14ac:dyDescent="0.2">
      <c r="A213" s="1003"/>
      <c r="B213" s="1114"/>
      <c r="C213" s="1034"/>
      <c r="D213" s="1183"/>
      <c r="E213" s="1026"/>
      <c r="F213" s="147" t="s">
        <v>377</v>
      </c>
      <c r="G213" s="320" t="s">
        <v>181</v>
      </c>
      <c r="H213" s="169"/>
      <c r="I213" s="320" t="s">
        <v>123</v>
      </c>
      <c r="J213" s="211"/>
      <c r="K213" s="156">
        <v>160</v>
      </c>
      <c r="L213" s="216" t="s">
        <v>451</v>
      </c>
      <c r="M213" s="939"/>
      <c r="P213" s="5"/>
    </row>
    <row r="214" spans="1:16" s="3" customFormat="1" ht="9.75" customHeight="1" x14ac:dyDescent="0.25">
      <c r="A214" s="1004"/>
      <c r="B214" s="1115"/>
      <c r="C214" s="1041"/>
      <c r="D214" s="1184"/>
      <c r="E214" s="1027"/>
      <c r="F214" s="160"/>
      <c r="G214" s="312"/>
      <c r="H214" s="218"/>
      <c r="I214" s="312"/>
      <c r="J214" s="218"/>
      <c r="K214" s="312"/>
      <c r="L214" s="218"/>
      <c r="M214" s="221"/>
    </row>
    <row r="215" spans="1:16" s="3" customFormat="1" ht="9.75" customHeight="1" x14ac:dyDescent="0.25">
      <c r="A215" s="608"/>
      <c r="B215" s="609"/>
      <c r="C215" s="18"/>
      <c r="D215" s="13"/>
      <c r="E215" s="13"/>
    </row>
    <row r="216" spans="1:16" s="3" customFormat="1" ht="12.75" customHeight="1" x14ac:dyDescent="0.25">
      <c r="A216" s="725" t="s">
        <v>486</v>
      </c>
      <c r="B216" s="726"/>
      <c r="C216" s="727"/>
      <c r="D216" s="728"/>
      <c r="E216" s="713"/>
      <c r="F216" s="713"/>
      <c r="G216" s="713"/>
    </row>
    <row r="217" spans="1:16" s="3" customFormat="1" ht="12.75" customHeight="1" x14ac:dyDescent="0.25">
      <c r="A217" s="725"/>
      <c r="B217" s="726"/>
      <c r="C217" s="727"/>
      <c r="D217" s="728"/>
      <c r="E217" s="713"/>
      <c r="F217" s="713"/>
      <c r="G217" s="713"/>
    </row>
    <row r="218" spans="1:16" s="3" customFormat="1" ht="12.75" customHeight="1" x14ac:dyDescent="0.25">
      <c r="A218" s="672" t="s">
        <v>317</v>
      </c>
      <c r="C218" s="2"/>
    </row>
    <row r="219" spans="1:16" s="3" customFormat="1" ht="11.25" x14ac:dyDescent="0.2">
      <c r="C219" s="254"/>
      <c r="D219" s="254"/>
      <c r="E219" s="254"/>
      <c r="F219" s="254"/>
      <c r="G219" s="254"/>
      <c r="H219" s="255"/>
      <c r="I219" s="254"/>
    </row>
    <row r="220" spans="1:16" s="3" customFormat="1" ht="11.25" x14ac:dyDescent="0.25">
      <c r="C220" s="2"/>
    </row>
    <row r="221" spans="1:16" s="3" customFormat="1" ht="11.25" x14ac:dyDescent="0.25">
      <c r="C221" s="2"/>
    </row>
    <row r="222" spans="1:16" s="3" customFormat="1" ht="11.25" x14ac:dyDescent="0.25">
      <c r="C222" s="2"/>
    </row>
    <row r="223" spans="1:16" s="3" customFormat="1" ht="11.25" x14ac:dyDescent="0.25">
      <c r="C223" s="2"/>
    </row>
    <row r="224" spans="1:16" s="3" customFormat="1" ht="11.25" x14ac:dyDescent="0.25">
      <c r="C224" s="2"/>
    </row>
    <row r="225" spans="3:13" s="3" customFormat="1" ht="11.25" x14ac:dyDescent="0.25">
      <c r="C225" s="2"/>
    </row>
    <row r="226" spans="3:13" s="3" customFormat="1" ht="11.25" x14ac:dyDescent="0.25">
      <c r="C226" s="2"/>
    </row>
    <row r="227" spans="3:13" s="3" customFormat="1" ht="11.25" x14ac:dyDescent="0.25">
      <c r="C227" s="2"/>
    </row>
    <row r="228" spans="3:13" s="3" customFormat="1" ht="11.25" x14ac:dyDescent="0.25">
      <c r="C228" s="2"/>
    </row>
    <row r="229" spans="3:13" s="3" customFormat="1" ht="11.25" x14ac:dyDescent="0.25">
      <c r="C229" s="2"/>
    </row>
    <row r="230" spans="3:13" s="3" customFormat="1" ht="11.25" x14ac:dyDescent="0.25">
      <c r="C230" s="2"/>
    </row>
    <row r="231" spans="3:13" s="3" customFormat="1" ht="11.25" x14ac:dyDescent="0.25">
      <c r="C231" s="2"/>
    </row>
    <row r="232" spans="3:13" s="3" customFormat="1" ht="11.25" x14ac:dyDescent="0.25">
      <c r="C232" s="2"/>
    </row>
    <row r="233" spans="3:13" s="3" customFormat="1" ht="11.25" x14ac:dyDescent="0.25">
      <c r="C233" s="2"/>
    </row>
    <row r="234" spans="3:13" s="3" customFormat="1" ht="11.25" x14ac:dyDescent="0.25">
      <c r="C234" s="2"/>
    </row>
    <row r="235" spans="3:13" s="3" customFormat="1" ht="11.25" x14ac:dyDescent="0.25">
      <c r="C235" s="2"/>
    </row>
    <row r="236" spans="3:13" s="3" customFormat="1" ht="11.25" x14ac:dyDescent="0.25">
      <c r="C236" s="2"/>
    </row>
    <row r="237" spans="3:13" s="3" customFormat="1" ht="11.25" x14ac:dyDescent="0.2">
      <c r="C237" s="254"/>
    </row>
    <row r="238" spans="3:13" s="3" customFormat="1" ht="11.25" x14ac:dyDescent="0.2">
      <c r="C238" s="254"/>
      <c r="D238" s="254"/>
      <c r="E238" s="254"/>
      <c r="F238" s="254"/>
      <c r="G238" s="254"/>
      <c r="H238" s="254"/>
      <c r="I238" s="254"/>
      <c r="J238" s="254"/>
      <c r="K238" s="254"/>
      <c r="L238" s="254"/>
      <c r="M238" s="254"/>
    </row>
    <row r="239" spans="3:13" s="3" customFormat="1" ht="11.25" x14ac:dyDescent="0.2">
      <c r="C239" s="254"/>
      <c r="D239" s="254"/>
      <c r="E239" s="254"/>
      <c r="F239" s="254"/>
      <c r="G239" s="254"/>
      <c r="H239" s="254"/>
      <c r="I239" s="254"/>
      <c r="J239" s="254"/>
      <c r="K239" s="254"/>
      <c r="L239" s="254"/>
      <c r="M239" s="254"/>
    </row>
    <row r="240" spans="3:13" s="3" customFormat="1" ht="11.25" x14ac:dyDescent="0.2">
      <c r="C240" s="254"/>
      <c r="D240" s="254"/>
      <c r="E240" s="254"/>
      <c r="F240" s="254"/>
      <c r="G240" s="254"/>
      <c r="H240" s="254"/>
      <c r="I240" s="254"/>
      <c r="J240" s="254"/>
      <c r="K240" s="254"/>
      <c r="L240" s="254"/>
      <c r="M240" s="254"/>
    </row>
    <row r="241" spans="3:13" s="3" customFormat="1" ht="11.25" x14ac:dyDescent="0.2">
      <c r="C241" s="254"/>
      <c r="D241" s="254"/>
      <c r="E241" s="254"/>
      <c r="F241" s="254"/>
      <c r="G241" s="254"/>
      <c r="H241" s="254"/>
      <c r="I241" s="254"/>
      <c r="J241" s="254"/>
      <c r="K241" s="254"/>
      <c r="L241" s="254"/>
      <c r="M241" s="254"/>
    </row>
    <row r="242" spans="3:13" s="3" customFormat="1" ht="11.25" x14ac:dyDescent="0.2">
      <c r="C242" s="254"/>
      <c r="D242" s="254"/>
      <c r="E242" s="254"/>
      <c r="F242" s="254"/>
      <c r="G242" s="254"/>
      <c r="H242" s="254"/>
      <c r="I242" s="254"/>
      <c r="J242" s="254"/>
      <c r="K242" s="254"/>
      <c r="L242" s="254"/>
      <c r="M242" s="254"/>
    </row>
  </sheetData>
  <protectedRanges>
    <protectedRange sqref="H3" name="Range2_1"/>
    <protectedRange sqref="C3:E4 C10 F9:G10 D164:E164 F134 F158:M161 J135:J142 M135:M136 F109:M109 D209:M209 D214:F214 D210:E213 H214:M214 M210 F17 K14:K17 J134:M134 L131:M133 F141:G151 G129:G140 H129:M130 M177:M188 M212:M213 M59:M61 M14:M19 M21:M28 L141:L142 M138:M142 J143:L151 M149:M154 M144:M147 M63:M64 M44:M50 E67:E74 E94:E101 G210:G214 H210:J213 F49 E122:E125 E133:E137 E139:E142 E144:E147 P139:T139 D165:L166 M165:M175 E128:E130 F23:F27 K23:K27 L14:L27 D171:L188 D167:K170 F32:F36 G32:L47 M30:M37 D14:E49 C6:E7 E76:E91 I60:L64 G49:L51 L52:L58 G59:L59 G14:J27 H134:I151 H131:H133 E155:E161 E149:E153 M126:M128 D122:D161 E103:E109 D67:D109 D189:E208 G60 D111:E121" name="Range1_3"/>
    <protectedRange password="CDC0" sqref="F14:F16" name="Range1_1_1"/>
    <protectedRange password="CDC0" sqref="H6" name="Range1_2_1"/>
    <protectedRange password="CDC0" sqref="O71:O108" name="Range1_6"/>
    <protectedRange password="CDC0" sqref="M92 L98:M98 H98:J98 F97:G98 F108:M108 M73:M88 M67:M70 M94:M96 M107" name="Range1_7"/>
    <protectedRange password="CDC0" sqref="P104:W105 P107:W110 P112:W119 T120:W120" name="Range1_9"/>
    <protectedRange password="CDC0" sqref="F111:M111 P133:P137 F128:G128 M117:M118 I121:L121 G117:G119 I117:L119 G116:L116 S134:T135 T137:T138 P138:S138 Q134:R137 M112:M115 F114:L114 H117:H121 M122:M123 F112:L112 K113:L113 G113:I113 M120:M121" name="Range1_10"/>
    <protectedRange password="CDC0" sqref="F189:M189 F208 H208:M208 M190:M200 G193:H207 M202:M207" name="Range1_12"/>
    <protectedRange password="CDC0" sqref="F157:L157 M155:M156" name="Range1_13"/>
    <protectedRange password="CDC0" sqref="K141:K142" name="Range1_14"/>
    <protectedRange password="CDC0" sqref="F135 F137:F139" name="Range1_15"/>
    <protectedRange password="CDC0" sqref="K135:L139" name="Range1_16"/>
    <protectedRange password="CDC0" sqref="M51" name="Range1_4"/>
    <protectedRange password="CDC0" sqref="F210:F213" name="Range1_5"/>
    <protectedRange password="CDC0" sqref="K210:K213" name="Range1_11"/>
    <protectedRange password="CDC0" sqref="N134:N139 F121" name="Range1_17"/>
    <protectedRange password="CDC0" sqref="F51 F59" name="Range1_8"/>
    <protectedRange password="CDC0" sqref="F61:F63" name="Range1_19"/>
    <protectedRange password="CDC0" sqref="F193:F196 F198:F207" name="Range1_21"/>
    <protectedRange password="CDC0" sqref="J193:J207" name="Range1_23"/>
    <protectedRange sqref="I193:I207" name="Range1_4_2"/>
    <protectedRange sqref="K193:K195 K197:K207" name="Range1_5_2"/>
    <protectedRange password="CDC0" sqref="K18:K22" name="Range1_1"/>
    <protectedRange password="CDC0" sqref="F18:F22" name="Range1_2"/>
    <protectedRange password="CDC0" sqref="M99:M106" name="Range1_13_1"/>
    <protectedRange password="CDC0" sqref="L193:L195 L197:L207" name="Range1_24"/>
    <protectedRange password="CDC0" sqref="N120:S128" name="Range1_28"/>
    <protectedRange password="CDC0" sqref="F68:G68 F87:G87 J68:L68 F88 G88:G90 G69:G72 J69:J72 G79:G85 J79:J85 J87:J91 L79:L81 L83:L85 L87:L91" name="Range1_26_3"/>
    <protectedRange password="CDC0" sqref="I90:I91 H90:H92 G91 H68:I73 H78:I82 H84:I89 H83" name="Range1_7_1_3_3"/>
    <protectedRange password="CDC0" sqref="F92:F93 I92 L93 G93:I96 L95" name="Range1_7_3"/>
    <protectedRange password="CDC0" sqref="F94:F96" name="Range1_3_3_3"/>
    <protectedRange password="CDC0" sqref="L94 L96" name="Range1_22"/>
    <protectedRange password="CDC0" sqref="G99:J103 I104:J106 F104:H107 J107 L99:L107" name="Range1"/>
    <protectedRange password="CDC0" sqref="I107" name="Range1_7_1"/>
    <protectedRange password="CDC0" sqref="H128:L128" name="Range1_18"/>
    <protectedRange password="CDC0" sqref="G122:J126 F127:J127 L122:L127" name="Range1_20"/>
    <protectedRange sqref="K122:K127" name="Range1_2_2"/>
    <protectedRange password="CDC0" sqref="L167:L170" name="Range1_25"/>
    <protectedRange password="CDC0" sqref="F28:L30" name="Range1_29"/>
    <protectedRange password="CDC0" sqref="F42:F46 F37:F40" name="Range1_30"/>
    <protectedRange password="CDC0" sqref="G31:L31" name="Range1_27"/>
    <protectedRange password="CDC0" sqref="F190:H192 J190:L192" name="Range1_26"/>
    <protectedRange sqref="I190:I192" name="Range1_4_1"/>
    <protectedRange password="CDC0" sqref="F31" name="Range1_31"/>
    <protectedRange password="CDC0" sqref="F60" name="Range1_32"/>
    <protectedRange password="CDC0" sqref="F52:K58 G61:G64" name="Range1_34"/>
    <protectedRange password="CDC0" sqref="F69" name="Range1_6_2"/>
    <protectedRange password="CDC0" sqref="F74:G76 J74:J76" name="Range1_6_3"/>
    <protectedRange password="CDC0" sqref="H74:I77" name="Range1_7_1_3"/>
    <protectedRange password="CDC0" sqref="F79:F83" name="Range1_6_4"/>
    <protectedRange password="CDC0" sqref="I83" name="Range1_7_1_3_1"/>
    <protectedRange password="CDC0" sqref="F99:F103" name="Range1_36"/>
    <protectedRange password="CDC0" sqref="F116:F119" name="Range1_39"/>
    <protectedRange password="CDC0" sqref="F122:F123" name="Range1_40"/>
    <protectedRange password="CDC0" sqref="F124" name="Range1_42"/>
    <protectedRange password="CDC0" sqref="F125:F126" name="Range1_43"/>
    <protectedRange password="CDC0" sqref="I131:J133" name="Range1_48"/>
    <protectedRange sqref="K131:K133" name="Range1_3_1_4"/>
    <protectedRange password="CDC0" sqref="F152:L156" name="Range1_49"/>
    <protectedRange password="CDC0" sqref="F197" name="Range1_11_1"/>
    <protectedRange password="CDC0" sqref="L69:L72 L82" name="Range1_6_1"/>
    <protectedRange password="CDC0" sqref="L74:L77" name="Range1_6_5"/>
    <protectedRange password="CDC0" sqref="L196" name="Range1_33"/>
    <protectedRange sqref="K196" name="Range1_5_1"/>
    <protectedRange password="CDC0" sqref="K91 K93:K96 K98:K107" name="Range1_37"/>
    <protectedRange password="CDC0" sqref="K69:K72 K74:K76 K79:K85 K87:K90" name="Range1_6_6"/>
    <protectedRange password="CDC0" sqref="L210:L213" name="Range1_38"/>
    <protectedRange password="CDC0" sqref="H60:H64" name="Range1_44"/>
  </protectedRanges>
  <mergeCells count="150">
    <mergeCell ref="A189:A208"/>
    <mergeCell ref="B189:B208"/>
    <mergeCell ref="C189:C208"/>
    <mergeCell ref="D151:D157"/>
    <mergeCell ref="E129:E134"/>
    <mergeCell ref="A110:B110"/>
    <mergeCell ref="A135:A145"/>
    <mergeCell ref="B135:B140"/>
    <mergeCell ref="C135:C140"/>
    <mergeCell ref="D135:D140"/>
    <mergeCell ref="B141:B145"/>
    <mergeCell ref="C141:C145"/>
    <mergeCell ref="D141:D145"/>
    <mergeCell ref="B165:B188"/>
    <mergeCell ref="C165:C188"/>
    <mergeCell ref="B151:B157"/>
    <mergeCell ref="C151:C157"/>
    <mergeCell ref="A151:A157"/>
    <mergeCell ref="E122:E128"/>
    <mergeCell ref="E116:E119"/>
    <mergeCell ref="A129:A134"/>
    <mergeCell ref="B129:B134"/>
    <mergeCell ref="C129:C134"/>
    <mergeCell ref="D129:D134"/>
    <mergeCell ref="A65:B66"/>
    <mergeCell ref="C65:D65"/>
    <mergeCell ref="C7:D7"/>
    <mergeCell ref="A146:A150"/>
    <mergeCell ref="B146:B150"/>
    <mergeCell ref="C146:C150"/>
    <mergeCell ref="D146:D150"/>
    <mergeCell ref="C18:C24"/>
    <mergeCell ref="A67:A109"/>
    <mergeCell ref="B67:B109"/>
    <mergeCell ref="D67:D109"/>
    <mergeCell ref="C67:C109"/>
    <mergeCell ref="A111:A128"/>
    <mergeCell ref="B111:B128"/>
    <mergeCell ref="C111:C128"/>
    <mergeCell ref="D111:D128"/>
    <mergeCell ref="C33:C36"/>
    <mergeCell ref="D33:D36"/>
    <mergeCell ref="A37:A48"/>
    <mergeCell ref="B37:B48"/>
    <mergeCell ref="C37:C48"/>
    <mergeCell ref="D37:D48"/>
    <mergeCell ref="A18:A24"/>
    <mergeCell ref="B18:B24"/>
    <mergeCell ref="K162:K163"/>
    <mergeCell ref="L162:L163"/>
    <mergeCell ref="D165:E208"/>
    <mergeCell ref="D209:E214"/>
    <mergeCell ref="M193:M207"/>
    <mergeCell ref="M167:M186"/>
    <mergeCell ref="M210:M213"/>
    <mergeCell ref="M162:M163"/>
    <mergeCell ref="A158:A161"/>
    <mergeCell ref="B158:B161"/>
    <mergeCell ref="A162:B163"/>
    <mergeCell ref="C162:D162"/>
    <mergeCell ref="F162:F163"/>
    <mergeCell ref="G162:G163"/>
    <mergeCell ref="D158:D161"/>
    <mergeCell ref="H162:H163"/>
    <mergeCell ref="I162:I163"/>
    <mergeCell ref="J162:J163"/>
    <mergeCell ref="E158:E159"/>
    <mergeCell ref="A209:A214"/>
    <mergeCell ref="B209:B214"/>
    <mergeCell ref="C209:C214"/>
    <mergeCell ref="A164:B164"/>
    <mergeCell ref="A165:A188"/>
    <mergeCell ref="L65:L66"/>
    <mergeCell ref="M65:M66"/>
    <mergeCell ref="M68:M96"/>
    <mergeCell ref="E112:E113"/>
    <mergeCell ref="E67:E85"/>
    <mergeCell ref="E87:E96"/>
    <mergeCell ref="E99:E107"/>
    <mergeCell ref="M99:M106"/>
    <mergeCell ref="I65:I66"/>
    <mergeCell ref="H110:M110"/>
    <mergeCell ref="F65:F66"/>
    <mergeCell ref="G65:G66"/>
    <mergeCell ref="H65:H66"/>
    <mergeCell ref="D18:D24"/>
    <mergeCell ref="C25:C32"/>
    <mergeCell ref="D25:D32"/>
    <mergeCell ref="A25:A32"/>
    <mergeCell ref="B25:B32"/>
    <mergeCell ref="A8:B8"/>
    <mergeCell ref="E151:E157"/>
    <mergeCell ref="M152:M156"/>
    <mergeCell ref="M14:M16"/>
    <mergeCell ref="B51:B59"/>
    <mergeCell ref="C51:C59"/>
    <mergeCell ref="D51:D59"/>
    <mergeCell ref="E51:E59"/>
    <mergeCell ref="B14:B17"/>
    <mergeCell ref="C14:C17"/>
    <mergeCell ref="D14:D17"/>
    <mergeCell ref="A14:A17"/>
    <mergeCell ref="M37:M48"/>
    <mergeCell ref="A49:A64"/>
    <mergeCell ref="H49:M49"/>
    <mergeCell ref="C60:C64"/>
    <mergeCell ref="D60:D64"/>
    <mergeCell ref="A33:A36"/>
    <mergeCell ref="B33:B36"/>
    <mergeCell ref="G7:K7"/>
    <mergeCell ref="M12:M13"/>
    <mergeCell ref="E135:E140"/>
    <mergeCell ref="E142:E144"/>
    <mergeCell ref="E146:E150"/>
    <mergeCell ref="M60:M64"/>
    <mergeCell ref="M51:M59"/>
    <mergeCell ref="M18:M22"/>
    <mergeCell ref="M28:M30"/>
    <mergeCell ref="M111:M113"/>
    <mergeCell ref="M131:M133"/>
    <mergeCell ref="M135:M140"/>
    <mergeCell ref="M142:M144"/>
    <mergeCell ref="M146:M150"/>
    <mergeCell ref="M122:M128"/>
    <mergeCell ref="M115:M119"/>
    <mergeCell ref="L12:L13"/>
    <mergeCell ref="G12:G13"/>
    <mergeCell ref="H12:H13"/>
    <mergeCell ref="I12:I13"/>
    <mergeCell ref="J12:J13"/>
    <mergeCell ref="K12:K13"/>
    <mergeCell ref="J65:J66"/>
    <mergeCell ref="K65:K66"/>
    <mergeCell ref="A3:B3"/>
    <mergeCell ref="A4:B4"/>
    <mergeCell ref="A5:B5"/>
    <mergeCell ref="C5:D5"/>
    <mergeCell ref="A9:B9"/>
    <mergeCell ref="F12:F13"/>
    <mergeCell ref="A10:B10"/>
    <mergeCell ref="A12:B13"/>
    <mergeCell ref="C12:D12"/>
    <mergeCell ref="A6:B6"/>
    <mergeCell ref="C6:D6"/>
    <mergeCell ref="A7:B7"/>
    <mergeCell ref="C9:E9"/>
    <mergeCell ref="C10:E10"/>
    <mergeCell ref="C8:E8"/>
    <mergeCell ref="C3:E3"/>
    <mergeCell ref="C4:E4"/>
  </mergeCells>
  <pageMargins left="0.7" right="0.7"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9"/>
  <sheetViews>
    <sheetView zoomScale="80" zoomScaleNormal="80" workbookViewId="0">
      <selection activeCell="N1" sqref="N1"/>
    </sheetView>
  </sheetViews>
  <sheetFormatPr baseColWidth="10" defaultRowHeight="15" x14ac:dyDescent="0.25"/>
  <cols>
    <col min="1" max="1" width="11.42578125" style="254"/>
    <col min="2" max="2" width="22.7109375" style="254" customWidth="1"/>
    <col min="3" max="5" width="11.42578125" style="254"/>
    <col min="6" max="6" width="38.5703125" style="254" customWidth="1"/>
    <col min="7" max="7" width="16.5703125" style="254" customWidth="1"/>
    <col min="8" max="8" width="12.85546875" style="254" customWidth="1"/>
    <col min="9" max="9" width="19.28515625" style="254" customWidth="1"/>
    <col min="10" max="10" width="13.140625" style="254" customWidth="1"/>
    <col min="11" max="11" width="11.42578125" style="254"/>
    <col min="12" max="12" width="24" style="254" customWidth="1"/>
    <col min="13" max="13" width="22" style="254" customWidth="1"/>
  </cols>
  <sheetData>
    <row r="1" spans="1:13" s="36" customFormat="1" ht="12.95" customHeight="1" x14ac:dyDescent="0.2">
      <c r="A1" s="34" t="s">
        <v>0</v>
      </c>
      <c r="B1" s="34"/>
      <c r="C1" s="35"/>
    </row>
    <row r="2" spans="1:13" s="36" customFormat="1" ht="12.95" customHeight="1" x14ac:dyDescent="0.2">
      <c r="C2" s="35"/>
    </row>
    <row r="3" spans="1:13" s="36" customFormat="1" ht="12.95" customHeight="1" x14ac:dyDescent="0.2">
      <c r="A3" s="964" t="s">
        <v>1</v>
      </c>
      <c r="B3" s="1234"/>
      <c r="C3" s="1238" t="s">
        <v>2</v>
      </c>
      <c r="D3" s="1238"/>
      <c r="E3" s="1238"/>
      <c r="F3" s="729"/>
      <c r="H3" s="37" t="s">
        <v>3</v>
      </c>
      <c r="I3" s="321">
        <v>43894</v>
      </c>
    </row>
    <row r="4" spans="1:13" s="36" customFormat="1" ht="12.95" customHeight="1" x14ac:dyDescent="0.2">
      <c r="A4" s="969" t="s">
        <v>4</v>
      </c>
      <c r="B4" s="1235"/>
      <c r="C4" s="1155">
        <v>2020</v>
      </c>
      <c r="D4" s="1155"/>
      <c r="E4" s="1155"/>
      <c r="F4" s="38"/>
      <c r="G4" s="39"/>
      <c r="H4" s="39"/>
    </row>
    <row r="5" spans="1:13" s="36" customFormat="1" ht="12.95" customHeight="1" thickBot="1" x14ac:dyDescent="0.25">
      <c r="A5" s="964" t="s">
        <v>5</v>
      </c>
      <c r="B5" s="1236"/>
      <c r="C5" s="1148" t="s">
        <v>138</v>
      </c>
      <c r="D5" s="1149"/>
      <c r="E5" s="486"/>
      <c r="F5" s="7"/>
      <c r="G5" s="39"/>
      <c r="H5" s="39"/>
    </row>
    <row r="6" spans="1:13" s="36" customFormat="1" ht="47.1" customHeight="1" thickBot="1" x14ac:dyDescent="0.25">
      <c r="A6" s="976" t="s">
        <v>7</v>
      </c>
      <c r="B6" s="1234"/>
      <c r="C6" s="1247">
        <v>41168</v>
      </c>
      <c r="D6" s="1248"/>
      <c r="E6" s="485"/>
      <c r="F6" s="38"/>
      <c r="G6" s="322"/>
      <c r="H6" s="131"/>
      <c r="I6" s="40"/>
      <c r="J6" s="40"/>
      <c r="K6" s="40"/>
    </row>
    <row r="7" spans="1:13" s="36" customFormat="1" ht="47.1" customHeight="1" thickBot="1" x14ac:dyDescent="0.25">
      <c r="A7" s="976" t="s">
        <v>143</v>
      </c>
      <c r="B7" s="1234"/>
      <c r="C7" s="1247">
        <v>41168</v>
      </c>
      <c r="D7" s="1248"/>
      <c r="E7" s="485"/>
      <c r="F7" s="41"/>
      <c r="G7" s="42"/>
      <c r="H7" s="8"/>
      <c r="I7" s="8"/>
      <c r="J7" s="8"/>
      <c r="K7" s="8"/>
    </row>
    <row r="8" spans="1:13" s="36" customFormat="1" ht="20.100000000000001" customHeight="1" x14ac:dyDescent="0.2">
      <c r="A8" s="976" t="s">
        <v>9</v>
      </c>
      <c r="B8" s="1234"/>
      <c r="C8" s="1241" t="s">
        <v>10</v>
      </c>
      <c r="D8" s="1241"/>
      <c r="E8" s="1242"/>
      <c r="F8" s="258" t="s">
        <v>11</v>
      </c>
      <c r="G8" s="323" t="s">
        <v>12</v>
      </c>
    </row>
    <row r="9" spans="1:13" s="36" customFormat="1" ht="20.100000000000001" customHeight="1" x14ac:dyDescent="0.2">
      <c r="A9" s="976" t="s">
        <v>13</v>
      </c>
      <c r="B9" s="1234"/>
      <c r="C9" s="1239" t="s">
        <v>139</v>
      </c>
      <c r="D9" s="1239"/>
      <c r="E9" s="1239"/>
      <c r="F9" s="324"/>
      <c r="G9" s="43"/>
    </row>
    <row r="10" spans="1:13" s="36" customFormat="1" ht="20.100000000000001" customHeight="1" x14ac:dyDescent="0.2">
      <c r="A10" s="976" t="s">
        <v>14</v>
      </c>
      <c r="B10" s="1234"/>
      <c r="C10" s="1240">
        <f>D14+D19+D25+D31+D35+D46+D47+D58+D109+D130+D137+D142+D147+D154+D165+D210</f>
        <v>405</v>
      </c>
      <c r="D10" s="1240"/>
      <c r="E10" s="1240"/>
      <c r="F10" s="325"/>
      <c r="G10" s="44"/>
    </row>
    <row r="11" spans="1:13" s="36" customFormat="1" ht="9.75" customHeight="1" x14ac:dyDescent="0.2">
      <c r="B11" s="11"/>
      <c r="C11" s="45"/>
      <c r="F11" s="125"/>
      <c r="G11" s="46"/>
    </row>
    <row r="12" spans="1:13" s="36" customFormat="1" ht="30" customHeight="1" x14ac:dyDescent="0.2">
      <c r="A12" s="987" t="s">
        <v>15</v>
      </c>
      <c r="B12" s="1066"/>
      <c r="C12" s="1221" t="s">
        <v>218</v>
      </c>
      <c r="D12" s="1237"/>
      <c r="E12" s="54"/>
      <c r="F12" s="954" t="s">
        <v>16</v>
      </c>
      <c r="G12" s="954" t="s">
        <v>17</v>
      </c>
      <c r="H12" s="954" t="s">
        <v>18</v>
      </c>
      <c r="I12" s="954" t="s">
        <v>19</v>
      </c>
      <c r="J12" s="954" t="s">
        <v>221</v>
      </c>
      <c r="K12" s="954" t="s">
        <v>21</v>
      </c>
      <c r="L12" s="954" t="s">
        <v>489</v>
      </c>
      <c r="M12" s="946" t="s">
        <v>140</v>
      </c>
    </row>
    <row r="13" spans="1:13" s="36" customFormat="1" ht="30" customHeight="1" x14ac:dyDescent="0.2">
      <c r="A13" s="1067"/>
      <c r="B13" s="1068"/>
      <c r="C13" s="326" t="s">
        <v>27</v>
      </c>
      <c r="D13" s="64" t="s">
        <v>14</v>
      </c>
      <c r="E13" s="65"/>
      <c r="F13" s="955"/>
      <c r="G13" s="963"/>
      <c r="H13" s="955"/>
      <c r="I13" s="955"/>
      <c r="J13" s="955"/>
      <c r="K13" s="963"/>
      <c r="L13" s="955"/>
      <c r="M13" s="947"/>
    </row>
    <row r="14" spans="1:13" s="36" customFormat="1" ht="9.75" customHeight="1" x14ac:dyDescent="0.2">
      <c r="A14" s="1002" t="s">
        <v>28</v>
      </c>
      <c r="B14" s="987" t="s">
        <v>29</v>
      </c>
      <c r="C14" s="1223" t="s">
        <v>139</v>
      </c>
      <c r="D14" s="1226">
        <v>10</v>
      </c>
      <c r="E14" s="55"/>
      <c r="F14" s="166" t="s">
        <v>30</v>
      </c>
      <c r="G14" s="141" t="s">
        <v>31</v>
      </c>
      <c r="H14" s="252"/>
      <c r="I14" s="141" t="s">
        <v>33</v>
      </c>
      <c r="J14" s="143"/>
      <c r="K14" s="141">
        <v>0.56999999999999995</v>
      </c>
      <c r="L14" s="327">
        <v>1</v>
      </c>
      <c r="M14" s="940" t="s">
        <v>34</v>
      </c>
    </row>
    <row r="15" spans="1:13" s="36" customFormat="1" ht="9.75" customHeight="1" x14ac:dyDescent="0.2">
      <c r="A15" s="1003"/>
      <c r="B15" s="989"/>
      <c r="C15" s="1230"/>
      <c r="D15" s="1232"/>
      <c r="E15" s="56"/>
      <c r="F15" s="146" t="s">
        <v>32</v>
      </c>
      <c r="G15" s="142" t="s">
        <v>31</v>
      </c>
      <c r="H15" s="145"/>
      <c r="I15" s="145" t="s">
        <v>33</v>
      </c>
      <c r="J15" s="144"/>
      <c r="K15" s="207">
        <v>0.57999999999999996</v>
      </c>
      <c r="L15" s="327">
        <v>1</v>
      </c>
      <c r="M15" s="927"/>
    </row>
    <row r="16" spans="1:13" s="36" customFormat="1" ht="9.75" customHeight="1" x14ac:dyDescent="0.2">
      <c r="A16" s="1003"/>
      <c r="B16" s="989"/>
      <c r="C16" s="1230"/>
      <c r="D16" s="1232"/>
      <c r="E16" s="56"/>
      <c r="F16" s="147" t="s">
        <v>35</v>
      </c>
      <c r="G16" s="145" t="s">
        <v>31</v>
      </c>
      <c r="H16" s="145"/>
      <c r="I16" s="145" t="s">
        <v>33</v>
      </c>
      <c r="J16" s="145"/>
      <c r="K16" s="207">
        <v>0.65</v>
      </c>
      <c r="L16" s="207">
        <v>1</v>
      </c>
      <c r="M16" s="939"/>
    </row>
    <row r="17" spans="1:14" s="36" customFormat="1" ht="9.75" customHeight="1" x14ac:dyDescent="0.2">
      <c r="A17" s="1003"/>
      <c r="B17" s="989"/>
      <c r="C17" s="1230"/>
      <c r="D17" s="1232"/>
      <c r="E17" s="56"/>
      <c r="F17" s="147"/>
      <c r="G17" s="145"/>
      <c r="H17" s="149"/>
      <c r="I17" s="149"/>
      <c r="J17" s="145"/>
      <c r="K17" s="207"/>
      <c r="L17" s="207"/>
      <c r="M17" s="145"/>
    </row>
    <row r="18" spans="1:14" s="36" customFormat="1" ht="9.75" customHeight="1" x14ac:dyDescent="0.2">
      <c r="A18" s="1004"/>
      <c r="B18" s="1090"/>
      <c r="C18" s="1231"/>
      <c r="D18" s="1233"/>
      <c r="E18" s="57"/>
      <c r="F18" s="328"/>
      <c r="G18" s="328"/>
      <c r="H18" s="329"/>
      <c r="I18" s="329"/>
      <c r="J18" s="328" t="s">
        <v>306</v>
      </c>
      <c r="K18" s="330"/>
      <c r="L18" s="330"/>
      <c r="M18" s="331"/>
    </row>
    <row r="19" spans="1:14" s="36" customFormat="1" ht="9.75" customHeight="1" x14ac:dyDescent="0.2">
      <c r="A19" s="1002" t="s">
        <v>36</v>
      </c>
      <c r="B19" s="987" t="s">
        <v>37</v>
      </c>
      <c r="C19" s="1223" t="s">
        <v>139</v>
      </c>
      <c r="D19" s="1226">
        <v>10</v>
      </c>
      <c r="E19" s="58"/>
      <c r="F19" s="147" t="s">
        <v>38</v>
      </c>
      <c r="G19" s="142" t="s">
        <v>39</v>
      </c>
      <c r="H19" s="147"/>
      <c r="I19" s="144" t="s">
        <v>55</v>
      </c>
      <c r="J19" s="144"/>
      <c r="K19" s="88">
        <v>2.2999999999999998</v>
      </c>
      <c r="L19" s="154">
        <v>10</v>
      </c>
      <c r="M19" s="940" t="s">
        <v>83</v>
      </c>
    </row>
    <row r="20" spans="1:14" s="36" customFormat="1" ht="9.75" customHeight="1" x14ac:dyDescent="0.2">
      <c r="A20" s="1003"/>
      <c r="B20" s="989"/>
      <c r="C20" s="1230"/>
      <c r="D20" s="1232"/>
      <c r="E20" s="56"/>
      <c r="F20" s="147" t="s">
        <v>40</v>
      </c>
      <c r="G20" s="142" t="s">
        <v>39</v>
      </c>
      <c r="H20" s="142"/>
      <c r="I20" s="144" t="s">
        <v>55</v>
      </c>
      <c r="J20" s="145"/>
      <c r="K20" s="156">
        <v>1.3</v>
      </c>
      <c r="L20" s="157">
        <v>10</v>
      </c>
      <c r="M20" s="927"/>
    </row>
    <row r="21" spans="1:14" s="36" customFormat="1" ht="9.75" customHeight="1" x14ac:dyDescent="0.2">
      <c r="A21" s="1003"/>
      <c r="B21" s="989"/>
      <c r="C21" s="1230"/>
      <c r="D21" s="1232"/>
      <c r="E21" s="56"/>
      <c r="F21" s="147" t="s">
        <v>41</v>
      </c>
      <c r="G21" s="142" t="s">
        <v>39</v>
      </c>
      <c r="H21" s="145"/>
      <c r="I21" s="144" t="s">
        <v>55</v>
      </c>
      <c r="J21" s="144"/>
      <c r="K21" s="156">
        <v>2.2999999999999998</v>
      </c>
      <c r="L21" s="157">
        <v>10</v>
      </c>
      <c r="M21" s="927"/>
    </row>
    <row r="22" spans="1:14" s="36" customFormat="1" ht="9.75" customHeight="1" x14ac:dyDescent="0.2">
      <c r="A22" s="1003"/>
      <c r="B22" s="989"/>
      <c r="C22" s="1230"/>
      <c r="D22" s="1232"/>
      <c r="E22" s="56"/>
      <c r="F22" s="147" t="s">
        <v>302</v>
      </c>
      <c r="G22" s="142" t="s">
        <v>39</v>
      </c>
      <c r="H22" s="144"/>
      <c r="I22" s="144" t="s">
        <v>55</v>
      </c>
      <c r="J22" s="144"/>
      <c r="K22" s="158">
        <v>2</v>
      </c>
      <c r="L22" s="159">
        <v>10</v>
      </c>
      <c r="M22" s="927"/>
    </row>
    <row r="23" spans="1:14" s="36" customFormat="1" ht="9.75" customHeight="1" x14ac:dyDescent="0.2">
      <c r="A23" s="1003"/>
      <c r="B23" s="989"/>
      <c r="C23" s="1230"/>
      <c r="D23" s="1232"/>
      <c r="E23" s="56"/>
      <c r="F23" s="147" t="s">
        <v>43</v>
      </c>
      <c r="G23" s="149" t="s">
        <v>39</v>
      </c>
      <c r="H23" s="491"/>
      <c r="I23" s="145" t="s">
        <v>55</v>
      </c>
      <c r="J23" s="145"/>
      <c r="K23" s="156">
        <v>1</v>
      </c>
      <c r="L23" s="157">
        <v>10</v>
      </c>
      <c r="M23" s="939"/>
    </row>
    <row r="24" spans="1:14" s="36" customFormat="1" ht="9.75" customHeight="1" x14ac:dyDescent="0.2">
      <c r="A24" s="1004"/>
      <c r="B24" s="1090"/>
      <c r="C24" s="1231"/>
      <c r="D24" s="1233"/>
      <c r="E24" s="119"/>
      <c r="F24" s="80"/>
      <c r="G24" s="75"/>
      <c r="H24" s="75"/>
      <c r="I24" s="494"/>
      <c r="J24" s="71"/>
      <c r="K24" s="81"/>
      <c r="L24" s="81"/>
      <c r="M24" s="151"/>
    </row>
    <row r="25" spans="1:14" s="36" customFormat="1" ht="9.75" customHeight="1" x14ac:dyDescent="0.2">
      <c r="A25" s="1002" t="s">
        <v>44</v>
      </c>
      <c r="B25" s="987" t="s">
        <v>45</v>
      </c>
      <c r="C25" s="1223" t="s">
        <v>139</v>
      </c>
      <c r="D25" s="1226">
        <v>20</v>
      </c>
      <c r="E25" s="55"/>
      <c r="F25" s="147" t="s">
        <v>321</v>
      </c>
      <c r="G25" s="141" t="s">
        <v>31</v>
      </c>
      <c r="H25" s="141"/>
      <c r="I25" s="208" t="s">
        <v>46</v>
      </c>
      <c r="J25" s="145">
        <v>1.9</v>
      </c>
      <c r="K25" s="145">
        <v>0.25</v>
      </c>
      <c r="L25" s="145">
        <v>2</v>
      </c>
      <c r="M25" s="940" t="s">
        <v>34</v>
      </c>
    </row>
    <row r="26" spans="1:14" s="36" customFormat="1" ht="9.75" customHeight="1" x14ac:dyDescent="0.2">
      <c r="A26" s="1003"/>
      <c r="B26" s="989"/>
      <c r="C26" s="1230"/>
      <c r="D26" s="1232"/>
      <c r="E26" s="56"/>
      <c r="F26" s="147" t="s">
        <v>322</v>
      </c>
      <c r="G26" s="490" t="s">
        <v>31</v>
      </c>
      <c r="H26" s="145"/>
      <c r="I26" s="208" t="s">
        <v>184</v>
      </c>
      <c r="J26" s="145"/>
      <c r="K26" s="445">
        <v>0.3</v>
      </c>
      <c r="L26" s="145">
        <v>2</v>
      </c>
      <c r="M26" s="927"/>
    </row>
    <row r="27" spans="1:14" s="36" customFormat="1" ht="9.75" customHeight="1" x14ac:dyDescent="0.2">
      <c r="A27" s="1003"/>
      <c r="B27" s="989"/>
      <c r="C27" s="1230"/>
      <c r="D27" s="1232"/>
      <c r="E27" s="56"/>
      <c r="F27" s="164" t="s">
        <v>323</v>
      </c>
      <c r="G27" s="156" t="s">
        <v>31</v>
      </c>
      <c r="H27" s="156"/>
      <c r="I27" s="208" t="s">
        <v>184</v>
      </c>
      <c r="J27" s="156"/>
      <c r="K27" s="446">
        <v>0.3</v>
      </c>
      <c r="L27" s="145">
        <v>1</v>
      </c>
      <c r="M27" s="927"/>
    </row>
    <row r="28" spans="1:14" s="36" customFormat="1" ht="9.75" customHeight="1" x14ac:dyDescent="0.2">
      <c r="A28" s="1003"/>
      <c r="B28" s="989"/>
      <c r="C28" s="1230"/>
      <c r="D28" s="1232"/>
      <c r="E28" s="56"/>
      <c r="F28" s="164" t="s">
        <v>324</v>
      </c>
      <c r="G28" s="156" t="s">
        <v>31</v>
      </c>
      <c r="H28" s="156"/>
      <c r="I28" s="504" t="s">
        <v>184</v>
      </c>
      <c r="J28" s="156"/>
      <c r="K28" s="446">
        <v>0.5</v>
      </c>
      <c r="L28" s="663">
        <v>2</v>
      </c>
      <c r="M28" s="927"/>
      <c r="N28" s="39"/>
    </row>
    <row r="29" spans="1:14" s="36" customFormat="1" ht="9.75" customHeight="1" x14ac:dyDescent="0.2">
      <c r="A29" s="1003"/>
      <c r="B29" s="989"/>
      <c r="C29" s="1230"/>
      <c r="D29" s="1232"/>
      <c r="E29" s="56"/>
      <c r="F29" s="506"/>
      <c r="G29" s="503"/>
      <c r="H29" s="502"/>
      <c r="I29" s="145"/>
      <c r="J29" s="502"/>
      <c r="K29" s="156"/>
      <c r="L29" s="507"/>
      <c r="M29" s="927"/>
      <c r="N29" s="39"/>
    </row>
    <row r="30" spans="1:14" s="36" customFormat="1" ht="9.75" customHeight="1" x14ac:dyDescent="0.2">
      <c r="A30" s="1004"/>
      <c r="B30" s="1090"/>
      <c r="C30" s="1231"/>
      <c r="D30" s="1233"/>
      <c r="E30" s="56"/>
      <c r="F30" s="506" t="s">
        <v>414</v>
      </c>
      <c r="G30" s="156" t="s">
        <v>305</v>
      </c>
      <c r="H30" s="502"/>
      <c r="I30" s="208" t="s">
        <v>184</v>
      </c>
      <c r="J30" s="151"/>
      <c r="K30" s="194">
        <v>0.2</v>
      </c>
      <c r="L30" s="162">
        <v>1</v>
      </c>
      <c r="M30" s="941"/>
    </row>
    <row r="31" spans="1:14" s="36" customFormat="1" ht="9.75" customHeight="1" x14ac:dyDescent="0.2">
      <c r="A31" s="1014" t="s">
        <v>48</v>
      </c>
      <c r="B31" s="1011" t="s">
        <v>49</v>
      </c>
      <c r="C31" s="1223" t="s">
        <v>139</v>
      </c>
      <c r="D31" s="1226">
        <v>10</v>
      </c>
      <c r="E31" s="55"/>
      <c r="F31" s="152"/>
      <c r="G31" s="141"/>
      <c r="H31" s="141"/>
      <c r="I31" s="141"/>
      <c r="J31" s="501"/>
      <c r="K31" s="141"/>
      <c r="L31" s="501"/>
      <c r="M31" s="145"/>
    </row>
    <row r="32" spans="1:14" s="36" customFormat="1" ht="9.75" customHeight="1" x14ac:dyDescent="0.2">
      <c r="A32" s="1015"/>
      <c r="B32" s="1012"/>
      <c r="C32" s="1224"/>
      <c r="D32" s="1227"/>
      <c r="E32" s="56"/>
      <c r="F32" s="311"/>
      <c r="G32" s="502"/>
      <c r="H32" s="500"/>
      <c r="I32" s="500"/>
      <c r="J32" s="142"/>
      <c r="K32" s="500"/>
      <c r="L32" s="142"/>
      <c r="M32" s="142"/>
    </row>
    <row r="33" spans="1:13" s="36" customFormat="1" ht="9.75" customHeight="1" x14ac:dyDescent="0.2">
      <c r="A33" s="1015"/>
      <c r="B33" s="1012"/>
      <c r="C33" s="1224"/>
      <c r="D33" s="1227"/>
      <c r="E33" s="56"/>
      <c r="F33" s="505" t="s">
        <v>50</v>
      </c>
      <c r="G33" s="145" t="s">
        <v>31</v>
      </c>
      <c r="H33" s="145" t="s">
        <v>203</v>
      </c>
      <c r="I33" s="145" t="s">
        <v>137</v>
      </c>
      <c r="J33" s="501">
        <v>0.84</v>
      </c>
      <c r="K33" s="145">
        <v>0.84</v>
      </c>
      <c r="L33" s="501">
        <v>1</v>
      </c>
      <c r="M33" s="145" t="s">
        <v>34</v>
      </c>
    </row>
    <row r="34" spans="1:13" s="36" customFormat="1" ht="9.75" customHeight="1" x14ac:dyDescent="0.2">
      <c r="A34" s="1016"/>
      <c r="B34" s="1013"/>
      <c r="C34" s="1225"/>
      <c r="D34" s="1228"/>
      <c r="E34" s="56"/>
      <c r="F34" s="329"/>
      <c r="G34" s="452"/>
      <c r="H34" s="452"/>
      <c r="I34" s="452"/>
      <c r="J34" s="451"/>
      <c r="K34" s="451"/>
      <c r="L34" s="452"/>
      <c r="M34" s="451"/>
    </row>
    <row r="35" spans="1:13" s="36" customFormat="1" ht="9.75" customHeight="1" x14ac:dyDescent="0.2">
      <c r="A35" s="1002" t="s">
        <v>51</v>
      </c>
      <c r="B35" s="1212" t="s">
        <v>52</v>
      </c>
      <c r="C35" s="1223" t="s">
        <v>139</v>
      </c>
      <c r="D35" s="1226">
        <v>20</v>
      </c>
      <c r="E35" s="55"/>
      <c r="F35" s="265" t="s">
        <v>216</v>
      </c>
      <c r="G35" s="154" t="s">
        <v>31</v>
      </c>
      <c r="H35" s="154"/>
      <c r="I35" s="154" t="s">
        <v>55</v>
      </c>
      <c r="J35" s="154"/>
      <c r="K35" s="154">
        <v>0.5</v>
      </c>
      <c r="L35" s="154">
        <v>1</v>
      </c>
      <c r="M35" s="940" t="s">
        <v>34</v>
      </c>
    </row>
    <row r="36" spans="1:13" s="36" customFormat="1" ht="9.75" customHeight="1" x14ac:dyDescent="0.2">
      <c r="A36" s="1003"/>
      <c r="B36" s="1229"/>
      <c r="C36" s="1224"/>
      <c r="D36" s="1227"/>
      <c r="E36" s="58"/>
      <c r="F36" s="147" t="s">
        <v>53</v>
      </c>
      <c r="G36" s="156" t="s">
        <v>31</v>
      </c>
      <c r="H36" s="156"/>
      <c r="I36" s="156" t="s">
        <v>55</v>
      </c>
      <c r="J36" s="156"/>
      <c r="K36" s="156">
        <v>0.5</v>
      </c>
      <c r="L36" s="156">
        <v>1</v>
      </c>
      <c r="M36" s="927"/>
    </row>
    <row r="37" spans="1:13" s="36" customFormat="1" ht="9.75" customHeight="1" x14ac:dyDescent="0.2">
      <c r="A37" s="1003"/>
      <c r="B37" s="1114"/>
      <c r="C37" s="1230"/>
      <c r="D37" s="1232"/>
      <c r="E37" s="56"/>
      <c r="F37" s="146" t="s">
        <v>54</v>
      </c>
      <c r="G37" s="156" t="s">
        <v>31</v>
      </c>
      <c r="H37" s="156"/>
      <c r="I37" s="156" t="s">
        <v>55</v>
      </c>
      <c r="J37" s="156"/>
      <c r="K37" s="156">
        <v>0.5</v>
      </c>
      <c r="L37" s="156">
        <v>1</v>
      </c>
      <c r="M37" s="927"/>
    </row>
    <row r="38" spans="1:13" s="36" customFormat="1" ht="9.75" customHeight="1" x14ac:dyDescent="0.2">
      <c r="A38" s="1003"/>
      <c r="B38" s="1114"/>
      <c r="C38" s="1230"/>
      <c r="D38" s="1232"/>
      <c r="E38" s="56"/>
      <c r="F38" s="147" t="s">
        <v>326</v>
      </c>
      <c r="G38" s="455" t="s">
        <v>31</v>
      </c>
      <c r="H38" s="156"/>
      <c r="I38" s="156" t="s">
        <v>55</v>
      </c>
      <c r="J38" s="156"/>
      <c r="K38" s="156">
        <v>0.5</v>
      </c>
      <c r="L38" s="156">
        <v>1</v>
      </c>
      <c r="M38" s="927"/>
    </row>
    <row r="39" spans="1:13" s="36" customFormat="1" ht="9.75" customHeight="1" x14ac:dyDescent="0.2">
      <c r="A39" s="1003"/>
      <c r="B39" s="1114"/>
      <c r="C39" s="1230"/>
      <c r="D39" s="1232"/>
      <c r="E39" s="56"/>
      <c r="F39" s="79" t="s">
        <v>57</v>
      </c>
      <c r="G39" s="455" t="s">
        <v>31</v>
      </c>
      <c r="H39" s="156"/>
      <c r="I39" s="156" t="s">
        <v>55</v>
      </c>
      <c r="J39" s="156"/>
      <c r="K39" s="156">
        <v>0.5</v>
      </c>
      <c r="L39" s="156">
        <v>1</v>
      </c>
      <c r="M39" s="927"/>
    </row>
    <row r="40" spans="1:13" s="36" customFormat="1" ht="9.75" customHeight="1" x14ac:dyDescent="0.2">
      <c r="A40" s="1003"/>
      <c r="B40" s="1114"/>
      <c r="C40" s="1230"/>
      <c r="D40" s="1232"/>
      <c r="E40" s="56"/>
      <c r="F40" s="146" t="s">
        <v>212</v>
      </c>
      <c r="G40" s="455" t="s">
        <v>31</v>
      </c>
      <c r="H40" s="454"/>
      <c r="I40" s="454" t="s">
        <v>55</v>
      </c>
      <c r="J40" s="454"/>
      <c r="K40" s="454">
        <v>0.5</v>
      </c>
      <c r="L40" s="454">
        <v>1</v>
      </c>
      <c r="M40" s="927"/>
    </row>
    <row r="41" spans="1:13" s="36" customFormat="1" ht="9.75" customHeight="1" x14ac:dyDescent="0.2">
      <c r="A41" s="1003"/>
      <c r="B41" s="1114"/>
      <c r="C41" s="1230"/>
      <c r="D41" s="1232"/>
      <c r="E41" s="56"/>
      <c r="F41" s="147" t="s">
        <v>176</v>
      </c>
      <c r="G41" s="455" t="s">
        <v>31</v>
      </c>
      <c r="H41" s="454"/>
      <c r="I41" s="454" t="s">
        <v>55</v>
      </c>
      <c r="J41" s="454"/>
      <c r="K41" s="454">
        <v>0.5</v>
      </c>
      <c r="L41" s="454">
        <v>1</v>
      </c>
      <c r="M41" s="927"/>
    </row>
    <row r="42" spans="1:13" s="36" customFormat="1" ht="9.75" customHeight="1" x14ac:dyDescent="0.2">
      <c r="A42" s="1003"/>
      <c r="B42" s="1114"/>
      <c r="C42" s="1230"/>
      <c r="D42" s="1232"/>
      <c r="E42" s="56"/>
      <c r="F42" s="334" t="s">
        <v>56</v>
      </c>
      <c r="G42" s="455" t="s">
        <v>31</v>
      </c>
      <c r="H42" s="164"/>
      <c r="I42" s="454" t="s">
        <v>55</v>
      </c>
      <c r="J42" s="156"/>
      <c r="K42" s="156">
        <v>0.5</v>
      </c>
      <c r="L42" s="156">
        <v>1</v>
      </c>
      <c r="M42" s="927"/>
    </row>
    <row r="43" spans="1:13" s="36" customFormat="1" ht="9.75" customHeight="1" x14ac:dyDescent="0.2">
      <c r="A43" s="1003"/>
      <c r="B43" s="1114"/>
      <c r="C43" s="1230"/>
      <c r="D43" s="1232"/>
      <c r="E43" s="56"/>
      <c r="F43" s="334" t="s">
        <v>58</v>
      </c>
      <c r="G43" s="455" t="s">
        <v>31</v>
      </c>
      <c r="H43" s="164"/>
      <c r="I43" s="454" t="s">
        <v>55</v>
      </c>
      <c r="J43" s="156"/>
      <c r="K43" s="455">
        <v>0.5</v>
      </c>
      <c r="L43" s="455">
        <v>1</v>
      </c>
      <c r="M43" s="927"/>
    </row>
    <row r="44" spans="1:13" s="36" customFormat="1" ht="9.75" customHeight="1" x14ac:dyDescent="0.2">
      <c r="A44" s="1003"/>
      <c r="B44" s="1114"/>
      <c r="C44" s="1230"/>
      <c r="D44" s="1232"/>
      <c r="E44" s="56"/>
      <c r="F44" s="334" t="s">
        <v>177</v>
      </c>
      <c r="G44" s="455" t="s">
        <v>31</v>
      </c>
      <c r="H44" s="193"/>
      <c r="I44" s="454" t="s">
        <v>55</v>
      </c>
      <c r="J44" s="267"/>
      <c r="K44" s="455">
        <v>0.5</v>
      </c>
      <c r="L44" s="455">
        <v>1</v>
      </c>
      <c r="M44" s="927"/>
    </row>
    <row r="45" spans="1:13" s="36" customFormat="1" ht="9.75" customHeight="1" x14ac:dyDescent="0.2">
      <c r="A45" s="1004"/>
      <c r="B45" s="1115"/>
      <c r="C45" s="1231"/>
      <c r="D45" s="1233"/>
      <c r="E45" s="56"/>
      <c r="F45" s="83" t="s">
        <v>178</v>
      </c>
      <c r="G45" s="455" t="s">
        <v>31</v>
      </c>
      <c r="H45" s="455"/>
      <c r="I45" s="454" t="s">
        <v>55</v>
      </c>
      <c r="J45" s="268"/>
      <c r="K45" s="156">
        <v>0.5</v>
      </c>
      <c r="L45" s="156">
        <v>1</v>
      </c>
      <c r="M45" s="941"/>
    </row>
    <row r="46" spans="1:13" s="36" customFormat="1" ht="13.5" customHeight="1" x14ac:dyDescent="0.2">
      <c r="A46" s="1002" t="s">
        <v>59</v>
      </c>
      <c r="B46" s="116" t="s">
        <v>141</v>
      </c>
      <c r="C46" s="1223" t="s">
        <v>139</v>
      </c>
      <c r="D46" s="615">
        <v>10</v>
      </c>
      <c r="E46" s="59"/>
      <c r="F46" s="205" t="s">
        <v>141</v>
      </c>
      <c r="G46" s="274" t="s">
        <v>62</v>
      </c>
      <c r="H46" s="274" t="s">
        <v>47</v>
      </c>
      <c r="I46" s="274" t="s">
        <v>63</v>
      </c>
      <c r="J46" s="274">
        <v>0.25</v>
      </c>
      <c r="K46" s="274">
        <v>0.05</v>
      </c>
      <c r="L46" s="274">
        <v>0.3</v>
      </c>
      <c r="M46" s="591" t="s">
        <v>34</v>
      </c>
    </row>
    <row r="47" spans="1:13" s="36" customFormat="1" ht="9.75" customHeight="1" x14ac:dyDescent="0.2">
      <c r="A47" s="1003"/>
      <c r="B47" s="1002" t="s">
        <v>142</v>
      </c>
      <c r="C47" s="1224"/>
      <c r="D47" s="1226">
        <v>30</v>
      </c>
      <c r="E47" s="60"/>
      <c r="F47" s="336"/>
      <c r="G47" s="341"/>
      <c r="H47" s="338"/>
      <c r="I47" s="88"/>
      <c r="J47" s="339"/>
      <c r="K47" s="340"/>
      <c r="L47" s="341"/>
      <c r="M47" s="940" t="s">
        <v>83</v>
      </c>
    </row>
    <row r="48" spans="1:13" s="36" customFormat="1" ht="9.75" customHeight="1" x14ac:dyDescent="0.2">
      <c r="A48" s="1003"/>
      <c r="B48" s="1003"/>
      <c r="C48" s="1224"/>
      <c r="D48" s="1227"/>
      <c r="E48" s="60"/>
      <c r="F48" s="569" t="s">
        <v>334</v>
      </c>
      <c r="G48" s="544" t="s">
        <v>62</v>
      </c>
      <c r="H48" s="568"/>
      <c r="I48" s="568" t="s">
        <v>65</v>
      </c>
      <c r="J48" s="519"/>
      <c r="K48" s="568">
        <v>0.23</v>
      </c>
      <c r="L48" s="633">
        <v>3</v>
      </c>
      <c r="M48" s="927"/>
    </row>
    <row r="49" spans="1:13" s="36" customFormat="1" ht="9.75" customHeight="1" x14ac:dyDescent="0.2">
      <c r="A49" s="1003"/>
      <c r="B49" s="1003"/>
      <c r="C49" s="1224"/>
      <c r="D49" s="1227"/>
      <c r="E49" s="592"/>
      <c r="F49" s="569" t="s">
        <v>328</v>
      </c>
      <c r="G49" s="544" t="s">
        <v>62</v>
      </c>
      <c r="H49" s="568"/>
      <c r="I49" s="544" t="s">
        <v>65</v>
      </c>
      <c r="J49" s="585"/>
      <c r="K49" s="544">
        <v>0.17</v>
      </c>
      <c r="L49" s="633">
        <v>3</v>
      </c>
      <c r="M49" s="927"/>
    </row>
    <row r="50" spans="1:13" s="36" customFormat="1" ht="9.75" customHeight="1" x14ac:dyDescent="0.2">
      <c r="A50" s="1003"/>
      <c r="B50" s="1003"/>
      <c r="C50" s="1224"/>
      <c r="D50" s="1227"/>
      <c r="E50" s="592"/>
      <c r="F50" s="569" t="s">
        <v>330</v>
      </c>
      <c r="G50" s="544" t="s">
        <v>62</v>
      </c>
      <c r="H50" s="568"/>
      <c r="I50" s="544" t="s">
        <v>65</v>
      </c>
      <c r="J50" s="519"/>
      <c r="K50" s="544">
        <v>0.51</v>
      </c>
      <c r="L50" s="633">
        <v>3</v>
      </c>
      <c r="M50" s="927"/>
    </row>
    <row r="51" spans="1:13" s="36" customFormat="1" ht="9.75" customHeight="1" x14ac:dyDescent="0.2">
      <c r="A51" s="1003"/>
      <c r="B51" s="1003"/>
      <c r="C51" s="1224"/>
      <c r="D51" s="1227"/>
      <c r="E51" s="592"/>
      <c r="F51" s="569" t="s">
        <v>331</v>
      </c>
      <c r="G51" s="544" t="s">
        <v>62</v>
      </c>
      <c r="H51" s="568"/>
      <c r="I51" s="544" t="s">
        <v>65</v>
      </c>
      <c r="J51" s="519"/>
      <c r="K51" s="544">
        <v>0.34</v>
      </c>
      <c r="L51" s="633">
        <v>3</v>
      </c>
      <c r="M51" s="927"/>
    </row>
    <row r="52" spans="1:13" s="36" customFormat="1" ht="9.75" customHeight="1" x14ac:dyDescent="0.2">
      <c r="A52" s="1003"/>
      <c r="B52" s="1003"/>
      <c r="C52" s="1224"/>
      <c r="D52" s="1227"/>
      <c r="E52" s="592"/>
      <c r="F52" s="569" t="s">
        <v>329</v>
      </c>
      <c r="G52" s="544" t="s">
        <v>62</v>
      </c>
      <c r="H52" s="570"/>
      <c r="I52" s="544" t="s">
        <v>65</v>
      </c>
      <c r="J52" s="519"/>
      <c r="K52" s="544">
        <v>0.39</v>
      </c>
      <c r="L52" s="633">
        <v>3</v>
      </c>
      <c r="M52" s="927"/>
    </row>
    <row r="53" spans="1:13" s="36" customFormat="1" ht="9.75" customHeight="1" x14ac:dyDescent="0.2">
      <c r="A53" s="1003"/>
      <c r="B53" s="1003"/>
      <c r="C53" s="1224"/>
      <c r="D53" s="1227"/>
      <c r="E53" s="592"/>
      <c r="F53" s="569" t="s">
        <v>332</v>
      </c>
      <c r="G53" s="544" t="s">
        <v>62</v>
      </c>
      <c r="H53" s="571"/>
      <c r="I53" s="544" t="s">
        <v>65</v>
      </c>
      <c r="J53" s="519"/>
      <c r="K53" s="544">
        <v>0.33</v>
      </c>
      <c r="L53" s="633">
        <v>3</v>
      </c>
      <c r="M53" s="927"/>
    </row>
    <row r="54" spans="1:13" s="36" customFormat="1" ht="9.75" customHeight="1" x14ac:dyDescent="0.2">
      <c r="A54" s="1003"/>
      <c r="B54" s="1003"/>
      <c r="C54" s="1224"/>
      <c r="D54" s="1227"/>
      <c r="E54" s="60"/>
      <c r="F54" s="569" t="s">
        <v>333</v>
      </c>
      <c r="G54" s="544" t="s">
        <v>62</v>
      </c>
      <c r="H54" s="568"/>
      <c r="I54" s="544" t="s">
        <v>65</v>
      </c>
      <c r="J54" s="519"/>
      <c r="K54" s="544">
        <v>0.23</v>
      </c>
      <c r="L54" s="633">
        <v>3</v>
      </c>
      <c r="M54" s="927"/>
    </row>
    <row r="55" spans="1:13" s="36" customFormat="1" ht="9.75" customHeight="1" x14ac:dyDescent="0.2">
      <c r="A55" s="1004"/>
      <c r="B55" s="1004"/>
      <c r="C55" s="1225"/>
      <c r="D55" s="1228"/>
      <c r="E55" s="61"/>
      <c r="F55" s="329"/>
      <c r="G55" s="344"/>
      <c r="H55" s="330"/>
      <c r="I55" s="330"/>
      <c r="J55" s="41"/>
      <c r="K55" s="330"/>
      <c r="L55" s="330"/>
      <c r="M55" s="941"/>
    </row>
    <row r="56" spans="1:13" s="36" customFormat="1" ht="30" customHeight="1" x14ac:dyDescent="0.2">
      <c r="A56" s="987" t="s">
        <v>15</v>
      </c>
      <c r="B56" s="1066"/>
      <c r="C56" s="1221" t="s">
        <v>9</v>
      </c>
      <c r="D56" s="1222"/>
      <c r="E56" s="62"/>
      <c r="F56" s="1219" t="s">
        <v>16</v>
      </c>
      <c r="G56" s="1217" t="s">
        <v>17</v>
      </c>
      <c r="H56" s="1217" t="s">
        <v>18</v>
      </c>
      <c r="I56" s="1217" t="s">
        <v>19</v>
      </c>
      <c r="J56" s="1217" t="s">
        <v>462</v>
      </c>
      <c r="K56" s="1217" t="s">
        <v>21</v>
      </c>
      <c r="L56" s="1217" t="s">
        <v>489</v>
      </c>
      <c r="M56" s="946" t="s">
        <v>140</v>
      </c>
    </row>
    <row r="57" spans="1:13" s="36" customFormat="1" ht="30" customHeight="1" x14ac:dyDescent="0.2">
      <c r="A57" s="1067"/>
      <c r="B57" s="1068"/>
      <c r="C57" s="63" t="s">
        <v>27</v>
      </c>
      <c r="D57" s="64" t="s">
        <v>14</v>
      </c>
      <c r="E57" s="126"/>
      <c r="F57" s="1220"/>
      <c r="G57" s="1218"/>
      <c r="H57" s="1218"/>
      <c r="I57" s="1218"/>
      <c r="J57" s="1218"/>
      <c r="K57" s="1218"/>
      <c r="L57" s="1218"/>
      <c r="M57" s="947"/>
    </row>
    <row r="58" spans="1:13" s="36" customFormat="1" ht="12" customHeight="1" x14ac:dyDescent="0.2">
      <c r="A58" s="1011" t="s">
        <v>71</v>
      </c>
      <c r="B58" s="954" t="s">
        <v>72</v>
      </c>
      <c r="C58" s="1258" t="s">
        <v>139</v>
      </c>
      <c r="D58" s="1244">
        <f>E58+E70+E74</f>
        <v>35</v>
      </c>
      <c r="E58" s="1244">
        <v>5</v>
      </c>
      <c r="F58" s="780" t="s">
        <v>344</v>
      </c>
      <c r="G58" s="644" t="s">
        <v>74</v>
      </c>
      <c r="H58" s="644"/>
      <c r="I58" s="644" t="s">
        <v>55</v>
      </c>
      <c r="J58" s="781"/>
      <c r="K58" s="644">
        <v>10</v>
      </c>
      <c r="L58" s="644">
        <v>100</v>
      </c>
      <c r="M58" s="940" t="s">
        <v>34</v>
      </c>
    </row>
    <row r="59" spans="1:13" s="36" customFormat="1" ht="9.75" customHeight="1" x14ac:dyDescent="0.2">
      <c r="A59" s="1012"/>
      <c r="B59" s="963"/>
      <c r="C59" s="1259"/>
      <c r="D59" s="1245"/>
      <c r="E59" s="1245"/>
      <c r="F59" s="782" t="s">
        <v>345</v>
      </c>
      <c r="G59" s="645" t="s">
        <v>74</v>
      </c>
      <c r="H59" s="645"/>
      <c r="I59" s="639" t="s">
        <v>55</v>
      </c>
      <c r="J59" s="783"/>
      <c r="K59" s="639">
        <v>10</v>
      </c>
      <c r="L59" s="639">
        <v>100</v>
      </c>
      <c r="M59" s="927"/>
    </row>
    <row r="60" spans="1:13" s="36" customFormat="1" ht="9.75" customHeight="1" x14ac:dyDescent="0.2">
      <c r="A60" s="1012"/>
      <c r="B60" s="963"/>
      <c r="C60" s="1259"/>
      <c r="D60" s="1245"/>
      <c r="E60" s="1245"/>
      <c r="F60" s="784" t="s">
        <v>346</v>
      </c>
      <c r="G60" s="645" t="s">
        <v>74</v>
      </c>
      <c r="H60" s="785"/>
      <c r="I60" s="639" t="s">
        <v>55</v>
      </c>
      <c r="J60" s="786"/>
      <c r="K60" s="639">
        <v>10</v>
      </c>
      <c r="L60" s="639">
        <v>100</v>
      </c>
      <c r="M60" s="927"/>
    </row>
    <row r="61" spans="1:13" s="36" customFormat="1" ht="9.75" customHeight="1" x14ac:dyDescent="0.2">
      <c r="A61" s="1012"/>
      <c r="B61" s="963"/>
      <c r="C61" s="1259"/>
      <c r="D61" s="1245"/>
      <c r="E61" s="1245"/>
      <c r="F61" s="776" t="s">
        <v>347</v>
      </c>
      <c r="G61" s="645" t="s">
        <v>74</v>
      </c>
      <c r="H61" s="639"/>
      <c r="I61" s="639" t="s">
        <v>55</v>
      </c>
      <c r="J61" s="787"/>
      <c r="K61" s="639">
        <v>10</v>
      </c>
      <c r="L61" s="639">
        <v>100</v>
      </c>
      <c r="M61" s="927"/>
    </row>
    <row r="62" spans="1:13" s="36" customFormat="1" ht="9.75" customHeight="1" x14ac:dyDescent="0.2">
      <c r="A62" s="1012"/>
      <c r="B62" s="963"/>
      <c r="C62" s="1259"/>
      <c r="D62" s="1245"/>
      <c r="E62" s="1245"/>
      <c r="F62" s="788" t="s">
        <v>348</v>
      </c>
      <c r="G62" s="639" t="s">
        <v>74</v>
      </c>
      <c r="H62" s="639"/>
      <c r="I62" s="639" t="s">
        <v>55</v>
      </c>
      <c r="J62" s="639"/>
      <c r="K62" s="639">
        <v>10</v>
      </c>
      <c r="L62" s="639">
        <v>100</v>
      </c>
      <c r="M62" s="927"/>
    </row>
    <row r="63" spans="1:13" s="36" customFormat="1" ht="9.75" customHeight="1" x14ac:dyDescent="0.2">
      <c r="A63" s="1012"/>
      <c r="B63" s="963"/>
      <c r="C63" s="1259"/>
      <c r="D63" s="1245"/>
      <c r="E63" s="1245"/>
      <c r="F63" s="788" t="s">
        <v>349</v>
      </c>
      <c r="G63" s="639" t="s">
        <v>74</v>
      </c>
      <c r="H63" s="789"/>
      <c r="I63" s="639" t="s">
        <v>55</v>
      </c>
      <c r="J63" s="790"/>
      <c r="K63" s="639">
        <v>10</v>
      </c>
      <c r="L63" s="639">
        <v>100</v>
      </c>
      <c r="M63" s="927"/>
    </row>
    <row r="64" spans="1:13" s="36" customFormat="1" ht="9.75" customHeight="1" x14ac:dyDescent="0.2">
      <c r="A64" s="1012"/>
      <c r="B64" s="963"/>
      <c r="C64" s="1259"/>
      <c r="D64" s="1245"/>
      <c r="E64" s="1245"/>
      <c r="F64" s="776" t="s">
        <v>350</v>
      </c>
      <c r="G64" s="791" t="s">
        <v>74</v>
      </c>
      <c r="H64" s="791"/>
      <c r="I64" s="639" t="s">
        <v>55</v>
      </c>
      <c r="J64" s="645"/>
      <c r="K64" s="639">
        <v>10</v>
      </c>
      <c r="L64" s="639">
        <v>100</v>
      </c>
      <c r="M64" s="927"/>
    </row>
    <row r="65" spans="1:13" s="36" customFormat="1" ht="9.75" customHeight="1" x14ac:dyDescent="0.2">
      <c r="A65" s="1012"/>
      <c r="B65" s="963"/>
      <c r="C65" s="1259"/>
      <c r="D65" s="1245"/>
      <c r="E65" s="1245"/>
      <c r="F65" s="792" t="s">
        <v>351</v>
      </c>
      <c r="G65" s="540" t="s">
        <v>74</v>
      </c>
      <c r="H65" s="793"/>
      <c r="I65" s="639" t="s">
        <v>55</v>
      </c>
      <c r="J65" s="639"/>
      <c r="K65" s="639">
        <v>10</v>
      </c>
      <c r="L65" s="639">
        <v>100</v>
      </c>
      <c r="M65" s="927"/>
    </row>
    <row r="66" spans="1:13" s="36" customFormat="1" ht="9.75" customHeight="1" x14ac:dyDescent="0.2">
      <c r="A66" s="1012"/>
      <c r="B66" s="963"/>
      <c r="C66" s="1259"/>
      <c r="D66" s="1245"/>
      <c r="E66" s="1245"/>
      <c r="F66" s="792" t="s">
        <v>352</v>
      </c>
      <c r="G66" s="540" t="s">
        <v>74</v>
      </c>
      <c r="H66" s="793"/>
      <c r="I66" s="540" t="s">
        <v>55</v>
      </c>
      <c r="J66" s="639"/>
      <c r="K66" s="639">
        <v>10</v>
      </c>
      <c r="L66" s="639">
        <v>100</v>
      </c>
      <c r="M66" s="927"/>
    </row>
    <row r="67" spans="1:13" s="36" customFormat="1" ht="9.75" customHeight="1" x14ac:dyDescent="0.2">
      <c r="A67" s="1012"/>
      <c r="B67" s="963"/>
      <c r="C67" s="1259"/>
      <c r="D67" s="1245"/>
      <c r="E67" s="1246"/>
      <c r="F67" s="794"/>
      <c r="G67" s="575"/>
      <c r="H67" s="575"/>
      <c r="I67" s="575"/>
      <c r="J67" s="795"/>
      <c r="K67" s="575"/>
      <c r="L67" s="796"/>
      <c r="M67" s="941"/>
    </row>
    <row r="68" spans="1:13" s="36" customFormat="1" ht="9.75" customHeight="1" x14ac:dyDescent="0.2">
      <c r="A68" s="1012"/>
      <c r="B68" s="963"/>
      <c r="C68" s="1259"/>
      <c r="D68" s="1245"/>
      <c r="E68" s="616"/>
      <c r="F68" s="655"/>
      <c r="G68" s="797"/>
      <c r="H68" s="798"/>
      <c r="I68" s="544"/>
      <c r="J68" s="544"/>
      <c r="K68" s="544"/>
      <c r="L68" s="640"/>
      <c r="M68" s="345"/>
    </row>
    <row r="69" spans="1:13" s="36" customFormat="1" ht="9.75" customHeight="1" x14ac:dyDescent="0.2">
      <c r="A69" s="1012"/>
      <c r="B69" s="963"/>
      <c r="C69" s="1259"/>
      <c r="D69" s="1245"/>
      <c r="E69" s="616"/>
      <c r="F69" s="655" t="s">
        <v>341</v>
      </c>
      <c r="G69" s="799" t="s">
        <v>62</v>
      </c>
      <c r="H69" s="639"/>
      <c r="I69" s="544" t="s">
        <v>55</v>
      </c>
      <c r="J69" s="643"/>
      <c r="K69" s="800">
        <v>10</v>
      </c>
      <c r="L69" s="639">
        <v>100</v>
      </c>
      <c r="M69" s="931" t="s">
        <v>34</v>
      </c>
    </row>
    <row r="70" spans="1:13" s="36" customFormat="1" ht="9.75" customHeight="1" x14ac:dyDescent="0.2">
      <c r="A70" s="1012"/>
      <c r="B70" s="963"/>
      <c r="C70" s="1259"/>
      <c r="D70" s="1245"/>
      <c r="E70" s="616">
        <v>15</v>
      </c>
      <c r="F70" s="801" t="s">
        <v>342</v>
      </c>
      <c r="G70" s="568" t="s">
        <v>62</v>
      </c>
      <c r="H70" s="568"/>
      <c r="I70" s="568" t="s">
        <v>55</v>
      </c>
      <c r="J70" s="802"/>
      <c r="K70" s="791">
        <v>5</v>
      </c>
      <c r="L70" s="540">
        <v>10</v>
      </c>
      <c r="M70" s="926"/>
    </row>
    <row r="71" spans="1:13" s="36" customFormat="1" ht="9.75" customHeight="1" x14ac:dyDescent="0.2">
      <c r="A71" s="1012"/>
      <c r="B71" s="963"/>
      <c r="C71" s="1259"/>
      <c r="D71" s="1245"/>
      <c r="E71" s="616"/>
      <c r="F71" s="801" t="s">
        <v>343</v>
      </c>
      <c r="G71" s="568" t="s">
        <v>62</v>
      </c>
      <c r="H71" s="568"/>
      <c r="I71" s="568" t="s">
        <v>55</v>
      </c>
      <c r="J71" s="802"/>
      <c r="K71" s="647">
        <v>10</v>
      </c>
      <c r="L71" s="540">
        <v>100</v>
      </c>
      <c r="M71" s="926"/>
    </row>
    <row r="72" spans="1:13" s="36" customFormat="1" ht="9.75" customHeight="1" x14ac:dyDescent="0.2">
      <c r="A72" s="1012"/>
      <c r="B72" s="963"/>
      <c r="C72" s="1259"/>
      <c r="D72" s="1245"/>
      <c r="E72" s="616"/>
      <c r="F72" s="801" t="s">
        <v>267</v>
      </c>
      <c r="G72" s="568" t="s">
        <v>62</v>
      </c>
      <c r="H72" s="568"/>
      <c r="I72" s="568" t="s">
        <v>55</v>
      </c>
      <c r="J72" s="802"/>
      <c r="K72" s="639">
        <v>10</v>
      </c>
      <c r="L72" s="768">
        <v>10</v>
      </c>
      <c r="M72" s="926"/>
    </row>
    <row r="73" spans="1:13" s="36" customFormat="1" ht="9.75" customHeight="1" x14ac:dyDescent="0.2">
      <c r="A73" s="1012"/>
      <c r="B73" s="963"/>
      <c r="C73" s="1259"/>
      <c r="D73" s="1245"/>
      <c r="E73" s="616"/>
      <c r="F73" s="803"/>
      <c r="G73" s="571"/>
      <c r="H73" s="804"/>
      <c r="I73" s="805"/>
      <c r="J73" s="640"/>
      <c r="K73" s="796"/>
      <c r="L73" s="571"/>
      <c r="M73" s="149"/>
    </row>
    <row r="74" spans="1:13" s="46" customFormat="1" ht="9.75" customHeight="1" x14ac:dyDescent="0.2">
      <c r="A74" s="1012"/>
      <c r="B74" s="963"/>
      <c r="C74" s="1259"/>
      <c r="D74" s="1245"/>
      <c r="E74" s="1255">
        <v>15</v>
      </c>
      <c r="F74" s="806" t="s">
        <v>270</v>
      </c>
      <c r="G74" s="644" t="s">
        <v>73</v>
      </c>
      <c r="H74" s="644"/>
      <c r="I74" s="644" t="s">
        <v>55</v>
      </c>
      <c r="J74" s="644"/>
      <c r="K74" s="645">
        <v>10</v>
      </c>
      <c r="L74" s="778" t="s">
        <v>408</v>
      </c>
      <c r="M74" s="949" t="s">
        <v>34</v>
      </c>
    </row>
    <row r="75" spans="1:13" s="46" customFormat="1" ht="9.75" customHeight="1" x14ac:dyDescent="0.2">
      <c r="A75" s="1012"/>
      <c r="B75" s="963"/>
      <c r="C75" s="1259"/>
      <c r="D75" s="1245"/>
      <c r="E75" s="1256"/>
      <c r="F75" s="807" t="s">
        <v>179</v>
      </c>
      <c r="G75" s="639" t="s">
        <v>73</v>
      </c>
      <c r="H75" s="639"/>
      <c r="I75" s="639" t="s">
        <v>55</v>
      </c>
      <c r="J75" s="639"/>
      <c r="K75" s="645">
        <v>2</v>
      </c>
      <c r="L75" s="779" t="s">
        <v>401</v>
      </c>
      <c r="M75" s="926"/>
    </row>
    <row r="76" spans="1:13" s="46" customFormat="1" ht="9.75" customHeight="1" x14ac:dyDescent="0.2">
      <c r="A76" s="1012"/>
      <c r="B76" s="963"/>
      <c r="C76" s="1259"/>
      <c r="D76" s="1245"/>
      <c r="E76" s="1256"/>
      <c r="F76" s="808" t="s">
        <v>180</v>
      </c>
      <c r="G76" s="639" t="s">
        <v>73</v>
      </c>
      <c r="H76" s="639"/>
      <c r="I76" s="639" t="s">
        <v>55</v>
      </c>
      <c r="J76" s="639"/>
      <c r="K76" s="645">
        <v>10</v>
      </c>
      <c r="L76" s="639" t="s">
        <v>459</v>
      </c>
      <c r="M76" s="926"/>
    </row>
    <row r="77" spans="1:13" s="46" customFormat="1" ht="9.75" customHeight="1" x14ac:dyDescent="0.2">
      <c r="A77" s="1012"/>
      <c r="B77" s="963"/>
      <c r="C77" s="1259"/>
      <c r="D77" s="1245"/>
      <c r="E77" s="1256"/>
      <c r="F77" s="808" t="s">
        <v>335</v>
      </c>
      <c r="G77" s="639" t="s">
        <v>73</v>
      </c>
      <c r="H77" s="791"/>
      <c r="I77" s="639" t="s">
        <v>55</v>
      </c>
      <c r="J77" s="639"/>
      <c r="K77" s="645">
        <v>20</v>
      </c>
      <c r="L77" s="639" t="s">
        <v>461</v>
      </c>
      <c r="M77" s="926"/>
    </row>
    <row r="78" spans="1:13" s="46" customFormat="1" ht="9.75" customHeight="1" x14ac:dyDescent="0.2">
      <c r="A78" s="1012"/>
      <c r="B78" s="963"/>
      <c r="C78" s="1259"/>
      <c r="D78" s="1245"/>
      <c r="E78" s="1256"/>
      <c r="F78" s="809"/>
      <c r="G78" s="810"/>
      <c r="H78" s="639"/>
      <c r="I78" s="639"/>
      <c r="J78" s="810"/>
      <c r="K78" s="811"/>
      <c r="L78" s="811"/>
      <c r="M78" s="926"/>
    </row>
    <row r="79" spans="1:13" s="46" customFormat="1" ht="9.75" customHeight="1" x14ac:dyDescent="0.2">
      <c r="A79" s="1012"/>
      <c r="B79" s="963"/>
      <c r="C79" s="1259"/>
      <c r="D79" s="1245"/>
      <c r="E79" s="1256"/>
      <c r="F79" s="614" t="s">
        <v>337</v>
      </c>
      <c r="G79" s="639" t="s">
        <v>73</v>
      </c>
      <c r="H79" s="639"/>
      <c r="I79" s="639" t="s">
        <v>55</v>
      </c>
      <c r="J79" s="639"/>
      <c r="K79" s="775">
        <v>400</v>
      </c>
      <c r="L79" s="779" t="s">
        <v>409</v>
      </c>
      <c r="M79" s="926"/>
    </row>
    <row r="80" spans="1:13" s="46" customFormat="1" ht="9.75" customHeight="1" x14ac:dyDescent="0.2">
      <c r="A80" s="1012"/>
      <c r="B80" s="963"/>
      <c r="C80" s="1259"/>
      <c r="D80" s="1245"/>
      <c r="E80" s="1256"/>
      <c r="F80" s="614" t="s">
        <v>167</v>
      </c>
      <c r="G80" s="639" t="s">
        <v>73</v>
      </c>
      <c r="H80" s="639"/>
      <c r="I80" s="639" t="s">
        <v>55</v>
      </c>
      <c r="J80" s="645"/>
      <c r="K80" s="775">
        <v>40</v>
      </c>
      <c r="L80" s="639" t="s">
        <v>404</v>
      </c>
      <c r="M80" s="926"/>
    </row>
    <row r="81" spans="1:13" s="46" customFormat="1" ht="9.75" customHeight="1" x14ac:dyDescent="0.2">
      <c r="A81" s="1012"/>
      <c r="B81" s="963"/>
      <c r="C81" s="1259"/>
      <c r="D81" s="1245"/>
      <c r="E81" s="1256"/>
      <c r="F81" s="614" t="s">
        <v>336</v>
      </c>
      <c r="G81" s="639" t="s">
        <v>73</v>
      </c>
      <c r="H81" s="639"/>
      <c r="I81" s="639" t="s">
        <v>55</v>
      </c>
      <c r="J81" s="639"/>
      <c r="K81" s="775">
        <v>50</v>
      </c>
      <c r="L81" s="639" t="s">
        <v>411</v>
      </c>
      <c r="M81" s="926"/>
    </row>
    <row r="82" spans="1:13" s="46" customFormat="1" ht="9.75" customHeight="1" x14ac:dyDescent="0.2">
      <c r="A82" s="1012"/>
      <c r="B82" s="963"/>
      <c r="C82" s="1259"/>
      <c r="D82" s="1245"/>
      <c r="E82" s="1256"/>
      <c r="F82" s="809" t="s">
        <v>373</v>
      </c>
      <c r="G82" s="639"/>
      <c r="H82" s="639"/>
      <c r="I82" s="639" t="s">
        <v>315</v>
      </c>
      <c r="J82" s="639"/>
      <c r="K82" s="639"/>
      <c r="L82" s="639"/>
      <c r="M82" s="926"/>
    </row>
    <row r="83" spans="1:13" s="46" customFormat="1" ht="9.75" customHeight="1" x14ac:dyDescent="0.2">
      <c r="A83" s="1012"/>
      <c r="B83" s="963"/>
      <c r="C83" s="1259"/>
      <c r="D83" s="1245"/>
      <c r="E83" s="1256"/>
      <c r="F83" s="808"/>
      <c r="G83" s="811"/>
      <c r="H83" s="639"/>
      <c r="I83" s="639"/>
      <c r="J83" s="639"/>
      <c r="K83" s="811"/>
      <c r="L83" s="789"/>
      <c r="M83" s="926"/>
    </row>
    <row r="84" spans="1:13" s="46" customFormat="1" ht="9.75" customHeight="1" x14ac:dyDescent="0.2">
      <c r="A84" s="1012"/>
      <c r="B84" s="963"/>
      <c r="C84" s="1259"/>
      <c r="D84" s="1245"/>
      <c r="E84" s="1256"/>
      <c r="F84" s="147" t="s">
        <v>261</v>
      </c>
      <c r="G84" s="639" t="s">
        <v>73</v>
      </c>
      <c r="H84" s="639"/>
      <c r="I84" s="639" t="s">
        <v>55</v>
      </c>
      <c r="J84" s="639"/>
      <c r="K84" s="645">
        <v>5</v>
      </c>
      <c r="L84" s="636" t="s">
        <v>411</v>
      </c>
      <c r="M84" s="926"/>
    </row>
    <row r="85" spans="1:13" s="46" customFormat="1" ht="9.75" customHeight="1" x14ac:dyDescent="0.2">
      <c r="A85" s="1012"/>
      <c r="B85" s="963"/>
      <c r="C85" s="1259"/>
      <c r="D85" s="1245"/>
      <c r="E85" s="1256"/>
      <c r="F85" s="147" t="s">
        <v>263</v>
      </c>
      <c r="G85" s="639" t="s">
        <v>73</v>
      </c>
      <c r="H85" s="639"/>
      <c r="I85" s="639" t="s">
        <v>55</v>
      </c>
      <c r="J85" s="639"/>
      <c r="K85" s="645">
        <v>8</v>
      </c>
      <c r="L85" s="637" t="s">
        <v>411</v>
      </c>
      <c r="M85" s="926"/>
    </row>
    <row r="86" spans="1:13" s="46" customFormat="1" ht="9.75" customHeight="1" x14ac:dyDescent="0.2">
      <c r="A86" s="1012"/>
      <c r="B86" s="963"/>
      <c r="C86" s="1259"/>
      <c r="D86" s="1245"/>
      <c r="E86" s="1256"/>
      <c r="F86" s="148" t="s">
        <v>172</v>
      </c>
      <c r="G86" s="639" t="s">
        <v>73</v>
      </c>
      <c r="H86" s="639"/>
      <c r="I86" s="639" t="s">
        <v>55</v>
      </c>
      <c r="J86" s="639"/>
      <c r="K86" s="645">
        <v>5</v>
      </c>
      <c r="L86" s="636" t="s">
        <v>402</v>
      </c>
      <c r="M86" s="926"/>
    </row>
    <row r="87" spans="1:13" s="46" customFormat="1" ht="9.75" customHeight="1" x14ac:dyDescent="0.2">
      <c r="A87" s="1012"/>
      <c r="B87" s="963"/>
      <c r="C87" s="1259"/>
      <c r="D87" s="1245"/>
      <c r="E87" s="1256"/>
      <c r="F87" s="165" t="s">
        <v>211</v>
      </c>
      <c r="G87" s="639" t="s">
        <v>73</v>
      </c>
      <c r="H87" s="639"/>
      <c r="I87" s="639" t="s">
        <v>55</v>
      </c>
      <c r="J87" s="639"/>
      <c r="K87" s="645">
        <v>10</v>
      </c>
      <c r="L87" s="639" t="s">
        <v>459</v>
      </c>
      <c r="M87" s="926"/>
    </row>
    <row r="88" spans="1:13" s="46" customFormat="1" ht="9.75" customHeight="1" x14ac:dyDescent="0.2">
      <c r="A88" s="1012"/>
      <c r="B88" s="963"/>
      <c r="C88" s="1259"/>
      <c r="D88" s="1245"/>
      <c r="E88" s="1256"/>
      <c r="F88" s="165" t="s">
        <v>316</v>
      </c>
      <c r="G88" s="639" t="s">
        <v>73</v>
      </c>
      <c r="H88" s="639"/>
      <c r="I88" s="639" t="s">
        <v>315</v>
      </c>
      <c r="J88" s="639"/>
      <c r="K88" s="639"/>
      <c r="L88" s="647" t="s">
        <v>412</v>
      </c>
      <c r="M88" s="926"/>
    </row>
    <row r="89" spans="1:13" s="46" customFormat="1" ht="9.75" customHeight="1" x14ac:dyDescent="0.2">
      <c r="A89" s="1012"/>
      <c r="B89" s="963"/>
      <c r="C89" s="1259"/>
      <c r="D89" s="1245"/>
      <c r="E89" s="1256"/>
      <c r="F89" s="79" t="s">
        <v>265</v>
      </c>
      <c r="G89" s="639" t="s">
        <v>73</v>
      </c>
      <c r="H89" s="639"/>
      <c r="I89" s="639" t="s">
        <v>55</v>
      </c>
      <c r="J89" s="639"/>
      <c r="K89" s="645">
        <v>5</v>
      </c>
      <c r="L89" s="636" t="s">
        <v>411</v>
      </c>
      <c r="M89" s="926"/>
    </row>
    <row r="90" spans="1:13" s="46" customFormat="1" ht="9.75" customHeight="1" x14ac:dyDescent="0.2">
      <c r="A90" s="1012"/>
      <c r="B90" s="963"/>
      <c r="C90" s="1259"/>
      <c r="D90" s="1245"/>
      <c r="E90" s="1256"/>
      <c r="F90" s="79" t="s">
        <v>264</v>
      </c>
      <c r="G90" s="639" t="s">
        <v>73</v>
      </c>
      <c r="H90" s="639"/>
      <c r="I90" s="639" t="s">
        <v>55</v>
      </c>
      <c r="J90" s="639"/>
      <c r="K90" s="645">
        <v>5</v>
      </c>
      <c r="L90" s="636" t="s">
        <v>411</v>
      </c>
      <c r="M90" s="926"/>
    </row>
    <row r="91" spans="1:13" s="46" customFormat="1" ht="9.75" customHeight="1" x14ac:dyDescent="0.2">
      <c r="A91" s="1012"/>
      <c r="B91" s="963"/>
      <c r="C91" s="1259"/>
      <c r="D91" s="1245"/>
      <c r="E91" s="1256"/>
      <c r="F91" s="83"/>
      <c r="G91" s="810"/>
      <c r="H91" s="639"/>
      <c r="I91" s="639"/>
      <c r="J91" s="811"/>
      <c r="K91" s="810"/>
      <c r="L91" s="812"/>
      <c r="M91" s="926"/>
    </row>
    <row r="92" spans="1:13" s="46" customFormat="1" ht="9.75" customHeight="1" x14ac:dyDescent="0.2">
      <c r="A92" s="1012"/>
      <c r="B92" s="963"/>
      <c r="C92" s="1259"/>
      <c r="D92" s="1245"/>
      <c r="E92" s="1256"/>
      <c r="F92" s="147" t="s">
        <v>339</v>
      </c>
      <c r="G92" s="639" t="s">
        <v>62</v>
      </c>
      <c r="H92" s="639"/>
      <c r="I92" s="639" t="s">
        <v>55</v>
      </c>
      <c r="J92" s="645"/>
      <c r="K92" s="639">
        <v>10</v>
      </c>
      <c r="L92" s="636" t="s">
        <v>392</v>
      </c>
      <c r="M92" s="926"/>
    </row>
    <row r="93" spans="1:13" s="46" customFormat="1" ht="9.75" customHeight="1" x14ac:dyDescent="0.2">
      <c r="A93" s="1012"/>
      <c r="B93" s="963"/>
      <c r="C93" s="1259"/>
      <c r="D93" s="1245"/>
      <c r="E93" s="1256"/>
      <c r="F93" s="147" t="s">
        <v>338</v>
      </c>
      <c r="G93" s="639" t="s">
        <v>62</v>
      </c>
      <c r="H93" s="639"/>
      <c r="I93" s="639" t="s">
        <v>55</v>
      </c>
      <c r="J93" s="639"/>
      <c r="K93" s="639">
        <v>10</v>
      </c>
      <c r="L93" s="636" t="s">
        <v>392</v>
      </c>
      <c r="M93" s="926"/>
    </row>
    <row r="94" spans="1:13" s="46" customFormat="1" ht="9.75" customHeight="1" x14ac:dyDescent="0.2">
      <c r="A94" s="1012"/>
      <c r="B94" s="963"/>
      <c r="C94" s="1259"/>
      <c r="D94" s="1245"/>
      <c r="E94" s="1256"/>
      <c r="F94" s="77" t="s">
        <v>257</v>
      </c>
      <c r="G94" s="639" t="s">
        <v>62</v>
      </c>
      <c r="H94" s="540"/>
      <c r="I94" s="540" t="s">
        <v>55</v>
      </c>
      <c r="J94" s="540"/>
      <c r="K94" s="540">
        <v>10</v>
      </c>
      <c r="L94" s="637" t="s">
        <v>392</v>
      </c>
      <c r="M94" s="926"/>
    </row>
    <row r="95" spans="1:13" s="46" customFormat="1" ht="9.75" customHeight="1" x14ac:dyDescent="0.2">
      <c r="A95" s="1012"/>
      <c r="B95" s="963"/>
      <c r="C95" s="1259"/>
      <c r="D95" s="1245"/>
      <c r="E95" s="1256"/>
      <c r="F95" s="79" t="s">
        <v>340</v>
      </c>
      <c r="G95" s="639" t="s">
        <v>62</v>
      </c>
      <c r="H95" s="639"/>
      <c r="I95" s="639" t="s">
        <v>55</v>
      </c>
      <c r="J95" s="639"/>
      <c r="K95" s="540">
        <v>20</v>
      </c>
      <c r="L95" s="637" t="s">
        <v>463</v>
      </c>
      <c r="M95" s="926"/>
    </row>
    <row r="96" spans="1:13" s="46" customFormat="1" ht="9.75" customHeight="1" thickBot="1" x14ac:dyDescent="0.25">
      <c r="A96" s="1012"/>
      <c r="B96" s="963"/>
      <c r="C96" s="1259"/>
      <c r="D96" s="1245"/>
      <c r="E96" s="1257"/>
      <c r="F96" s="474"/>
      <c r="G96" s="575"/>
      <c r="H96" s="575"/>
      <c r="I96" s="575"/>
      <c r="J96" s="575"/>
      <c r="K96" s="575"/>
      <c r="L96" s="813"/>
      <c r="M96" s="950"/>
    </row>
    <row r="97" spans="1:20" s="46" customFormat="1" ht="1.5" hidden="1" customHeight="1" thickBot="1" x14ac:dyDescent="0.25">
      <c r="A97" s="110"/>
      <c r="B97" s="348"/>
      <c r="C97" s="111"/>
      <c r="D97" s="112"/>
      <c r="E97" s="113"/>
      <c r="F97" s="438"/>
      <c r="G97" s="347"/>
      <c r="H97" s="347"/>
      <c r="I97" s="347"/>
      <c r="J97" s="347"/>
      <c r="K97" s="347"/>
      <c r="L97" s="347"/>
      <c r="M97" s="349"/>
    </row>
    <row r="98" spans="1:20" s="46" customFormat="1" ht="13.5" hidden="1" customHeight="1" thickBot="1" x14ac:dyDescent="0.25">
      <c r="A98" s="110"/>
      <c r="B98" s="348"/>
      <c r="C98" s="111"/>
      <c r="D98" s="112"/>
      <c r="E98" s="113"/>
      <c r="F98" s="438"/>
      <c r="G98" s="347"/>
      <c r="H98" s="347"/>
      <c r="I98" s="347"/>
      <c r="J98" s="347"/>
      <c r="K98" s="347"/>
      <c r="L98" s="347"/>
      <c r="M98" s="349"/>
    </row>
    <row r="99" spans="1:20" s="46" customFormat="1" ht="13.5" hidden="1" customHeight="1" thickBot="1" x14ac:dyDescent="0.25">
      <c r="A99" s="110"/>
      <c r="B99" s="348"/>
      <c r="C99" s="111"/>
      <c r="D99" s="112"/>
      <c r="E99" s="113"/>
      <c r="F99" s="438"/>
      <c r="G99" s="347"/>
      <c r="H99" s="347"/>
      <c r="I99" s="347"/>
      <c r="J99" s="347"/>
      <c r="K99" s="347"/>
      <c r="L99" s="347"/>
      <c r="M99" s="349"/>
    </row>
    <row r="100" spans="1:20" s="46" customFormat="1" ht="13.5" hidden="1" customHeight="1" thickBot="1" x14ac:dyDescent="0.25">
      <c r="A100" s="110"/>
      <c r="B100" s="348"/>
      <c r="C100" s="111"/>
      <c r="D100" s="112"/>
      <c r="E100" s="113"/>
      <c r="F100" s="438"/>
      <c r="G100" s="347"/>
      <c r="H100" s="347"/>
      <c r="I100" s="347"/>
      <c r="J100" s="347"/>
      <c r="K100" s="347"/>
      <c r="L100" s="347"/>
      <c r="M100" s="349"/>
    </row>
    <row r="101" spans="1:20" s="46" customFormat="1" ht="13.5" hidden="1" customHeight="1" thickBot="1" x14ac:dyDescent="0.25">
      <c r="A101" s="110"/>
      <c r="B101" s="348"/>
      <c r="C101" s="111"/>
      <c r="D101" s="112"/>
      <c r="E101" s="113"/>
      <c r="F101" s="438"/>
      <c r="G101" s="347"/>
      <c r="H101" s="347"/>
      <c r="I101" s="347"/>
      <c r="J101" s="347"/>
      <c r="K101" s="347"/>
      <c r="L101" s="347"/>
      <c r="M101" s="349"/>
    </row>
    <row r="102" spans="1:20" s="46" customFormat="1" ht="13.5" hidden="1" customHeight="1" thickBot="1" x14ac:dyDescent="0.25">
      <c r="A102" s="110"/>
      <c r="B102" s="348"/>
      <c r="C102" s="111"/>
      <c r="D102" s="112"/>
      <c r="E102" s="113"/>
      <c r="F102" s="438"/>
      <c r="G102" s="347"/>
      <c r="H102" s="347"/>
      <c r="I102" s="347"/>
      <c r="J102" s="347"/>
      <c r="K102" s="347"/>
      <c r="L102" s="347"/>
      <c r="M102" s="349"/>
    </row>
    <row r="103" spans="1:20" s="46" customFormat="1" ht="13.5" hidden="1" customHeight="1" thickBot="1" x14ac:dyDescent="0.25">
      <c r="A103" s="110"/>
      <c r="B103" s="348"/>
      <c r="C103" s="111"/>
      <c r="D103" s="112"/>
      <c r="E103" s="113"/>
      <c r="F103" s="438"/>
      <c r="G103" s="347"/>
      <c r="H103" s="347"/>
      <c r="I103" s="347"/>
      <c r="J103" s="347"/>
      <c r="K103" s="347"/>
      <c r="L103" s="347"/>
      <c r="M103" s="349"/>
    </row>
    <row r="104" spans="1:20" s="46" customFormat="1" ht="13.5" hidden="1" customHeight="1" thickBot="1" x14ac:dyDescent="0.25">
      <c r="A104" s="110"/>
      <c r="B104" s="348"/>
      <c r="C104" s="111"/>
      <c r="D104" s="112"/>
      <c r="E104" s="113"/>
      <c r="F104" s="438"/>
      <c r="G104" s="347"/>
      <c r="H104" s="347"/>
      <c r="I104" s="347"/>
      <c r="J104" s="347"/>
      <c r="K104" s="347"/>
      <c r="L104" s="347"/>
      <c r="M104" s="349"/>
    </row>
    <row r="105" spans="1:20" s="46" customFormat="1" ht="13.5" hidden="1" customHeight="1" thickBot="1" x14ac:dyDescent="0.25">
      <c r="A105" s="110"/>
      <c r="B105" s="348"/>
      <c r="C105" s="111"/>
      <c r="D105" s="112"/>
      <c r="E105" s="113"/>
      <c r="F105" s="438"/>
      <c r="G105" s="347"/>
      <c r="H105" s="347"/>
      <c r="I105" s="347"/>
      <c r="J105" s="347"/>
      <c r="K105" s="347"/>
      <c r="L105" s="347"/>
      <c r="M105" s="349"/>
    </row>
    <row r="106" spans="1:20" s="46" customFormat="1" ht="13.5" hidden="1" customHeight="1" thickBot="1" x14ac:dyDescent="0.25">
      <c r="A106" s="110"/>
      <c r="B106" s="348"/>
      <c r="C106" s="111"/>
      <c r="D106" s="112"/>
      <c r="E106" s="113"/>
      <c r="F106" s="438"/>
      <c r="G106" s="347"/>
      <c r="H106" s="347"/>
      <c r="I106" s="347"/>
      <c r="J106" s="347"/>
      <c r="K106" s="347"/>
      <c r="L106" s="347"/>
      <c r="M106" s="349"/>
    </row>
    <row r="107" spans="1:20" s="46" customFormat="1" ht="13.5" hidden="1" customHeight="1" thickBot="1" x14ac:dyDescent="0.25">
      <c r="A107" s="110"/>
      <c r="B107" s="348"/>
      <c r="C107" s="111"/>
      <c r="D107" s="112"/>
      <c r="E107" s="113"/>
      <c r="F107" s="350"/>
      <c r="G107" s="347"/>
      <c r="H107" s="347"/>
      <c r="I107" s="347"/>
      <c r="J107" s="347"/>
      <c r="K107" s="347"/>
      <c r="L107" s="347"/>
      <c r="M107" s="349"/>
    </row>
    <row r="108" spans="1:20" s="36" customFormat="1" ht="20.25" customHeight="1" thickBot="1" x14ac:dyDescent="0.25">
      <c r="A108" s="1194" t="s">
        <v>75</v>
      </c>
      <c r="B108" s="1195"/>
      <c r="C108" s="66" t="s">
        <v>139</v>
      </c>
      <c r="D108" s="67"/>
      <c r="E108" s="67"/>
      <c r="F108" s="351"/>
      <c r="G108" s="352"/>
      <c r="H108" s="1260"/>
      <c r="I108" s="1260"/>
      <c r="J108" s="1260"/>
      <c r="K108" s="1260"/>
      <c r="L108" s="1260"/>
      <c r="M108" s="1261"/>
      <c r="P108" s="46"/>
      <c r="Q108" s="46"/>
      <c r="R108" s="46"/>
      <c r="S108" s="46"/>
      <c r="T108" s="46"/>
    </row>
    <row r="109" spans="1:20" s="36" customFormat="1" ht="9.75" customHeight="1" x14ac:dyDescent="0.2">
      <c r="A109" s="1002" t="s">
        <v>76</v>
      </c>
      <c r="B109" s="1113" t="s">
        <v>77</v>
      </c>
      <c r="C109" s="1274"/>
      <c r="D109" s="1252">
        <f>E109+E114+E117</f>
        <v>60</v>
      </c>
      <c r="E109" s="1226">
        <v>20</v>
      </c>
      <c r="F109" s="819" t="s">
        <v>354</v>
      </c>
      <c r="G109" s="815" t="s">
        <v>74</v>
      </c>
      <c r="H109" s="814"/>
      <c r="I109" s="815" t="s">
        <v>79</v>
      </c>
      <c r="J109" s="814"/>
      <c r="K109" s="815">
        <v>8</v>
      </c>
      <c r="L109" s="815">
        <v>100</v>
      </c>
      <c r="M109" s="949" t="s">
        <v>464</v>
      </c>
      <c r="P109" s="46"/>
      <c r="Q109" s="46"/>
      <c r="R109" s="46"/>
      <c r="S109" s="46"/>
      <c r="T109" s="46"/>
    </row>
    <row r="110" spans="1:20" s="36" customFormat="1" ht="9.75" customHeight="1" x14ac:dyDescent="0.2">
      <c r="A110" s="1003"/>
      <c r="B110" s="1114"/>
      <c r="C110" s="1274"/>
      <c r="D110" s="1262"/>
      <c r="E110" s="1227"/>
      <c r="F110" s="820" t="s">
        <v>355</v>
      </c>
      <c r="G110" s="639" t="s">
        <v>74</v>
      </c>
      <c r="H110" s="816"/>
      <c r="I110" s="821" t="s">
        <v>79</v>
      </c>
      <c r="J110" s="816"/>
      <c r="K110" s="639">
        <v>6</v>
      </c>
      <c r="L110" s="568">
        <v>100</v>
      </c>
      <c r="M110" s="926"/>
      <c r="N110" s="834"/>
      <c r="O110" s="834"/>
      <c r="P110" s="871"/>
      <c r="Q110" s="871"/>
      <c r="R110" s="46"/>
      <c r="S110" s="46"/>
      <c r="T110" s="46"/>
    </row>
    <row r="111" spans="1:20" s="36" customFormat="1" ht="9.75" customHeight="1" x14ac:dyDescent="0.2">
      <c r="A111" s="1003"/>
      <c r="B111" s="1114"/>
      <c r="C111" s="1250"/>
      <c r="D111" s="1253"/>
      <c r="E111" s="1227"/>
      <c r="F111" s="820" t="s">
        <v>182</v>
      </c>
      <c r="G111" s="639" t="s">
        <v>74</v>
      </c>
      <c r="H111" s="816"/>
      <c r="I111" s="821" t="s">
        <v>79</v>
      </c>
      <c r="J111" s="816"/>
      <c r="K111" s="639">
        <v>6</v>
      </c>
      <c r="L111" s="568">
        <v>100</v>
      </c>
      <c r="M111" s="926"/>
      <c r="N111" s="866"/>
      <c r="O111" s="866"/>
      <c r="P111" s="871"/>
      <c r="Q111" s="871"/>
      <c r="R111" s="46"/>
      <c r="S111" s="46"/>
      <c r="T111" s="46"/>
    </row>
    <row r="112" spans="1:20" s="36" customFormat="1" ht="9.75" customHeight="1" x14ac:dyDescent="0.2">
      <c r="A112" s="1003"/>
      <c r="B112" s="1114"/>
      <c r="C112" s="1250"/>
      <c r="D112" s="1253"/>
      <c r="E112" s="1227"/>
      <c r="F112" s="822" t="s">
        <v>356</v>
      </c>
      <c r="G112" s="818" t="s">
        <v>74</v>
      </c>
      <c r="H112" s="817"/>
      <c r="I112" s="823" t="s">
        <v>79</v>
      </c>
      <c r="J112" s="817"/>
      <c r="K112" s="818">
        <v>8</v>
      </c>
      <c r="L112" s="575">
        <v>8</v>
      </c>
      <c r="M112" s="950"/>
      <c r="N112" s="866"/>
      <c r="O112" s="866"/>
      <c r="P112" s="871"/>
      <c r="Q112" s="871"/>
      <c r="R112" s="46"/>
      <c r="S112" s="46"/>
      <c r="T112" s="46"/>
    </row>
    <row r="113" spans="1:20" s="36" customFormat="1" ht="9.75" customHeight="1" x14ac:dyDescent="0.2">
      <c r="A113" s="1003"/>
      <c r="B113" s="1114"/>
      <c r="C113" s="1250"/>
      <c r="D113" s="1275"/>
      <c r="E113" s="777"/>
      <c r="F113" s="824"/>
      <c r="G113" s="825"/>
      <c r="H113" s="826"/>
      <c r="I113" s="826"/>
      <c r="J113" s="826"/>
      <c r="K113" s="815"/>
      <c r="L113" s="570"/>
      <c r="M113" s="355"/>
      <c r="N113" s="873"/>
      <c r="O113" s="925"/>
      <c r="P113" s="871"/>
      <c r="Q113" s="871"/>
      <c r="R113" s="46"/>
      <c r="S113" s="46"/>
      <c r="T113" s="46"/>
    </row>
    <row r="114" spans="1:20" s="36" customFormat="1" ht="9.75" customHeight="1" x14ac:dyDescent="0.2">
      <c r="A114" s="1003"/>
      <c r="B114" s="1114"/>
      <c r="C114" s="1250"/>
      <c r="D114" s="1275"/>
      <c r="E114" s="617">
        <v>30</v>
      </c>
      <c r="F114" s="827" t="s">
        <v>183</v>
      </c>
      <c r="G114" s="575" t="s">
        <v>62</v>
      </c>
      <c r="H114" s="828"/>
      <c r="I114" s="823" t="s">
        <v>79</v>
      </c>
      <c r="J114" s="829"/>
      <c r="K114" s="818">
        <v>50</v>
      </c>
      <c r="L114" s="796">
        <v>50</v>
      </c>
      <c r="M114" s="162" t="s">
        <v>34</v>
      </c>
      <c r="N114" s="873"/>
      <c r="O114" s="925"/>
      <c r="P114" s="871"/>
      <c r="Q114" s="871"/>
      <c r="R114" s="46"/>
      <c r="S114" s="46"/>
      <c r="T114" s="46"/>
    </row>
    <row r="115" spans="1:20" s="36" customFormat="1" ht="9.75" customHeight="1" x14ac:dyDescent="0.2">
      <c r="A115" s="1003"/>
      <c r="B115" s="1114"/>
      <c r="C115" s="1250"/>
      <c r="D115" s="1275"/>
      <c r="E115" s="777"/>
      <c r="F115" s="830"/>
      <c r="G115" s="639"/>
      <c r="H115" s="790"/>
      <c r="I115" s="639"/>
      <c r="J115" s="831"/>
      <c r="K115" s="821"/>
      <c r="L115" s="647"/>
      <c r="M115" s="356"/>
      <c r="N115" s="873"/>
      <c r="O115" s="925"/>
      <c r="P115" s="871"/>
      <c r="Q115" s="871"/>
      <c r="R115" s="46"/>
      <c r="S115" s="46"/>
      <c r="T115" s="46"/>
    </row>
    <row r="116" spans="1:20" s="36" customFormat="1" ht="9.75" customHeight="1" x14ac:dyDescent="0.2">
      <c r="A116" s="1003"/>
      <c r="B116" s="1114"/>
      <c r="C116" s="1250"/>
      <c r="D116" s="1275"/>
      <c r="E116" s="617"/>
      <c r="F116" s="830"/>
      <c r="G116" s="639"/>
      <c r="H116" s="790"/>
      <c r="I116" s="639"/>
      <c r="J116" s="831"/>
      <c r="K116" s="821"/>
      <c r="L116" s="639"/>
      <c r="M116" s="356"/>
      <c r="N116" s="873"/>
      <c r="O116" s="925"/>
      <c r="P116" s="871"/>
      <c r="Q116" s="871"/>
      <c r="R116" s="46"/>
      <c r="S116" s="46"/>
      <c r="T116" s="46"/>
    </row>
    <row r="117" spans="1:20" s="36" customFormat="1" ht="20.100000000000001" customHeight="1" x14ac:dyDescent="0.2">
      <c r="A117" s="1003"/>
      <c r="B117" s="1114"/>
      <c r="C117" s="1250"/>
      <c r="D117" s="1275"/>
      <c r="E117" s="1232">
        <v>10</v>
      </c>
      <c r="F117" s="832" t="s">
        <v>358</v>
      </c>
      <c r="G117" s="639" t="s">
        <v>74</v>
      </c>
      <c r="H117" s="639"/>
      <c r="I117" s="639" t="s">
        <v>78</v>
      </c>
      <c r="J117" s="544"/>
      <c r="K117" s="639">
        <v>10</v>
      </c>
      <c r="L117" s="639">
        <v>10</v>
      </c>
      <c r="M117" s="943" t="s">
        <v>34</v>
      </c>
      <c r="N117" s="873"/>
      <c r="O117" s="925"/>
      <c r="P117" s="871"/>
      <c r="Q117" s="871"/>
      <c r="R117" s="46"/>
      <c r="S117" s="46"/>
      <c r="T117" s="46"/>
    </row>
    <row r="118" spans="1:20" s="36" customFormat="1" ht="9.75" customHeight="1" x14ac:dyDescent="0.2">
      <c r="A118" s="1003"/>
      <c r="B118" s="1114"/>
      <c r="C118" s="1250"/>
      <c r="D118" s="1275"/>
      <c r="E118" s="1232"/>
      <c r="F118" s="776" t="s">
        <v>357</v>
      </c>
      <c r="G118" s="639" t="s">
        <v>74</v>
      </c>
      <c r="H118" s="639"/>
      <c r="I118" s="639" t="s">
        <v>78</v>
      </c>
      <c r="J118" s="544"/>
      <c r="K118" s="639">
        <v>10</v>
      </c>
      <c r="L118" s="639">
        <v>10</v>
      </c>
      <c r="M118" s="943"/>
      <c r="N118" s="873"/>
      <c r="O118" s="925"/>
      <c r="P118" s="871"/>
      <c r="Q118" s="871"/>
      <c r="R118" s="46"/>
      <c r="S118" s="46"/>
      <c r="T118" s="46"/>
    </row>
    <row r="119" spans="1:20" s="36" customFormat="1" ht="9.75" customHeight="1" x14ac:dyDescent="0.2">
      <c r="A119" s="1003"/>
      <c r="B119" s="1114"/>
      <c r="C119" s="1250"/>
      <c r="D119" s="1275"/>
      <c r="E119" s="1232"/>
      <c r="F119" s="776" t="s">
        <v>359</v>
      </c>
      <c r="G119" s="639" t="s">
        <v>74</v>
      </c>
      <c r="H119" s="639"/>
      <c r="I119" s="639" t="s">
        <v>78</v>
      </c>
      <c r="J119" s="544"/>
      <c r="K119" s="639">
        <v>10</v>
      </c>
      <c r="L119" s="639">
        <v>500</v>
      </c>
      <c r="M119" s="943"/>
      <c r="N119" s="873"/>
      <c r="O119" s="925"/>
      <c r="P119" s="871"/>
      <c r="Q119" s="871"/>
      <c r="R119" s="46"/>
      <c r="S119" s="46"/>
      <c r="T119" s="46"/>
    </row>
    <row r="120" spans="1:20" s="36" customFormat="1" ht="9.75" customHeight="1" x14ac:dyDescent="0.2">
      <c r="A120" s="1003"/>
      <c r="B120" s="1114"/>
      <c r="C120" s="1250"/>
      <c r="D120" s="1275"/>
      <c r="E120" s="1232"/>
      <c r="F120" s="771" t="s">
        <v>215</v>
      </c>
      <c r="G120" s="639" t="s">
        <v>74</v>
      </c>
      <c r="H120" s="639"/>
      <c r="I120" s="639" t="s">
        <v>78</v>
      </c>
      <c r="J120" s="544"/>
      <c r="K120" s="639">
        <v>10</v>
      </c>
      <c r="L120" s="645">
        <v>400</v>
      </c>
      <c r="M120" s="943"/>
      <c r="N120" s="873"/>
      <c r="O120" s="40"/>
      <c r="P120" s="871"/>
      <c r="Q120" s="871"/>
      <c r="R120" s="46"/>
      <c r="S120" s="46"/>
      <c r="T120" s="46"/>
    </row>
    <row r="121" spans="1:20" s="36" customFormat="1" ht="9.75" customHeight="1" x14ac:dyDescent="0.2">
      <c r="A121" s="1003"/>
      <c r="B121" s="1114"/>
      <c r="C121" s="1250"/>
      <c r="D121" s="1275"/>
      <c r="E121" s="1232"/>
      <c r="F121" s="776" t="s">
        <v>214</v>
      </c>
      <c r="G121" s="639" t="s">
        <v>74</v>
      </c>
      <c r="H121" s="639"/>
      <c r="I121" s="639" t="s">
        <v>78</v>
      </c>
      <c r="J121" s="544"/>
      <c r="K121" s="639">
        <v>10</v>
      </c>
      <c r="L121" s="645">
        <v>500</v>
      </c>
      <c r="M121" s="943"/>
      <c r="N121" s="873"/>
      <c r="O121" s="925"/>
      <c r="P121" s="871"/>
      <c r="Q121" s="871"/>
      <c r="R121" s="46"/>
      <c r="S121" s="46"/>
      <c r="T121" s="46"/>
    </row>
    <row r="122" spans="1:20" s="36" customFormat="1" ht="9.75" customHeight="1" x14ac:dyDescent="0.2">
      <c r="A122" s="1003"/>
      <c r="B122" s="1114"/>
      <c r="C122" s="1250"/>
      <c r="D122" s="1275"/>
      <c r="E122" s="1232"/>
      <c r="F122" s="776" t="s">
        <v>400</v>
      </c>
      <c r="G122" s="639" t="s">
        <v>74</v>
      </c>
      <c r="H122" s="639"/>
      <c r="I122" s="639" t="s">
        <v>78</v>
      </c>
      <c r="J122" s="544"/>
      <c r="K122" s="639">
        <v>10</v>
      </c>
      <c r="L122" s="639">
        <v>10</v>
      </c>
      <c r="M122" s="943"/>
      <c r="N122" s="873"/>
      <c r="O122" s="925"/>
      <c r="P122" s="871"/>
      <c r="Q122" s="871"/>
      <c r="R122" s="46"/>
      <c r="S122" s="46"/>
      <c r="T122" s="46"/>
    </row>
    <row r="123" spans="1:20" s="36" customFormat="1" ht="12" customHeight="1" x14ac:dyDescent="0.2">
      <c r="A123" s="1004"/>
      <c r="B123" s="1115"/>
      <c r="C123" s="1251"/>
      <c r="D123" s="1276"/>
      <c r="E123" s="1233"/>
      <c r="F123" s="527"/>
      <c r="G123" s="156"/>
      <c r="H123" s="156"/>
      <c r="I123" s="156"/>
      <c r="J123" s="145"/>
      <c r="K123" s="567"/>
      <c r="L123" s="196"/>
      <c r="M123" s="944"/>
      <c r="N123" s="866"/>
      <c r="O123" s="866"/>
      <c r="P123" s="871"/>
      <c r="Q123" s="871"/>
      <c r="R123" s="46"/>
      <c r="S123" s="46"/>
      <c r="T123" s="46"/>
    </row>
    <row r="124" spans="1:20" s="36" customFormat="1" ht="9.75" customHeight="1" x14ac:dyDescent="0.2">
      <c r="A124" s="1002" t="s">
        <v>81</v>
      </c>
      <c r="B124" s="1113" t="s">
        <v>82</v>
      </c>
      <c r="C124" s="1249"/>
      <c r="D124" s="1252"/>
      <c r="E124" s="619"/>
      <c r="F124" s="319"/>
      <c r="G124" s="357"/>
      <c r="H124" s="357"/>
      <c r="I124" s="357"/>
      <c r="J124" s="357"/>
      <c r="K124" s="357"/>
      <c r="L124" s="357"/>
      <c r="M124" s="169"/>
      <c r="N124" s="866"/>
      <c r="O124" s="866"/>
      <c r="P124" s="871"/>
      <c r="Q124" s="871"/>
      <c r="R124" s="46"/>
      <c r="S124" s="46"/>
      <c r="T124" s="46"/>
    </row>
    <row r="125" spans="1:20" s="36" customFormat="1" ht="9.75" customHeight="1" x14ac:dyDescent="0.2">
      <c r="A125" s="1003"/>
      <c r="B125" s="1114"/>
      <c r="C125" s="1250"/>
      <c r="D125" s="1253"/>
      <c r="E125" s="616"/>
      <c r="F125" s="342"/>
      <c r="G125" s="345"/>
      <c r="H125" s="345"/>
      <c r="I125" s="345"/>
      <c r="J125" s="345"/>
      <c r="K125" s="345"/>
      <c r="L125" s="345"/>
      <c r="M125" s="345"/>
      <c r="N125" s="873"/>
      <c r="O125" s="872"/>
      <c r="P125" s="871"/>
      <c r="Q125" s="871"/>
      <c r="R125" s="46"/>
      <c r="S125" s="46"/>
      <c r="T125" s="46"/>
    </row>
    <row r="126" spans="1:20" s="36" customFormat="1" ht="9.75" customHeight="1" x14ac:dyDescent="0.2">
      <c r="A126" s="1003"/>
      <c r="B126" s="989"/>
      <c r="C126" s="1250"/>
      <c r="D126" s="1253"/>
      <c r="E126" s="616"/>
      <c r="F126" s="145"/>
      <c r="G126" s="169"/>
      <c r="H126" s="169"/>
      <c r="I126" s="169"/>
      <c r="J126" s="169"/>
      <c r="K126" s="169" t="s">
        <v>398</v>
      </c>
      <c r="L126" s="169"/>
      <c r="M126" s="169"/>
      <c r="N126" s="873"/>
      <c r="O126" s="872"/>
      <c r="P126" s="871"/>
      <c r="Q126" s="871"/>
      <c r="R126" s="46"/>
      <c r="S126" s="46"/>
      <c r="T126" s="46"/>
    </row>
    <row r="127" spans="1:20" s="36" customFormat="1" ht="9.75" customHeight="1" x14ac:dyDescent="0.2">
      <c r="A127" s="1003"/>
      <c r="B127" s="989"/>
      <c r="C127" s="1250"/>
      <c r="D127" s="1253"/>
      <c r="E127" s="616"/>
      <c r="F127" s="145"/>
      <c r="G127" s="169"/>
      <c r="H127" s="169"/>
      <c r="I127" s="169"/>
      <c r="J127" s="169"/>
      <c r="K127" s="169"/>
      <c r="L127" s="169"/>
      <c r="M127" s="169"/>
      <c r="N127" s="873"/>
      <c r="O127" s="872"/>
      <c r="P127" s="871"/>
      <c r="Q127" s="871"/>
      <c r="R127" s="46"/>
      <c r="S127" s="46"/>
      <c r="T127" s="46"/>
    </row>
    <row r="128" spans="1:20" s="36" customFormat="1" ht="9.75" customHeight="1" x14ac:dyDescent="0.2">
      <c r="A128" s="1003"/>
      <c r="B128" s="989"/>
      <c r="C128" s="1250"/>
      <c r="D128" s="1253"/>
      <c r="E128" s="616"/>
      <c r="F128" s="145"/>
      <c r="G128" s="169"/>
      <c r="H128" s="169"/>
      <c r="I128" s="169"/>
      <c r="J128" s="169"/>
      <c r="K128" s="169"/>
      <c r="L128" s="169"/>
      <c r="M128" s="169"/>
      <c r="N128" s="873"/>
      <c r="O128" s="872"/>
      <c r="P128" s="871"/>
      <c r="Q128" s="871"/>
      <c r="R128" s="46"/>
      <c r="S128" s="46"/>
      <c r="T128" s="46"/>
    </row>
    <row r="129" spans="1:20" s="36" customFormat="1" ht="16.5" customHeight="1" x14ac:dyDescent="0.2">
      <c r="A129" s="1004"/>
      <c r="B129" s="1115"/>
      <c r="C129" s="1251"/>
      <c r="D129" s="1254"/>
      <c r="E129" s="616"/>
      <c r="F129" s="329"/>
      <c r="G129" s="345"/>
      <c r="H129" s="345"/>
      <c r="I129" s="345"/>
      <c r="J129" s="345"/>
      <c r="K129" s="340"/>
      <c r="L129" s="340"/>
      <c r="M129" s="340"/>
      <c r="N129" s="873"/>
      <c r="O129" s="872"/>
      <c r="P129" s="871"/>
      <c r="Q129" s="871"/>
      <c r="R129" s="46"/>
      <c r="S129" s="46"/>
      <c r="T129" s="46"/>
    </row>
    <row r="130" spans="1:20" s="36" customFormat="1" ht="9.75" customHeight="1" x14ac:dyDescent="0.2">
      <c r="A130" s="1002" t="s">
        <v>84</v>
      </c>
      <c r="B130" s="1113" t="s">
        <v>85</v>
      </c>
      <c r="C130" s="1249"/>
      <c r="D130" s="1252">
        <f>E133</f>
        <v>30</v>
      </c>
      <c r="E130" s="619"/>
      <c r="F130" s="358" t="s">
        <v>364</v>
      </c>
      <c r="G130" s="153" t="s">
        <v>62</v>
      </c>
      <c r="H130" s="141"/>
      <c r="I130" s="153" t="s">
        <v>79</v>
      </c>
      <c r="J130" s="141"/>
      <c r="K130" s="154">
        <v>1.2</v>
      </c>
      <c r="L130" s="154">
        <v>10</v>
      </c>
      <c r="M130" s="1243" t="s">
        <v>83</v>
      </c>
      <c r="N130" s="873"/>
      <c r="O130" s="872"/>
      <c r="P130" s="871"/>
      <c r="Q130" s="871"/>
      <c r="R130" s="46"/>
      <c r="S130" s="46"/>
      <c r="T130" s="46"/>
    </row>
    <row r="131" spans="1:20" s="36" customFormat="1" ht="9.75" customHeight="1" x14ac:dyDescent="0.2">
      <c r="A131" s="1003"/>
      <c r="B131" s="1114"/>
      <c r="C131" s="1250"/>
      <c r="D131" s="1253"/>
      <c r="E131" s="616"/>
      <c r="F131" s="3" t="s">
        <v>365</v>
      </c>
      <c r="G131" s="145" t="s">
        <v>62</v>
      </c>
      <c r="H131" s="145"/>
      <c r="I131" s="216" t="s">
        <v>79</v>
      </c>
      <c r="J131" s="145"/>
      <c r="K131" s="156">
        <v>0.8</v>
      </c>
      <c r="L131" s="156">
        <v>10</v>
      </c>
      <c r="M131" s="943"/>
      <c r="N131" s="873"/>
      <c r="O131" s="872"/>
      <c r="P131" s="871"/>
      <c r="Q131" s="871"/>
      <c r="R131" s="46"/>
      <c r="S131" s="46"/>
      <c r="T131" s="46"/>
    </row>
    <row r="132" spans="1:20" s="36" customFormat="1" ht="9.75" customHeight="1" x14ac:dyDescent="0.2">
      <c r="A132" s="1003"/>
      <c r="B132" s="1114"/>
      <c r="C132" s="1250"/>
      <c r="D132" s="1253"/>
      <c r="E132" s="616"/>
      <c r="F132" s="24" t="s">
        <v>202</v>
      </c>
      <c r="G132" s="216" t="s">
        <v>62</v>
      </c>
      <c r="H132" s="145"/>
      <c r="I132" s="216" t="s">
        <v>79</v>
      </c>
      <c r="J132" s="145"/>
      <c r="K132" s="156">
        <v>1.1000000000000001</v>
      </c>
      <c r="L132" s="156">
        <v>10</v>
      </c>
      <c r="M132" s="943"/>
      <c r="N132" s="873"/>
      <c r="O132" s="872"/>
      <c r="P132" s="871"/>
      <c r="Q132" s="871"/>
      <c r="R132" s="46"/>
      <c r="S132" s="46"/>
      <c r="T132" s="46"/>
    </row>
    <row r="133" spans="1:20" s="36" customFormat="1" ht="9.75" customHeight="1" x14ac:dyDescent="0.2">
      <c r="A133" s="1003"/>
      <c r="B133" s="1114"/>
      <c r="C133" s="1250"/>
      <c r="D133" s="1253"/>
      <c r="E133" s="616">
        <v>30</v>
      </c>
      <c r="F133" s="24" t="s">
        <v>366</v>
      </c>
      <c r="G133" s="216" t="s">
        <v>62</v>
      </c>
      <c r="H133" s="145"/>
      <c r="I133" s="216" t="s">
        <v>79</v>
      </c>
      <c r="J133" s="145"/>
      <c r="K133" s="156">
        <v>1.2</v>
      </c>
      <c r="L133" s="156">
        <v>10</v>
      </c>
      <c r="M133" s="943"/>
      <c r="N133" s="866"/>
      <c r="O133" s="866"/>
      <c r="P133" s="871"/>
      <c r="Q133" s="871"/>
      <c r="R133" s="46"/>
      <c r="S133" s="46"/>
      <c r="T133" s="46"/>
    </row>
    <row r="134" spans="1:20" s="36" customFormat="1" ht="9.75" customHeight="1" x14ac:dyDescent="0.2">
      <c r="A134" s="1003"/>
      <c r="B134" s="1114"/>
      <c r="C134" s="1250"/>
      <c r="D134" s="1253"/>
      <c r="E134" s="616"/>
      <c r="F134" s="24" t="s">
        <v>86</v>
      </c>
      <c r="G134" s="216" t="s">
        <v>62</v>
      </c>
      <c r="H134" s="145"/>
      <c r="I134" s="145" t="s">
        <v>79</v>
      </c>
      <c r="J134" s="145"/>
      <c r="K134" s="158">
        <v>1.4</v>
      </c>
      <c r="L134" s="156">
        <v>10</v>
      </c>
      <c r="M134" s="943"/>
      <c r="N134" s="866"/>
      <c r="O134" s="866"/>
      <c r="P134" s="871"/>
      <c r="Q134" s="871"/>
      <c r="R134" s="46"/>
      <c r="S134" s="46"/>
      <c r="T134" s="46"/>
    </row>
    <row r="135" spans="1:20" s="36" customFormat="1" ht="9.75" customHeight="1" x14ac:dyDescent="0.2">
      <c r="A135" s="1003"/>
      <c r="B135" s="1114"/>
      <c r="C135" s="1250"/>
      <c r="D135" s="1253"/>
      <c r="E135" s="616"/>
      <c r="F135" s="77" t="s">
        <v>173</v>
      </c>
      <c r="G135" s="145" t="s">
        <v>62</v>
      </c>
      <c r="H135" s="145"/>
      <c r="I135" s="145" t="s">
        <v>79</v>
      </c>
      <c r="J135" s="145"/>
      <c r="K135" s="109">
        <v>1</v>
      </c>
      <c r="L135" s="298">
        <v>50</v>
      </c>
      <c r="M135" s="944"/>
      <c r="N135" s="834"/>
      <c r="O135" s="834"/>
      <c r="P135" s="871"/>
      <c r="Q135" s="871"/>
      <c r="R135" s="46"/>
      <c r="S135" s="46"/>
      <c r="T135" s="46"/>
    </row>
    <row r="136" spans="1:20" s="36" customFormat="1" ht="9.75" customHeight="1" x14ac:dyDescent="0.2">
      <c r="A136" s="1003"/>
      <c r="B136" s="1115"/>
      <c r="C136" s="1251"/>
      <c r="D136" s="1254"/>
      <c r="E136" s="616"/>
      <c r="F136" s="358"/>
      <c r="G136" s="331"/>
      <c r="H136" s="345"/>
      <c r="I136" s="331"/>
      <c r="J136" s="331"/>
      <c r="K136" s="354"/>
      <c r="L136" s="354"/>
      <c r="M136" s="359"/>
      <c r="P136" s="46"/>
      <c r="Q136" s="46"/>
      <c r="R136" s="46"/>
      <c r="S136" s="46"/>
      <c r="T136" s="46"/>
    </row>
    <row r="137" spans="1:20" s="36" customFormat="1" ht="9.75" customHeight="1" x14ac:dyDescent="0.2">
      <c r="A137" s="1003"/>
      <c r="B137" s="1113" t="s">
        <v>132</v>
      </c>
      <c r="C137" s="1249"/>
      <c r="D137" s="1252">
        <f>E139</f>
        <v>40</v>
      </c>
      <c r="E137" s="618"/>
      <c r="F137" s="360"/>
      <c r="G137" s="357"/>
      <c r="H137" s="357"/>
      <c r="I137" s="361"/>
      <c r="J137" s="357"/>
      <c r="K137" s="361"/>
      <c r="L137" s="355"/>
      <c r="M137" s="362"/>
      <c r="P137" s="46"/>
      <c r="Q137" s="46"/>
      <c r="R137" s="46"/>
      <c r="S137" s="46"/>
      <c r="T137" s="46"/>
    </row>
    <row r="138" spans="1:20" s="36" customFormat="1" ht="9.75" customHeight="1" x14ac:dyDescent="0.2">
      <c r="A138" s="1003"/>
      <c r="B138" s="1114"/>
      <c r="C138" s="1250"/>
      <c r="D138" s="1253"/>
      <c r="E138" s="620"/>
      <c r="F138" s="363" t="s">
        <v>367</v>
      </c>
      <c r="G138" s="169" t="s">
        <v>120</v>
      </c>
      <c r="H138" s="169"/>
      <c r="I138" s="320" t="s">
        <v>88</v>
      </c>
      <c r="J138" s="169"/>
      <c r="K138" s="320">
        <v>15</v>
      </c>
      <c r="L138" s="169">
        <v>200</v>
      </c>
      <c r="M138" s="364" t="s">
        <v>34</v>
      </c>
      <c r="P138" s="46"/>
      <c r="Q138" s="46"/>
      <c r="R138" s="46"/>
      <c r="S138" s="46"/>
      <c r="T138" s="46"/>
    </row>
    <row r="139" spans="1:20" s="36" customFormat="1" ht="9.75" customHeight="1" x14ac:dyDescent="0.2">
      <c r="A139" s="1003"/>
      <c r="B139" s="1114"/>
      <c r="C139" s="1250"/>
      <c r="D139" s="1253"/>
      <c r="E139" s="620">
        <v>40</v>
      </c>
      <c r="F139" s="363" t="s">
        <v>368</v>
      </c>
      <c r="G139" s="169" t="s">
        <v>120</v>
      </c>
      <c r="H139" s="169"/>
      <c r="I139" s="320" t="s">
        <v>88</v>
      </c>
      <c r="J139" s="365"/>
      <c r="K139" s="320">
        <v>10</v>
      </c>
      <c r="L139" s="169">
        <v>10</v>
      </c>
      <c r="M139" s="366"/>
      <c r="P139" s="46"/>
      <c r="Q139" s="46"/>
      <c r="R139" s="46"/>
      <c r="S139" s="46"/>
      <c r="T139" s="46"/>
    </row>
    <row r="140" spans="1:20" s="36" customFormat="1" ht="9.75" customHeight="1" x14ac:dyDescent="0.2">
      <c r="A140" s="1003"/>
      <c r="B140" s="1114"/>
      <c r="C140" s="1250"/>
      <c r="D140" s="1253"/>
      <c r="E140" s="620"/>
      <c r="F140" s="363" t="s">
        <v>369</v>
      </c>
      <c r="G140" s="345" t="s">
        <v>120</v>
      </c>
      <c r="H140" s="169"/>
      <c r="I140" s="169" t="s">
        <v>88</v>
      </c>
      <c r="J140" s="169"/>
      <c r="K140" s="169">
        <v>20</v>
      </c>
      <c r="L140" s="169">
        <v>50</v>
      </c>
      <c r="M140" s="367"/>
      <c r="P140" s="46"/>
      <c r="Q140" s="46"/>
      <c r="R140" s="46"/>
      <c r="S140" s="46"/>
      <c r="T140" s="46"/>
    </row>
    <row r="141" spans="1:20" s="36" customFormat="1" ht="9.75" customHeight="1" x14ac:dyDescent="0.2">
      <c r="A141" s="1004"/>
      <c r="B141" s="1115"/>
      <c r="C141" s="1251"/>
      <c r="D141" s="1254"/>
      <c r="E141" s="621"/>
      <c r="F141" s="71"/>
      <c r="G141" s="75"/>
      <c r="H141" s="345"/>
      <c r="I141" s="72"/>
      <c r="J141" s="73"/>
      <c r="K141" s="72"/>
      <c r="L141" s="73"/>
      <c r="M141" s="75"/>
      <c r="P141" s="46"/>
      <c r="Q141" s="46"/>
      <c r="R141" s="46"/>
      <c r="S141" s="46"/>
      <c r="T141" s="46"/>
    </row>
    <row r="142" spans="1:20" s="36" customFormat="1" ht="9.75" customHeight="1" x14ac:dyDescent="0.2">
      <c r="A142" s="1002" t="s">
        <v>89</v>
      </c>
      <c r="B142" s="1113" t="s">
        <v>90</v>
      </c>
      <c r="C142" s="1249"/>
      <c r="D142" s="1252">
        <f>E144</f>
        <v>30</v>
      </c>
      <c r="E142" s="622"/>
      <c r="F142" s="24" t="s">
        <v>379</v>
      </c>
      <c r="G142" s="30" t="s">
        <v>136</v>
      </c>
      <c r="H142" s="141"/>
      <c r="I142" s="142" t="s">
        <v>80</v>
      </c>
      <c r="J142" s="142"/>
      <c r="K142" s="88">
        <v>4.87</v>
      </c>
      <c r="L142" s="91">
        <v>10</v>
      </c>
      <c r="M142" s="1243" t="s">
        <v>83</v>
      </c>
      <c r="P142" s="46"/>
      <c r="Q142" s="46"/>
      <c r="R142" s="46"/>
      <c r="S142" s="46"/>
      <c r="T142" s="46"/>
    </row>
    <row r="143" spans="1:20" s="36" customFormat="1" ht="9.75" customHeight="1" x14ac:dyDescent="0.2">
      <c r="A143" s="1003"/>
      <c r="B143" s="1114"/>
      <c r="C143" s="1274"/>
      <c r="D143" s="1262"/>
      <c r="E143" s="622"/>
      <c r="F143" s="24" t="s">
        <v>380</v>
      </c>
      <c r="G143" s="30" t="s">
        <v>136</v>
      </c>
      <c r="H143" s="142"/>
      <c r="I143" s="142" t="s">
        <v>80</v>
      </c>
      <c r="J143" s="142"/>
      <c r="K143" s="88">
        <v>3.38</v>
      </c>
      <c r="L143" s="157">
        <v>10</v>
      </c>
      <c r="M143" s="943"/>
      <c r="P143" s="46"/>
      <c r="Q143" s="46"/>
      <c r="R143" s="46"/>
      <c r="S143" s="46"/>
      <c r="T143" s="46"/>
    </row>
    <row r="144" spans="1:20" s="36" customFormat="1" ht="9.75" customHeight="1" x14ac:dyDescent="0.2">
      <c r="A144" s="1003"/>
      <c r="B144" s="1114"/>
      <c r="C144" s="1250"/>
      <c r="D144" s="1253"/>
      <c r="E144" s="616">
        <v>30</v>
      </c>
      <c r="F144" s="24" t="s">
        <v>134</v>
      </c>
      <c r="G144" s="30" t="s">
        <v>136</v>
      </c>
      <c r="H144" s="145"/>
      <c r="I144" s="142" t="s">
        <v>80</v>
      </c>
      <c r="J144" s="171"/>
      <c r="K144" s="302">
        <v>3.8</v>
      </c>
      <c r="L144" s="156">
        <v>10</v>
      </c>
      <c r="M144" s="943"/>
      <c r="P144" s="46"/>
      <c r="Q144" s="46"/>
      <c r="R144" s="46"/>
      <c r="S144" s="46"/>
      <c r="T144" s="46"/>
    </row>
    <row r="145" spans="1:20" s="36" customFormat="1" ht="9.75" customHeight="1" x14ac:dyDescent="0.2">
      <c r="A145" s="1003"/>
      <c r="B145" s="1114"/>
      <c r="C145" s="1250"/>
      <c r="D145" s="1253"/>
      <c r="E145" s="616"/>
      <c r="F145" s="24" t="s">
        <v>381</v>
      </c>
      <c r="G145" s="30" t="s">
        <v>136</v>
      </c>
      <c r="H145" s="145"/>
      <c r="I145" s="142" t="s">
        <v>80</v>
      </c>
      <c r="J145" s="145"/>
      <c r="K145" s="88">
        <v>6.61</v>
      </c>
      <c r="L145" s="156">
        <v>10</v>
      </c>
      <c r="M145" s="943"/>
      <c r="P145" s="46"/>
      <c r="Q145" s="46"/>
      <c r="R145" s="46"/>
      <c r="S145" s="46"/>
      <c r="T145" s="46"/>
    </row>
    <row r="146" spans="1:20" s="36" customFormat="1" ht="9.75" customHeight="1" x14ac:dyDescent="0.2">
      <c r="A146" s="1004"/>
      <c r="B146" s="1115"/>
      <c r="C146" s="1251"/>
      <c r="D146" s="1253"/>
      <c r="E146" s="616"/>
      <c r="F146" s="24" t="s">
        <v>135</v>
      </c>
      <c r="G146" s="30" t="s">
        <v>136</v>
      </c>
      <c r="H146" s="218"/>
      <c r="I146" s="142" t="s">
        <v>80</v>
      </c>
      <c r="J146" s="218"/>
      <c r="K146" s="88">
        <v>3.53</v>
      </c>
      <c r="L146" s="88">
        <v>10</v>
      </c>
      <c r="M146" s="1157"/>
      <c r="P146" s="46"/>
      <c r="Q146" s="46"/>
      <c r="R146" s="46"/>
      <c r="S146" s="46"/>
      <c r="T146" s="46"/>
    </row>
    <row r="147" spans="1:20" s="36" customFormat="1" ht="9.75" customHeight="1" x14ac:dyDescent="0.2">
      <c r="A147" s="1185" t="s">
        <v>91</v>
      </c>
      <c r="B147" s="1188" t="s">
        <v>92</v>
      </c>
      <c r="C147" s="1281"/>
      <c r="D147" s="1252">
        <f>E149+E150</f>
        <v>30</v>
      </c>
      <c r="E147" s="618"/>
      <c r="F147" s="252"/>
      <c r="G147" s="222"/>
      <c r="H147" s="163"/>
      <c r="I147" s="141"/>
      <c r="J147" s="153"/>
      <c r="K147" s="141"/>
      <c r="L147" s="141"/>
      <c r="M147" s="940" t="s">
        <v>70</v>
      </c>
      <c r="P147" s="46"/>
      <c r="Q147" s="46"/>
      <c r="R147" s="46"/>
      <c r="S147" s="46"/>
      <c r="T147" s="46"/>
    </row>
    <row r="148" spans="1:20" s="36" customFormat="1" ht="9.75" customHeight="1" x14ac:dyDescent="0.2">
      <c r="A148" s="1186"/>
      <c r="B148" s="1189"/>
      <c r="C148" s="1282"/>
      <c r="D148" s="1262"/>
      <c r="E148" s="617"/>
      <c r="F148" s="642" t="s">
        <v>370</v>
      </c>
      <c r="G148" s="145" t="s">
        <v>62</v>
      </c>
      <c r="H148" s="596"/>
      <c r="I148" s="145" t="s">
        <v>78</v>
      </c>
      <c r="J148" s="171"/>
      <c r="K148" s="598">
        <v>5.5</v>
      </c>
      <c r="L148" s="645">
        <v>100</v>
      </c>
      <c r="M148" s="927"/>
      <c r="P148" s="46"/>
      <c r="Q148" s="46"/>
      <c r="R148" s="46"/>
      <c r="S148" s="46"/>
      <c r="T148" s="46"/>
    </row>
    <row r="149" spans="1:20" s="36" customFormat="1" ht="9.75" customHeight="1" x14ac:dyDescent="0.2">
      <c r="A149" s="1186"/>
      <c r="B149" s="1189"/>
      <c r="C149" s="1282"/>
      <c r="D149" s="1253"/>
      <c r="E149" s="620">
        <v>30</v>
      </c>
      <c r="F149" s="649" t="s">
        <v>413</v>
      </c>
      <c r="G149" s="168" t="s">
        <v>62</v>
      </c>
      <c r="H149" s="168"/>
      <c r="I149" s="142" t="s">
        <v>78</v>
      </c>
      <c r="J149" s="169"/>
      <c r="K149" s="156">
        <v>1.5</v>
      </c>
      <c r="L149" s="651">
        <v>5</v>
      </c>
      <c r="M149" s="927"/>
      <c r="P149" s="46"/>
      <c r="Q149" s="46"/>
      <c r="R149" s="46"/>
      <c r="S149" s="46"/>
      <c r="T149" s="46"/>
    </row>
    <row r="150" spans="1:20" s="36" customFormat="1" ht="9.75" customHeight="1" x14ac:dyDescent="0.2">
      <c r="A150" s="1186"/>
      <c r="B150" s="1189"/>
      <c r="C150" s="1282"/>
      <c r="D150" s="1253"/>
      <c r="E150" s="620"/>
      <c r="F150" s="650" t="s">
        <v>318</v>
      </c>
      <c r="G150" s="163" t="s">
        <v>62</v>
      </c>
      <c r="H150" s="163"/>
      <c r="I150" s="142" t="s">
        <v>78</v>
      </c>
      <c r="J150" s="171"/>
      <c r="K150" s="598">
        <v>0.47</v>
      </c>
      <c r="L150" s="544">
        <v>5</v>
      </c>
      <c r="M150" s="927"/>
      <c r="P150" s="46"/>
      <c r="Q150" s="46"/>
      <c r="R150" s="46"/>
      <c r="S150" s="46"/>
      <c r="T150" s="46"/>
    </row>
    <row r="151" spans="1:20" s="36" customFormat="1" ht="9.75" customHeight="1" x14ac:dyDescent="0.2">
      <c r="A151" s="1186"/>
      <c r="B151" s="1189"/>
      <c r="C151" s="1282"/>
      <c r="D151" s="1253"/>
      <c r="E151" s="620"/>
      <c r="F151" s="614" t="s">
        <v>186</v>
      </c>
      <c r="G151" s="145" t="s">
        <v>62</v>
      </c>
      <c r="H151" s="596"/>
      <c r="I151" s="597" t="s">
        <v>78</v>
      </c>
      <c r="J151" s="171"/>
      <c r="K151" s="598">
        <v>0.43</v>
      </c>
      <c r="L151" s="645">
        <v>5</v>
      </c>
      <c r="M151" s="927"/>
      <c r="P151" s="46"/>
      <c r="Q151" s="46"/>
      <c r="R151" s="46"/>
      <c r="S151" s="46"/>
      <c r="T151" s="46"/>
    </row>
    <row r="152" spans="1:20" s="36" customFormat="1" ht="9.75" customHeight="1" x14ac:dyDescent="0.2">
      <c r="A152" s="1186"/>
      <c r="B152" s="1189"/>
      <c r="C152" s="1282"/>
      <c r="D152" s="1253"/>
      <c r="E152" s="620"/>
      <c r="F152" s="614" t="s">
        <v>312</v>
      </c>
      <c r="G152" s="145" t="s">
        <v>62</v>
      </c>
      <c r="H152" s="596"/>
      <c r="I152" s="597" t="s">
        <v>78</v>
      </c>
      <c r="J152" s="171"/>
      <c r="K152" s="598">
        <v>1.8</v>
      </c>
      <c r="L152" s="645">
        <v>20</v>
      </c>
      <c r="M152" s="927"/>
      <c r="P152" s="46"/>
      <c r="Q152" s="46"/>
      <c r="R152" s="46"/>
      <c r="S152" s="46"/>
      <c r="T152" s="46"/>
    </row>
    <row r="153" spans="1:20" s="36" customFormat="1" ht="9.75" customHeight="1" x14ac:dyDescent="0.2">
      <c r="A153" s="1186"/>
      <c r="B153" s="1190"/>
      <c r="C153" s="1283"/>
      <c r="D153" s="1254"/>
      <c r="E153" s="621"/>
      <c r="F153" s="344"/>
      <c r="G153" s="330"/>
      <c r="H153" s="330"/>
      <c r="I153" s="330"/>
      <c r="J153" s="330"/>
      <c r="K153" s="330"/>
      <c r="L153" s="330"/>
      <c r="M153" s="927"/>
      <c r="P153" s="46"/>
      <c r="Q153" s="46"/>
      <c r="R153" s="46"/>
      <c r="S153" s="46"/>
      <c r="T153" s="46"/>
    </row>
    <row r="154" spans="1:20" s="36" customFormat="1" ht="11.25" customHeight="1" x14ac:dyDescent="0.2">
      <c r="A154" s="1185" t="s">
        <v>93</v>
      </c>
      <c r="B154" s="1188" t="s">
        <v>94</v>
      </c>
      <c r="C154" s="1277"/>
      <c r="D154" s="1280">
        <f>E157</f>
        <v>30</v>
      </c>
      <c r="E154" s="623"/>
      <c r="F154" s="561"/>
      <c r="G154" s="170"/>
      <c r="H154" s="170"/>
      <c r="I154" s="170"/>
      <c r="J154" s="170"/>
      <c r="K154" s="170"/>
      <c r="L154" s="168"/>
      <c r="M154" s="355"/>
      <c r="P154" s="46"/>
      <c r="Q154" s="46"/>
      <c r="R154" s="46"/>
      <c r="S154" s="46"/>
      <c r="T154" s="46"/>
    </row>
    <row r="155" spans="1:20" s="36" customFormat="1" ht="11.25" customHeight="1" x14ac:dyDescent="0.2">
      <c r="A155" s="1186"/>
      <c r="B155" s="1189"/>
      <c r="C155" s="1278"/>
      <c r="D155" s="1253"/>
      <c r="E155" s="624"/>
      <c r="F155" s="146" t="s">
        <v>189</v>
      </c>
      <c r="G155" s="171" t="s">
        <v>74</v>
      </c>
      <c r="H155" s="533"/>
      <c r="I155" s="534" t="s">
        <v>95</v>
      </c>
      <c r="J155" s="536"/>
      <c r="K155" s="230">
        <v>0.12</v>
      </c>
      <c r="L155" s="337">
        <v>2</v>
      </c>
      <c r="M155" s="942" t="s">
        <v>83</v>
      </c>
      <c r="P155" s="46"/>
      <c r="Q155" s="46"/>
      <c r="R155" s="46"/>
      <c r="S155" s="46"/>
      <c r="T155" s="46"/>
    </row>
    <row r="156" spans="1:20" s="36" customFormat="1" ht="11.25" customHeight="1" x14ac:dyDescent="0.2">
      <c r="A156" s="1186"/>
      <c r="B156" s="1189"/>
      <c r="C156" s="1278"/>
      <c r="D156" s="1253"/>
      <c r="E156" s="624"/>
      <c r="F156" s="147" t="s">
        <v>190</v>
      </c>
      <c r="G156" s="171" t="s">
        <v>74</v>
      </c>
      <c r="H156" s="533"/>
      <c r="I156" s="534" t="s">
        <v>95</v>
      </c>
      <c r="J156" s="24"/>
      <c r="K156" s="230">
        <v>0.11</v>
      </c>
      <c r="L156" s="493">
        <v>1</v>
      </c>
      <c r="M156" s="943"/>
      <c r="P156" s="46"/>
      <c r="Q156" s="46"/>
      <c r="R156" s="46"/>
      <c r="S156" s="46"/>
      <c r="T156" s="46"/>
    </row>
    <row r="157" spans="1:20" s="36" customFormat="1" ht="11.25" customHeight="1" x14ac:dyDescent="0.2">
      <c r="A157" s="1186"/>
      <c r="B157" s="1189"/>
      <c r="C157" s="1278"/>
      <c r="D157" s="1253"/>
      <c r="E157" s="624">
        <v>30</v>
      </c>
      <c r="F157" s="165" t="s">
        <v>187</v>
      </c>
      <c r="G157" s="556" t="s">
        <v>74</v>
      </c>
      <c r="H157" s="532"/>
      <c r="I157" s="535" t="s">
        <v>95</v>
      </c>
      <c r="J157" s="23"/>
      <c r="K157" s="439">
        <v>0.28000000000000003</v>
      </c>
      <c r="L157" s="493">
        <v>6</v>
      </c>
      <c r="M157" s="943"/>
      <c r="P157" s="46"/>
      <c r="Q157" s="46"/>
      <c r="R157" s="46"/>
      <c r="S157" s="46"/>
      <c r="T157" s="46"/>
    </row>
    <row r="158" spans="1:20" s="36" customFormat="1" ht="11.25" customHeight="1" x14ac:dyDescent="0.2">
      <c r="A158" s="1186"/>
      <c r="B158" s="1189"/>
      <c r="C158" s="1278"/>
      <c r="D158" s="1253"/>
      <c r="E158" s="624"/>
      <c r="F158" s="614" t="s">
        <v>188</v>
      </c>
      <c r="G158" s="652" t="s">
        <v>74</v>
      </c>
      <c r="H158" s="568"/>
      <c r="I158" s="568" t="s">
        <v>95</v>
      </c>
      <c r="J158" s="653"/>
      <c r="K158" s="636">
        <v>0.38</v>
      </c>
      <c r="L158" s="654">
        <v>10</v>
      </c>
      <c r="M158" s="943"/>
      <c r="P158" s="46"/>
      <c r="Q158" s="46"/>
      <c r="R158" s="46"/>
      <c r="S158" s="46"/>
      <c r="T158" s="46"/>
    </row>
    <row r="159" spans="1:20" s="36" customFormat="1" ht="11.25" customHeight="1" x14ac:dyDescent="0.2">
      <c r="A159" s="1186"/>
      <c r="B159" s="1189"/>
      <c r="C159" s="1278"/>
      <c r="D159" s="1253"/>
      <c r="E159" s="624"/>
      <c r="F159" s="655" t="s">
        <v>313</v>
      </c>
      <c r="G159" s="652" t="s">
        <v>74</v>
      </c>
      <c r="H159" s="568"/>
      <c r="I159" s="568" t="s">
        <v>95</v>
      </c>
      <c r="J159" s="653"/>
      <c r="K159" s="636">
        <v>0.05</v>
      </c>
      <c r="L159" s="656">
        <v>1</v>
      </c>
      <c r="M159" s="944"/>
      <c r="P159" s="46"/>
      <c r="Q159" s="46"/>
      <c r="R159" s="46"/>
      <c r="S159" s="46"/>
      <c r="T159" s="46"/>
    </row>
    <row r="160" spans="1:20" s="36" customFormat="1" ht="11.25" customHeight="1" x14ac:dyDescent="0.2">
      <c r="A160" s="1186"/>
      <c r="B160" s="1189"/>
      <c r="C160" s="1278"/>
      <c r="D160" s="1253"/>
      <c r="E160" s="624"/>
      <c r="F160" s="147"/>
      <c r="G160" s="216"/>
      <c r="H160" s="489"/>
      <c r="I160" s="145"/>
      <c r="J160" s="24"/>
      <c r="K160" s="220"/>
      <c r="L160" s="557"/>
      <c r="M160" s="559"/>
      <c r="P160" s="46"/>
      <c r="Q160" s="46"/>
      <c r="R160" s="46"/>
      <c r="S160" s="46"/>
      <c r="T160" s="46"/>
    </row>
    <row r="161" spans="1:20" s="36" customFormat="1" ht="9" customHeight="1" x14ac:dyDescent="0.2">
      <c r="A161" s="1187"/>
      <c r="B161" s="1190"/>
      <c r="C161" s="1279"/>
      <c r="D161" s="1254"/>
      <c r="E161" s="625"/>
      <c r="F161" s="160"/>
      <c r="G161" s="312"/>
      <c r="H161" s="487"/>
      <c r="I161" s="487"/>
      <c r="J161" s="283"/>
      <c r="K161" s="161"/>
      <c r="L161" s="558"/>
      <c r="M161" s="560"/>
      <c r="P161" s="46"/>
      <c r="Q161" s="46"/>
      <c r="R161" s="46"/>
      <c r="S161" s="46"/>
      <c r="T161" s="46"/>
    </row>
    <row r="162" spans="1:20" s="36" customFormat="1" ht="30" customHeight="1" x14ac:dyDescent="0.2">
      <c r="A162" s="987" t="s">
        <v>15</v>
      </c>
      <c r="B162" s="1191"/>
      <c r="C162" s="1221" t="s">
        <v>9</v>
      </c>
      <c r="D162" s="1222"/>
      <c r="E162" s="68"/>
      <c r="F162" s="1012" t="s">
        <v>16</v>
      </c>
      <c r="G162" s="963" t="s">
        <v>17</v>
      </c>
      <c r="H162" s="963" t="s">
        <v>18</v>
      </c>
      <c r="I162" s="963" t="s">
        <v>19</v>
      </c>
      <c r="J162" s="963" t="s">
        <v>221</v>
      </c>
      <c r="K162" s="963" t="s">
        <v>21</v>
      </c>
      <c r="L162" s="963" t="s">
        <v>489</v>
      </c>
      <c r="M162" s="956" t="s">
        <v>140</v>
      </c>
      <c r="P162" s="46"/>
      <c r="Q162" s="46"/>
      <c r="R162" s="46"/>
      <c r="S162" s="46"/>
      <c r="T162" s="46"/>
    </row>
    <row r="163" spans="1:20" s="36" customFormat="1" ht="30" customHeight="1" thickBot="1" x14ac:dyDescent="0.25">
      <c r="A163" s="1192"/>
      <c r="B163" s="1193"/>
      <c r="C163" s="69" t="s">
        <v>27</v>
      </c>
      <c r="D163" s="64" t="s">
        <v>14</v>
      </c>
      <c r="E163" s="65"/>
      <c r="F163" s="1013"/>
      <c r="G163" s="963"/>
      <c r="H163" s="955"/>
      <c r="I163" s="955"/>
      <c r="J163" s="955"/>
      <c r="K163" s="955"/>
      <c r="L163" s="955"/>
      <c r="M163" s="947"/>
      <c r="P163" s="46"/>
      <c r="Q163" s="46"/>
      <c r="R163" s="46"/>
      <c r="S163" s="46"/>
      <c r="T163" s="46"/>
    </row>
    <row r="164" spans="1:20" s="36" customFormat="1" ht="21" customHeight="1" thickBot="1" x14ac:dyDescent="0.25">
      <c r="A164" s="1263" t="s">
        <v>97</v>
      </c>
      <c r="B164" s="1264"/>
      <c r="C164" s="864" t="s">
        <v>139</v>
      </c>
      <c r="D164" s="615"/>
      <c r="E164" s="593">
        <f>D165+D210</f>
        <v>40</v>
      </c>
      <c r="F164" s="368"/>
      <c r="G164" s="369"/>
      <c r="H164" s="1265"/>
      <c r="I164" s="1265"/>
      <c r="J164" s="1265"/>
      <c r="K164" s="1265"/>
      <c r="L164" s="1265"/>
      <c r="M164" s="1266"/>
      <c r="P164" s="46"/>
      <c r="Q164" s="46"/>
      <c r="R164" s="46"/>
      <c r="S164" s="46"/>
      <c r="T164" s="46"/>
    </row>
    <row r="165" spans="1:20" s="36" customFormat="1" ht="9.75" customHeight="1" x14ac:dyDescent="0.2">
      <c r="A165" s="1002" t="s">
        <v>98</v>
      </c>
      <c r="B165" s="1113" t="s">
        <v>99</v>
      </c>
      <c r="C165" s="1274"/>
      <c r="D165" s="1267">
        <v>20</v>
      </c>
      <c r="E165" s="1268">
        <v>20</v>
      </c>
      <c r="F165" s="223" t="s">
        <v>100</v>
      </c>
      <c r="G165" s="169" t="s">
        <v>120</v>
      </c>
      <c r="H165" s="170"/>
      <c r="I165" s="320" t="s">
        <v>88</v>
      </c>
      <c r="J165" s="170"/>
      <c r="K165" s="170">
        <v>10</v>
      </c>
      <c r="L165" s="156">
        <v>25</v>
      </c>
      <c r="M165" s="940" t="s">
        <v>34</v>
      </c>
      <c r="P165" s="46"/>
      <c r="Q165" s="46"/>
      <c r="R165" s="46"/>
      <c r="S165" s="46"/>
      <c r="T165" s="46"/>
    </row>
    <row r="166" spans="1:20" s="36" customFormat="1" ht="9.75" customHeight="1" x14ac:dyDescent="0.2">
      <c r="A166" s="1003"/>
      <c r="B166" s="1114"/>
      <c r="C166" s="1250"/>
      <c r="D166" s="1232"/>
      <c r="E166" s="1269"/>
      <c r="F166" s="223" t="s">
        <v>396</v>
      </c>
      <c r="G166" s="169" t="s">
        <v>120</v>
      </c>
      <c r="H166" s="169"/>
      <c r="I166" s="320" t="s">
        <v>88</v>
      </c>
      <c r="J166" s="170"/>
      <c r="K166" s="170">
        <v>10</v>
      </c>
      <c r="L166" s="156">
        <v>25</v>
      </c>
      <c r="M166" s="927"/>
      <c r="P166" s="46"/>
      <c r="Q166" s="46"/>
      <c r="R166" s="46"/>
      <c r="S166" s="46"/>
      <c r="T166" s="46"/>
    </row>
    <row r="167" spans="1:20" s="36" customFormat="1" ht="9.75" customHeight="1" x14ac:dyDescent="0.2">
      <c r="A167" s="1003"/>
      <c r="B167" s="1114"/>
      <c r="C167" s="1250"/>
      <c r="D167" s="1232"/>
      <c r="E167" s="1269"/>
      <c r="F167" s="223" t="s">
        <v>213</v>
      </c>
      <c r="G167" s="169" t="s">
        <v>120</v>
      </c>
      <c r="H167" s="345"/>
      <c r="I167" s="320" t="s">
        <v>88</v>
      </c>
      <c r="J167" s="170"/>
      <c r="K167" s="170">
        <v>10</v>
      </c>
      <c r="L167" s="156">
        <v>25</v>
      </c>
      <c r="M167" s="927"/>
      <c r="P167" s="46"/>
      <c r="Q167" s="46"/>
      <c r="R167" s="46"/>
      <c r="S167" s="46"/>
      <c r="T167" s="46"/>
    </row>
    <row r="168" spans="1:20" s="36" customFormat="1" ht="9.75" customHeight="1" x14ac:dyDescent="0.2">
      <c r="A168" s="1003"/>
      <c r="B168" s="1114"/>
      <c r="C168" s="1250"/>
      <c r="D168" s="1232"/>
      <c r="E168" s="1269"/>
      <c r="F168" s="223" t="s">
        <v>386</v>
      </c>
      <c r="G168" s="169" t="s">
        <v>120</v>
      </c>
      <c r="H168" s="345"/>
      <c r="I168" s="320" t="s">
        <v>88</v>
      </c>
      <c r="J168" s="170"/>
      <c r="K168" s="170">
        <v>10</v>
      </c>
      <c r="L168" s="156">
        <v>20</v>
      </c>
      <c r="M168" s="927"/>
      <c r="P168" s="46"/>
      <c r="Q168" s="46"/>
      <c r="R168" s="46"/>
      <c r="S168" s="46"/>
      <c r="T168" s="46"/>
    </row>
    <row r="169" spans="1:20" s="36" customFormat="1" ht="9.75" customHeight="1" x14ac:dyDescent="0.2">
      <c r="A169" s="1003"/>
      <c r="B169" s="989"/>
      <c r="C169" s="1250"/>
      <c r="D169" s="1232"/>
      <c r="E169" s="1269"/>
      <c r="F169" s="223" t="s">
        <v>102</v>
      </c>
      <c r="G169" s="169" t="s">
        <v>120</v>
      </c>
      <c r="H169" s="169"/>
      <c r="I169" s="320" t="s">
        <v>88</v>
      </c>
      <c r="J169" s="170"/>
      <c r="K169" s="170">
        <v>5</v>
      </c>
      <c r="L169" s="211">
        <v>200</v>
      </c>
      <c r="M169" s="927"/>
      <c r="P169" s="46"/>
      <c r="Q169" s="46"/>
      <c r="R169" s="46"/>
      <c r="S169" s="46"/>
      <c r="T169" s="46"/>
    </row>
    <row r="170" spans="1:20" s="36" customFormat="1" ht="9.75" customHeight="1" x14ac:dyDescent="0.2">
      <c r="A170" s="1003"/>
      <c r="B170" s="989"/>
      <c r="C170" s="1250"/>
      <c r="D170" s="1232"/>
      <c r="E170" s="1269"/>
      <c r="F170" s="223" t="s">
        <v>387</v>
      </c>
      <c r="G170" s="169" t="s">
        <v>120</v>
      </c>
      <c r="H170" s="169"/>
      <c r="I170" s="320" t="s">
        <v>88</v>
      </c>
      <c r="J170" s="170"/>
      <c r="K170" s="170">
        <v>10</v>
      </c>
      <c r="L170" s="211">
        <v>1000</v>
      </c>
      <c r="M170" s="927"/>
      <c r="P170" s="46"/>
      <c r="Q170" s="46"/>
      <c r="R170" s="46"/>
      <c r="S170" s="46"/>
      <c r="T170" s="46"/>
    </row>
    <row r="171" spans="1:20" s="36" customFormat="1" ht="9.75" customHeight="1" x14ac:dyDescent="0.2">
      <c r="A171" s="1003"/>
      <c r="B171" s="989"/>
      <c r="C171" s="1250"/>
      <c r="D171" s="1232"/>
      <c r="E171" s="1269"/>
      <c r="F171" s="223" t="s">
        <v>104</v>
      </c>
      <c r="G171" s="169" t="s">
        <v>120</v>
      </c>
      <c r="H171" s="169"/>
      <c r="I171" s="320" t="s">
        <v>88</v>
      </c>
      <c r="J171" s="170"/>
      <c r="K171" s="170">
        <v>10</v>
      </c>
      <c r="L171" s="211">
        <v>200</v>
      </c>
      <c r="M171" s="927"/>
      <c r="P171" s="46"/>
      <c r="Q171" s="46"/>
      <c r="R171" s="46"/>
      <c r="S171" s="46"/>
      <c r="T171" s="46"/>
    </row>
    <row r="172" spans="1:20" s="36" customFormat="1" ht="9.75" customHeight="1" x14ac:dyDescent="0.2">
      <c r="A172" s="1003"/>
      <c r="B172" s="989"/>
      <c r="C172" s="1250"/>
      <c r="D172" s="1232"/>
      <c r="E172" s="1269"/>
      <c r="F172" s="223" t="s">
        <v>105</v>
      </c>
      <c r="G172" s="169" t="s">
        <v>120</v>
      </c>
      <c r="H172" s="169"/>
      <c r="I172" s="320" t="s">
        <v>88</v>
      </c>
      <c r="J172" s="170"/>
      <c r="K172" s="170">
        <v>10</v>
      </c>
      <c r="L172" s="211">
        <v>50</v>
      </c>
      <c r="M172" s="927"/>
      <c r="P172" s="46"/>
      <c r="Q172" s="46"/>
      <c r="R172" s="46"/>
      <c r="S172" s="46"/>
      <c r="T172" s="46"/>
    </row>
    <row r="173" spans="1:20" s="36" customFormat="1" ht="9.75" customHeight="1" x14ac:dyDescent="0.2">
      <c r="A173" s="1003"/>
      <c r="B173" s="989"/>
      <c r="C173" s="1250"/>
      <c r="D173" s="1232"/>
      <c r="E173" s="1269"/>
      <c r="F173" s="223" t="s">
        <v>388</v>
      </c>
      <c r="G173" s="169" t="s">
        <v>120</v>
      </c>
      <c r="H173" s="169"/>
      <c r="I173" s="320" t="s">
        <v>88</v>
      </c>
      <c r="J173" s="170"/>
      <c r="K173" s="170">
        <v>10</v>
      </c>
      <c r="L173" s="211">
        <v>200</v>
      </c>
      <c r="M173" s="927"/>
      <c r="P173" s="46"/>
      <c r="Q173" s="46"/>
      <c r="R173" s="46"/>
      <c r="S173" s="46"/>
      <c r="T173" s="46"/>
    </row>
    <row r="174" spans="1:20" s="36" customFormat="1" ht="9.75" customHeight="1" x14ac:dyDescent="0.2">
      <c r="A174" s="1003"/>
      <c r="B174" s="989"/>
      <c r="C174" s="1250"/>
      <c r="D174" s="1232"/>
      <c r="E174" s="1269"/>
      <c r="F174" s="223" t="s">
        <v>389</v>
      </c>
      <c r="G174" s="169" t="s">
        <v>120</v>
      </c>
      <c r="H174" s="169"/>
      <c r="I174" s="320" t="s">
        <v>88</v>
      </c>
      <c r="J174" s="170"/>
      <c r="K174" s="170">
        <v>10</v>
      </c>
      <c r="L174" s="211">
        <v>200</v>
      </c>
      <c r="M174" s="927"/>
      <c r="P174" s="46"/>
      <c r="Q174" s="46"/>
      <c r="R174" s="46"/>
      <c r="S174" s="46"/>
      <c r="T174" s="46"/>
    </row>
    <row r="175" spans="1:20" s="36" customFormat="1" ht="9.75" customHeight="1" x14ac:dyDescent="0.2">
      <c r="A175" s="1003"/>
      <c r="B175" s="989"/>
      <c r="C175" s="1250"/>
      <c r="D175" s="1232"/>
      <c r="E175" s="1269"/>
      <c r="F175" s="223" t="s">
        <v>107</v>
      </c>
      <c r="G175" s="169" t="s">
        <v>120</v>
      </c>
      <c r="H175" s="169"/>
      <c r="I175" s="320" t="s">
        <v>88</v>
      </c>
      <c r="J175" s="170"/>
      <c r="K175" s="170">
        <v>10</v>
      </c>
      <c r="L175" s="211">
        <v>50</v>
      </c>
      <c r="M175" s="927"/>
      <c r="P175" s="46"/>
      <c r="Q175" s="46"/>
      <c r="R175" s="46"/>
      <c r="S175" s="46"/>
      <c r="T175" s="46"/>
    </row>
    <row r="176" spans="1:20" s="36" customFormat="1" ht="9.75" customHeight="1" x14ac:dyDescent="0.2">
      <c r="A176" s="1003"/>
      <c r="B176" s="989"/>
      <c r="C176" s="1250"/>
      <c r="D176" s="1232"/>
      <c r="E176" s="1269"/>
      <c r="F176" s="223" t="s">
        <v>394</v>
      </c>
      <c r="G176" s="169" t="s">
        <v>120</v>
      </c>
      <c r="H176" s="169"/>
      <c r="I176" s="320" t="s">
        <v>88</v>
      </c>
      <c r="J176" s="170"/>
      <c r="K176" s="170">
        <v>10</v>
      </c>
      <c r="L176" s="211">
        <v>50</v>
      </c>
      <c r="M176" s="927"/>
      <c r="P176" s="46"/>
      <c r="Q176" s="46"/>
      <c r="R176" s="46"/>
      <c r="S176" s="46"/>
      <c r="T176" s="46"/>
    </row>
    <row r="177" spans="1:20" s="36" customFormat="1" ht="9.75" customHeight="1" x14ac:dyDescent="0.2">
      <c r="A177" s="1003"/>
      <c r="B177" s="989"/>
      <c r="C177" s="1250"/>
      <c r="D177" s="1232"/>
      <c r="E177" s="1269"/>
      <c r="F177" s="223" t="s">
        <v>390</v>
      </c>
      <c r="G177" s="169" t="s">
        <v>120</v>
      </c>
      <c r="H177" s="169"/>
      <c r="I177" s="320" t="s">
        <v>88</v>
      </c>
      <c r="J177" s="170"/>
      <c r="K177" s="170">
        <v>10</v>
      </c>
      <c r="L177" s="211">
        <v>50</v>
      </c>
      <c r="M177" s="927"/>
      <c r="P177" s="46"/>
      <c r="Q177" s="46"/>
      <c r="R177" s="46"/>
      <c r="S177" s="46"/>
      <c r="T177" s="46"/>
    </row>
    <row r="178" spans="1:20" s="36" customFormat="1" ht="9.75" customHeight="1" x14ac:dyDescent="0.2">
      <c r="A178" s="1003"/>
      <c r="B178" s="989"/>
      <c r="C178" s="1250"/>
      <c r="D178" s="1232"/>
      <c r="E178" s="1269"/>
      <c r="F178" s="223" t="s">
        <v>110</v>
      </c>
      <c r="G178" s="169" t="s">
        <v>120</v>
      </c>
      <c r="H178" s="169"/>
      <c r="I178" s="320" t="s">
        <v>88</v>
      </c>
      <c r="J178" s="170"/>
      <c r="K178" s="170">
        <v>50</v>
      </c>
      <c r="L178" s="211">
        <v>200</v>
      </c>
      <c r="M178" s="927"/>
      <c r="P178" s="46"/>
      <c r="Q178" s="46"/>
      <c r="R178" s="46"/>
      <c r="S178" s="46"/>
      <c r="T178" s="46"/>
    </row>
    <row r="179" spans="1:20" s="36" customFormat="1" ht="9.75" customHeight="1" x14ac:dyDescent="0.2">
      <c r="A179" s="1003"/>
      <c r="B179" s="989"/>
      <c r="C179" s="1250"/>
      <c r="D179" s="1232"/>
      <c r="E179" s="1269"/>
      <c r="F179" s="223" t="s">
        <v>111</v>
      </c>
      <c r="G179" s="169" t="s">
        <v>120</v>
      </c>
      <c r="H179" s="169"/>
      <c r="I179" s="320" t="s">
        <v>88</v>
      </c>
      <c r="J179" s="170"/>
      <c r="K179" s="170">
        <v>50</v>
      </c>
      <c r="L179" s="211">
        <v>200</v>
      </c>
      <c r="M179" s="927"/>
      <c r="P179" s="46"/>
      <c r="Q179" s="46"/>
      <c r="R179" s="46"/>
      <c r="S179" s="46"/>
      <c r="T179" s="46"/>
    </row>
    <row r="180" spans="1:20" s="36" customFormat="1" ht="9.75" customHeight="1" x14ac:dyDescent="0.2">
      <c r="A180" s="1003"/>
      <c r="B180" s="1114"/>
      <c r="C180" s="1250"/>
      <c r="D180" s="1232"/>
      <c r="E180" s="1269"/>
      <c r="F180" s="223" t="s">
        <v>112</v>
      </c>
      <c r="G180" s="169" t="s">
        <v>120</v>
      </c>
      <c r="H180" s="169"/>
      <c r="I180" s="320" t="s">
        <v>88</v>
      </c>
      <c r="J180" s="170"/>
      <c r="K180" s="170">
        <v>50</v>
      </c>
      <c r="L180" s="211">
        <v>200</v>
      </c>
      <c r="M180" s="927"/>
      <c r="P180" s="46"/>
      <c r="Q180" s="46"/>
      <c r="R180" s="46"/>
      <c r="S180" s="46"/>
      <c r="T180" s="46"/>
    </row>
    <row r="181" spans="1:20" s="36" customFormat="1" ht="9.75" customHeight="1" x14ac:dyDescent="0.2">
      <c r="A181" s="1003"/>
      <c r="B181" s="1114"/>
      <c r="C181" s="1250"/>
      <c r="D181" s="1232"/>
      <c r="E181" s="1269"/>
      <c r="F181" s="223" t="s">
        <v>113</v>
      </c>
      <c r="G181" s="169" t="s">
        <v>120</v>
      </c>
      <c r="H181" s="169"/>
      <c r="I181" s="320" t="s">
        <v>88</v>
      </c>
      <c r="J181" s="170"/>
      <c r="K181" s="170">
        <v>50</v>
      </c>
      <c r="L181" s="211">
        <v>200</v>
      </c>
      <c r="M181" s="927"/>
      <c r="P181" s="46"/>
      <c r="Q181" s="46"/>
      <c r="R181" s="46"/>
      <c r="S181" s="46"/>
      <c r="T181" s="46"/>
    </row>
    <row r="182" spans="1:20" s="36" customFormat="1" ht="9.75" customHeight="1" x14ac:dyDescent="0.2">
      <c r="A182" s="1003"/>
      <c r="B182" s="1114"/>
      <c r="C182" s="1250"/>
      <c r="D182" s="1232"/>
      <c r="E182" s="1269"/>
      <c r="F182" s="223" t="s">
        <v>114</v>
      </c>
      <c r="G182" s="169" t="s">
        <v>120</v>
      </c>
      <c r="H182" s="169"/>
      <c r="I182" s="320" t="s">
        <v>88</v>
      </c>
      <c r="J182" s="170"/>
      <c r="K182" s="170">
        <v>50</v>
      </c>
      <c r="L182" s="211">
        <v>200</v>
      </c>
      <c r="M182" s="927"/>
      <c r="P182" s="46"/>
      <c r="Q182" s="46"/>
      <c r="R182" s="46"/>
      <c r="S182" s="46"/>
      <c r="T182" s="46"/>
    </row>
    <row r="183" spans="1:20" s="36" customFormat="1" ht="9.75" customHeight="1" x14ac:dyDescent="0.2">
      <c r="A183" s="1003"/>
      <c r="B183" s="1114"/>
      <c r="C183" s="1250"/>
      <c r="D183" s="1232"/>
      <c r="E183" s="1269"/>
      <c r="F183" s="223" t="s">
        <v>115</v>
      </c>
      <c r="G183" s="169" t="s">
        <v>120</v>
      </c>
      <c r="H183" s="169"/>
      <c r="I183" s="320" t="s">
        <v>88</v>
      </c>
      <c r="J183" s="170"/>
      <c r="K183" s="170">
        <v>50</v>
      </c>
      <c r="L183" s="211">
        <v>200</v>
      </c>
      <c r="M183" s="927"/>
      <c r="P183" s="46"/>
      <c r="Q183" s="46"/>
      <c r="R183" s="46"/>
      <c r="S183" s="46"/>
      <c r="T183" s="46"/>
    </row>
    <row r="184" spans="1:20" s="36" customFormat="1" ht="9.75" customHeight="1" x14ac:dyDescent="0.2">
      <c r="A184" s="1003"/>
      <c r="B184" s="1114"/>
      <c r="C184" s="1250"/>
      <c r="D184" s="1232"/>
      <c r="E184" s="1269"/>
      <c r="F184" s="223" t="s">
        <v>116</v>
      </c>
      <c r="G184" s="169" t="s">
        <v>120</v>
      </c>
      <c r="H184" s="169"/>
      <c r="I184" s="320" t="s">
        <v>88</v>
      </c>
      <c r="J184" s="170"/>
      <c r="K184" s="170">
        <v>50</v>
      </c>
      <c r="L184" s="211">
        <v>200</v>
      </c>
      <c r="M184" s="939"/>
      <c r="P184" s="46"/>
      <c r="Q184" s="46"/>
      <c r="R184" s="46"/>
      <c r="S184" s="46"/>
      <c r="T184" s="46"/>
    </row>
    <row r="185" spans="1:20" s="36" customFormat="1" ht="9.75" customHeight="1" x14ac:dyDescent="0.2">
      <c r="A185" s="1003"/>
      <c r="B185" s="1114"/>
      <c r="C185" s="1250"/>
      <c r="D185" s="1232"/>
      <c r="E185" s="1269"/>
      <c r="F185" s="311"/>
      <c r="G185" s="169"/>
      <c r="H185" s="169"/>
      <c r="I185" s="169"/>
      <c r="J185" s="169"/>
      <c r="K185" s="169"/>
      <c r="L185" s="211"/>
      <c r="M185" s="170"/>
      <c r="P185" s="46"/>
      <c r="Q185" s="46"/>
      <c r="R185" s="46"/>
      <c r="S185" s="46"/>
      <c r="T185" s="46"/>
    </row>
    <row r="186" spans="1:20" s="36" customFormat="1" ht="9" customHeight="1" x14ac:dyDescent="0.2">
      <c r="A186" s="1003"/>
      <c r="B186" s="1114"/>
      <c r="C186" s="1250"/>
      <c r="D186" s="1232"/>
      <c r="E186" s="1269"/>
      <c r="F186" s="311"/>
      <c r="G186" s="169"/>
      <c r="H186" s="169"/>
      <c r="I186" s="169"/>
      <c r="J186" s="169"/>
      <c r="K186" s="169"/>
      <c r="L186" s="211"/>
      <c r="M186" s="169"/>
      <c r="P186" s="46"/>
      <c r="Q186" s="46"/>
      <c r="R186" s="46"/>
      <c r="S186" s="46"/>
      <c r="T186" s="46"/>
    </row>
    <row r="187" spans="1:20" s="36" customFormat="1" ht="9.75" hidden="1" customHeight="1" x14ac:dyDescent="0.2">
      <c r="A187" s="1003"/>
      <c r="B187" s="1114"/>
      <c r="C187" s="1250"/>
      <c r="D187" s="1232"/>
      <c r="E187" s="1269"/>
      <c r="F187" s="370"/>
      <c r="G187" s="170"/>
      <c r="H187" s="170"/>
      <c r="I187" s="170"/>
      <c r="J187" s="170"/>
      <c r="K187" s="170"/>
      <c r="L187" s="170"/>
      <c r="M187" s="170"/>
      <c r="P187" s="46"/>
      <c r="Q187" s="46"/>
      <c r="R187" s="46"/>
      <c r="S187" s="46"/>
      <c r="T187" s="46"/>
    </row>
    <row r="188" spans="1:20" s="36" customFormat="1" ht="9.75" customHeight="1" x14ac:dyDescent="0.2">
      <c r="A188" s="1004"/>
      <c r="B188" s="1115"/>
      <c r="C188" s="1251"/>
      <c r="D188" s="1232"/>
      <c r="E188" s="1269"/>
      <c r="F188" s="328"/>
      <c r="G188" s="331"/>
      <c r="H188" s="331"/>
      <c r="I188" s="331"/>
      <c r="J188" s="331"/>
      <c r="K188" s="331"/>
      <c r="L188" s="331"/>
      <c r="M188" s="331"/>
      <c r="P188" s="46"/>
      <c r="Q188" s="46"/>
      <c r="R188" s="46"/>
      <c r="S188" s="46"/>
      <c r="T188" s="46"/>
    </row>
    <row r="189" spans="1:20" s="36" customFormat="1" ht="9.75" customHeight="1" x14ac:dyDescent="0.2">
      <c r="A189" s="1002" t="s">
        <v>117</v>
      </c>
      <c r="B189" s="1113" t="s">
        <v>118</v>
      </c>
      <c r="C189" s="1249"/>
      <c r="D189" s="1232"/>
      <c r="E189" s="1269"/>
      <c r="F189" s="371"/>
      <c r="G189" s="357"/>
      <c r="H189" s="357"/>
      <c r="I189" s="357"/>
      <c r="J189" s="357"/>
      <c r="K189" s="357"/>
      <c r="L189" s="357"/>
      <c r="M189" s="357"/>
      <c r="P189" s="46"/>
      <c r="Q189" s="46"/>
      <c r="R189" s="46"/>
      <c r="S189" s="46"/>
      <c r="T189" s="46"/>
    </row>
    <row r="190" spans="1:20" s="36" customFormat="1" ht="9.75" customHeight="1" x14ac:dyDescent="0.2">
      <c r="A190" s="1003"/>
      <c r="B190" s="1114"/>
      <c r="C190" s="1250"/>
      <c r="D190" s="1232"/>
      <c r="E190" s="1269"/>
      <c r="F190" s="242" t="s">
        <v>192</v>
      </c>
      <c r="G190" s="216" t="s">
        <v>120</v>
      </c>
      <c r="H190" s="30"/>
      <c r="I190" s="145" t="s">
        <v>55</v>
      </c>
      <c r="J190" s="207"/>
      <c r="K190" s="156">
        <v>0.5</v>
      </c>
      <c r="L190" s="156">
        <v>10</v>
      </c>
      <c r="M190" s="945" t="s">
        <v>34</v>
      </c>
      <c r="P190" s="46"/>
      <c r="Q190" s="46"/>
      <c r="R190" s="46"/>
      <c r="S190" s="46"/>
      <c r="T190" s="46"/>
    </row>
    <row r="191" spans="1:20" s="36" customFormat="1" ht="9.75" customHeight="1" x14ac:dyDescent="0.2">
      <c r="A191" s="1003"/>
      <c r="B191" s="1114"/>
      <c r="C191" s="1250"/>
      <c r="D191" s="1232"/>
      <c r="E191" s="1269"/>
      <c r="F191" s="243" t="s">
        <v>119</v>
      </c>
      <c r="G191" s="216" t="s">
        <v>120</v>
      </c>
      <c r="H191" s="30"/>
      <c r="I191" s="145" t="s">
        <v>55</v>
      </c>
      <c r="J191" s="207"/>
      <c r="K191" s="156">
        <v>5</v>
      </c>
      <c r="L191" s="156">
        <v>10</v>
      </c>
      <c r="M191" s="927"/>
      <c r="P191" s="46"/>
      <c r="Q191" s="46"/>
      <c r="R191" s="46"/>
      <c r="S191" s="46"/>
      <c r="T191" s="46"/>
    </row>
    <row r="192" spans="1:20" s="36" customFormat="1" ht="9.75" customHeight="1" x14ac:dyDescent="0.2">
      <c r="A192" s="1003"/>
      <c r="B192" s="1114"/>
      <c r="C192" s="1250"/>
      <c r="D192" s="1232"/>
      <c r="E192" s="1269"/>
      <c r="F192" s="242" t="s">
        <v>382</v>
      </c>
      <c r="G192" s="216" t="s">
        <v>120</v>
      </c>
      <c r="H192" s="30"/>
      <c r="I192" s="145" t="s">
        <v>55</v>
      </c>
      <c r="J192" s="207"/>
      <c r="K192" s="156">
        <v>5</v>
      </c>
      <c r="L192" s="156">
        <v>10</v>
      </c>
      <c r="M192" s="927"/>
      <c r="P192" s="46"/>
      <c r="Q192" s="46"/>
      <c r="R192" s="46"/>
      <c r="S192" s="46"/>
      <c r="T192" s="46"/>
    </row>
    <row r="193" spans="1:20" s="36" customFormat="1" ht="9.75" customHeight="1" x14ac:dyDescent="0.2">
      <c r="A193" s="1003"/>
      <c r="B193" s="1114"/>
      <c r="C193" s="1250"/>
      <c r="D193" s="1232"/>
      <c r="E193" s="1269"/>
      <c r="F193" s="243" t="s">
        <v>384</v>
      </c>
      <c r="G193" s="216" t="s">
        <v>120</v>
      </c>
      <c r="H193" s="30"/>
      <c r="I193" s="145" t="s">
        <v>55</v>
      </c>
      <c r="J193" s="207"/>
      <c r="K193" s="156">
        <v>15</v>
      </c>
      <c r="L193" s="156">
        <v>15</v>
      </c>
      <c r="M193" s="927"/>
      <c r="P193" s="46"/>
      <c r="Q193" s="46"/>
      <c r="R193" s="46"/>
      <c r="S193" s="46"/>
      <c r="T193" s="46"/>
    </row>
    <row r="194" spans="1:20" s="36" customFormat="1" ht="9.75" customHeight="1" x14ac:dyDescent="0.2">
      <c r="A194" s="1003"/>
      <c r="B194" s="1114"/>
      <c r="C194" s="1250"/>
      <c r="D194" s="1232"/>
      <c r="E194" s="1269"/>
      <c r="F194" s="244" t="s">
        <v>397</v>
      </c>
      <c r="G194" s="216" t="s">
        <v>120</v>
      </c>
      <c r="H194" s="30"/>
      <c r="I194" s="145" t="s">
        <v>55</v>
      </c>
      <c r="J194" s="207"/>
      <c r="K194" s="156">
        <v>15</v>
      </c>
      <c r="L194" s="156">
        <v>50</v>
      </c>
      <c r="M194" s="927"/>
      <c r="P194" s="46"/>
      <c r="Q194" s="46"/>
      <c r="R194" s="46"/>
      <c r="S194" s="46"/>
      <c r="T194" s="46"/>
    </row>
    <row r="195" spans="1:20" s="36" customFormat="1" ht="9.75" customHeight="1" x14ac:dyDescent="0.2">
      <c r="A195" s="1003"/>
      <c r="B195" s="1114"/>
      <c r="C195" s="1250"/>
      <c r="D195" s="1232"/>
      <c r="E195" s="1269"/>
      <c r="F195" s="244" t="s">
        <v>194</v>
      </c>
      <c r="G195" s="216" t="s">
        <v>120</v>
      </c>
      <c r="H195" s="30"/>
      <c r="I195" s="145" t="s">
        <v>55</v>
      </c>
      <c r="J195" s="216"/>
      <c r="K195" s="156">
        <v>5</v>
      </c>
      <c r="L195" s="156">
        <v>10</v>
      </c>
      <c r="M195" s="927"/>
      <c r="P195" s="46"/>
      <c r="Q195" s="46"/>
      <c r="R195" s="46"/>
      <c r="S195" s="46"/>
      <c r="T195" s="46"/>
    </row>
    <row r="196" spans="1:20" s="36" customFormat="1" ht="9.75" customHeight="1" x14ac:dyDescent="0.2">
      <c r="A196" s="1003"/>
      <c r="B196" s="1114"/>
      <c r="C196" s="1250"/>
      <c r="D196" s="1232"/>
      <c r="E196" s="1269"/>
      <c r="F196" s="243" t="s">
        <v>383</v>
      </c>
      <c r="G196" s="216" t="s">
        <v>120</v>
      </c>
      <c r="H196" s="245"/>
      <c r="I196" s="145" t="s">
        <v>55</v>
      </c>
      <c r="J196" s="246"/>
      <c r="K196" s="156">
        <v>15</v>
      </c>
      <c r="L196" s="156">
        <v>50</v>
      </c>
      <c r="M196" s="927"/>
      <c r="P196" s="46"/>
      <c r="Q196" s="46"/>
      <c r="R196" s="46"/>
      <c r="S196" s="46"/>
      <c r="T196" s="46"/>
    </row>
    <row r="197" spans="1:20" s="36" customFormat="1" ht="9.75" customHeight="1" x14ac:dyDescent="0.2">
      <c r="A197" s="1003"/>
      <c r="B197" s="1114"/>
      <c r="C197" s="1250"/>
      <c r="D197" s="1232"/>
      <c r="E197" s="1269"/>
      <c r="F197" s="242" t="s">
        <v>195</v>
      </c>
      <c r="G197" s="216" t="s">
        <v>120</v>
      </c>
      <c r="H197" s="245"/>
      <c r="I197" s="145" t="s">
        <v>55</v>
      </c>
      <c r="J197" s="246"/>
      <c r="K197" s="156">
        <v>10</v>
      </c>
      <c r="L197" s="156">
        <v>20</v>
      </c>
      <c r="M197" s="927"/>
      <c r="P197" s="46"/>
      <c r="Q197" s="46"/>
      <c r="R197" s="46"/>
      <c r="S197" s="46"/>
      <c r="T197" s="46"/>
    </row>
    <row r="198" spans="1:20" s="36" customFormat="1" ht="9.75" customHeight="1" x14ac:dyDescent="0.2">
      <c r="A198" s="1003"/>
      <c r="B198" s="1114"/>
      <c r="C198" s="1250"/>
      <c r="D198" s="1232"/>
      <c r="E198" s="1269"/>
      <c r="F198" s="244" t="s">
        <v>385</v>
      </c>
      <c r="G198" s="216" t="s">
        <v>120</v>
      </c>
      <c r="H198" s="245"/>
      <c r="I198" s="145" t="s">
        <v>55</v>
      </c>
      <c r="J198" s="246"/>
      <c r="K198" s="156">
        <v>10</v>
      </c>
      <c r="L198" s="156">
        <v>10</v>
      </c>
      <c r="M198" s="927"/>
      <c r="P198" s="46"/>
      <c r="Q198" s="46"/>
      <c r="R198" s="46"/>
      <c r="S198" s="46"/>
      <c r="T198" s="46"/>
    </row>
    <row r="199" spans="1:20" s="36" customFormat="1" ht="9.75" customHeight="1" x14ac:dyDescent="0.2">
      <c r="A199" s="1003"/>
      <c r="B199" s="1114"/>
      <c r="C199" s="1250"/>
      <c r="D199" s="1232"/>
      <c r="E199" s="1269"/>
      <c r="F199" s="243" t="s">
        <v>196</v>
      </c>
      <c r="G199" s="216" t="s">
        <v>120</v>
      </c>
      <c r="H199" s="245"/>
      <c r="I199" s="145" t="s">
        <v>55</v>
      </c>
      <c r="J199" s="246"/>
      <c r="K199" s="156">
        <v>5</v>
      </c>
      <c r="L199" s="156">
        <v>10</v>
      </c>
      <c r="M199" s="927"/>
      <c r="P199" s="46"/>
      <c r="Q199" s="46"/>
      <c r="R199" s="46"/>
      <c r="S199" s="46"/>
      <c r="T199" s="46"/>
    </row>
    <row r="200" spans="1:20" s="36" customFormat="1" ht="9.75" customHeight="1" x14ac:dyDescent="0.2">
      <c r="A200" s="1003"/>
      <c r="B200" s="1114"/>
      <c r="C200" s="1250"/>
      <c r="D200" s="1232"/>
      <c r="E200" s="1269"/>
      <c r="F200" s="242" t="s">
        <v>197</v>
      </c>
      <c r="G200" s="216" t="s">
        <v>120</v>
      </c>
      <c r="H200" s="247"/>
      <c r="I200" s="145" t="s">
        <v>55</v>
      </c>
      <c r="J200" s="248"/>
      <c r="K200" s="156">
        <v>2</v>
      </c>
      <c r="L200" s="156">
        <v>20</v>
      </c>
      <c r="M200" s="927"/>
      <c r="P200" s="46"/>
      <c r="Q200" s="46"/>
      <c r="R200" s="46"/>
      <c r="S200" s="46"/>
      <c r="T200" s="46"/>
    </row>
    <row r="201" spans="1:20" s="36" customFormat="1" ht="9.75" customHeight="1" x14ac:dyDescent="0.2">
      <c r="A201" s="1003"/>
      <c r="B201" s="1114"/>
      <c r="C201" s="1250"/>
      <c r="D201" s="1232"/>
      <c r="E201" s="1269"/>
      <c r="F201" s="244" t="s">
        <v>198</v>
      </c>
      <c r="G201" s="216" t="s">
        <v>120</v>
      </c>
      <c r="H201" s="249"/>
      <c r="I201" s="145" t="s">
        <v>55</v>
      </c>
      <c r="J201" s="250"/>
      <c r="K201" s="156">
        <v>2</v>
      </c>
      <c r="L201" s="91">
        <v>20</v>
      </c>
      <c r="M201" s="927"/>
      <c r="P201" s="46"/>
      <c r="Q201" s="46"/>
      <c r="R201" s="46"/>
      <c r="S201" s="46"/>
      <c r="T201" s="46"/>
    </row>
    <row r="202" spans="1:20" s="36" customFormat="1" ht="9.75" customHeight="1" x14ac:dyDescent="0.2">
      <c r="A202" s="1003"/>
      <c r="B202" s="1114"/>
      <c r="C202" s="1250"/>
      <c r="D202" s="1232"/>
      <c r="E202" s="1269"/>
      <c r="F202" s="243" t="s">
        <v>199</v>
      </c>
      <c r="G202" s="216" t="s">
        <v>120</v>
      </c>
      <c r="H202" s="245"/>
      <c r="I202" s="145" t="s">
        <v>55</v>
      </c>
      <c r="J202" s="248"/>
      <c r="K202" s="156">
        <v>10</v>
      </c>
      <c r="L202" s="156">
        <v>50</v>
      </c>
      <c r="M202" s="927"/>
      <c r="P202" s="46"/>
      <c r="Q202" s="46"/>
      <c r="R202" s="46"/>
      <c r="S202" s="46"/>
      <c r="T202" s="46"/>
    </row>
    <row r="203" spans="1:20" s="36" customFormat="1" ht="9.75" customHeight="1" x14ac:dyDescent="0.2">
      <c r="A203" s="1003"/>
      <c r="B203" s="1114"/>
      <c r="C203" s="1250"/>
      <c r="D203" s="1232"/>
      <c r="E203" s="1269"/>
      <c r="F203" s="244" t="s">
        <v>200</v>
      </c>
      <c r="G203" s="216" t="s">
        <v>120</v>
      </c>
      <c r="H203" s="245"/>
      <c r="I203" s="145" t="s">
        <v>55</v>
      </c>
      <c r="J203" s="248"/>
      <c r="K203" s="156">
        <v>15</v>
      </c>
      <c r="L203" s="156">
        <v>100</v>
      </c>
      <c r="M203" s="927"/>
      <c r="P203" s="46"/>
      <c r="Q203" s="46"/>
      <c r="R203" s="46"/>
      <c r="S203" s="46"/>
      <c r="T203" s="46"/>
    </row>
    <row r="204" spans="1:20" s="36" customFormat="1" ht="9.75" customHeight="1" x14ac:dyDescent="0.2">
      <c r="A204" s="1003"/>
      <c r="B204" s="1114"/>
      <c r="C204" s="1250"/>
      <c r="D204" s="1232"/>
      <c r="E204" s="1269"/>
      <c r="F204" s="243" t="s">
        <v>201</v>
      </c>
      <c r="G204" s="216" t="s">
        <v>120</v>
      </c>
      <c r="H204" s="245"/>
      <c r="I204" s="145" t="s">
        <v>55</v>
      </c>
      <c r="J204" s="248"/>
      <c r="K204" s="156">
        <v>2</v>
      </c>
      <c r="L204" s="156">
        <v>10</v>
      </c>
      <c r="M204" s="927"/>
      <c r="P204" s="46"/>
      <c r="Q204" s="46"/>
      <c r="R204" s="46"/>
      <c r="S204" s="46"/>
      <c r="T204" s="46"/>
    </row>
    <row r="205" spans="1:20" s="36" customFormat="1" ht="9.75" customHeight="1" x14ac:dyDescent="0.2">
      <c r="A205" s="1003"/>
      <c r="B205" s="1114"/>
      <c r="C205" s="1250"/>
      <c r="D205" s="1232"/>
      <c r="E205" s="1269"/>
      <c r="F205" s="628"/>
      <c r="G205" s="216"/>
      <c r="H205" s="245"/>
      <c r="I205" s="145"/>
      <c r="J205" s="248"/>
      <c r="K205" s="156"/>
      <c r="L205" s="156"/>
      <c r="M205" s="927"/>
      <c r="P205" s="46"/>
      <c r="Q205" s="46"/>
      <c r="R205" s="46"/>
      <c r="S205" s="46"/>
      <c r="T205" s="46"/>
    </row>
    <row r="206" spans="1:20" s="36" customFormat="1" ht="9.75" customHeight="1" x14ac:dyDescent="0.2">
      <c r="A206" s="1003"/>
      <c r="B206" s="1114"/>
      <c r="C206" s="1250"/>
      <c r="D206" s="1232"/>
      <c r="E206" s="1269"/>
      <c r="F206" s="146" t="s">
        <v>191</v>
      </c>
      <c r="G206" s="171" t="s">
        <v>120</v>
      </c>
      <c r="H206" s="626"/>
      <c r="I206" s="627" t="s">
        <v>55</v>
      </c>
      <c r="J206" s="171"/>
      <c r="K206" s="627">
        <v>5</v>
      </c>
      <c r="L206" s="627">
        <v>60</v>
      </c>
      <c r="M206" s="927"/>
      <c r="P206" s="46"/>
      <c r="Q206" s="46"/>
      <c r="R206" s="46"/>
      <c r="S206" s="46"/>
      <c r="T206" s="46"/>
    </row>
    <row r="207" spans="1:20" s="36" customFormat="1" ht="9.75" customHeight="1" x14ac:dyDescent="0.2">
      <c r="A207" s="1003"/>
      <c r="B207" s="1114"/>
      <c r="C207" s="1250"/>
      <c r="D207" s="1232"/>
      <c r="E207" s="1269"/>
      <c r="F207" s="520"/>
      <c r="G207" s="519"/>
      <c r="H207" s="228"/>
      <c r="I207" s="519"/>
      <c r="J207" s="231"/>
      <c r="K207" s="551"/>
      <c r="L207" s="551"/>
      <c r="M207" s="939"/>
      <c r="P207" s="46"/>
      <c r="Q207" s="46"/>
      <c r="R207" s="46"/>
      <c r="S207" s="46"/>
      <c r="T207" s="46"/>
    </row>
    <row r="208" spans="1:20" s="36" customFormat="1" ht="9.75" customHeight="1" x14ac:dyDescent="0.2">
      <c r="A208" s="1003"/>
      <c r="B208" s="1114"/>
      <c r="C208" s="1250"/>
      <c r="D208" s="1232"/>
      <c r="E208" s="1269"/>
      <c r="F208" s="372"/>
      <c r="G208" s="373"/>
      <c r="H208" s="374"/>
      <c r="I208" s="373"/>
      <c r="J208" s="365"/>
      <c r="K208" s="375"/>
      <c r="L208" s="376"/>
      <c r="M208" s="374"/>
    </row>
    <row r="209" spans="1:13" s="36" customFormat="1" ht="9.75" customHeight="1" x14ac:dyDescent="0.2">
      <c r="A209" s="1004"/>
      <c r="B209" s="1115"/>
      <c r="C209" s="1251"/>
      <c r="D209" s="1233"/>
      <c r="E209" s="1270"/>
      <c r="F209" s="329"/>
      <c r="G209" s="330"/>
      <c r="H209" s="377"/>
      <c r="I209" s="330"/>
      <c r="J209" s="331"/>
      <c r="K209" s="331"/>
      <c r="L209" s="330"/>
      <c r="M209" s="330"/>
    </row>
    <row r="210" spans="1:13" s="36" customFormat="1" ht="9.75" customHeight="1" x14ac:dyDescent="0.2">
      <c r="A210" s="1002" t="s">
        <v>121</v>
      </c>
      <c r="B210" s="1113" t="s">
        <v>122</v>
      </c>
      <c r="C210" s="1249"/>
      <c r="D210" s="1226">
        <v>20</v>
      </c>
      <c r="E210" s="1271">
        <v>20</v>
      </c>
      <c r="F210" s="319"/>
      <c r="G210" s="357"/>
      <c r="H210" s="357"/>
      <c r="I210" s="357"/>
      <c r="J210" s="357"/>
      <c r="K210" s="357"/>
      <c r="L210" s="357"/>
      <c r="M210" s="357"/>
    </row>
    <row r="211" spans="1:13" s="36" customFormat="1" ht="9.75" customHeight="1" x14ac:dyDescent="0.2">
      <c r="A211" s="1003"/>
      <c r="B211" s="1114"/>
      <c r="C211" s="1250"/>
      <c r="D211" s="1227"/>
      <c r="E211" s="1272"/>
      <c r="F211" s="311" t="s">
        <v>374</v>
      </c>
      <c r="G211" s="320" t="s">
        <v>73</v>
      </c>
      <c r="H211" s="169"/>
      <c r="I211" s="320" t="s">
        <v>123</v>
      </c>
      <c r="J211" s="169"/>
      <c r="K211" s="169">
        <v>50</v>
      </c>
      <c r="L211" s="216" t="s">
        <v>392</v>
      </c>
      <c r="M211" s="945" t="s">
        <v>34</v>
      </c>
    </row>
    <row r="212" spans="1:13" s="36" customFormat="1" ht="9.75" customHeight="1" x14ac:dyDescent="0.2">
      <c r="A212" s="1003"/>
      <c r="B212" s="1114"/>
      <c r="C212" s="1250"/>
      <c r="D212" s="1227"/>
      <c r="E212" s="1272"/>
      <c r="F212" s="311" t="s">
        <v>376</v>
      </c>
      <c r="G212" s="320" t="s">
        <v>73</v>
      </c>
      <c r="H212" s="169"/>
      <c r="I212" s="320" t="s">
        <v>123</v>
      </c>
      <c r="J212" s="169"/>
      <c r="K212" s="169">
        <v>10</v>
      </c>
      <c r="L212" s="216" t="s">
        <v>391</v>
      </c>
      <c r="M212" s="927"/>
    </row>
    <row r="213" spans="1:13" s="36" customFormat="1" ht="9.75" customHeight="1" x14ac:dyDescent="0.2">
      <c r="A213" s="1003"/>
      <c r="B213" s="1114"/>
      <c r="C213" s="1250"/>
      <c r="D213" s="1227"/>
      <c r="E213" s="1272"/>
      <c r="F213" s="311" t="s">
        <v>375</v>
      </c>
      <c r="G213" s="320" t="s">
        <v>73</v>
      </c>
      <c r="H213" s="169"/>
      <c r="I213" s="320" t="s">
        <v>123</v>
      </c>
      <c r="J213" s="169"/>
      <c r="K213" s="169">
        <v>10</v>
      </c>
      <c r="L213" s="216" t="s">
        <v>450</v>
      </c>
      <c r="M213" s="927"/>
    </row>
    <row r="214" spans="1:13" s="36" customFormat="1" ht="9.75" customHeight="1" x14ac:dyDescent="0.2">
      <c r="A214" s="1003"/>
      <c r="B214" s="1114"/>
      <c r="C214" s="1250"/>
      <c r="D214" s="1227"/>
      <c r="E214" s="1272"/>
      <c r="F214" s="311" t="s">
        <v>377</v>
      </c>
      <c r="G214" s="320" t="s">
        <v>73</v>
      </c>
      <c r="H214" s="169"/>
      <c r="I214" s="320" t="s">
        <v>123</v>
      </c>
      <c r="J214" s="169"/>
      <c r="K214" s="169">
        <v>160</v>
      </c>
      <c r="L214" s="216" t="s">
        <v>451</v>
      </c>
      <c r="M214" s="939"/>
    </row>
    <row r="215" spans="1:13" s="36" customFormat="1" ht="9.75" customHeight="1" x14ac:dyDescent="0.2">
      <c r="A215" s="1004"/>
      <c r="B215" s="1115"/>
      <c r="C215" s="1251"/>
      <c r="D215" s="1228"/>
      <c r="E215" s="1273"/>
      <c r="F215" s="328"/>
      <c r="G215" s="330"/>
      <c r="H215" s="330"/>
      <c r="I215" s="330"/>
      <c r="J215" s="330"/>
      <c r="K215" s="330"/>
      <c r="L215" s="330"/>
      <c r="M215" s="330"/>
    </row>
    <row r="217" spans="1:13" x14ac:dyDescent="0.25">
      <c r="A217" s="725" t="s">
        <v>486</v>
      </c>
      <c r="B217" s="726"/>
      <c r="C217" s="727"/>
      <c r="D217" s="728"/>
      <c r="E217" s="713"/>
      <c r="F217" s="713"/>
      <c r="G217" s="713"/>
      <c r="H217" s="833"/>
    </row>
    <row r="218" spans="1:13" x14ac:dyDescent="0.25">
      <c r="A218" s="725"/>
      <c r="B218" s="726"/>
      <c r="C218" s="727"/>
      <c r="D218" s="728"/>
      <c r="E218" s="713"/>
      <c r="F218" s="713"/>
      <c r="G218" s="713"/>
      <c r="H218" s="833"/>
    </row>
    <row r="219" spans="1:13" x14ac:dyDescent="0.25">
      <c r="A219" s="672" t="s">
        <v>317</v>
      </c>
    </row>
  </sheetData>
  <protectedRanges>
    <protectedRange sqref="I3" name="Range2"/>
    <protectedRange sqref="C3:E4 C10 D164:E164 M109 F110:L111 M111:M113 F137:G140 I137:M140 H137:H141 F124:M129 F136:M136 M142:M143 M145:M148 M177:M191 M165:M175 M214:M215 D109:E161 M205:M212 M61:M68 D14:L18 M17:M19 M14:M15 M21:M32 M38:M45 D68:L68 N125:O132 P131:P132 R125:S132 M115 L115:L116 M118:M123 M58:M59 D97:M107 M74:M96 C6:E7 D58:E67 F114:M114 F147:L147 L155:L161 F169:L189 E177:E197 F208:L215 E214:E215 E205:E212 D205:D215 F165:K168 E165:E175 F29:F30 J29:L30 H29:H30 D19:E55 F31:L32 M34:M36 F34:L34 F33:M33 M150:M156 M159:M161 F153:L154 F149:J150 L149:L150 D69:E96 F113:L113 F112:K112 D165:D204 E199:E204 M193:M204" name="Range1"/>
    <protectedRange password="CDC0" sqref="H6" name="Range1_2"/>
    <protectedRange password="CDC0" sqref="M69 L70 F73:M73 L71:M71 M72" name="Range1_7_1"/>
    <protectedRange sqref="Q131:Q132" name="Range1_4"/>
    <protectedRange password="CDC0" sqref="F19:L23" name="Range1_5"/>
    <protectedRange sqref="G130:J135 M133:M135 M130:M131" name="Range1_3_1"/>
    <protectedRange password="CDC0" sqref="F130 F132:F134" name="Range1_15"/>
    <protectedRange password="CDC0" sqref="K130:L134" name="Range1_16"/>
    <protectedRange sqref="F142:L146" name="Range1_3_3"/>
    <protectedRange password="CDC0" sqref="F161 F158:F159 F155:F156 K155:K161 G155:I161" name="Range1_10"/>
    <protectedRange password="CDC0" sqref="F190:H204 L190:L204 J190:J204 F205:H205 L205 J205" name="Range1_11"/>
    <protectedRange sqref="I190:I204 I205" name="Range1_4_1"/>
    <protectedRange sqref="K190:K204 K205" name="Range1_5_1"/>
    <protectedRange password="CDC0" sqref="O121:O122 F115:K116 O119 N119:N122 Q121:R122 P117:P122 N117:O118 Q117:R119 N113:R116" name="Range1_3"/>
    <protectedRange password="CDC0" sqref="H64:H67 H58:L58 H59:J62 K59:L67 F58:G67 I63:J67" name="Range1_7"/>
    <protectedRange password="CDC0" sqref="P76:P77 P81:P91 P93:P98" name="Range1_6_3"/>
    <protectedRange password="CDC0" sqref="J92:L94 G82 J96:L96 G96 J74:J76 K82 J79:J87 J88:L88 L112 L122 L74:L75 L79:L80 L84:L86 J89:J90 L89:L90 K95:L95" name="Range1_6_4"/>
    <protectedRange password="CDC0" sqref="H74:I76 H83:I87 H82 H89:I94 H88 H96:I96 H78:I81" name="Range1_7_1_3"/>
    <protectedRange password="CDC0" sqref="F117:J117 L117:L121 F123:J123 G120:G122 L123 F118:G119 H118:J122" name="Range1_8"/>
    <protectedRange sqref="K117:K123" name="Range1_2_1"/>
    <protectedRange password="CDC0" sqref="L165:L168" name="Range1_1"/>
    <protectedRange password="CDC0" sqref="F25:L27 I29:I30 G29:G30" name="Range1_9"/>
    <protectedRange sqref="G35:L45" name="Range1_3_2"/>
    <protectedRange password="CDC0" sqref="F40:F44 F35:F38" name="Range1_30"/>
    <protectedRange password="CDC0" sqref="F28:L28" name="Range1_27"/>
    <protectedRange password="CDC0" sqref="F206:H207 J206:L207" name="Range1_26"/>
    <protectedRange sqref="I206:I207" name="Range1_4_1_1"/>
    <protectedRange sqref="L48:L54" name="Range1_3_5"/>
    <protectedRange password="CDC0" sqref="F48:K54" name="Range1_34_1"/>
    <protectedRange password="CDC0" sqref="H69" name="Range1_7_1_3_3"/>
    <protectedRange password="CDC0" sqref="F69:F70 I69 K70:K72 G70:I72" name="Range1_7_3"/>
    <protectedRange password="CDC0" sqref="F71:F72" name="Range1_3_3_3"/>
    <protectedRange password="CDC0" sqref="F79:F81" name="Range1_6"/>
    <protectedRange password="CDC0" sqref="I82 I88" name="Range1_7_1_3_1"/>
    <protectedRange password="CDC0" sqref="F84:F88" name="Range1_6_1"/>
    <protectedRange password="CDC0" sqref="J95 G92:G95" name="Range1_6_5"/>
    <protectedRange password="CDC0" sqref="H95:I95" name="Range1_7_1_3_4"/>
    <protectedRange password="CDC0" sqref="F92:F93" name="Range1_6_6"/>
    <protectedRange password="CDC0" sqref="F120:F122" name="Range1_13"/>
    <protectedRange password="CDC0" sqref="F151:J152 L151:L152" name="Range1_18"/>
    <protectedRange password="CDC0" sqref="F148:J148 L148" name="Range1_20"/>
    <protectedRange password="CDC0" sqref="K148:K152" name="Range1_22"/>
    <protectedRange password="CDC0" sqref="L76:L77 L81:L82 L87" name="Range1_6_1_1"/>
    <protectedRange password="CDC0" sqref="J77 G74:G77 G79:G81 G84:G90" name="Range1_26_3"/>
    <protectedRange password="CDC0" sqref="H77:I77" name="Range1_7_1_3_3_1"/>
    <protectedRange password="CDC0" sqref="L72" name="Range1_7_3_1"/>
    <protectedRange password="CDC0" sqref="K74:K77" name="Range1_6_6_1"/>
    <protectedRange password="CDC0" sqref="K79:K81" name="Range1_6_2"/>
    <protectedRange password="CDC0" sqref="K84:K87 K89:K90" name="Range1_6_7"/>
    <protectedRange password="CDC0" sqref="F74" name="Range1_6_8"/>
  </protectedRanges>
  <mergeCells count="139">
    <mergeCell ref="B109:B123"/>
    <mergeCell ref="C109:C123"/>
    <mergeCell ref="D109:D123"/>
    <mergeCell ref="M190:M207"/>
    <mergeCell ref="M117:M123"/>
    <mergeCell ref="L162:L163"/>
    <mergeCell ref="M162:M163"/>
    <mergeCell ref="A165:A188"/>
    <mergeCell ref="B165:B188"/>
    <mergeCell ref="C165:C188"/>
    <mergeCell ref="M147:M153"/>
    <mergeCell ref="A154:A161"/>
    <mergeCell ref="B154:B161"/>
    <mergeCell ref="C154:C161"/>
    <mergeCell ref="D154:D161"/>
    <mergeCell ref="A142:A146"/>
    <mergeCell ref="A130:A141"/>
    <mergeCell ref="B130:B136"/>
    <mergeCell ref="B142:B146"/>
    <mergeCell ref="C142:C146"/>
    <mergeCell ref="D142:D146"/>
    <mergeCell ref="A147:A153"/>
    <mergeCell ref="B147:B153"/>
    <mergeCell ref="C147:C153"/>
    <mergeCell ref="A210:A215"/>
    <mergeCell ref="B210:B215"/>
    <mergeCell ref="C210:C215"/>
    <mergeCell ref="M165:M184"/>
    <mergeCell ref="M211:M214"/>
    <mergeCell ref="A189:A209"/>
    <mergeCell ref="B189:B209"/>
    <mergeCell ref="C189:C209"/>
    <mergeCell ref="A164:B164"/>
    <mergeCell ref="H164:M164"/>
    <mergeCell ref="D165:D209"/>
    <mergeCell ref="E165:E209"/>
    <mergeCell ref="D210:D215"/>
    <mergeCell ref="E210:E215"/>
    <mergeCell ref="D147:D153"/>
    <mergeCell ref="H162:H163"/>
    <mergeCell ref="I162:I163"/>
    <mergeCell ref="J162:J163"/>
    <mergeCell ref="K162:K163"/>
    <mergeCell ref="F162:F163"/>
    <mergeCell ref="G162:G163"/>
    <mergeCell ref="A162:B163"/>
    <mergeCell ref="C162:D162"/>
    <mergeCell ref="M109:M112"/>
    <mergeCell ref="M142:M146"/>
    <mergeCell ref="C130:C136"/>
    <mergeCell ref="A58:A96"/>
    <mergeCell ref="M58:M67"/>
    <mergeCell ref="A124:A129"/>
    <mergeCell ref="B124:B129"/>
    <mergeCell ref="C124:C129"/>
    <mergeCell ref="D124:D129"/>
    <mergeCell ref="M74:M96"/>
    <mergeCell ref="M69:M72"/>
    <mergeCell ref="E117:E123"/>
    <mergeCell ref="E109:E112"/>
    <mergeCell ref="E74:E96"/>
    <mergeCell ref="B58:B96"/>
    <mergeCell ref="C58:C96"/>
    <mergeCell ref="D58:D96"/>
    <mergeCell ref="D130:D136"/>
    <mergeCell ref="A108:B108"/>
    <mergeCell ref="H108:M108"/>
    <mergeCell ref="A109:A123"/>
    <mergeCell ref="B137:B141"/>
    <mergeCell ref="C137:C141"/>
    <mergeCell ref="D137:D141"/>
    <mergeCell ref="M155:M159"/>
    <mergeCell ref="M130:M135"/>
    <mergeCell ref="E58:E67"/>
    <mergeCell ref="A6:B6"/>
    <mergeCell ref="C6:D6"/>
    <mergeCell ref="A7:B7"/>
    <mergeCell ref="C7:D7"/>
    <mergeCell ref="A8:B8"/>
    <mergeCell ref="L12:L13"/>
    <mergeCell ref="M14:M16"/>
    <mergeCell ref="B25:B30"/>
    <mergeCell ref="C25:C30"/>
    <mergeCell ref="D25:D30"/>
    <mergeCell ref="M19:M23"/>
    <mergeCell ref="D19:D24"/>
    <mergeCell ref="M25:M30"/>
    <mergeCell ref="M12:M13"/>
    <mergeCell ref="F12:F13"/>
    <mergeCell ref="G12:G13"/>
    <mergeCell ref="H12:H13"/>
    <mergeCell ref="I12:I13"/>
    <mergeCell ref="J12:J13"/>
    <mergeCell ref="K12:K13"/>
    <mergeCell ref="B14:B18"/>
    <mergeCell ref="A3:B3"/>
    <mergeCell ref="A4:B4"/>
    <mergeCell ref="A5:B5"/>
    <mergeCell ref="C5:D5"/>
    <mergeCell ref="A9:B9"/>
    <mergeCell ref="A10:B10"/>
    <mergeCell ref="A12:B13"/>
    <mergeCell ref="C12:D12"/>
    <mergeCell ref="C3:E3"/>
    <mergeCell ref="C4:E4"/>
    <mergeCell ref="C9:E9"/>
    <mergeCell ref="C10:E10"/>
    <mergeCell ref="C8:E8"/>
    <mergeCell ref="A56:B57"/>
    <mergeCell ref="C56:D56"/>
    <mergeCell ref="C31:C34"/>
    <mergeCell ref="D31:D34"/>
    <mergeCell ref="A19:A24"/>
    <mergeCell ref="A46:A55"/>
    <mergeCell ref="C46:C55"/>
    <mergeCell ref="B47:B55"/>
    <mergeCell ref="A14:A18"/>
    <mergeCell ref="A35:A45"/>
    <mergeCell ref="B35:B45"/>
    <mergeCell ref="C35:C45"/>
    <mergeCell ref="D35:D45"/>
    <mergeCell ref="A25:A30"/>
    <mergeCell ref="B31:B34"/>
    <mergeCell ref="D47:D55"/>
    <mergeCell ref="A31:A34"/>
    <mergeCell ref="C14:C18"/>
    <mergeCell ref="D14:D18"/>
    <mergeCell ref="B19:B24"/>
    <mergeCell ref="C19:C24"/>
    <mergeCell ref="L56:L57"/>
    <mergeCell ref="M56:M57"/>
    <mergeCell ref="F56:F57"/>
    <mergeCell ref="G56:G57"/>
    <mergeCell ref="H56:H57"/>
    <mergeCell ref="I56:I57"/>
    <mergeCell ref="J56:J57"/>
    <mergeCell ref="K56:K57"/>
    <mergeCell ref="M35:M45"/>
    <mergeCell ref="M47:M55"/>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2"/>
  <sheetViews>
    <sheetView topLeftCell="B1" zoomScale="80" zoomScaleNormal="80" workbookViewId="0">
      <selection activeCell="P1" sqref="P1"/>
    </sheetView>
  </sheetViews>
  <sheetFormatPr baseColWidth="10" defaultRowHeight="15" x14ac:dyDescent="0.25"/>
  <cols>
    <col min="1" max="1" width="11.42578125" style="905"/>
    <col min="2" max="2" width="23.140625" style="905" customWidth="1"/>
    <col min="3" max="6" width="11.42578125" style="905"/>
    <col min="7" max="7" width="36.42578125" style="905" customWidth="1"/>
    <col min="8" max="8" width="18.7109375" style="905" customWidth="1"/>
    <col min="9" max="9" width="15.5703125" style="905" bestFit="1" customWidth="1"/>
    <col min="10" max="10" width="17.5703125" style="905" customWidth="1"/>
    <col min="11" max="12" width="13.140625" style="905" customWidth="1"/>
    <col min="13" max="13" width="24" style="906" customWidth="1"/>
    <col min="14" max="14" width="22" style="905" customWidth="1"/>
  </cols>
  <sheetData>
    <row r="1" spans="1:14" s="36" customFormat="1" ht="12.95" customHeight="1" x14ac:dyDescent="0.2">
      <c r="A1" s="1" t="s">
        <v>0</v>
      </c>
      <c r="B1" s="1"/>
      <c r="C1" s="2"/>
      <c r="D1" s="2"/>
      <c r="E1" s="3"/>
      <c r="F1" s="3"/>
      <c r="G1" s="3"/>
      <c r="H1" s="3"/>
      <c r="I1" s="3"/>
      <c r="J1" s="3"/>
      <c r="K1" s="3"/>
      <c r="L1" s="909" t="s">
        <v>144</v>
      </c>
      <c r="M1" s="910"/>
      <c r="N1" s="911"/>
    </row>
    <row r="2" spans="1:14" s="36" customFormat="1" ht="12.95" customHeight="1" x14ac:dyDescent="0.2">
      <c r="A2" s="3"/>
      <c r="B2" s="3"/>
      <c r="C2" s="2"/>
      <c r="D2" s="2"/>
      <c r="E2" s="3"/>
      <c r="F2" s="3"/>
      <c r="G2" s="3"/>
      <c r="H2" s="3"/>
      <c r="I2" s="3"/>
      <c r="J2" s="3"/>
      <c r="K2" s="3"/>
      <c r="L2" s="912" t="s">
        <v>59</v>
      </c>
      <c r="M2" s="913">
        <f>((C9*0.7)*0.35)+(C9*0.03)</f>
        <v>82.5</v>
      </c>
      <c r="N2" s="914"/>
    </row>
    <row r="3" spans="1:14" s="36" customFormat="1" ht="12.95" customHeight="1" x14ac:dyDescent="0.2">
      <c r="A3" s="964" t="s">
        <v>1</v>
      </c>
      <c r="B3" s="965"/>
      <c r="C3" s="1292" t="s">
        <v>145</v>
      </c>
      <c r="D3" s="1293"/>
      <c r="E3" s="1293"/>
      <c r="F3" s="1293"/>
      <c r="G3" s="1294"/>
      <c r="H3" s="3"/>
      <c r="I3" s="4" t="s">
        <v>3</v>
      </c>
      <c r="J3" s="256">
        <v>43891</v>
      </c>
      <c r="K3" s="3"/>
      <c r="L3" s="912" t="s">
        <v>71</v>
      </c>
      <c r="M3" s="913">
        <f>((C9*0.7)*0.4)+(C9*0.03)</f>
        <v>93</v>
      </c>
      <c r="N3" s="914"/>
    </row>
    <row r="4" spans="1:14" s="36" customFormat="1" ht="12.95" customHeight="1" x14ac:dyDescent="0.2">
      <c r="A4" s="969" t="s">
        <v>4</v>
      </c>
      <c r="B4" s="970"/>
      <c r="C4" s="1287">
        <v>2020</v>
      </c>
      <c r="D4" s="1288"/>
      <c r="E4" s="1273"/>
      <c r="F4" s="918"/>
      <c r="G4" s="6"/>
      <c r="H4" s="5"/>
      <c r="I4" s="5"/>
      <c r="J4" s="3"/>
      <c r="K4" s="3"/>
      <c r="L4" s="912" t="s">
        <v>76</v>
      </c>
      <c r="M4" s="913">
        <f>((C9*0.7)*0.2)+(C9*0.03)</f>
        <v>51</v>
      </c>
      <c r="N4" s="914"/>
    </row>
    <row r="5" spans="1:14" s="36" customFormat="1" ht="12.95" customHeight="1" thickBot="1" x14ac:dyDescent="0.25">
      <c r="A5" s="964" t="s">
        <v>5</v>
      </c>
      <c r="B5" s="965"/>
      <c r="C5" s="1289" t="s">
        <v>146</v>
      </c>
      <c r="D5" s="1290"/>
      <c r="E5" s="1291"/>
      <c r="F5" s="7"/>
      <c r="G5" s="7"/>
      <c r="H5" s="3"/>
      <c r="I5" s="3"/>
      <c r="J5" s="3"/>
      <c r="K5" s="3"/>
      <c r="L5" s="915" t="s">
        <v>91</v>
      </c>
      <c r="M5" s="916">
        <f>((C9*0.7)*0.05)+(C9*0.03)</f>
        <v>19.5</v>
      </c>
      <c r="N5" s="917">
        <f>SUM(M2:M5)</f>
        <v>246</v>
      </c>
    </row>
    <row r="6" spans="1:14" s="36" customFormat="1" ht="47.1" customHeight="1" thickBot="1" x14ac:dyDescent="0.25">
      <c r="A6" s="976" t="s">
        <v>147</v>
      </c>
      <c r="B6" s="977"/>
      <c r="C6" s="1284">
        <v>1970028</v>
      </c>
      <c r="D6" s="1285"/>
      <c r="E6" s="997"/>
      <c r="F6" s="131"/>
      <c r="G6" s="6"/>
      <c r="H6" s="129" t="s">
        <v>148</v>
      </c>
      <c r="I6" s="257">
        <v>0</v>
      </c>
      <c r="J6" s="3"/>
      <c r="K6" s="3"/>
      <c r="L6" s="3"/>
      <c r="M6" s="713"/>
      <c r="N6" s="3"/>
    </row>
    <row r="7" spans="1:14" s="36" customFormat="1" ht="47.1" customHeight="1" thickBot="1" x14ac:dyDescent="0.25">
      <c r="A7" s="976" t="s">
        <v>149</v>
      </c>
      <c r="B7" s="1286"/>
      <c r="C7" s="1284">
        <v>1970028</v>
      </c>
      <c r="D7" s="1285"/>
      <c r="E7" s="997"/>
      <c r="F7" s="131"/>
      <c r="G7" s="312"/>
      <c r="H7" s="981" t="s">
        <v>150</v>
      </c>
      <c r="I7" s="982"/>
      <c r="J7" s="982"/>
      <c r="K7" s="982"/>
      <c r="L7" s="983"/>
      <c r="M7" s="713"/>
      <c r="N7" s="3"/>
    </row>
    <row r="8" spans="1:14" s="36" customFormat="1" ht="20.100000000000001" customHeight="1" thickBot="1" x14ac:dyDescent="0.25">
      <c r="A8" s="976" t="s">
        <v>9</v>
      </c>
      <c r="B8" s="965"/>
      <c r="C8" s="1295" t="s">
        <v>10</v>
      </c>
      <c r="D8" s="1296"/>
      <c r="E8" s="1297"/>
      <c r="F8" s="865"/>
      <c r="G8" s="919" t="s">
        <v>11</v>
      </c>
      <c r="H8" s="920" t="s">
        <v>12</v>
      </c>
      <c r="I8" s="3"/>
      <c r="J8" s="3"/>
      <c r="K8" s="3"/>
      <c r="L8" s="3"/>
      <c r="M8" s="713"/>
      <c r="N8" s="3"/>
    </row>
    <row r="9" spans="1:14" s="36" customFormat="1" ht="20.100000000000001" customHeight="1" thickBot="1" x14ac:dyDescent="0.25">
      <c r="A9" s="976" t="s">
        <v>151</v>
      </c>
      <c r="B9" s="977"/>
      <c r="C9" s="978">
        <f>IF(C7&lt;4500000, (300), 300+(C7-4500000)/15000)</f>
        <v>300</v>
      </c>
      <c r="D9" s="979"/>
      <c r="E9" s="980"/>
      <c r="F9" s="921"/>
      <c r="G9" s="922"/>
      <c r="H9" s="907"/>
      <c r="I9" s="3"/>
      <c r="J9" s="3"/>
      <c r="K9" s="13"/>
      <c r="L9" s="3"/>
      <c r="M9" s="713"/>
      <c r="N9" s="3"/>
    </row>
    <row r="10" spans="1:14" s="36" customFormat="1" ht="20.100000000000001" customHeight="1" thickBot="1" x14ac:dyDescent="0.25">
      <c r="A10" s="976" t="s">
        <v>14</v>
      </c>
      <c r="B10" s="977"/>
      <c r="C10" s="984"/>
      <c r="D10" s="985"/>
      <c r="E10" s="986"/>
      <c r="F10" s="923"/>
      <c r="G10" s="924"/>
      <c r="H10" s="908"/>
      <c r="I10" s="3"/>
      <c r="J10" s="3"/>
      <c r="K10" s="3"/>
      <c r="L10" s="3"/>
      <c r="M10" s="713"/>
      <c r="N10" s="3"/>
    </row>
    <row r="11" spans="1:14" s="36" customFormat="1" ht="9.75" customHeight="1" x14ac:dyDescent="0.2">
      <c r="A11" s="3"/>
      <c r="B11" s="11"/>
      <c r="C11" s="12"/>
      <c r="D11" s="12"/>
      <c r="E11" s="13"/>
      <c r="F11" s="13"/>
      <c r="G11" s="14"/>
      <c r="H11" s="14"/>
      <c r="I11" s="3"/>
      <c r="J11" s="3"/>
      <c r="K11" s="3"/>
      <c r="L11" s="3"/>
      <c r="M11" s="713"/>
      <c r="N11" s="3"/>
    </row>
    <row r="12" spans="1:14" s="36" customFormat="1" ht="30" customHeight="1" x14ac:dyDescent="0.2">
      <c r="A12" s="987" t="s">
        <v>15</v>
      </c>
      <c r="B12" s="1066"/>
      <c r="C12" s="845" t="s">
        <v>482</v>
      </c>
      <c r="D12" s="1070" t="s">
        <v>485</v>
      </c>
      <c r="E12" s="1298"/>
      <c r="F12" s="844"/>
      <c r="G12" s="954" t="s">
        <v>16</v>
      </c>
      <c r="H12" s="954" t="s">
        <v>17</v>
      </c>
      <c r="I12" s="954" t="s">
        <v>18</v>
      </c>
      <c r="J12" s="954" t="s">
        <v>19</v>
      </c>
      <c r="K12" s="954" t="s">
        <v>221</v>
      </c>
      <c r="L12" s="954" t="s">
        <v>21</v>
      </c>
      <c r="M12" s="1308" t="s">
        <v>22</v>
      </c>
      <c r="N12" s="946" t="s">
        <v>140</v>
      </c>
    </row>
    <row r="13" spans="1:14" s="36" customFormat="1" ht="30" customHeight="1" x14ac:dyDescent="0.2">
      <c r="A13" s="1067"/>
      <c r="B13" s="1068"/>
      <c r="C13" s="261" t="s">
        <v>27</v>
      </c>
      <c r="D13" s="862" t="s">
        <v>27</v>
      </c>
      <c r="E13" s="863" t="s">
        <v>14</v>
      </c>
      <c r="F13" s="842"/>
      <c r="G13" s="955"/>
      <c r="H13" s="963"/>
      <c r="I13" s="955"/>
      <c r="J13" s="955"/>
      <c r="K13" s="955"/>
      <c r="L13" s="955"/>
      <c r="M13" s="1309"/>
      <c r="N13" s="947"/>
    </row>
    <row r="14" spans="1:14" s="36" customFormat="1" ht="19.5" customHeight="1" x14ac:dyDescent="0.2">
      <c r="A14" s="1299" t="s">
        <v>59</v>
      </c>
      <c r="B14" s="874" t="s">
        <v>152</v>
      </c>
      <c r="C14" s="1302">
        <f>N5</f>
        <v>246</v>
      </c>
      <c r="D14" s="1302">
        <f>N5</f>
        <v>246</v>
      </c>
      <c r="E14" s="1305">
        <v>250</v>
      </c>
      <c r="F14" s="859"/>
      <c r="G14" s="880"/>
      <c r="H14" s="880"/>
      <c r="I14" s="1310"/>
      <c r="J14" s="1310"/>
      <c r="K14" s="1310"/>
      <c r="L14" s="1310"/>
      <c r="M14" s="1310"/>
      <c r="N14" s="1311"/>
    </row>
    <row r="15" spans="1:14" s="36" customFormat="1" ht="9.75" customHeight="1" x14ac:dyDescent="0.2">
      <c r="A15" s="1300"/>
      <c r="B15" s="875" t="s">
        <v>141</v>
      </c>
      <c r="C15" s="1303"/>
      <c r="D15" s="1303"/>
      <c r="E15" s="1306"/>
      <c r="F15" s="858">
        <v>120</v>
      </c>
      <c r="G15" s="378" t="s">
        <v>210</v>
      </c>
      <c r="H15" s="840" t="s">
        <v>153</v>
      </c>
      <c r="I15" s="840" t="s">
        <v>47</v>
      </c>
      <c r="J15" s="839" t="s">
        <v>154</v>
      </c>
      <c r="K15" s="839">
        <v>0.25</v>
      </c>
      <c r="L15" s="840">
        <v>0.05</v>
      </c>
      <c r="M15" s="853">
        <v>0.3</v>
      </c>
      <c r="N15" s="850" t="s">
        <v>34</v>
      </c>
    </row>
    <row r="16" spans="1:14" s="36" customFormat="1" ht="9.75" customHeight="1" x14ac:dyDescent="0.2">
      <c r="A16" s="1300"/>
      <c r="B16" s="876" t="s">
        <v>64</v>
      </c>
      <c r="C16" s="1303"/>
      <c r="D16" s="1303"/>
      <c r="E16" s="1306"/>
      <c r="F16" s="858"/>
      <c r="G16" s="881"/>
      <c r="H16" s="141"/>
      <c r="I16" s="141"/>
      <c r="J16" s="141"/>
      <c r="K16" s="153"/>
      <c r="L16" s="141"/>
      <c r="M16" s="277"/>
      <c r="N16" s="850"/>
    </row>
    <row r="17" spans="1:15" s="36" customFormat="1" ht="9.75" customHeight="1" x14ac:dyDescent="0.2">
      <c r="A17" s="1300"/>
      <c r="B17" s="877"/>
      <c r="C17" s="1303"/>
      <c r="D17" s="1303"/>
      <c r="E17" s="1306"/>
      <c r="F17" s="858"/>
      <c r="G17" s="294"/>
      <c r="H17" s="838"/>
      <c r="I17" s="840"/>
      <c r="J17" s="839"/>
      <c r="K17" s="6"/>
      <c r="L17" s="839"/>
      <c r="M17" s="279"/>
      <c r="N17" s="838"/>
    </row>
    <row r="18" spans="1:15" s="36" customFormat="1" ht="9.75" customHeight="1" x14ac:dyDescent="0.2">
      <c r="A18" s="1300"/>
      <c r="B18" s="877"/>
      <c r="C18" s="1303"/>
      <c r="D18" s="1303"/>
      <c r="E18" s="1306"/>
      <c r="F18" s="858">
        <v>130</v>
      </c>
      <c r="G18" s="25" t="s">
        <v>245</v>
      </c>
      <c r="H18" s="145" t="s">
        <v>153</v>
      </c>
      <c r="I18" s="6"/>
      <c r="J18" s="838" t="s">
        <v>171</v>
      </c>
      <c r="K18" s="145"/>
      <c r="L18" s="838">
        <v>1</v>
      </c>
      <c r="M18" s="156">
        <v>1</v>
      </c>
      <c r="N18" s="838" t="s">
        <v>34</v>
      </c>
    </row>
    <row r="19" spans="1:15" s="36" customFormat="1" ht="9.75" customHeight="1" x14ac:dyDescent="0.2">
      <c r="A19" s="1300"/>
      <c r="B19" s="877"/>
      <c r="C19" s="1303"/>
      <c r="D19" s="1303"/>
      <c r="E19" s="1306"/>
      <c r="F19" s="858"/>
      <c r="G19" s="841"/>
      <c r="H19" s="838"/>
      <c r="I19" s="838"/>
      <c r="J19" s="838"/>
      <c r="K19" s="838"/>
      <c r="L19" s="838"/>
      <c r="M19" s="851"/>
      <c r="N19" s="838"/>
    </row>
    <row r="20" spans="1:15" s="36" customFormat="1" ht="9.75" customHeight="1" x14ac:dyDescent="0.2">
      <c r="A20" s="1300"/>
      <c r="B20" s="877"/>
      <c r="C20" s="1303"/>
      <c r="D20" s="1303"/>
      <c r="E20" s="1306"/>
      <c r="F20" s="858"/>
      <c r="G20" s="837"/>
      <c r="H20" s="145"/>
      <c r="I20" s="145"/>
      <c r="J20" s="145"/>
      <c r="K20" s="145"/>
      <c r="L20" s="145"/>
      <c r="M20" s="156"/>
      <c r="N20" s="838"/>
    </row>
    <row r="21" spans="1:15" s="36" customFormat="1" ht="9.75" customHeight="1" x14ac:dyDescent="0.2">
      <c r="A21" s="1300"/>
      <c r="B21" s="877"/>
      <c r="C21" s="1303"/>
      <c r="D21" s="1303"/>
      <c r="E21" s="1306"/>
      <c r="F21" s="858"/>
      <c r="G21" s="841"/>
      <c r="H21" s="838"/>
      <c r="I21" s="838"/>
      <c r="J21" s="838"/>
      <c r="K21" s="838"/>
      <c r="L21" s="838"/>
      <c r="M21" s="851"/>
      <c r="N21" s="838"/>
    </row>
    <row r="22" spans="1:15" s="36" customFormat="1" ht="9.75" customHeight="1" x14ac:dyDescent="0.2">
      <c r="A22" s="1300"/>
      <c r="B22" s="877"/>
      <c r="C22" s="1303"/>
      <c r="D22" s="1303"/>
      <c r="E22" s="1306"/>
      <c r="F22" s="858"/>
      <c r="G22" s="841"/>
      <c r="H22" s="838"/>
      <c r="I22" s="838"/>
      <c r="J22" s="838"/>
      <c r="K22" s="838"/>
      <c r="L22" s="838"/>
      <c r="M22" s="851"/>
      <c r="N22" s="838"/>
    </row>
    <row r="23" spans="1:15" s="36" customFormat="1" ht="9.75" customHeight="1" x14ac:dyDescent="0.2">
      <c r="A23" s="1300"/>
      <c r="B23" s="878"/>
      <c r="C23" s="1303"/>
      <c r="D23" s="1303"/>
      <c r="E23" s="1306"/>
      <c r="F23" s="858"/>
      <c r="G23" s="841"/>
      <c r="H23" s="838"/>
      <c r="I23" s="838"/>
      <c r="J23" s="838"/>
      <c r="K23" s="838"/>
      <c r="L23" s="838"/>
      <c r="M23" s="851"/>
      <c r="N23" s="838"/>
    </row>
    <row r="24" spans="1:15" s="36" customFormat="1" ht="9.75" customHeight="1" x14ac:dyDescent="0.2">
      <c r="A24" s="1301"/>
      <c r="B24" s="879"/>
      <c r="C24" s="1303"/>
      <c r="D24" s="1304"/>
      <c r="E24" s="1307"/>
      <c r="F24" s="860"/>
      <c r="G24" s="843"/>
      <c r="H24" s="151"/>
      <c r="I24" s="151"/>
      <c r="J24" s="151"/>
      <c r="K24" s="151"/>
      <c r="L24" s="151"/>
      <c r="M24" s="162"/>
      <c r="N24" s="151"/>
    </row>
    <row r="25" spans="1:15" s="36" customFormat="1" ht="9.75" customHeight="1" x14ac:dyDescent="0.2">
      <c r="A25" s="1326" t="s">
        <v>71</v>
      </c>
      <c r="B25" s="1329" t="s">
        <v>72</v>
      </c>
      <c r="C25" s="1303"/>
      <c r="D25" s="1332">
        <f>N5</f>
        <v>246</v>
      </c>
      <c r="E25" s="1335">
        <v>480</v>
      </c>
      <c r="F25" s="1336">
        <v>120</v>
      </c>
      <c r="G25" s="379" t="s">
        <v>465</v>
      </c>
      <c r="H25" s="840" t="s">
        <v>153</v>
      </c>
      <c r="I25" s="156" t="s">
        <v>296</v>
      </c>
      <c r="J25" s="840" t="s">
        <v>78</v>
      </c>
      <c r="K25" s="850">
        <v>10</v>
      </c>
      <c r="L25" s="141">
        <v>10</v>
      </c>
      <c r="M25" s="565">
        <v>100</v>
      </c>
      <c r="N25" s="940" t="s">
        <v>34</v>
      </c>
    </row>
    <row r="26" spans="1:15" s="36" customFormat="1" ht="9.75" customHeight="1" x14ac:dyDescent="0.2">
      <c r="A26" s="1327"/>
      <c r="B26" s="1330"/>
      <c r="C26" s="1303"/>
      <c r="D26" s="1333"/>
      <c r="E26" s="1324"/>
      <c r="F26" s="1337"/>
      <c r="G26" s="837" t="s">
        <v>466</v>
      </c>
      <c r="H26" s="840" t="s">
        <v>153</v>
      </c>
      <c r="I26" s="156" t="s">
        <v>296</v>
      </c>
      <c r="J26" s="840" t="s">
        <v>78</v>
      </c>
      <c r="K26" s="145">
        <v>50</v>
      </c>
      <c r="L26" s="839">
        <v>10</v>
      </c>
      <c r="M26" s="565">
        <v>100</v>
      </c>
      <c r="N26" s="927"/>
    </row>
    <row r="27" spans="1:15" s="36" customFormat="1" ht="9.75" customHeight="1" x14ac:dyDescent="0.2">
      <c r="A27" s="1327"/>
      <c r="B27" s="1330"/>
      <c r="C27" s="1303"/>
      <c r="D27" s="1333"/>
      <c r="E27" s="1324"/>
      <c r="F27" s="1337"/>
      <c r="G27" s="841" t="s">
        <v>349</v>
      </c>
      <c r="H27" s="840" t="s">
        <v>153</v>
      </c>
      <c r="I27" s="156" t="s">
        <v>296</v>
      </c>
      <c r="J27" s="840" t="s">
        <v>78</v>
      </c>
      <c r="K27" s="145">
        <v>10</v>
      </c>
      <c r="L27" s="840">
        <v>10</v>
      </c>
      <c r="M27" s="565">
        <v>100</v>
      </c>
      <c r="N27" s="927"/>
    </row>
    <row r="28" spans="1:15" s="36" customFormat="1" ht="9.75" customHeight="1" x14ac:dyDescent="0.2">
      <c r="A28" s="1327"/>
      <c r="B28" s="1330"/>
      <c r="C28" s="1303"/>
      <c r="D28" s="1333"/>
      <c r="E28" s="1324"/>
      <c r="F28" s="1337"/>
      <c r="G28" s="841" t="s">
        <v>467</v>
      </c>
      <c r="H28" s="840" t="s">
        <v>153</v>
      </c>
      <c r="I28" s="156" t="s">
        <v>296</v>
      </c>
      <c r="J28" s="840" t="s">
        <v>78</v>
      </c>
      <c r="K28" s="145">
        <v>50</v>
      </c>
      <c r="L28" s="840">
        <v>10</v>
      </c>
      <c r="M28" s="565">
        <v>100</v>
      </c>
      <c r="N28" s="927"/>
    </row>
    <row r="29" spans="1:15" s="36" customFormat="1" ht="9.75" customHeight="1" x14ac:dyDescent="0.2">
      <c r="A29" s="1327"/>
      <c r="B29" s="1330"/>
      <c r="C29" s="1303"/>
      <c r="D29" s="1333"/>
      <c r="E29" s="1324"/>
      <c r="F29" s="1337"/>
      <c r="G29" s="837" t="s">
        <v>344</v>
      </c>
      <c r="H29" s="840" t="s">
        <v>153</v>
      </c>
      <c r="I29" s="156" t="s">
        <v>296</v>
      </c>
      <c r="J29" s="840" t="s">
        <v>78</v>
      </c>
      <c r="K29" s="171">
        <v>30</v>
      </c>
      <c r="L29" s="839">
        <v>10</v>
      </c>
      <c r="M29" s="565">
        <v>100</v>
      </c>
      <c r="N29" s="927"/>
    </row>
    <row r="30" spans="1:15" s="36" customFormat="1" ht="9.75" customHeight="1" x14ac:dyDescent="0.2">
      <c r="A30" s="1327"/>
      <c r="B30" s="1330"/>
      <c r="C30" s="1303"/>
      <c r="D30" s="1333"/>
      <c r="E30" s="1324"/>
      <c r="F30" s="1337"/>
      <c r="G30" s="837" t="s">
        <v>468</v>
      </c>
      <c r="H30" s="840" t="s">
        <v>153</v>
      </c>
      <c r="I30" s="156" t="s">
        <v>296</v>
      </c>
      <c r="J30" s="840" t="s">
        <v>78</v>
      </c>
      <c r="K30" s="216">
        <v>35</v>
      </c>
      <c r="L30" s="145">
        <v>10</v>
      </c>
      <c r="M30" s="565">
        <v>100</v>
      </c>
      <c r="N30" s="927"/>
    </row>
    <row r="31" spans="1:15" s="36" customFormat="1" ht="9.75" customHeight="1" x14ac:dyDescent="0.2">
      <c r="A31" s="1327"/>
      <c r="B31" s="1330"/>
      <c r="C31" s="1303"/>
      <c r="D31" s="1333"/>
      <c r="E31" s="1324"/>
      <c r="F31" s="1337"/>
      <c r="G31" s="837" t="s">
        <v>347</v>
      </c>
      <c r="H31" s="840" t="s">
        <v>153</v>
      </c>
      <c r="I31" s="156" t="s">
        <v>296</v>
      </c>
      <c r="J31" s="840" t="s">
        <v>78</v>
      </c>
      <c r="K31" s="216">
        <v>10</v>
      </c>
      <c r="L31" s="145">
        <v>10</v>
      </c>
      <c r="M31" s="851">
        <v>100</v>
      </c>
      <c r="N31" s="927"/>
    </row>
    <row r="32" spans="1:15" s="36" customFormat="1" ht="9.75" customHeight="1" x14ac:dyDescent="0.2">
      <c r="A32" s="1327"/>
      <c r="B32" s="1330"/>
      <c r="C32" s="1303"/>
      <c r="D32" s="1333"/>
      <c r="E32" s="1324"/>
      <c r="F32" s="1337"/>
      <c r="G32" s="837" t="s">
        <v>350</v>
      </c>
      <c r="H32" s="840" t="s">
        <v>153</v>
      </c>
      <c r="I32" s="156" t="s">
        <v>296</v>
      </c>
      <c r="J32" s="840" t="s">
        <v>78</v>
      </c>
      <c r="K32" s="29">
        <v>10</v>
      </c>
      <c r="L32" s="145">
        <v>10</v>
      </c>
      <c r="M32" s="851">
        <v>100</v>
      </c>
      <c r="N32" s="927"/>
      <c r="O32" s="39"/>
    </row>
    <row r="33" spans="1:14" s="36" customFormat="1" ht="9.75" customHeight="1" x14ac:dyDescent="0.2">
      <c r="A33" s="1327"/>
      <c r="B33" s="1330"/>
      <c r="C33" s="1303"/>
      <c r="D33" s="1333"/>
      <c r="E33" s="1324"/>
      <c r="F33" s="1337"/>
      <c r="G33" s="837" t="s">
        <v>351</v>
      </c>
      <c r="H33" s="840" t="s">
        <v>153</v>
      </c>
      <c r="I33" s="156" t="s">
        <v>296</v>
      </c>
      <c r="J33" s="840" t="s">
        <v>78</v>
      </c>
      <c r="K33" s="216">
        <v>10</v>
      </c>
      <c r="L33" s="145">
        <v>10</v>
      </c>
      <c r="M33" s="851">
        <v>100</v>
      </c>
      <c r="N33" s="939"/>
    </row>
    <row r="34" spans="1:14" s="36" customFormat="1" ht="9.75" customHeight="1" x14ac:dyDescent="0.2">
      <c r="A34" s="1327"/>
      <c r="B34" s="1330"/>
      <c r="C34" s="1303"/>
      <c r="D34" s="1333"/>
      <c r="E34" s="1324"/>
      <c r="F34" s="858"/>
      <c r="G34" s="227"/>
      <c r="H34" s="840"/>
      <c r="I34" s="840"/>
      <c r="J34" s="840"/>
      <c r="K34" s="171"/>
      <c r="L34" s="840"/>
      <c r="M34" s="851"/>
      <c r="N34" s="145"/>
    </row>
    <row r="35" spans="1:14" s="36" customFormat="1" ht="9.75" customHeight="1" x14ac:dyDescent="0.2">
      <c r="A35" s="1327"/>
      <c r="B35" s="1330"/>
      <c r="C35" s="1303"/>
      <c r="D35" s="1333"/>
      <c r="E35" s="1324"/>
      <c r="F35" s="858"/>
      <c r="G35" s="227" t="s">
        <v>264</v>
      </c>
      <c r="H35" s="840" t="s">
        <v>153</v>
      </c>
      <c r="I35" s="156" t="s">
        <v>296</v>
      </c>
      <c r="J35" s="840" t="s">
        <v>78</v>
      </c>
      <c r="K35" s="171">
        <v>4</v>
      </c>
      <c r="L35" s="145">
        <v>2</v>
      </c>
      <c r="M35" s="851">
        <v>4</v>
      </c>
      <c r="N35" s="945" t="s">
        <v>34</v>
      </c>
    </row>
    <row r="36" spans="1:14" s="36" customFormat="1" ht="9.75" customHeight="1" x14ac:dyDescent="0.2">
      <c r="A36" s="1327"/>
      <c r="B36" s="1330"/>
      <c r="C36" s="1303"/>
      <c r="D36" s="1333"/>
      <c r="E36" s="1324"/>
      <c r="F36" s="858"/>
      <c r="G36" s="227" t="s">
        <v>265</v>
      </c>
      <c r="H36" s="840" t="s">
        <v>153</v>
      </c>
      <c r="I36" s="156" t="s">
        <v>296</v>
      </c>
      <c r="J36" s="840" t="s">
        <v>78</v>
      </c>
      <c r="K36" s="171">
        <v>4</v>
      </c>
      <c r="L36" s="145">
        <v>1</v>
      </c>
      <c r="M36" s="851">
        <v>4</v>
      </c>
      <c r="N36" s="927"/>
    </row>
    <row r="37" spans="1:14" s="36" customFormat="1" ht="9.75" customHeight="1" x14ac:dyDescent="0.2">
      <c r="A37" s="1327"/>
      <c r="B37" s="1330"/>
      <c r="C37" s="1303"/>
      <c r="D37" s="1333"/>
      <c r="E37" s="1324"/>
      <c r="F37" s="858"/>
      <c r="G37" s="227" t="s">
        <v>469</v>
      </c>
      <c r="H37" s="840" t="s">
        <v>153</v>
      </c>
      <c r="I37" s="156" t="s">
        <v>296</v>
      </c>
      <c r="J37" s="840" t="s">
        <v>78</v>
      </c>
      <c r="K37" s="171">
        <v>10</v>
      </c>
      <c r="L37" s="145">
        <v>5</v>
      </c>
      <c r="M37" s="851">
        <v>30</v>
      </c>
      <c r="N37" s="927"/>
    </row>
    <row r="38" spans="1:14" s="36" customFormat="1" ht="9.75" customHeight="1" x14ac:dyDescent="0.2">
      <c r="A38" s="1327"/>
      <c r="B38" s="1330"/>
      <c r="C38" s="1303"/>
      <c r="D38" s="1333"/>
      <c r="E38" s="1324"/>
      <c r="F38" s="858"/>
      <c r="G38" s="227" t="s">
        <v>470</v>
      </c>
      <c r="H38" s="840" t="s">
        <v>153</v>
      </c>
      <c r="I38" s="156" t="s">
        <v>296</v>
      </c>
      <c r="J38" s="840" t="s">
        <v>78</v>
      </c>
      <c r="K38" s="171">
        <v>4</v>
      </c>
      <c r="L38" s="145">
        <v>1</v>
      </c>
      <c r="M38" s="851">
        <v>4</v>
      </c>
      <c r="N38" s="927"/>
    </row>
    <row r="39" spans="1:14" s="36" customFormat="1" ht="9.75" customHeight="1" x14ac:dyDescent="0.2">
      <c r="A39" s="1327"/>
      <c r="B39" s="1330"/>
      <c r="C39" s="1303"/>
      <c r="D39" s="1333"/>
      <c r="E39" s="1324"/>
      <c r="F39" s="858"/>
      <c r="G39" s="227" t="s">
        <v>471</v>
      </c>
      <c r="H39" s="840" t="s">
        <v>153</v>
      </c>
      <c r="I39" s="156" t="s">
        <v>296</v>
      </c>
      <c r="J39" s="840" t="s">
        <v>78</v>
      </c>
      <c r="K39" s="171">
        <v>50</v>
      </c>
      <c r="L39" s="145">
        <v>5</v>
      </c>
      <c r="M39" s="851">
        <v>100</v>
      </c>
      <c r="N39" s="927"/>
    </row>
    <row r="40" spans="1:14" s="36" customFormat="1" ht="9.75" customHeight="1" x14ac:dyDescent="0.2">
      <c r="A40" s="1327"/>
      <c r="B40" s="1330"/>
      <c r="C40" s="1303"/>
      <c r="D40" s="1333"/>
      <c r="E40" s="1324"/>
      <c r="F40" s="858"/>
      <c r="G40" s="227"/>
      <c r="H40" s="840"/>
      <c r="I40" s="840"/>
      <c r="J40" s="840"/>
      <c r="K40" s="171"/>
      <c r="L40" s="839"/>
      <c r="M40" s="851"/>
      <c r="N40" s="851"/>
    </row>
    <row r="41" spans="1:14" s="36" customFormat="1" ht="9.75" customHeight="1" x14ac:dyDescent="0.2">
      <c r="A41" s="1327"/>
      <c r="B41" s="1330"/>
      <c r="C41" s="1303"/>
      <c r="D41" s="1333"/>
      <c r="E41" s="1324"/>
      <c r="F41" s="1306">
        <v>120</v>
      </c>
      <c r="G41" s="148" t="s">
        <v>270</v>
      </c>
      <c r="H41" s="840" t="s">
        <v>153</v>
      </c>
      <c r="I41" s="156" t="s">
        <v>296</v>
      </c>
      <c r="J41" s="145" t="s">
        <v>155</v>
      </c>
      <c r="K41" s="145">
        <v>10</v>
      </c>
      <c r="L41" s="145">
        <v>5</v>
      </c>
      <c r="M41" s="851">
        <v>40</v>
      </c>
      <c r="N41" s="945" t="s">
        <v>34</v>
      </c>
    </row>
    <row r="42" spans="1:14" s="36" customFormat="1" ht="9.75" customHeight="1" x14ac:dyDescent="0.2">
      <c r="A42" s="1327"/>
      <c r="B42" s="1330"/>
      <c r="C42" s="1303"/>
      <c r="D42" s="1333"/>
      <c r="E42" s="1324"/>
      <c r="F42" s="1306"/>
      <c r="G42" s="79" t="s">
        <v>180</v>
      </c>
      <c r="H42" s="840" t="s">
        <v>153</v>
      </c>
      <c r="I42" s="156" t="s">
        <v>296</v>
      </c>
      <c r="J42" s="145" t="s">
        <v>55</v>
      </c>
      <c r="K42" s="882">
        <v>80</v>
      </c>
      <c r="L42" s="145">
        <v>10</v>
      </c>
      <c r="M42" s="851">
        <v>200</v>
      </c>
      <c r="N42" s="927"/>
    </row>
    <row r="43" spans="1:14" s="36" customFormat="1" ht="9.75" customHeight="1" x14ac:dyDescent="0.2">
      <c r="A43" s="1327"/>
      <c r="B43" s="1330"/>
      <c r="C43" s="1303"/>
      <c r="D43" s="1333"/>
      <c r="E43" s="1324"/>
      <c r="F43" s="1306"/>
      <c r="G43" s="227" t="s">
        <v>179</v>
      </c>
      <c r="H43" s="840" t="s">
        <v>153</v>
      </c>
      <c r="I43" s="156" t="s">
        <v>296</v>
      </c>
      <c r="J43" s="840" t="s">
        <v>78</v>
      </c>
      <c r="K43" s="145">
        <v>25</v>
      </c>
      <c r="L43" s="145">
        <v>1</v>
      </c>
      <c r="M43" s="851">
        <v>50</v>
      </c>
      <c r="N43" s="927"/>
    </row>
    <row r="44" spans="1:14" s="36" customFormat="1" ht="9.75" customHeight="1" x14ac:dyDescent="0.2">
      <c r="A44" s="1327"/>
      <c r="B44" s="1330"/>
      <c r="C44" s="1303"/>
      <c r="D44" s="1333"/>
      <c r="E44" s="1324"/>
      <c r="F44" s="1306"/>
      <c r="G44" s="227" t="s">
        <v>335</v>
      </c>
      <c r="H44" s="840" t="s">
        <v>153</v>
      </c>
      <c r="I44" s="156" t="s">
        <v>296</v>
      </c>
      <c r="J44" s="840" t="s">
        <v>78</v>
      </c>
      <c r="K44" s="145">
        <v>25</v>
      </c>
      <c r="L44" s="145">
        <v>20</v>
      </c>
      <c r="M44" s="851">
        <v>50</v>
      </c>
      <c r="N44" s="927"/>
    </row>
    <row r="45" spans="1:14" s="36" customFormat="1" ht="9.75" customHeight="1" x14ac:dyDescent="0.2">
      <c r="A45" s="1327"/>
      <c r="B45" s="1330"/>
      <c r="C45" s="1303"/>
      <c r="D45" s="1333"/>
      <c r="E45" s="1324"/>
      <c r="F45" s="1306"/>
      <c r="G45" s="227"/>
      <c r="H45" s="840"/>
      <c r="I45" s="840"/>
      <c r="J45" s="840"/>
      <c r="K45" s="145"/>
      <c r="L45" s="840"/>
      <c r="M45" s="851"/>
      <c r="N45" s="851"/>
    </row>
    <row r="46" spans="1:14" s="36" customFormat="1" ht="9.75" customHeight="1" x14ac:dyDescent="0.2">
      <c r="A46" s="1327"/>
      <c r="B46" s="1330"/>
      <c r="C46" s="1303"/>
      <c r="D46" s="1333"/>
      <c r="E46" s="1324"/>
      <c r="F46" s="1306"/>
      <c r="G46" s="227" t="s">
        <v>336</v>
      </c>
      <c r="H46" s="840" t="s">
        <v>153</v>
      </c>
      <c r="I46" s="156" t="s">
        <v>296</v>
      </c>
      <c r="J46" s="145" t="s">
        <v>55</v>
      </c>
      <c r="K46" s="145">
        <v>70</v>
      </c>
      <c r="L46" s="145">
        <v>60</v>
      </c>
      <c r="M46" s="851">
        <v>200</v>
      </c>
      <c r="N46" s="945" t="s">
        <v>34</v>
      </c>
    </row>
    <row r="47" spans="1:14" s="36" customFormat="1" ht="9.75" customHeight="1" x14ac:dyDescent="0.2">
      <c r="A47" s="1327"/>
      <c r="B47" s="1330"/>
      <c r="C47" s="1303"/>
      <c r="D47" s="1333"/>
      <c r="E47" s="1324"/>
      <c r="F47" s="858"/>
      <c r="G47" s="227" t="s">
        <v>167</v>
      </c>
      <c r="H47" s="840" t="s">
        <v>153</v>
      </c>
      <c r="I47" s="156" t="s">
        <v>296</v>
      </c>
      <c r="J47" s="145" t="s">
        <v>155</v>
      </c>
      <c r="K47" s="145">
        <v>50</v>
      </c>
      <c r="L47" s="145">
        <v>80</v>
      </c>
      <c r="M47" s="851">
        <v>100</v>
      </c>
      <c r="N47" s="927"/>
    </row>
    <row r="48" spans="1:14" s="36" customFormat="1" ht="9.75" customHeight="1" x14ac:dyDescent="0.2">
      <c r="A48" s="1327"/>
      <c r="B48" s="1330"/>
      <c r="C48" s="1303"/>
      <c r="D48" s="1333"/>
      <c r="E48" s="1324"/>
      <c r="F48" s="858"/>
      <c r="G48" s="227" t="s">
        <v>166</v>
      </c>
      <c r="H48" s="840" t="s">
        <v>153</v>
      </c>
      <c r="I48" s="156" t="s">
        <v>296</v>
      </c>
      <c r="J48" s="840" t="s">
        <v>155</v>
      </c>
      <c r="K48" s="145">
        <v>20</v>
      </c>
      <c r="L48" s="145">
        <v>500</v>
      </c>
      <c r="M48" s="851">
        <v>1500</v>
      </c>
      <c r="N48" s="927"/>
    </row>
    <row r="49" spans="1:14" s="36" customFormat="1" ht="9.75" customHeight="1" x14ac:dyDescent="0.2">
      <c r="A49" s="1327"/>
      <c r="B49" s="1330"/>
      <c r="C49" s="1303"/>
      <c r="D49" s="1333"/>
      <c r="E49" s="1324"/>
      <c r="F49" s="858"/>
      <c r="G49" s="227" t="s">
        <v>472</v>
      </c>
      <c r="H49" s="840" t="s">
        <v>153</v>
      </c>
      <c r="I49" s="156" t="s">
        <v>296</v>
      </c>
      <c r="J49" s="840" t="s">
        <v>78</v>
      </c>
      <c r="K49" s="145">
        <v>40</v>
      </c>
      <c r="L49" s="145">
        <v>50</v>
      </c>
      <c r="M49" s="851">
        <v>200</v>
      </c>
      <c r="N49" s="927"/>
    </row>
    <row r="50" spans="1:14" s="36" customFormat="1" ht="9.75" customHeight="1" x14ac:dyDescent="0.2">
      <c r="A50" s="1327"/>
      <c r="B50" s="1330"/>
      <c r="C50" s="1303"/>
      <c r="D50" s="1333"/>
      <c r="E50" s="1324"/>
      <c r="F50" s="858"/>
      <c r="G50" s="227"/>
      <c r="H50" s="840"/>
      <c r="I50" s="187"/>
      <c r="J50" s="187"/>
      <c r="K50" s="145"/>
      <c r="L50" s="465"/>
      <c r="M50" s="851"/>
      <c r="N50" s="145"/>
    </row>
    <row r="51" spans="1:14" s="36" customFormat="1" ht="9.75" customHeight="1" x14ac:dyDescent="0.2">
      <c r="A51" s="1327"/>
      <c r="B51" s="1330"/>
      <c r="C51" s="1303"/>
      <c r="D51" s="1333"/>
      <c r="E51" s="1324"/>
      <c r="F51" s="858"/>
      <c r="G51" s="227" t="s">
        <v>473</v>
      </c>
      <c r="H51" s="840" t="s">
        <v>153</v>
      </c>
      <c r="I51" s="156" t="s">
        <v>296</v>
      </c>
      <c r="J51" s="145" t="s">
        <v>55</v>
      </c>
      <c r="K51" s="145">
        <v>10</v>
      </c>
      <c r="L51" s="145">
        <v>5</v>
      </c>
      <c r="M51" s="851">
        <v>100</v>
      </c>
      <c r="N51" s="945" t="s">
        <v>34</v>
      </c>
    </row>
    <row r="52" spans="1:14" s="36" customFormat="1" ht="9.75" customHeight="1" x14ac:dyDescent="0.2">
      <c r="A52" s="1327"/>
      <c r="B52" s="1330"/>
      <c r="C52" s="1303"/>
      <c r="D52" s="1333"/>
      <c r="E52" s="1324"/>
      <c r="F52" s="858"/>
      <c r="G52" s="227" t="s">
        <v>474</v>
      </c>
      <c r="H52" s="840" t="s">
        <v>153</v>
      </c>
      <c r="I52" s="156" t="s">
        <v>296</v>
      </c>
      <c r="J52" s="840" t="s">
        <v>78</v>
      </c>
      <c r="K52" s="145">
        <v>10</v>
      </c>
      <c r="L52" s="145">
        <v>5</v>
      </c>
      <c r="M52" s="851">
        <v>100</v>
      </c>
      <c r="N52" s="927"/>
    </row>
    <row r="53" spans="1:14" s="36" customFormat="1" ht="9.75" customHeight="1" x14ac:dyDescent="0.2">
      <c r="A53" s="1327"/>
      <c r="B53" s="1330"/>
      <c r="C53" s="1303"/>
      <c r="D53" s="1333"/>
      <c r="E53" s="1324"/>
      <c r="F53" s="858">
        <v>120</v>
      </c>
      <c r="G53" s="227" t="s">
        <v>475</v>
      </c>
      <c r="H53" s="840" t="s">
        <v>153</v>
      </c>
      <c r="I53" s="156" t="s">
        <v>296</v>
      </c>
      <c r="J53" s="840" t="s">
        <v>78</v>
      </c>
      <c r="K53" s="145">
        <v>10</v>
      </c>
      <c r="L53" s="145">
        <v>5</v>
      </c>
      <c r="M53" s="851">
        <v>100</v>
      </c>
      <c r="N53" s="927"/>
    </row>
    <row r="54" spans="1:14" s="36" customFormat="1" ht="9.75" customHeight="1" x14ac:dyDescent="0.2">
      <c r="A54" s="1327"/>
      <c r="B54" s="1330"/>
      <c r="C54" s="1303"/>
      <c r="D54" s="1333"/>
      <c r="E54" s="1324"/>
      <c r="F54" s="858"/>
      <c r="G54" s="227" t="s">
        <v>476</v>
      </c>
      <c r="H54" s="840" t="s">
        <v>153</v>
      </c>
      <c r="I54" s="156" t="s">
        <v>296</v>
      </c>
      <c r="J54" s="840" t="s">
        <v>78</v>
      </c>
      <c r="K54" s="145">
        <v>10</v>
      </c>
      <c r="L54" s="145">
        <v>5</v>
      </c>
      <c r="M54" s="851">
        <v>10</v>
      </c>
      <c r="N54" s="927"/>
    </row>
    <row r="55" spans="1:14" s="36" customFormat="1" ht="9.75" customHeight="1" x14ac:dyDescent="0.2">
      <c r="A55" s="1327"/>
      <c r="B55" s="1330"/>
      <c r="C55" s="1303"/>
      <c r="D55" s="1333"/>
      <c r="E55" s="1324"/>
      <c r="F55" s="858"/>
      <c r="G55" s="227"/>
      <c r="H55" s="840"/>
      <c r="I55" s="145"/>
      <c r="J55" s="145"/>
      <c r="K55" s="145"/>
      <c r="L55" s="145"/>
      <c r="M55" s="851"/>
      <c r="N55" s="927"/>
    </row>
    <row r="56" spans="1:14" s="36" customFormat="1" ht="9.75" customHeight="1" x14ac:dyDescent="0.2">
      <c r="A56" s="1327"/>
      <c r="B56" s="1330"/>
      <c r="C56" s="1303"/>
      <c r="D56" s="1333"/>
      <c r="E56" s="1324"/>
      <c r="F56" s="858"/>
      <c r="G56" s="227"/>
      <c r="H56" s="840"/>
      <c r="I56" s="145"/>
      <c r="J56" s="145"/>
      <c r="K56" s="145"/>
      <c r="L56" s="145"/>
      <c r="M56" s="851"/>
      <c r="N56" s="927"/>
    </row>
    <row r="57" spans="1:14" s="36" customFormat="1" ht="9.75" customHeight="1" x14ac:dyDescent="0.2">
      <c r="A57" s="1327"/>
      <c r="B57" s="1330"/>
      <c r="C57" s="1303"/>
      <c r="D57" s="1333"/>
      <c r="E57" s="1324"/>
      <c r="F57" s="858"/>
      <c r="G57" s="193" t="s">
        <v>341</v>
      </c>
      <c r="H57" s="840" t="s">
        <v>153</v>
      </c>
      <c r="I57" s="156" t="s">
        <v>296</v>
      </c>
      <c r="J57" s="145" t="s">
        <v>55</v>
      </c>
      <c r="K57" s="145">
        <v>25</v>
      </c>
      <c r="L57" s="853">
        <v>10</v>
      </c>
      <c r="M57" s="851">
        <v>100</v>
      </c>
      <c r="N57" s="927"/>
    </row>
    <row r="58" spans="1:14" s="36" customFormat="1" ht="9.75" customHeight="1" x14ac:dyDescent="0.2">
      <c r="A58" s="1327"/>
      <c r="B58" s="1330"/>
      <c r="C58" s="1303"/>
      <c r="D58" s="1333"/>
      <c r="E58" s="1324"/>
      <c r="F58" s="858"/>
      <c r="G58" s="353" t="s">
        <v>342</v>
      </c>
      <c r="H58" s="840" t="s">
        <v>153</v>
      </c>
      <c r="I58" s="156" t="s">
        <v>296</v>
      </c>
      <c r="J58" s="145" t="s">
        <v>55</v>
      </c>
      <c r="K58" s="838">
        <v>10</v>
      </c>
      <c r="L58" s="853">
        <v>5</v>
      </c>
      <c r="M58" s="851">
        <v>10</v>
      </c>
      <c r="N58" s="927"/>
    </row>
    <row r="59" spans="1:14" s="36" customFormat="1" ht="9.75" customHeight="1" x14ac:dyDescent="0.2">
      <c r="A59" s="1327"/>
      <c r="B59" s="1330"/>
      <c r="C59" s="1303"/>
      <c r="D59" s="1333"/>
      <c r="E59" s="1324"/>
      <c r="F59" s="858">
        <v>120</v>
      </c>
      <c r="G59" s="195" t="s">
        <v>343</v>
      </c>
      <c r="H59" s="840" t="s">
        <v>153</v>
      </c>
      <c r="I59" s="156" t="s">
        <v>296</v>
      </c>
      <c r="J59" s="145" t="s">
        <v>55</v>
      </c>
      <c r="K59" s="838">
        <v>25</v>
      </c>
      <c r="L59" s="853">
        <v>10</v>
      </c>
      <c r="M59" s="851">
        <v>30</v>
      </c>
      <c r="N59" s="927"/>
    </row>
    <row r="60" spans="1:14" s="36" customFormat="1" ht="9.75" customHeight="1" x14ac:dyDescent="0.2">
      <c r="A60" s="1327"/>
      <c r="B60" s="1330"/>
      <c r="C60" s="1303"/>
      <c r="D60" s="1333"/>
      <c r="E60" s="1324"/>
      <c r="F60" s="858"/>
      <c r="G60" s="195" t="s">
        <v>267</v>
      </c>
      <c r="H60" s="840" t="s">
        <v>153</v>
      </c>
      <c r="I60" s="156" t="s">
        <v>296</v>
      </c>
      <c r="J60" s="145" t="s">
        <v>55</v>
      </c>
      <c r="K60" s="838">
        <v>35</v>
      </c>
      <c r="L60" s="853">
        <v>10</v>
      </c>
      <c r="M60" s="851">
        <v>75</v>
      </c>
      <c r="N60" s="927"/>
    </row>
    <row r="61" spans="1:14" s="36" customFormat="1" ht="9.75" customHeight="1" x14ac:dyDescent="0.2">
      <c r="A61" s="1328"/>
      <c r="B61" s="1331"/>
      <c r="C61" s="1303"/>
      <c r="D61" s="1334"/>
      <c r="E61" s="1325"/>
      <c r="F61" s="860"/>
      <c r="G61" s="843"/>
      <c r="H61" s="151"/>
      <c r="I61" s="151"/>
      <c r="J61" s="151"/>
      <c r="K61" s="151"/>
      <c r="L61" s="151"/>
      <c r="M61" s="162"/>
      <c r="N61" s="151"/>
    </row>
    <row r="62" spans="1:14" s="36" customFormat="1" ht="9.75" customHeight="1" x14ac:dyDescent="0.2">
      <c r="A62" s="1299" t="s">
        <v>76</v>
      </c>
      <c r="B62" s="1314" t="s">
        <v>77</v>
      </c>
      <c r="C62" s="1303"/>
      <c r="D62" s="1320">
        <f>N5</f>
        <v>246</v>
      </c>
      <c r="E62" s="1323">
        <v>250</v>
      </c>
      <c r="F62" s="1305">
        <v>125</v>
      </c>
      <c r="G62" s="146" t="s">
        <v>354</v>
      </c>
      <c r="H62" s="840" t="s">
        <v>153</v>
      </c>
      <c r="I62" s="840"/>
      <c r="J62" s="840" t="s">
        <v>79</v>
      </c>
      <c r="K62" s="840"/>
      <c r="L62" s="850">
        <v>5</v>
      </c>
      <c r="M62" s="853">
        <v>5</v>
      </c>
      <c r="N62" s="940" t="s">
        <v>34</v>
      </c>
    </row>
    <row r="63" spans="1:14" s="36" customFormat="1" ht="9.75" customHeight="1" x14ac:dyDescent="0.2">
      <c r="A63" s="1312"/>
      <c r="B63" s="1315"/>
      <c r="C63" s="1303"/>
      <c r="D63" s="1321"/>
      <c r="E63" s="1324"/>
      <c r="F63" s="1306"/>
      <c r="G63" s="146" t="s">
        <v>355</v>
      </c>
      <c r="H63" s="840" t="s">
        <v>153</v>
      </c>
      <c r="I63" s="840"/>
      <c r="J63" s="840" t="s">
        <v>79</v>
      </c>
      <c r="K63" s="840"/>
      <c r="L63" s="838">
        <v>5</v>
      </c>
      <c r="M63" s="853">
        <v>5</v>
      </c>
      <c r="N63" s="927"/>
    </row>
    <row r="64" spans="1:14" s="36" customFormat="1" ht="9.75" customHeight="1" x14ac:dyDescent="0.2">
      <c r="A64" s="1312"/>
      <c r="B64" s="1315"/>
      <c r="C64" s="1303"/>
      <c r="D64" s="1321"/>
      <c r="E64" s="1324"/>
      <c r="F64" s="1306"/>
      <c r="G64" s="146" t="s">
        <v>182</v>
      </c>
      <c r="H64" s="840" t="s">
        <v>153</v>
      </c>
      <c r="I64" s="840"/>
      <c r="J64" s="840" t="s">
        <v>79</v>
      </c>
      <c r="K64" s="840"/>
      <c r="L64" s="145">
        <v>5</v>
      </c>
      <c r="M64" s="853">
        <v>40</v>
      </c>
      <c r="N64" s="927"/>
    </row>
    <row r="65" spans="1:15" s="36" customFormat="1" ht="9.75" customHeight="1" x14ac:dyDescent="0.2">
      <c r="A65" s="1312"/>
      <c r="B65" s="1315"/>
      <c r="C65" s="1303"/>
      <c r="D65" s="1321"/>
      <c r="E65" s="1324"/>
      <c r="F65" s="1306"/>
      <c r="G65" s="146" t="s">
        <v>356</v>
      </c>
      <c r="H65" s="840" t="s">
        <v>153</v>
      </c>
      <c r="I65" s="840"/>
      <c r="J65" s="840" t="s">
        <v>79</v>
      </c>
      <c r="K65" s="840"/>
      <c r="L65" s="840">
        <v>5</v>
      </c>
      <c r="M65" s="853">
        <v>50</v>
      </c>
      <c r="N65" s="939"/>
    </row>
    <row r="66" spans="1:15" s="36" customFormat="1" ht="9.75" customHeight="1" x14ac:dyDescent="0.2">
      <c r="A66" s="1312"/>
      <c r="B66" s="1315"/>
      <c r="C66" s="1303"/>
      <c r="D66" s="1321"/>
      <c r="E66" s="1324"/>
      <c r="F66" s="856"/>
      <c r="G66" s="883" t="s">
        <v>209</v>
      </c>
      <c r="H66" s="387"/>
      <c r="I66" s="387"/>
      <c r="J66" s="387"/>
      <c r="K66" s="387"/>
      <c r="L66" s="884"/>
      <c r="M66" s="426"/>
      <c r="N66" s="390"/>
    </row>
    <row r="67" spans="1:15" s="36" customFormat="1" ht="9.75" customHeight="1" x14ac:dyDescent="0.2">
      <c r="A67" s="1312"/>
      <c r="B67" s="1315"/>
      <c r="C67" s="1303"/>
      <c r="D67" s="1321"/>
      <c r="E67" s="1324"/>
      <c r="F67" s="856"/>
      <c r="G67" s="883"/>
      <c r="H67" s="387"/>
      <c r="I67" s="387"/>
      <c r="J67" s="387"/>
      <c r="K67" s="387"/>
      <c r="L67" s="884"/>
      <c r="M67" s="426"/>
      <c r="N67" s="390"/>
    </row>
    <row r="68" spans="1:15" s="36" customFormat="1" ht="9.75" customHeight="1" x14ac:dyDescent="0.2">
      <c r="A68" s="1312"/>
      <c r="B68" s="1315"/>
      <c r="C68" s="1303"/>
      <c r="D68" s="1321"/>
      <c r="E68" s="1324"/>
      <c r="F68" s="856"/>
      <c r="G68" s="333" t="s">
        <v>357</v>
      </c>
      <c r="H68" s="853" t="s">
        <v>153</v>
      </c>
      <c r="I68" s="853"/>
      <c r="J68" s="853" t="s">
        <v>55</v>
      </c>
      <c r="K68" s="853"/>
      <c r="L68" s="853">
        <v>5</v>
      </c>
      <c r="M68" s="853">
        <v>100</v>
      </c>
      <c r="N68" s="945" t="s">
        <v>34</v>
      </c>
    </row>
    <row r="69" spans="1:15" s="36" customFormat="1" ht="9.75" customHeight="1" x14ac:dyDescent="0.2">
      <c r="A69" s="1312"/>
      <c r="B69" s="1315"/>
      <c r="C69" s="1303"/>
      <c r="D69" s="1321"/>
      <c r="E69" s="1324"/>
      <c r="F69" s="1306">
        <v>125</v>
      </c>
      <c r="G69" s="671" t="s">
        <v>358</v>
      </c>
      <c r="H69" s="840" t="s">
        <v>153</v>
      </c>
      <c r="I69" s="840"/>
      <c r="J69" s="840" t="s">
        <v>55</v>
      </c>
      <c r="K69" s="840"/>
      <c r="L69" s="853">
        <v>5</v>
      </c>
      <c r="M69" s="853">
        <v>100</v>
      </c>
      <c r="N69" s="927"/>
    </row>
    <row r="70" spans="1:15" s="36" customFormat="1" ht="9.75" customHeight="1" x14ac:dyDescent="0.2">
      <c r="A70" s="1312"/>
      <c r="B70" s="1315"/>
      <c r="C70" s="1303"/>
      <c r="D70" s="1321"/>
      <c r="E70" s="1324"/>
      <c r="F70" s="1306"/>
      <c r="G70" s="333" t="s">
        <v>359</v>
      </c>
      <c r="H70" s="840" t="s">
        <v>153</v>
      </c>
      <c r="I70" s="854"/>
      <c r="J70" s="840" t="s">
        <v>55</v>
      </c>
      <c r="K70" s="854"/>
      <c r="L70" s="853">
        <v>5</v>
      </c>
      <c r="M70" s="220">
        <v>10</v>
      </c>
      <c r="N70" s="927"/>
      <c r="O70" s="101"/>
    </row>
    <row r="71" spans="1:15" s="36" customFormat="1" ht="9.75" customHeight="1" x14ac:dyDescent="0.2">
      <c r="A71" s="1312"/>
      <c r="B71" s="1315"/>
      <c r="C71" s="1303"/>
      <c r="D71" s="1321"/>
      <c r="E71" s="1324"/>
      <c r="F71" s="1306"/>
      <c r="G71" s="334" t="s">
        <v>215</v>
      </c>
      <c r="H71" s="840" t="s">
        <v>153</v>
      </c>
      <c r="I71" s="187"/>
      <c r="J71" s="840" t="s">
        <v>55</v>
      </c>
      <c r="K71" s="187"/>
      <c r="L71" s="853">
        <v>5</v>
      </c>
      <c r="M71" s="220">
        <v>10</v>
      </c>
      <c r="N71" s="927"/>
    </row>
    <row r="72" spans="1:15" s="36" customFormat="1" ht="9.75" customHeight="1" x14ac:dyDescent="0.2">
      <c r="A72" s="1312"/>
      <c r="B72" s="1315"/>
      <c r="C72" s="1303"/>
      <c r="D72" s="1321"/>
      <c r="E72" s="1324"/>
      <c r="F72" s="1306"/>
      <c r="G72" s="333" t="s">
        <v>214</v>
      </c>
      <c r="H72" s="840" t="s">
        <v>153</v>
      </c>
      <c r="I72" s="854"/>
      <c r="J72" s="840" t="s">
        <v>55</v>
      </c>
      <c r="K72" s="854"/>
      <c r="L72" s="853">
        <v>5</v>
      </c>
      <c r="M72" s="220">
        <v>10</v>
      </c>
      <c r="N72" s="927"/>
    </row>
    <row r="73" spans="1:15" s="36" customFormat="1" ht="9.75" customHeight="1" x14ac:dyDescent="0.2">
      <c r="A73" s="1312"/>
      <c r="B73" s="1315"/>
      <c r="C73" s="1303"/>
      <c r="D73" s="1321"/>
      <c r="E73" s="1324"/>
      <c r="F73" s="856"/>
      <c r="G73" s="333" t="s">
        <v>400</v>
      </c>
      <c r="H73" s="172" t="s">
        <v>153</v>
      </c>
      <c r="I73" s="174"/>
      <c r="J73" s="172" t="s">
        <v>55</v>
      </c>
      <c r="K73" s="174"/>
      <c r="L73" s="172">
        <v>5</v>
      </c>
      <c r="M73" s="885">
        <v>10</v>
      </c>
      <c r="N73" s="927"/>
    </row>
    <row r="74" spans="1:15" s="36" customFormat="1" ht="9.75" customHeight="1" x14ac:dyDescent="0.2">
      <c r="A74" s="1313"/>
      <c r="B74" s="1316"/>
      <c r="C74" s="1303"/>
      <c r="D74" s="1322"/>
      <c r="E74" s="1325"/>
      <c r="F74" s="857"/>
      <c r="G74" s="835" t="s">
        <v>185</v>
      </c>
      <c r="H74" s="172" t="s">
        <v>153</v>
      </c>
      <c r="I74" s="886"/>
      <c r="J74" s="172" t="s">
        <v>55</v>
      </c>
      <c r="K74" s="886"/>
      <c r="L74" s="886">
        <v>10</v>
      </c>
      <c r="M74" s="886">
        <v>10</v>
      </c>
      <c r="N74" s="941"/>
    </row>
    <row r="75" spans="1:15" s="36" customFormat="1" ht="9.75" customHeight="1" x14ac:dyDescent="0.2">
      <c r="A75" s="1299" t="s">
        <v>91</v>
      </c>
      <c r="B75" s="1314" t="s">
        <v>92</v>
      </c>
      <c r="C75" s="1303"/>
      <c r="D75" s="1320">
        <f>M5</f>
        <v>19.5</v>
      </c>
      <c r="E75" s="1323">
        <v>120</v>
      </c>
      <c r="F75" s="855"/>
      <c r="G75" s="166" t="s">
        <v>209</v>
      </c>
      <c r="H75" s="141"/>
      <c r="I75" s="141"/>
      <c r="J75" s="141"/>
      <c r="K75" s="141"/>
      <c r="L75" s="141"/>
      <c r="M75" s="154"/>
      <c r="N75" s="141"/>
    </row>
    <row r="76" spans="1:15" s="36" customFormat="1" ht="9.75" customHeight="1" x14ac:dyDescent="0.2">
      <c r="A76" s="1312"/>
      <c r="B76" s="1315"/>
      <c r="C76" s="1303"/>
      <c r="D76" s="1321"/>
      <c r="E76" s="1324"/>
      <c r="F76" s="856"/>
      <c r="G76" s="146" t="s">
        <v>209</v>
      </c>
      <c r="H76" s="840"/>
      <c r="I76" s="840"/>
      <c r="J76" s="840"/>
      <c r="K76" s="840"/>
      <c r="L76" s="840"/>
      <c r="M76" s="853"/>
      <c r="N76" s="840"/>
    </row>
    <row r="77" spans="1:15" s="36" customFormat="1" ht="9.75" customHeight="1" x14ac:dyDescent="0.2">
      <c r="A77" s="1312"/>
      <c r="B77" s="1315"/>
      <c r="C77" s="1303"/>
      <c r="D77" s="1321"/>
      <c r="E77" s="1324"/>
      <c r="F77" s="856"/>
      <c r="G77" s="3"/>
      <c r="H77" s="840"/>
      <c r="I77" s="840"/>
      <c r="J77" s="840"/>
      <c r="K77" s="840"/>
      <c r="L77" s="840"/>
      <c r="M77" s="853"/>
      <c r="N77" s="840"/>
    </row>
    <row r="78" spans="1:15" s="36" customFormat="1" ht="9.75" customHeight="1" x14ac:dyDescent="0.2">
      <c r="A78" s="1312"/>
      <c r="B78" s="1315"/>
      <c r="C78" s="1303"/>
      <c r="D78" s="1321"/>
      <c r="E78" s="1324"/>
      <c r="F78" s="856"/>
      <c r="G78" s="147"/>
      <c r="H78" s="840"/>
      <c r="I78" s="840"/>
      <c r="J78" s="840"/>
      <c r="K78" s="840"/>
      <c r="L78" s="840"/>
      <c r="M78" s="853"/>
      <c r="N78" s="840"/>
    </row>
    <row r="79" spans="1:15" s="36" customFormat="1" ht="9.75" customHeight="1" x14ac:dyDescent="0.2">
      <c r="A79" s="1312"/>
      <c r="B79" s="1315"/>
      <c r="C79" s="1303"/>
      <c r="D79" s="1321"/>
      <c r="E79" s="1324"/>
      <c r="F79" s="856"/>
      <c r="G79" s="146"/>
      <c r="H79" s="840"/>
      <c r="I79" s="840"/>
      <c r="J79" s="840"/>
      <c r="K79" s="840"/>
      <c r="L79" s="840"/>
      <c r="M79" s="853"/>
      <c r="N79" s="840"/>
    </row>
    <row r="80" spans="1:15" s="36" customFormat="1" ht="9.75" customHeight="1" x14ac:dyDescent="0.2">
      <c r="A80" s="1312"/>
      <c r="B80" s="1315"/>
      <c r="C80" s="1303"/>
      <c r="D80" s="1321"/>
      <c r="E80" s="1324"/>
      <c r="F80" s="856">
        <v>120</v>
      </c>
      <c r="G80" s="147" t="s">
        <v>477</v>
      </c>
      <c r="H80" s="171" t="s">
        <v>153</v>
      </c>
      <c r="I80" s="156" t="s">
        <v>296</v>
      </c>
      <c r="J80" s="848" t="s">
        <v>78</v>
      </c>
      <c r="K80" s="840">
        <v>5</v>
      </c>
      <c r="L80" s="171">
        <v>2</v>
      </c>
      <c r="M80" s="853">
        <v>5</v>
      </c>
      <c r="N80" s="145" t="s">
        <v>34</v>
      </c>
    </row>
    <row r="81" spans="1:20" s="36" customFormat="1" ht="9.75" customHeight="1" x14ac:dyDescent="0.2">
      <c r="A81" s="1312"/>
      <c r="B81" s="1315"/>
      <c r="C81" s="1303"/>
      <c r="D81" s="1321"/>
      <c r="E81" s="1324"/>
      <c r="F81" s="856"/>
      <c r="G81" s="146"/>
      <c r="H81" s="840"/>
      <c r="I81" s="840"/>
      <c r="J81" s="840"/>
      <c r="K81" s="840"/>
      <c r="L81" s="840"/>
      <c r="M81" s="853"/>
      <c r="N81" s="840"/>
    </row>
    <row r="82" spans="1:20" s="36" customFormat="1" ht="9.75" customHeight="1" x14ac:dyDescent="0.2">
      <c r="A82" s="1312"/>
      <c r="B82" s="1315"/>
      <c r="C82" s="1303"/>
      <c r="D82" s="1321"/>
      <c r="E82" s="1324"/>
      <c r="F82" s="856"/>
      <c r="G82" s="146"/>
      <c r="H82" s="840"/>
      <c r="I82" s="840"/>
      <c r="J82" s="840"/>
      <c r="K82" s="840"/>
      <c r="L82" s="840"/>
      <c r="M82" s="853"/>
      <c r="N82" s="840"/>
    </row>
    <row r="83" spans="1:20" s="36" customFormat="1" ht="9.75" customHeight="1" x14ac:dyDescent="0.2">
      <c r="A83" s="1312"/>
      <c r="B83" s="1315"/>
      <c r="C83" s="1303"/>
      <c r="D83" s="1321"/>
      <c r="E83" s="1324"/>
      <c r="F83" s="856"/>
      <c r="G83" s="147"/>
      <c r="H83" s="145"/>
      <c r="I83" s="145"/>
      <c r="J83" s="145"/>
      <c r="K83" s="145"/>
      <c r="L83" s="145"/>
      <c r="M83" s="156"/>
      <c r="N83" s="145"/>
    </row>
    <row r="84" spans="1:20" s="36" customFormat="1" ht="9.75" customHeight="1" x14ac:dyDescent="0.2">
      <c r="A84" s="1312"/>
      <c r="B84" s="1316"/>
      <c r="C84" s="1303"/>
      <c r="D84" s="1322"/>
      <c r="E84" s="1325"/>
      <c r="F84" s="856"/>
      <c r="G84" s="148"/>
      <c r="H84" s="839"/>
      <c r="I84" s="839"/>
      <c r="J84" s="839"/>
      <c r="K84" s="839"/>
      <c r="L84" s="839"/>
      <c r="M84" s="852"/>
      <c r="N84" s="839"/>
    </row>
    <row r="85" spans="1:20" s="36" customFormat="1" ht="9.75" customHeight="1" x14ac:dyDescent="0.2">
      <c r="A85" s="1299" t="s">
        <v>93</v>
      </c>
      <c r="B85" s="1314" t="s">
        <v>94</v>
      </c>
      <c r="C85" s="1303"/>
      <c r="D85" s="1317"/>
      <c r="E85" s="859"/>
      <c r="F85" s="855"/>
      <c r="G85" s="166"/>
      <c r="H85" s="141"/>
      <c r="I85" s="141"/>
      <c r="J85" s="141"/>
      <c r="K85" s="141"/>
      <c r="L85" s="141"/>
      <c r="M85" s="154"/>
      <c r="N85" s="141"/>
    </row>
    <row r="86" spans="1:20" s="36" customFormat="1" ht="9.75" customHeight="1" x14ac:dyDescent="0.2">
      <c r="A86" s="1312"/>
      <c r="B86" s="1315"/>
      <c r="C86" s="1303"/>
      <c r="D86" s="1318"/>
      <c r="E86" s="858"/>
      <c r="F86" s="856"/>
      <c r="G86" s="146"/>
      <c r="H86" s="840"/>
      <c r="I86" s="840"/>
      <c r="J86" s="840"/>
      <c r="K86" s="840"/>
      <c r="L86" s="840"/>
      <c r="M86" s="172"/>
      <c r="N86" s="172"/>
    </row>
    <row r="87" spans="1:20" s="36" customFormat="1" ht="9.75" customHeight="1" x14ac:dyDescent="0.2">
      <c r="A87" s="1312"/>
      <c r="B87" s="1315"/>
      <c r="C87" s="1303"/>
      <c r="D87" s="1318"/>
      <c r="E87" s="858">
        <v>35</v>
      </c>
      <c r="F87" s="856"/>
      <c r="G87" s="146" t="s">
        <v>168</v>
      </c>
      <c r="H87" s="840" t="s">
        <v>153</v>
      </c>
      <c r="I87" s="840"/>
      <c r="J87" s="147" t="s">
        <v>310</v>
      </c>
      <c r="K87" s="840"/>
      <c r="L87" s="172">
        <v>0.84</v>
      </c>
      <c r="M87" s="172">
        <v>2</v>
      </c>
      <c r="N87" s="172" t="s">
        <v>83</v>
      </c>
      <c r="O87" s="834"/>
      <c r="P87" s="834"/>
      <c r="Q87" s="834"/>
      <c r="R87" s="834"/>
      <c r="S87" s="834"/>
      <c r="T87" s="834"/>
    </row>
    <row r="88" spans="1:20" s="36" customFormat="1" ht="9.75" customHeight="1" x14ac:dyDescent="0.2">
      <c r="A88" s="1312"/>
      <c r="B88" s="1315"/>
      <c r="C88" s="1303"/>
      <c r="D88" s="1318"/>
      <c r="E88" s="858">
        <v>30</v>
      </c>
      <c r="F88" s="856"/>
      <c r="G88" s="147" t="s">
        <v>478</v>
      </c>
      <c r="H88" s="840" t="s">
        <v>153</v>
      </c>
      <c r="I88" s="145" t="s">
        <v>479</v>
      </c>
      <c r="J88" s="840" t="s">
        <v>55</v>
      </c>
      <c r="K88" s="145">
        <v>250</v>
      </c>
      <c r="L88" s="145"/>
      <c r="M88" s="156">
        <v>2000</v>
      </c>
      <c r="N88" s="145" t="s">
        <v>34</v>
      </c>
    </row>
    <row r="89" spans="1:20" s="36" customFormat="1" ht="9.75" customHeight="1" x14ac:dyDescent="0.2">
      <c r="A89" s="1312"/>
      <c r="B89" s="1315"/>
      <c r="C89" s="1303"/>
      <c r="D89" s="1318"/>
      <c r="E89" s="858"/>
      <c r="F89" s="856"/>
      <c r="G89" s="388"/>
      <c r="H89" s="390"/>
      <c r="I89" s="390"/>
      <c r="J89" s="390"/>
      <c r="K89" s="390"/>
      <c r="L89" s="390"/>
      <c r="M89" s="422"/>
      <c r="N89" s="390"/>
    </row>
    <row r="90" spans="1:20" s="36" customFormat="1" ht="9.75" customHeight="1" x14ac:dyDescent="0.2">
      <c r="A90" s="1313"/>
      <c r="B90" s="1316"/>
      <c r="C90" s="1304"/>
      <c r="D90" s="1319"/>
      <c r="E90" s="860"/>
      <c r="F90" s="857"/>
      <c r="G90" s="413"/>
      <c r="H90" s="414"/>
      <c r="I90" s="414"/>
      <c r="J90" s="414"/>
      <c r="K90" s="414"/>
      <c r="L90" s="414"/>
      <c r="M90" s="459"/>
      <c r="N90" s="414"/>
    </row>
    <row r="91" spans="1:20" s="36" customFormat="1" ht="30" customHeight="1" x14ac:dyDescent="0.2">
      <c r="A91" s="1338" t="s">
        <v>15</v>
      </c>
      <c r="B91" s="1339"/>
      <c r="C91" s="869" t="s">
        <v>483</v>
      </c>
      <c r="D91" s="1342" t="s">
        <v>485</v>
      </c>
      <c r="E91" s="1343"/>
      <c r="F91" s="870"/>
      <c r="G91" s="963" t="s">
        <v>16</v>
      </c>
      <c r="H91" s="963" t="s">
        <v>17</v>
      </c>
      <c r="I91" s="963" t="s">
        <v>18</v>
      </c>
      <c r="J91" s="963" t="s">
        <v>19</v>
      </c>
      <c r="K91" s="963" t="s">
        <v>221</v>
      </c>
      <c r="L91" s="963" t="s">
        <v>21</v>
      </c>
      <c r="M91" s="1344" t="s">
        <v>22</v>
      </c>
      <c r="N91" s="956" t="s">
        <v>140</v>
      </c>
    </row>
    <row r="92" spans="1:20" s="36" customFormat="1" ht="30" customHeight="1" thickBot="1" x14ac:dyDescent="0.25">
      <c r="A92" s="1340"/>
      <c r="B92" s="1341"/>
      <c r="C92" s="846" t="s">
        <v>27</v>
      </c>
      <c r="D92" s="862" t="s">
        <v>27</v>
      </c>
      <c r="E92" s="262" t="s">
        <v>14</v>
      </c>
      <c r="F92" s="842"/>
      <c r="G92" s="955"/>
      <c r="H92" s="963"/>
      <c r="I92" s="955"/>
      <c r="J92" s="955"/>
      <c r="K92" s="955"/>
      <c r="L92" s="955"/>
      <c r="M92" s="1309"/>
      <c r="N92" s="947"/>
    </row>
    <row r="93" spans="1:20" s="36" customFormat="1" ht="12" customHeight="1" thickBot="1" x14ac:dyDescent="0.25">
      <c r="A93" s="1345" t="s">
        <v>97</v>
      </c>
      <c r="B93" s="1346"/>
      <c r="C93" s="887">
        <f>((C9*0.15))+(C9*0.03)</f>
        <v>54</v>
      </c>
      <c r="D93" s="398">
        <f>C93</f>
        <v>54</v>
      </c>
      <c r="E93" s="416">
        <v>360</v>
      </c>
      <c r="F93" s="416"/>
      <c r="G93" s="888"/>
      <c r="H93" s="880"/>
      <c r="I93" s="1310"/>
      <c r="J93" s="1310"/>
      <c r="K93" s="1310"/>
      <c r="L93" s="1310"/>
      <c r="M93" s="1310"/>
      <c r="N93" s="1311"/>
    </row>
    <row r="94" spans="1:20" s="36" customFormat="1" ht="9.75" customHeight="1" x14ac:dyDescent="0.2">
      <c r="A94" s="1299" t="s">
        <v>98</v>
      </c>
      <c r="B94" s="1314" t="s">
        <v>99</v>
      </c>
      <c r="C94" s="1348"/>
      <c r="D94" s="460"/>
      <c r="E94" s="1323">
        <v>30</v>
      </c>
      <c r="F94" s="855"/>
      <c r="G94" s="412"/>
      <c r="H94" s="386"/>
      <c r="I94" s="386"/>
      <c r="J94" s="386"/>
      <c r="K94" s="386"/>
      <c r="L94" s="386"/>
      <c r="M94" s="386"/>
      <c r="N94" s="386"/>
    </row>
    <row r="95" spans="1:20" s="36" customFormat="1" ht="9.75" customHeight="1" x14ac:dyDescent="0.2">
      <c r="A95" s="1312"/>
      <c r="B95" s="1315"/>
      <c r="C95" s="1349"/>
      <c r="D95" s="461"/>
      <c r="E95" s="1324"/>
      <c r="F95" s="856"/>
      <c r="G95" s="388"/>
      <c r="H95" s="390"/>
      <c r="I95" s="390"/>
      <c r="J95" s="390"/>
      <c r="K95" s="390"/>
      <c r="L95" s="390"/>
      <c r="M95" s="390"/>
      <c r="N95" s="390"/>
    </row>
    <row r="96" spans="1:20" s="36" customFormat="1" ht="9.75" customHeight="1" x14ac:dyDescent="0.2">
      <c r="A96" s="1312"/>
      <c r="B96" s="1315"/>
      <c r="C96" s="1349"/>
      <c r="D96" s="461"/>
      <c r="E96" s="1324"/>
      <c r="F96" s="856"/>
      <c r="G96" s="147" t="s">
        <v>100</v>
      </c>
      <c r="H96" s="145" t="s">
        <v>217</v>
      </c>
      <c r="I96" s="145"/>
      <c r="J96" s="145" t="s">
        <v>88</v>
      </c>
      <c r="K96" s="145"/>
      <c r="L96" s="145">
        <v>10</v>
      </c>
      <c r="M96" s="171">
        <v>50</v>
      </c>
      <c r="N96" s="945" t="s">
        <v>34</v>
      </c>
    </row>
    <row r="97" spans="1:14" s="36" customFormat="1" ht="9.75" customHeight="1" x14ac:dyDescent="0.2">
      <c r="A97" s="1312"/>
      <c r="B97" s="1347"/>
      <c r="C97" s="1349"/>
      <c r="D97" s="461"/>
      <c r="E97" s="1324"/>
      <c r="F97" s="856"/>
      <c r="G97" s="147" t="s">
        <v>297</v>
      </c>
      <c r="H97" s="145" t="s">
        <v>217</v>
      </c>
      <c r="I97" s="145"/>
      <c r="J97" s="145" t="s">
        <v>88</v>
      </c>
      <c r="K97" s="145"/>
      <c r="L97" s="145">
        <v>10</v>
      </c>
      <c r="M97" s="216">
        <v>50</v>
      </c>
      <c r="N97" s="927"/>
    </row>
    <row r="98" spans="1:14" s="36" customFormat="1" ht="9.75" customHeight="1" x14ac:dyDescent="0.2">
      <c r="A98" s="1312"/>
      <c r="B98" s="1347"/>
      <c r="C98" s="1349"/>
      <c r="D98" s="461"/>
      <c r="E98" s="1324"/>
      <c r="F98" s="856"/>
      <c r="G98" s="147" t="s">
        <v>101</v>
      </c>
      <c r="H98" s="145" t="s">
        <v>217</v>
      </c>
      <c r="I98" s="145"/>
      <c r="J98" s="145" t="s">
        <v>88</v>
      </c>
      <c r="K98" s="145"/>
      <c r="L98" s="145">
        <v>10</v>
      </c>
      <c r="M98" s="6">
        <v>50</v>
      </c>
      <c r="N98" s="927"/>
    </row>
    <row r="99" spans="1:14" s="36" customFormat="1" ht="9.75" customHeight="1" x14ac:dyDescent="0.2">
      <c r="A99" s="1312"/>
      <c r="B99" s="1347"/>
      <c r="C99" s="1349"/>
      <c r="D99" s="461"/>
      <c r="E99" s="1324"/>
      <c r="F99" s="856"/>
      <c r="G99" s="147" t="s">
        <v>102</v>
      </c>
      <c r="H99" s="145" t="s">
        <v>217</v>
      </c>
      <c r="I99" s="145"/>
      <c r="J99" s="145" t="s">
        <v>88</v>
      </c>
      <c r="K99" s="145"/>
      <c r="L99" s="145">
        <v>10</v>
      </c>
      <c r="M99" s="171">
        <v>50</v>
      </c>
      <c r="N99" s="927"/>
    </row>
    <row r="100" spans="1:14" s="36" customFormat="1" ht="9.75" customHeight="1" x14ac:dyDescent="0.2">
      <c r="A100" s="1312"/>
      <c r="B100" s="1347"/>
      <c r="C100" s="1349"/>
      <c r="D100" s="461"/>
      <c r="E100" s="1324"/>
      <c r="F100" s="856"/>
      <c r="G100" s="147" t="s">
        <v>103</v>
      </c>
      <c r="H100" s="145" t="s">
        <v>217</v>
      </c>
      <c r="I100" s="145"/>
      <c r="J100" s="145" t="s">
        <v>88</v>
      </c>
      <c r="K100" s="145"/>
      <c r="L100" s="145">
        <v>10</v>
      </c>
      <c r="M100" s="216">
        <v>50</v>
      </c>
      <c r="N100" s="927"/>
    </row>
    <row r="101" spans="1:14" s="36" customFormat="1" ht="9.75" customHeight="1" x14ac:dyDescent="0.2">
      <c r="A101" s="1312"/>
      <c r="B101" s="1347"/>
      <c r="C101" s="1349"/>
      <c r="D101" s="461"/>
      <c r="E101" s="1324"/>
      <c r="F101" s="856"/>
      <c r="G101" s="147" t="s">
        <v>104</v>
      </c>
      <c r="H101" s="145" t="s">
        <v>217</v>
      </c>
      <c r="I101" s="145"/>
      <c r="J101" s="145" t="s">
        <v>88</v>
      </c>
      <c r="K101" s="145"/>
      <c r="L101" s="145">
        <v>10</v>
      </c>
      <c r="M101" s="171">
        <v>50</v>
      </c>
      <c r="N101" s="927"/>
    </row>
    <row r="102" spans="1:14" s="36" customFormat="1" ht="9.75" customHeight="1" x14ac:dyDescent="0.2">
      <c r="A102" s="1312"/>
      <c r="B102" s="1347"/>
      <c r="C102" s="1349"/>
      <c r="D102" s="461"/>
      <c r="E102" s="1324"/>
      <c r="F102" s="856"/>
      <c r="G102" s="147" t="s">
        <v>105</v>
      </c>
      <c r="H102" s="145" t="s">
        <v>217</v>
      </c>
      <c r="I102" s="145"/>
      <c r="J102" s="145" t="s">
        <v>88</v>
      </c>
      <c r="K102" s="145"/>
      <c r="L102" s="145">
        <v>10</v>
      </c>
      <c r="M102" s="216">
        <v>50</v>
      </c>
      <c r="N102" s="927"/>
    </row>
    <row r="103" spans="1:14" s="36" customFormat="1" ht="9.75" customHeight="1" x14ac:dyDescent="0.2">
      <c r="A103" s="1312"/>
      <c r="B103" s="1347"/>
      <c r="C103" s="1349"/>
      <c r="D103" s="461"/>
      <c r="E103" s="1324"/>
      <c r="F103" s="856"/>
      <c r="G103" s="147" t="s">
        <v>106</v>
      </c>
      <c r="H103" s="145" t="s">
        <v>217</v>
      </c>
      <c r="I103" s="145"/>
      <c r="J103" s="145" t="s">
        <v>88</v>
      </c>
      <c r="K103" s="145"/>
      <c r="L103" s="145">
        <v>10</v>
      </c>
      <c r="M103" s="216">
        <v>50</v>
      </c>
      <c r="N103" s="927"/>
    </row>
    <row r="104" spans="1:14" s="36" customFormat="1" ht="9.75" customHeight="1" x14ac:dyDescent="0.2">
      <c r="A104" s="1312"/>
      <c r="B104" s="1347"/>
      <c r="C104" s="1349"/>
      <c r="D104" s="461"/>
      <c r="E104" s="1324"/>
      <c r="F104" s="856"/>
      <c r="G104" s="147" t="s">
        <v>298</v>
      </c>
      <c r="H104" s="145" t="s">
        <v>217</v>
      </c>
      <c r="I104" s="145"/>
      <c r="J104" s="145" t="s">
        <v>88</v>
      </c>
      <c r="K104" s="145"/>
      <c r="L104" s="145">
        <v>10</v>
      </c>
      <c r="M104" s="216">
        <v>50</v>
      </c>
      <c r="N104" s="927"/>
    </row>
    <row r="105" spans="1:14" s="36" customFormat="1" ht="9.75" customHeight="1" x14ac:dyDescent="0.2">
      <c r="A105" s="1312"/>
      <c r="B105" s="1347"/>
      <c r="C105" s="1349"/>
      <c r="D105" s="461"/>
      <c r="E105" s="1324"/>
      <c r="F105" s="856"/>
      <c r="G105" s="147" t="s">
        <v>107</v>
      </c>
      <c r="H105" s="145" t="s">
        <v>217</v>
      </c>
      <c r="I105" s="145"/>
      <c r="J105" s="145" t="s">
        <v>88</v>
      </c>
      <c r="K105" s="145"/>
      <c r="L105" s="145">
        <v>10</v>
      </c>
      <c r="M105" s="216">
        <v>50</v>
      </c>
      <c r="N105" s="927"/>
    </row>
    <row r="106" spans="1:14" s="36" customFormat="1" ht="9.75" customHeight="1" x14ac:dyDescent="0.2">
      <c r="A106" s="1312"/>
      <c r="B106" s="1347"/>
      <c r="C106" s="1349"/>
      <c r="D106" s="461"/>
      <c r="E106" s="1324"/>
      <c r="F106" s="856"/>
      <c r="G106" s="147" t="s">
        <v>108</v>
      </c>
      <c r="H106" s="145" t="s">
        <v>217</v>
      </c>
      <c r="I106" s="145"/>
      <c r="J106" s="145" t="s">
        <v>88</v>
      </c>
      <c r="K106" s="145"/>
      <c r="L106" s="145">
        <v>10</v>
      </c>
      <c r="M106" s="216">
        <v>50</v>
      </c>
      <c r="N106" s="927"/>
    </row>
    <row r="107" spans="1:14" s="36" customFormat="1" ht="9.75" customHeight="1" x14ac:dyDescent="0.2">
      <c r="A107" s="1312"/>
      <c r="B107" s="1347"/>
      <c r="C107" s="1349"/>
      <c r="D107" s="461"/>
      <c r="E107" s="1324"/>
      <c r="F107" s="856"/>
      <c r="G107" s="147" t="s">
        <v>109</v>
      </c>
      <c r="H107" s="145" t="s">
        <v>217</v>
      </c>
      <c r="I107" s="145"/>
      <c r="J107" s="145" t="s">
        <v>88</v>
      </c>
      <c r="K107" s="145"/>
      <c r="L107" s="145">
        <v>10</v>
      </c>
      <c r="M107" s="216">
        <v>50</v>
      </c>
      <c r="N107" s="927"/>
    </row>
    <row r="108" spans="1:14" s="36" customFormat="1" ht="9.75" customHeight="1" x14ac:dyDescent="0.2">
      <c r="A108" s="1312"/>
      <c r="B108" s="1347"/>
      <c r="C108" s="1349"/>
      <c r="D108" s="461"/>
      <c r="E108" s="1324"/>
      <c r="F108" s="856"/>
      <c r="G108" s="147" t="s">
        <v>110</v>
      </c>
      <c r="H108" s="145" t="s">
        <v>217</v>
      </c>
      <c r="I108" s="145"/>
      <c r="J108" s="145" t="s">
        <v>88</v>
      </c>
      <c r="K108" s="145"/>
      <c r="L108" s="145">
        <v>50</v>
      </c>
      <c r="M108" s="216">
        <v>100</v>
      </c>
      <c r="N108" s="927"/>
    </row>
    <row r="109" spans="1:14" s="36" customFormat="1" ht="9.75" customHeight="1" x14ac:dyDescent="0.2">
      <c r="A109" s="1312"/>
      <c r="B109" s="1347"/>
      <c r="C109" s="1349"/>
      <c r="D109" s="461"/>
      <c r="E109" s="1324"/>
      <c r="F109" s="856"/>
      <c r="G109" s="147" t="s">
        <v>111</v>
      </c>
      <c r="H109" s="145" t="s">
        <v>217</v>
      </c>
      <c r="I109" s="145"/>
      <c r="J109" s="145" t="s">
        <v>88</v>
      </c>
      <c r="K109" s="145"/>
      <c r="L109" s="145">
        <v>50</v>
      </c>
      <c r="M109" s="216">
        <v>100</v>
      </c>
      <c r="N109" s="927"/>
    </row>
    <row r="110" spans="1:14" s="36" customFormat="1" ht="9.75" customHeight="1" x14ac:dyDescent="0.2">
      <c r="A110" s="1312"/>
      <c r="B110" s="1347"/>
      <c r="C110" s="1349"/>
      <c r="D110" s="461"/>
      <c r="E110" s="1324"/>
      <c r="F110" s="856"/>
      <c r="G110" s="147" t="s">
        <v>112</v>
      </c>
      <c r="H110" s="145" t="s">
        <v>217</v>
      </c>
      <c r="I110" s="145"/>
      <c r="J110" s="145" t="s">
        <v>88</v>
      </c>
      <c r="K110" s="145"/>
      <c r="L110" s="145">
        <v>50</v>
      </c>
      <c r="M110" s="216">
        <v>100</v>
      </c>
      <c r="N110" s="927"/>
    </row>
    <row r="111" spans="1:14" s="36" customFormat="1" ht="9.75" customHeight="1" x14ac:dyDescent="0.2">
      <c r="A111" s="1312"/>
      <c r="B111" s="1347"/>
      <c r="C111" s="1349"/>
      <c r="D111" s="461"/>
      <c r="E111" s="1324"/>
      <c r="F111" s="856"/>
      <c r="G111" s="147" t="s">
        <v>113</v>
      </c>
      <c r="H111" s="145" t="s">
        <v>217</v>
      </c>
      <c r="I111" s="145"/>
      <c r="J111" s="145" t="s">
        <v>88</v>
      </c>
      <c r="K111" s="145"/>
      <c r="L111" s="145">
        <v>50</v>
      </c>
      <c r="M111" s="216">
        <v>100</v>
      </c>
      <c r="N111" s="927"/>
    </row>
    <row r="112" spans="1:14" s="36" customFormat="1" ht="9.75" customHeight="1" x14ac:dyDescent="0.2">
      <c r="A112" s="1312"/>
      <c r="B112" s="1315"/>
      <c r="C112" s="1349"/>
      <c r="D112" s="461"/>
      <c r="E112" s="1324"/>
      <c r="F112" s="856"/>
      <c r="G112" s="147" t="s">
        <v>114</v>
      </c>
      <c r="H112" s="145" t="s">
        <v>217</v>
      </c>
      <c r="I112" s="145"/>
      <c r="J112" s="145" t="s">
        <v>88</v>
      </c>
      <c r="K112" s="145"/>
      <c r="L112" s="145">
        <v>50</v>
      </c>
      <c r="M112" s="216">
        <v>100</v>
      </c>
      <c r="N112" s="927"/>
    </row>
    <row r="113" spans="1:16" s="36" customFormat="1" ht="9.75" customHeight="1" x14ac:dyDescent="0.2">
      <c r="A113" s="1312"/>
      <c r="B113" s="1315"/>
      <c r="C113" s="1349"/>
      <c r="D113" s="461"/>
      <c r="E113" s="1324"/>
      <c r="F113" s="856"/>
      <c r="G113" s="147" t="s">
        <v>115</v>
      </c>
      <c r="H113" s="145" t="s">
        <v>217</v>
      </c>
      <c r="I113" s="145"/>
      <c r="J113" s="145" t="s">
        <v>88</v>
      </c>
      <c r="K113" s="145"/>
      <c r="L113" s="145">
        <v>50</v>
      </c>
      <c r="M113" s="216">
        <v>100</v>
      </c>
      <c r="N113" s="927"/>
    </row>
    <row r="114" spans="1:16" s="36" customFormat="1" ht="9.75" customHeight="1" x14ac:dyDescent="0.2">
      <c r="A114" s="1312"/>
      <c r="B114" s="1315"/>
      <c r="C114" s="1349"/>
      <c r="D114" s="461"/>
      <c r="E114" s="1324"/>
      <c r="F114" s="856"/>
      <c r="G114" s="147" t="s">
        <v>116</v>
      </c>
      <c r="H114" s="145" t="s">
        <v>217</v>
      </c>
      <c r="I114" s="145"/>
      <c r="J114" s="145" t="s">
        <v>88</v>
      </c>
      <c r="K114" s="145"/>
      <c r="L114" s="145">
        <v>50</v>
      </c>
      <c r="M114" s="216">
        <v>100</v>
      </c>
      <c r="N114" s="939"/>
    </row>
    <row r="115" spans="1:16" s="36" customFormat="1" ht="9.75" customHeight="1" x14ac:dyDescent="0.2">
      <c r="A115" s="1312"/>
      <c r="B115" s="1315"/>
      <c r="C115" s="1349"/>
      <c r="D115" s="461"/>
      <c r="E115" s="1324"/>
      <c r="F115" s="856"/>
      <c r="G115" s="388"/>
      <c r="H115" s="390"/>
      <c r="I115" s="390"/>
      <c r="J115" s="390"/>
      <c r="K115" s="390"/>
      <c r="L115" s="390"/>
      <c r="M115" s="390"/>
      <c r="N115" s="390"/>
    </row>
    <row r="116" spans="1:16" s="36" customFormat="1" ht="9.75" customHeight="1" x14ac:dyDescent="0.2">
      <c r="A116" s="1312"/>
      <c r="B116" s="1315"/>
      <c r="C116" s="1349"/>
      <c r="D116" s="461"/>
      <c r="E116" s="1324"/>
      <c r="F116" s="856"/>
      <c r="G116" s="388"/>
      <c r="H116" s="390"/>
      <c r="I116" s="390"/>
      <c r="J116" s="390"/>
      <c r="K116" s="390"/>
      <c r="L116" s="390"/>
      <c r="M116" s="390"/>
      <c r="N116" s="390"/>
    </row>
    <row r="117" spans="1:16" s="36" customFormat="1" ht="9.75" customHeight="1" x14ac:dyDescent="0.2">
      <c r="A117" s="1312"/>
      <c r="B117" s="1315"/>
      <c r="C117" s="1349"/>
      <c r="D117" s="461"/>
      <c r="E117" s="1324"/>
      <c r="F117" s="856"/>
      <c r="G117" s="388"/>
      <c r="H117" s="390"/>
      <c r="I117" s="390"/>
      <c r="J117" s="390"/>
      <c r="K117" s="390"/>
      <c r="L117" s="390"/>
      <c r="M117" s="390"/>
      <c r="N117" s="390"/>
      <c r="P117" s="74"/>
    </row>
    <row r="118" spans="1:16" s="36" customFormat="1" ht="9.75" customHeight="1" x14ac:dyDescent="0.2">
      <c r="A118" s="1312"/>
      <c r="B118" s="1315"/>
      <c r="C118" s="1349"/>
      <c r="D118" s="461"/>
      <c r="E118" s="1324"/>
      <c r="F118" s="856"/>
      <c r="G118" s="388"/>
      <c r="H118" s="390"/>
      <c r="I118" s="390"/>
      <c r="J118" s="390"/>
      <c r="K118" s="390"/>
      <c r="L118" s="390"/>
      <c r="M118" s="390"/>
      <c r="N118" s="390"/>
    </row>
    <row r="119" spans="1:16" s="36" customFormat="1" ht="9.75" customHeight="1" x14ac:dyDescent="0.2">
      <c r="A119" s="1312"/>
      <c r="B119" s="1315"/>
      <c r="C119" s="1349"/>
      <c r="D119" s="461"/>
      <c r="E119" s="1324"/>
      <c r="F119" s="856"/>
      <c r="G119" s="883"/>
      <c r="H119" s="387"/>
      <c r="I119" s="387"/>
      <c r="J119" s="387"/>
      <c r="K119" s="387"/>
      <c r="L119" s="387"/>
      <c r="M119" s="387"/>
      <c r="N119" s="387"/>
    </row>
    <row r="120" spans="1:16" s="36" customFormat="1" ht="9.75" customHeight="1" x14ac:dyDescent="0.2">
      <c r="A120" s="1313"/>
      <c r="B120" s="1316"/>
      <c r="C120" s="1350"/>
      <c r="D120" s="462"/>
      <c r="E120" s="1325"/>
      <c r="F120" s="857"/>
      <c r="G120" s="413"/>
      <c r="H120" s="414"/>
      <c r="I120" s="414"/>
      <c r="J120" s="414"/>
      <c r="K120" s="414"/>
      <c r="L120" s="414"/>
      <c r="M120" s="414"/>
      <c r="N120" s="414"/>
    </row>
    <row r="121" spans="1:16" s="36" customFormat="1" ht="9.75" customHeight="1" x14ac:dyDescent="0.2">
      <c r="A121" s="1299" t="s">
        <v>117</v>
      </c>
      <c r="B121" s="1314" t="s">
        <v>118</v>
      </c>
      <c r="C121" s="1351"/>
      <c r="D121" s="460"/>
      <c r="E121" s="1323">
        <v>53</v>
      </c>
      <c r="F121" s="861"/>
      <c r="G121" s="889"/>
      <c r="H121" s="890"/>
      <c r="I121" s="891"/>
      <c r="J121" s="891"/>
      <c r="K121" s="891"/>
      <c r="L121" s="891"/>
      <c r="M121" s="892"/>
      <c r="N121" s="386"/>
    </row>
    <row r="122" spans="1:16" s="36" customFormat="1" ht="9.75" customHeight="1" x14ac:dyDescent="0.2">
      <c r="A122" s="1312"/>
      <c r="B122" s="1315"/>
      <c r="C122" s="1349"/>
      <c r="D122" s="461"/>
      <c r="E122" s="1324"/>
      <c r="F122" s="463"/>
      <c r="G122" s="147" t="s">
        <v>192</v>
      </c>
      <c r="H122" s="145" t="s">
        <v>480</v>
      </c>
      <c r="I122" s="836"/>
      <c r="J122" s="145" t="s">
        <v>55</v>
      </c>
      <c r="K122" s="836"/>
      <c r="L122" s="145">
        <v>0.5</v>
      </c>
      <c r="M122" s="156">
        <v>10</v>
      </c>
      <c r="N122" s="945" t="s">
        <v>34</v>
      </c>
    </row>
    <row r="123" spans="1:16" s="36" customFormat="1" ht="9.75" customHeight="1" x14ac:dyDescent="0.2">
      <c r="A123" s="1312"/>
      <c r="B123" s="1315"/>
      <c r="C123" s="1349"/>
      <c r="D123" s="461"/>
      <c r="E123" s="1324"/>
      <c r="F123" s="856"/>
      <c r="G123" s="147" t="s">
        <v>119</v>
      </c>
      <c r="H123" s="145" t="s">
        <v>480</v>
      </c>
      <c r="I123" s="836"/>
      <c r="J123" s="145" t="s">
        <v>55</v>
      </c>
      <c r="K123" s="836"/>
      <c r="L123" s="145">
        <v>5</v>
      </c>
      <c r="M123" s="156">
        <v>20</v>
      </c>
      <c r="N123" s="927"/>
    </row>
    <row r="124" spans="1:16" s="36" customFormat="1" ht="9.75" customHeight="1" x14ac:dyDescent="0.2">
      <c r="A124" s="1312"/>
      <c r="B124" s="1315"/>
      <c r="C124" s="1349"/>
      <c r="D124" s="461"/>
      <c r="E124" s="1324"/>
      <c r="F124" s="856"/>
      <c r="G124" s="147" t="s">
        <v>204</v>
      </c>
      <c r="H124" s="145" t="s">
        <v>480</v>
      </c>
      <c r="I124" s="313"/>
      <c r="J124" s="145" t="s">
        <v>55</v>
      </c>
      <c r="K124" s="187"/>
      <c r="L124" s="145">
        <v>5</v>
      </c>
      <c r="M124" s="156">
        <v>10</v>
      </c>
      <c r="N124" s="927"/>
    </row>
    <row r="125" spans="1:16" s="36" customFormat="1" ht="9.75" customHeight="1" x14ac:dyDescent="0.2">
      <c r="A125" s="1312"/>
      <c r="B125" s="1315"/>
      <c r="C125" s="1349"/>
      <c r="D125" s="461"/>
      <c r="E125" s="1324"/>
      <c r="F125" s="856"/>
      <c r="G125" s="147" t="s">
        <v>193</v>
      </c>
      <c r="H125" s="145" t="s">
        <v>480</v>
      </c>
      <c r="I125" s="313"/>
      <c r="J125" s="145" t="s">
        <v>55</v>
      </c>
      <c r="K125" s="187"/>
      <c r="L125" s="145">
        <v>15</v>
      </c>
      <c r="M125" s="156">
        <v>15</v>
      </c>
      <c r="N125" s="927"/>
    </row>
    <row r="126" spans="1:16" s="36" customFormat="1" ht="9.75" customHeight="1" x14ac:dyDescent="0.2">
      <c r="A126" s="1312"/>
      <c r="B126" s="1315"/>
      <c r="C126" s="1349"/>
      <c r="D126" s="461"/>
      <c r="E126" s="1324"/>
      <c r="F126" s="856"/>
      <c r="G126" s="147" t="s">
        <v>205</v>
      </c>
      <c r="H126" s="145" t="s">
        <v>480</v>
      </c>
      <c r="I126" s="313"/>
      <c r="J126" s="145" t="s">
        <v>55</v>
      </c>
      <c r="K126" s="187"/>
      <c r="L126" s="145">
        <v>15</v>
      </c>
      <c r="M126" s="156">
        <v>50</v>
      </c>
      <c r="N126" s="927"/>
    </row>
    <row r="127" spans="1:16" s="36" customFormat="1" ht="9.75" customHeight="1" x14ac:dyDescent="0.2">
      <c r="A127" s="1312"/>
      <c r="B127" s="1315"/>
      <c r="C127" s="1349"/>
      <c r="D127" s="461"/>
      <c r="E127" s="1324"/>
      <c r="F127" s="856"/>
      <c r="G127" s="147" t="s">
        <v>206</v>
      </c>
      <c r="H127" s="145" t="s">
        <v>480</v>
      </c>
      <c r="I127" s="313"/>
      <c r="J127" s="145" t="s">
        <v>55</v>
      </c>
      <c r="K127" s="187"/>
      <c r="L127" s="145">
        <v>5</v>
      </c>
      <c r="M127" s="156">
        <v>10</v>
      </c>
      <c r="N127" s="927"/>
    </row>
    <row r="128" spans="1:16" s="36" customFormat="1" ht="9.75" customHeight="1" x14ac:dyDescent="0.2">
      <c r="A128" s="1312"/>
      <c r="B128" s="1315"/>
      <c r="C128" s="1349"/>
      <c r="D128" s="461"/>
      <c r="E128" s="1324"/>
      <c r="F128" s="856"/>
      <c r="G128" s="147" t="s">
        <v>207</v>
      </c>
      <c r="H128" s="145" t="s">
        <v>480</v>
      </c>
      <c r="I128" s="313"/>
      <c r="J128" s="145" t="s">
        <v>55</v>
      </c>
      <c r="K128" s="187"/>
      <c r="L128" s="145">
        <v>15</v>
      </c>
      <c r="M128" s="156">
        <v>15</v>
      </c>
      <c r="N128" s="927"/>
    </row>
    <row r="129" spans="1:27" s="36" customFormat="1" ht="9.75" customHeight="1" x14ac:dyDescent="0.2">
      <c r="A129" s="1312"/>
      <c r="B129" s="1315"/>
      <c r="C129" s="1349"/>
      <c r="D129" s="461"/>
      <c r="E129" s="1324"/>
      <c r="F129" s="856"/>
      <c r="G129" s="147" t="s">
        <v>195</v>
      </c>
      <c r="H129" s="145" t="s">
        <v>480</v>
      </c>
      <c r="I129" s="836"/>
      <c r="J129" s="145" t="s">
        <v>55</v>
      </c>
      <c r="K129" s="836"/>
      <c r="L129" s="145">
        <v>10</v>
      </c>
      <c r="M129" s="156">
        <v>20</v>
      </c>
      <c r="N129" s="927"/>
    </row>
    <row r="130" spans="1:27" s="36" customFormat="1" ht="9.75" customHeight="1" x14ac:dyDescent="0.2">
      <c r="A130" s="1312"/>
      <c r="B130" s="1315"/>
      <c r="C130" s="1349"/>
      <c r="D130" s="461"/>
      <c r="E130" s="1324"/>
      <c r="F130" s="856"/>
      <c r="G130" s="147" t="s">
        <v>208</v>
      </c>
      <c r="H130" s="145" t="s">
        <v>480</v>
      </c>
      <c r="I130" s="836"/>
      <c r="J130" s="145" t="s">
        <v>55</v>
      </c>
      <c r="K130" s="836"/>
      <c r="L130" s="145">
        <v>10</v>
      </c>
      <c r="M130" s="156">
        <v>10</v>
      </c>
      <c r="N130" s="927"/>
    </row>
    <row r="131" spans="1:27" s="36" customFormat="1" ht="9.75" customHeight="1" x14ac:dyDescent="0.2">
      <c r="A131" s="1312"/>
      <c r="B131" s="1315"/>
      <c r="C131" s="1349"/>
      <c r="D131" s="461"/>
      <c r="E131" s="1324"/>
      <c r="F131" s="856"/>
      <c r="G131" s="147" t="s">
        <v>196</v>
      </c>
      <c r="H131" s="145" t="s">
        <v>480</v>
      </c>
      <c r="I131" s="836"/>
      <c r="J131" s="145" t="s">
        <v>55</v>
      </c>
      <c r="K131" s="836"/>
      <c r="L131" s="145">
        <v>5</v>
      </c>
      <c r="M131" s="156">
        <v>10</v>
      </c>
      <c r="N131" s="927"/>
    </row>
    <row r="132" spans="1:27" s="36" customFormat="1" ht="9.75" customHeight="1" x14ac:dyDescent="0.2">
      <c r="A132" s="1312"/>
      <c r="B132" s="1315"/>
      <c r="C132" s="1349"/>
      <c r="D132" s="461"/>
      <c r="E132" s="1324"/>
      <c r="F132" s="856"/>
      <c r="G132" s="147" t="s">
        <v>197</v>
      </c>
      <c r="H132" s="145" t="s">
        <v>480</v>
      </c>
      <c r="I132" s="836"/>
      <c r="J132" s="145" t="s">
        <v>55</v>
      </c>
      <c r="K132" s="836"/>
      <c r="L132" s="145">
        <v>2</v>
      </c>
      <c r="M132" s="156">
        <v>20</v>
      </c>
      <c r="N132" s="927"/>
    </row>
    <row r="133" spans="1:27" s="36" customFormat="1" ht="9.75" customHeight="1" x14ac:dyDescent="0.2">
      <c r="A133" s="1312"/>
      <c r="B133" s="1315"/>
      <c r="C133" s="1349"/>
      <c r="D133" s="461"/>
      <c r="E133" s="1324"/>
      <c r="F133" s="463"/>
      <c r="G133" s="147" t="s">
        <v>198</v>
      </c>
      <c r="H133" s="145" t="s">
        <v>480</v>
      </c>
      <c r="I133" s="836"/>
      <c r="J133" s="145" t="s">
        <v>55</v>
      </c>
      <c r="K133" s="836"/>
      <c r="L133" s="145">
        <v>2</v>
      </c>
      <c r="M133" s="156">
        <v>20</v>
      </c>
      <c r="N133" s="927"/>
    </row>
    <row r="134" spans="1:27" ht="9.75" customHeight="1" x14ac:dyDescent="0.25">
      <c r="A134" s="1312"/>
      <c r="B134" s="1315"/>
      <c r="C134" s="1349"/>
      <c r="D134" s="461"/>
      <c r="E134" s="1324"/>
      <c r="F134" s="463"/>
      <c r="G134" s="147" t="s">
        <v>199</v>
      </c>
      <c r="H134" s="145" t="s">
        <v>480</v>
      </c>
      <c r="I134" s="836"/>
      <c r="J134" s="145" t="s">
        <v>55</v>
      </c>
      <c r="K134" s="836"/>
      <c r="L134" s="145">
        <v>10</v>
      </c>
      <c r="M134" s="156">
        <v>10</v>
      </c>
      <c r="N134" s="927"/>
      <c r="O134" s="36"/>
      <c r="P134" s="36"/>
      <c r="Q134" s="36"/>
      <c r="R134" s="36"/>
      <c r="S134" s="36"/>
      <c r="T134" s="36"/>
      <c r="U134" s="36"/>
      <c r="V134" s="36"/>
      <c r="W134" s="36"/>
      <c r="X134" s="36"/>
      <c r="Y134" s="36"/>
      <c r="Z134" s="36"/>
      <c r="AA134" s="36"/>
    </row>
    <row r="135" spans="1:27" ht="9.75" customHeight="1" x14ac:dyDescent="0.25">
      <c r="A135" s="1312"/>
      <c r="B135" s="1315"/>
      <c r="C135" s="1349"/>
      <c r="D135" s="461"/>
      <c r="E135" s="1324"/>
      <c r="F135" s="463"/>
      <c r="G135" s="147" t="s">
        <v>200</v>
      </c>
      <c r="H135" s="145" t="s">
        <v>480</v>
      </c>
      <c r="I135" s="836"/>
      <c r="J135" s="145" t="s">
        <v>55</v>
      </c>
      <c r="K135" s="836"/>
      <c r="L135" s="145">
        <v>15</v>
      </c>
      <c r="M135" s="156">
        <v>50</v>
      </c>
      <c r="N135" s="927"/>
      <c r="O135" s="36"/>
      <c r="P135" s="36"/>
      <c r="Q135" s="36"/>
      <c r="R135" s="36"/>
      <c r="S135" s="36"/>
      <c r="T135" s="36"/>
      <c r="U135" s="36"/>
      <c r="V135" s="36"/>
      <c r="W135" s="36"/>
      <c r="X135" s="36"/>
      <c r="Y135" s="36"/>
      <c r="Z135" s="36"/>
      <c r="AA135" s="36"/>
    </row>
    <row r="136" spans="1:27" ht="9.75" customHeight="1" x14ac:dyDescent="0.25">
      <c r="A136" s="1312"/>
      <c r="B136" s="1315"/>
      <c r="C136" s="1349"/>
      <c r="D136" s="461"/>
      <c r="E136" s="1324"/>
      <c r="F136" s="856"/>
      <c r="G136" s="147" t="s">
        <v>201</v>
      </c>
      <c r="H136" s="145" t="s">
        <v>480</v>
      </c>
      <c r="I136" s="216"/>
      <c r="J136" s="145" t="s">
        <v>55</v>
      </c>
      <c r="K136" s="836"/>
      <c r="L136" s="145">
        <v>2</v>
      </c>
      <c r="M136" s="156">
        <v>10</v>
      </c>
      <c r="N136" s="927"/>
      <c r="O136" s="36"/>
      <c r="P136" s="36"/>
      <c r="Q136" s="36"/>
      <c r="R136" s="36"/>
      <c r="S136" s="36"/>
      <c r="T136" s="36"/>
      <c r="U136" s="36"/>
      <c r="V136" s="36"/>
      <c r="W136" s="36"/>
      <c r="X136" s="36"/>
      <c r="Y136" s="36"/>
      <c r="Z136" s="36"/>
      <c r="AA136" s="36"/>
    </row>
    <row r="137" spans="1:27" ht="9.75" customHeight="1" x14ac:dyDescent="0.25">
      <c r="A137" s="1312"/>
      <c r="B137" s="1315"/>
      <c r="C137" s="1349"/>
      <c r="D137" s="461"/>
      <c r="E137" s="1324"/>
      <c r="F137" s="856"/>
      <c r="G137" s="147" t="s">
        <v>484</v>
      </c>
      <c r="H137" s="145" t="s">
        <v>480</v>
      </c>
      <c r="I137" s="556"/>
      <c r="J137" s="145" t="s">
        <v>55</v>
      </c>
      <c r="K137" s="847"/>
      <c r="L137" s="838">
        <v>5</v>
      </c>
      <c r="M137" s="287">
        <v>60</v>
      </c>
      <c r="N137" s="939"/>
      <c r="O137" s="36"/>
      <c r="P137" s="36"/>
      <c r="Q137" s="36"/>
      <c r="R137" s="36"/>
      <c r="S137" s="36"/>
      <c r="T137" s="36"/>
      <c r="U137" s="36"/>
      <c r="V137" s="36"/>
      <c r="W137" s="36"/>
      <c r="X137" s="36"/>
      <c r="Y137" s="36"/>
      <c r="Z137" s="36"/>
      <c r="AA137" s="36"/>
    </row>
    <row r="138" spans="1:27" ht="9.75" customHeight="1" x14ac:dyDescent="0.25">
      <c r="A138" s="1313"/>
      <c r="B138" s="1316"/>
      <c r="C138" s="1350"/>
      <c r="D138" s="462"/>
      <c r="E138" s="1325"/>
      <c r="F138" s="856"/>
      <c r="G138" s="148"/>
      <c r="H138" s="839"/>
      <c r="I138" s="151"/>
      <c r="J138" s="6"/>
      <c r="K138" s="151"/>
      <c r="L138" s="151"/>
      <c r="M138" s="893"/>
      <c r="N138" s="151"/>
      <c r="O138" s="36"/>
      <c r="P138" s="36"/>
      <c r="Q138" s="36"/>
      <c r="R138" s="36"/>
      <c r="S138" s="36"/>
      <c r="T138" s="36"/>
      <c r="U138" s="36"/>
      <c r="V138" s="36"/>
      <c r="W138" s="36"/>
      <c r="X138" s="36"/>
      <c r="Y138" s="36"/>
      <c r="Z138" s="36"/>
      <c r="AA138" s="36"/>
    </row>
    <row r="139" spans="1:27" ht="9.75" customHeight="1" x14ac:dyDescent="0.25">
      <c r="A139" s="1299" t="s">
        <v>121</v>
      </c>
      <c r="B139" s="1314" t="s">
        <v>122</v>
      </c>
      <c r="C139" s="1351"/>
      <c r="D139" s="460"/>
      <c r="E139" s="1323">
        <v>30</v>
      </c>
      <c r="F139" s="855"/>
      <c r="G139" s="166"/>
      <c r="H139" s="141"/>
      <c r="I139" s="226"/>
      <c r="J139" s="153"/>
      <c r="K139" s="141"/>
      <c r="L139" s="153"/>
      <c r="M139" s="154"/>
      <c r="N139" s="141"/>
      <c r="O139" s="36"/>
      <c r="P139" s="36"/>
      <c r="Q139" s="36"/>
      <c r="R139" s="36"/>
      <c r="S139" s="36"/>
      <c r="T139" s="36"/>
      <c r="U139" s="36"/>
      <c r="V139" s="36"/>
      <c r="W139" s="36"/>
      <c r="X139" s="36"/>
      <c r="Y139" s="36"/>
      <c r="Z139" s="36"/>
      <c r="AA139" s="36"/>
    </row>
    <row r="140" spans="1:27" ht="9.75" customHeight="1" x14ac:dyDescent="0.25">
      <c r="A140" s="1312"/>
      <c r="B140" s="1315"/>
      <c r="C140" s="1349"/>
      <c r="D140" s="461"/>
      <c r="E140" s="1324"/>
      <c r="F140" s="856"/>
      <c r="G140" s="147" t="s">
        <v>481</v>
      </c>
      <c r="H140" s="145" t="s">
        <v>217</v>
      </c>
      <c r="I140" s="145"/>
      <c r="J140" s="145" t="s">
        <v>123</v>
      </c>
      <c r="K140" s="145"/>
      <c r="L140" s="216">
        <v>10</v>
      </c>
      <c r="M140" s="156">
        <v>100</v>
      </c>
      <c r="N140" s="945" t="s">
        <v>34</v>
      </c>
      <c r="O140" s="36"/>
      <c r="P140" s="36"/>
      <c r="Q140" s="36"/>
      <c r="R140" s="36"/>
      <c r="S140" s="36"/>
      <c r="T140" s="36"/>
      <c r="U140" s="36"/>
      <c r="V140" s="36"/>
      <c r="W140" s="36"/>
      <c r="X140" s="36"/>
      <c r="Y140" s="36"/>
      <c r="Z140" s="36"/>
      <c r="AA140" s="36"/>
    </row>
    <row r="141" spans="1:27" ht="9.75" customHeight="1" x14ac:dyDescent="0.25">
      <c r="A141" s="1312"/>
      <c r="B141" s="1315"/>
      <c r="C141" s="1349"/>
      <c r="D141" s="461"/>
      <c r="E141" s="1324"/>
      <c r="F141" s="856"/>
      <c r="G141" s="147" t="s">
        <v>169</v>
      </c>
      <c r="H141" s="145" t="s">
        <v>217</v>
      </c>
      <c r="I141" s="836"/>
      <c r="J141" s="145" t="s">
        <v>123</v>
      </c>
      <c r="K141" s="145"/>
      <c r="L141" s="216">
        <v>2</v>
      </c>
      <c r="M141" s="156">
        <v>20</v>
      </c>
      <c r="N141" s="927"/>
      <c r="O141" s="36"/>
      <c r="P141" s="36"/>
      <c r="Q141" s="36"/>
      <c r="R141" s="36"/>
      <c r="S141" s="36"/>
      <c r="T141" s="36"/>
      <c r="U141" s="36"/>
      <c r="V141" s="36"/>
      <c r="W141" s="36"/>
      <c r="X141" s="36"/>
      <c r="Y141" s="36"/>
      <c r="Z141" s="36"/>
      <c r="AA141" s="36"/>
    </row>
    <row r="142" spans="1:27" ht="9.75" customHeight="1" x14ac:dyDescent="0.25">
      <c r="A142" s="1312"/>
      <c r="B142" s="1315"/>
      <c r="C142" s="1349"/>
      <c r="D142" s="461"/>
      <c r="E142" s="1324"/>
      <c r="F142" s="856"/>
      <c r="G142" s="147" t="s">
        <v>170</v>
      </c>
      <c r="H142" s="145" t="s">
        <v>217</v>
      </c>
      <c r="I142" s="836"/>
      <c r="J142" s="145" t="s">
        <v>123</v>
      </c>
      <c r="K142" s="145"/>
      <c r="L142" s="216">
        <v>1</v>
      </c>
      <c r="M142" s="156">
        <v>20</v>
      </c>
      <c r="N142" s="939"/>
      <c r="O142" s="36"/>
      <c r="P142" s="36"/>
      <c r="Q142" s="36"/>
      <c r="R142" s="36"/>
      <c r="S142" s="36"/>
      <c r="T142" s="36"/>
      <c r="U142" s="36"/>
      <c r="V142" s="36"/>
      <c r="W142" s="36"/>
      <c r="X142" s="36"/>
      <c r="Y142" s="36"/>
      <c r="Z142" s="36"/>
      <c r="AA142" s="36"/>
    </row>
    <row r="143" spans="1:27" ht="9.75" customHeight="1" x14ac:dyDescent="0.25">
      <c r="A143" s="1312"/>
      <c r="B143" s="1315"/>
      <c r="C143" s="1349"/>
      <c r="D143" s="461"/>
      <c r="E143" s="1324"/>
      <c r="F143" s="856"/>
      <c r="G143" s="388"/>
      <c r="H143" s="894"/>
      <c r="I143" s="390"/>
      <c r="J143" s="894"/>
      <c r="K143" s="390"/>
      <c r="L143" s="894"/>
      <c r="M143" s="422"/>
      <c r="N143" s="895"/>
      <c r="O143" s="36"/>
      <c r="P143" s="36"/>
      <c r="Q143" s="36"/>
      <c r="R143" s="36"/>
      <c r="S143" s="36"/>
      <c r="T143" s="36"/>
      <c r="U143" s="36"/>
      <c r="V143" s="36"/>
      <c r="W143" s="36"/>
      <c r="X143" s="36"/>
      <c r="Y143" s="36"/>
      <c r="Z143" s="36"/>
      <c r="AA143" s="36"/>
    </row>
    <row r="144" spans="1:27" ht="9.75" customHeight="1" x14ac:dyDescent="0.25">
      <c r="A144" s="1299" t="s">
        <v>124</v>
      </c>
      <c r="B144" s="1314" t="s">
        <v>125</v>
      </c>
      <c r="C144" s="1351"/>
      <c r="D144" s="460"/>
      <c r="E144" s="1323">
        <v>150</v>
      </c>
      <c r="F144" s="861"/>
      <c r="G144" s="889"/>
      <c r="H144" s="891"/>
      <c r="I144" s="891"/>
      <c r="J144" s="891"/>
      <c r="K144" s="891"/>
      <c r="L144" s="891"/>
      <c r="M144" s="892"/>
      <c r="N144" s="386"/>
      <c r="O144" s="74"/>
      <c r="P144" s="36"/>
      <c r="Q144" s="36"/>
      <c r="R144" s="36"/>
      <c r="S144" s="36"/>
      <c r="T144" s="36"/>
      <c r="U144" s="36"/>
      <c r="V144" s="36"/>
      <c r="W144" s="36"/>
      <c r="X144" s="36"/>
      <c r="Y144" s="36"/>
      <c r="Z144" s="36"/>
      <c r="AA144" s="36"/>
    </row>
    <row r="145" spans="1:27" ht="9.75" customHeight="1" x14ac:dyDescent="0.25">
      <c r="A145" s="1312"/>
      <c r="B145" s="1315"/>
      <c r="C145" s="1349"/>
      <c r="D145" s="461"/>
      <c r="E145" s="1324"/>
      <c r="F145" s="856"/>
      <c r="G145" s="147" t="s">
        <v>156</v>
      </c>
      <c r="H145" s="145" t="s">
        <v>153</v>
      </c>
      <c r="I145" s="145" t="s">
        <v>47</v>
      </c>
      <c r="J145" s="145" t="s">
        <v>157</v>
      </c>
      <c r="K145" s="145">
        <v>0.03</v>
      </c>
      <c r="L145" s="145">
        <v>0.03</v>
      </c>
      <c r="M145" s="156">
        <v>0.05</v>
      </c>
      <c r="N145" s="145" t="s">
        <v>158</v>
      </c>
      <c r="O145" s="36"/>
      <c r="P145" s="36"/>
      <c r="Q145" s="36"/>
      <c r="R145" s="36"/>
      <c r="S145" s="36"/>
      <c r="T145" s="36"/>
      <c r="U145" s="36"/>
      <c r="V145" s="36"/>
      <c r="W145" s="36"/>
      <c r="X145" s="36"/>
      <c r="Y145" s="36"/>
      <c r="Z145" s="36"/>
      <c r="AA145" s="36"/>
    </row>
    <row r="146" spans="1:27" ht="9.75" customHeight="1" x14ac:dyDescent="0.25">
      <c r="A146" s="1312"/>
      <c r="B146" s="1315"/>
      <c r="C146" s="1349"/>
      <c r="D146" s="461"/>
      <c r="E146" s="1324"/>
      <c r="F146" s="463"/>
      <c r="G146" s="388"/>
      <c r="H146" s="890"/>
      <c r="I146" s="890"/>
      <c r="J146" s="890"/>
      <c r="K146" s="890"/>
      <c r="L146" s="890"/>
      <c r="M146" s="896"/>
      <c r="N146" s="390"/>
      <c r="O146" s="36"/>
      <c r="P146" s="36"/>
      <c r="Q146" s="36"/>
      <c r="R146" s="36"/>
      <c r="S146" s="36"/>
      <c r="T146" s="36"/>
      <c r="U146" s="36"/>
      <c r="V146" s="36"/>
      <c r="W146" s="36"/>
      <c r="X146" s="36"/>
      <c r="Y146" s="36"/>
      <c r="Z146" s="36"/>
      <c r="AA146" s="36"/>
    </row>
    <row r="147" spans="1:27" ht="9.75" customHeight="1" x14ac:dyDescent="0.25">
      <c r="A147" s="1312"/>
      <c r="B147" s="1315"/>
      <c r="C147" s="1349"/>
      <c r="D147" s="461"/>
      <c r="E147" s="1324"/>
      <c r="F147" s="463"/>
      <c r="G147" s="897"/>
      <c r="H147" s="890"/>
      <c r="I147" s="890"/>
      <c r="J147" s="890"/>
      <c r="K147" s="890"/>
      <c r="L147" s="890"/>
      <c r="M147" s="896"/>
      <c r="N147" s="390"/>
      <c r="O147" s="36"/>
      <c r="P147" s="36"/>
      <c r="Q147" s="36"/>
      <c r="R147" s="36"/>
      <c r="S147" s="36"/>
      <c r="T147" s="36"/>
      <c r="U147" s="36"/>
      <c r="V147" s="36"/>
      <c r="W147" s="36"/>
      <c r="X147" s="36"/>
      <c r="Y147" s="36"/>
      <c r="Z147" s="36"/>
      <c r="AA147" s="36"/>
    </row>
    <row r="148" spans="1:27" ht="9.75" customHeight="1" x14ac:dyDescent="0.25">
      <c r="A148" s="1313"/>
      <c r="B148" s="1316"/>
      <c r="C148" s="1350"/>
      <c r="D148" s="462"/>
      <c r="E148" s="1325"/>
      <c r="F148" s="464"/>
      <c r="G148" s="898"/>
      <c r="H148" s="899"/>
      <c r="I148" s="899"/>
      <c r="J148" s="899"/>
      <c r="K148" s="899"/>
      <c r="L148" s="899"/>
      <c r="M148" s="900"/>
      <c r="N148" s="414"/>
      <c r="O148" s="36"/>
      <c r="P148" s="36"/>
      <c r="Q148" s="36"/>
      <c r="R148" s="36"/>
      <c r="S148" s="36"/>
      <c r="T148" s="36"/>
      <c r="U148" s="36"/>
      <c r="V148" s="36"/>
      <c r="W148" s="36"/>
      <c r="X148" s="36"/>
      <c r="Y148" s="36"/>
      <c r="Z148" s="36"/>
      <c r="AA148" s="36"/>
    </row>
    <row r="149" spans="1:27" x14ac:dyDescent="0.25">
      <c r="A149" s="901"/>
      <c r="B149" s="901"/>
      <c r="C149" s="18"/>
      <c r="D149" s="18"/>
      <c r="E149" s="13"/>
      <c r="F149" s="13"/>
      <c r="G149" s="3"/>
      <c r="H149" s="3"/>
      <c r="I149" s="3"/>
      <c r="J149" s="3"/>
      <c r="K149" s="3"/>
      <c r="L149" s="3"/>
      <c r="M149" s="82"/>
      <c r="N149" s="3"/>
      <c r="O149" s="36"/>
      <c r="P149" s="36"/>
      <c r="Q149" s="36"/>
      <c r="R149" s="36"/>
      <c r="S149" s="36"/>
      <c r="T149" s="36"/>
      <c r="U149" s="36"/>
      <c r="V149" s="36"/>
      <c r="W149" s="36"/>
      <c r="X149" s="36"/>
      <c r="Y149" s="36"/>
      <c r="Z149" s="36"/>
      <c r="AA149" s="36"/>
    </row>
    <row r="150" spans="1:27" x14ac:dyDescent="0.25">
      <c r="A150" s="901"/>
      <c r="B150" s="901"/>
      <c r="C150" s="18"/>
      <c r="D150" s="18"/>
      <c r="E150" s="13"/>
      <c r="F150" s="13"/>
      <c r="G150" s="3"/>
      <c r="H150" s="3"/>
      <c r="I150" s="3"/>
      <c r="J150" s="3"/>
      <c r="K150" s="3"/>
      <c r="L150" s="3"/>
      <c r="M150" s="82"/>
      <c r="N150" s="3"/>
      <c r="O150" s="36"/>
      <c r="P150" s="36"/>
      <c r="Q150" s="36"/>
      <c r="R150" s="36"/>
      <c r="S150" s="36"/>
      <c r="T150" s="36"/>
      <c r="U150" s="36"/>
      <c r="V150" s="36"/>
      <c r="W150" s="36"/>
      <c r="X150" s="36"/>
      <c r="Y150" s="36"/>
      <c r="Z150" s="36"/>
      <c r="AA150" s="36"/>
    </row>
    <row r="151" spans="1:27" ht="15.75" thickBot="1" x14ac:dyDescent="0.3">
      <c r="A151" s="901"/>
      <c r="B151" s="901" t="s">
        <v>126</v>
      </c>
      <c r="C151" s="18"/>
      <c r="D151" s="18"/>
      <c r="E151" s="13"/>
      <c r="F151" s="13"/>
      <c r="G151" s="3"/>
      <c r="H151" s="3"/>
      <c r="I151" s="3"/>
      <c r="J151" s="3"/>
      <c r="K151" s="3"/>
      <c r="L151" s="3"/>
      <c r="M151" s="82"/>
      <c r="N151" s="3"/>
      <c r="O151" s="36"/>
      <c r="P151" s="36"/>
      <c r="Q151" s="36"/>
      <c r="R151" s="36"/>
      <c r="S151" s="36"/>
      <c r="T151" s="36"/>
      <c r="U151" s="36"/>
      <c r="V151" s="36"/>
      <c r="W151" s="36"/>
      <c r="X151" s="36"/>
      <c r="Y151" s="36"/>
      <c r="Z151" s="36"/>
      <c r="AA151" s="36"/>
    </row>
    <row r="152" spans="1:27" ht="15.75" thickBot="1" x14ac:dyDescent="0.3">
      <c r="A152" s="901"/>
      <c r="B152" s="901" t="s">
        <v>159</v>
      </c>
      <c r="C152" s="253">
        <f>SUM(C14:C93)</f>
        <v>300</v>
      </c>
      <c r="D152" s="902"/>
      <c r="E152" s="13"/>
      <c r="F152" s="13"/>
      <c r="G152" s="3"/>
      <c r="H152" s="3"/>
      <c r="I152" s="3"/>
      <c r="J152" s="3"/>
      <c r="K152" s="3"/>
      <c r="L152" s="3"/>
      <c r="M152" s="82"/>
      <c r="N152" s="3"/>
      <c r="O152" s="36"/>
      <c r="P152" s="36"/>
      <c r="Q152" s="36"/>
      <c r="R152" s="36"/>
      <c r="S152" s="36"/>
      <c r="T152" s="36"/>
      <c r="U152" s="36"/>
      <c r="V152" s="36"/>
      <c r="W152" s="36"/>
      <c r="X152" s="36"/>
      <c r="Y152" s="36"/>
      <c r="Z152" s="36"/>
      <c r="AA152" s="36"/>
    </row>
    <row r="153" spans="1:27" ht="15.75" thickBot="1" x14ac:dyDescent="0.3">
      <c r="A153" s="901"/>
      <c r="B153" s="901" t="s">
        <v>160</v>
      </c>
      <c r="C153" s="253">
        <f>SUM(D14:D93)</f>
        <v>811.5</v>
      </c>
      <c r="D153" s="18"/>
      <c r="E153" s="13"/>
      <c r="F153" s="13"/>
      <c r="G153" s="3"/>
      <c r="H153" s="3"/>
      <c r="I153" s="3"/>
      <c r="J153" s="3"/>
      <c r="K153" s="3"/>
      <c r="L153" s="3"/>
      <c r="M153" s="82"/>
      <c r="N153" s="3"/>
      <c r="O153" s="36"/>
      <c r="P153" s="36"/>
      <c r="Q153" s="36"/>
      <c r="R153" s="36"/>
      <c r="S153" s="36"/>
      <c r="T153" s="36"/>
      <c r="U153" s="36"/>
      <c r="V153" s="36"/>
      <c r="W153" s="36"/>
      <c r="X153" s="36"/>
      <c r="Y153" s="36"/>
      <c r="Z153" s="36"/>
      <c r="AA153" s="36"/>
    </row>
    <row r="154" spans="1:27" x14ac:dyDescent="0.25">
      <c r="A154" s="3"/>
      <c r="B154" s="3"/>
      <c r="C154" s="3"/>
      <c r="D154" s="3"/>
      <c r="E154" s="3"/>
      <c r="F154" s="3"/>
      <c r="G154" s="3"/>
      <c r="H154" s="3"/>
      <c r="I154" s="3"/>
      <c r="J154" s="3"/>
      <c r="K154" s="3"/>
      <c r="L154" s="3"/>
      <c r="M154" s="82"/>
      <c r="N154" s="3"/>
      <c r="O154" s="36"/>
      <c r="P154" s="36"/>
      <c r="Q154" s="36"/>
      <c r="R154" s="36"/>
      <c r="S154" s="36"/>
      <c r="T154" s="36"/>
      <c r="U154" s="36"/>
      <c r="V154" s="36"/>
      <c r="W154" s="36"/>
      <c r="X154" s="36"/>
      <c r="Y154" s="36"/>
      <c r="Z154" s="36"/>
      <c r="AA154" s="36"/>
    </row>
    <row r="155" spans="1:27" x14ac:dyDescent="0.25">
      <c r="A155" s="3"/>
      <c r="B155" s="3"/>
      <c r="C155" s="3"/>
      <c r="D155" s="3"/>
      <c r="E155" s="3"/>
      <c r="F155" s="3"/>
      <c r="G155" s="3"/>
      <c r="H155" s="3"/>
      <c r="I155" s="3"/>
      <c r="J155" s="3"/>
      <c r="K155" s="3"/>
      <c r="L155" s="3"/>
      <c r="M155" s="82"/>
      <c r="N155" s="3"/>
      <c r="O155" s="36"/>
      <c r="P155" s="36"/>
      <c r="Q155" s="36"/>
      <c r="R155" s="36"/>
      <c r="S155" s="36"/>
      <c r="T155" s="36"/>
      <c r="U155" s="36"/>
      <c r="V155" s="36"/>
      <c r="W155" s="36"/>
      <c r="X155" s="36"/>
      <c r="Y155" s="36"/>
      <c r="Z155" s="36"/>
      <c r="AA155" s="36"/>
    </row>
    <row r="156" spans="1:27" x14ac:dyDescent="0.25">
      <c r="A156" s="3"/>
      <c r="B156" s="3"/>
      <c r="C156" s="2"/>
      <c r="D156" s="2"/>
      <c r="E156" s="3"/>
      <c r="F156" s="3"/>
      <c r="G156" s="3"/>
      <c r="H156" s="3"/>
      <c r="I156" s="3"/>
      <c r="J156" s="3"/>
      <c r="K156" s="3"/>
      <c r="L156" s="3"/>
      <c r="M156" s="82"/>
      <c r="N156" s="3"/>
      <c r="O156" s="36"/>
      <c r="P156" s="36"/>
      <c r="Q156" s="36"/>
      <c r="R156" s="36"/>
      <c r="S156" s="36"/>
      <c r="T156" s="36"/>
      <c r="U156" s="36"/>
      <c r="V156" s="36"/>
      <c r="W156" s="36"/>
      <c r="X156" s="36"/>
      <c r="Y156" s="36"/>
      <c r="Z156" s="36"/>
      <c r="AA156" s="36"/>
    </row>
    <row r="157" spans="1:27" x14ac:dyDescent="0.25">
      <c r="A157" s="3"/>
      <c r="B157" s="3"/>
      <c r="C157" s="2"/>
      <c r="D157" s="2"/>
      <c r="E157" s="3"/>
      <c r="F157" s="3"/>
      <c r="G157" s="3"/>
      <c r="H157" s="3"/>
      <c r="I157" s="3"/>
      <c r="J157" s="3"/>
      <c r="K157" s="3"/>
      <c r="L157" s="3"/>
      <c r="M157" s="82"/>
      <c r="N157" s="3"/>
      <c r="O157" s="36"/>
      <c r="P157" s="36"/>
      <c r="Q157" s="36"/>
      <c r="R157" s="36"/>
      <c r="S157" s="36"/>
      <c r="T157" s="36"/>
      <c r="U157" s="36"/>
      <c r="V157" s="36"/>
      <c r="W157" s="36"/>
      <c r="X157" s="36"/>
      <c r="Y157" s="36"/>
      <c r="Z157" s="36"/>
      <c r="AA157" s="36"/>
    </row>
    <row r="158" spans="1:27" x14ac:dyDescent="0.25">
      <c r="A158" s="3"/>
      <c r="B158" s="3"/>
      <c r="C158" s="2"/>
      <c r="D158" s="2"/>
      <c r="E158" s="3"/>
      <c r="F158" s="3"/>
      <c r="G158" s="3"/>
      <c r="H158" s="3"/>
      <c r="I158" s="3"/>
      <c r="J158" s="3"/>
      <c r="K158" s="3"/>
      <c r="L158" s="3"/>
      <c r="M158" s="82"/>
      <c r="N158" s="3"/>
      <c r="O158" s="36"/>
      <c r="P158" s="36"/>
      <c r="Q158" s="36"/>
      <c r="R158" s="36"/>
      <c r="S158" s="36"/>
      <c r="T158" s="36"/>
      <c r="U158" s="36"/>
      <c r="V158" s="36"/>
      <c r="W158" s="36"/>
      <c r="X158" s="36"/>
      <c r="Y158" s="36"/>
      <c r="Z158" s="36"/>
      <c r="AA158" s="36"/>
    </row>
    <row r="159" spans="1:27" x14ac:dyDescent="0.25">
      <c r="A159" s="3"/>
      <c r="B159" s="3"/>
      <c r="C159" s="2"/>
      <c r="D159" s="2"/>
      <c r="E159" s="3"/>
      <c r="F159" s="3"/>
      <c r="G159" s="3"/>
      <c r="H159" s="3"/>
      <c r="I159" s="3"/>
      <c r="J159" s="3"/>
      <c r="K159" s="3"/>
      <c r="L159" s="3"/>
      <c r="M159" s="82"/>
      <c r="N159" s="3"/>
      <c r="O159" s="36"/>
      <c r="P159" s="36"/>
      <c r="Q159" s="36"/>
      <c r="R159" s="36"/>
      <c r="S159" s="36"/>
      <c r="T159" s="36"/>
      <c r="U159" s="36"/>
      <c r="V159" s="36"/>
      <c r="W159" s="36"/>
      <c r="X159" s="36"/>
      <c r="Y159" s="36"/>
      <c r="Z159" s="36"/>
      <c r="AA159" s="36"/>
    </row>
    <row r="160" spans="1:27" x14ac:dyDescent="0.25">
      <c r="A160" s="3"/>
      <c r="B160" s="3"/>
      <c r="C160" s="2"/>
      <c r="D160" s="2"/>
      <c r="E160" s="3"/>
      <c r="F160" s="3"/>
      <c r="G160" s="3"/>
      <c r="H160" s="3"/>
      <c r="I160" s="3"/>
      <c r="J160" s="3"/>
      <c r="K160" s="3"/>
      <c r="L160" s="3"/>
      <c r="M160" s="82"/>
      <c r="N160" s="3"/>
      <c r="O160" s="36"/>
      <c r="P160" s="36"/>
      <c r="Q160" s="36"/>
      <c r="R160" s="36"/>
      <c r="S160" s="36"/>
      <c r="T160" s="36"/>
      <c r="U160" s="36"/>
      <c r="V160" s="36"/>
      <c r="W160" s="36"/>
      <c r="X160" s="36"/>
      <c r="Y160" s="36"/>
      <c r="Z160" s="36"/>
      <c r="AA160" s="36"/>
    </row>
    <row r="161" spans="1:27" x14ac:dyDescent="0.25">
      <c r="A161" s="3"/>
      <c r="B161" s="3"/>
      <c r="C161" s="2"/>
      <c r="D161" s="2"/>
      <c r="E161" s="3"/>
      <c r="F161" s="3"/>
      <c r="G161" s="3"/>
      <c r="H161" s="3"/>
      <c r="I161" s="3"/>
      <c r="J161" s="3"/>
      <c r="K161" s="3"/>
      <c r="L161" s="3"/>
      <c r="M161" s="82"/>
      <c r="N161" s="3"/>
      <c r="O161" s="36"/>
      <c r="P161" s="36"/>
      <c r="Q161" s="36"/>
      <c r="R161" s="36"/>
      <c r="S161" s="36"/>
      <c r="T161" s="36"/>
      <c r="U161" s="36"/>
      <c r="V161" s="36"/>
      <c r="W161" s="36"/>
      <c r="X161" s="36"/>
      <c r="Y161" s="36"/>
      <c r="Z161" s="36"/>
      <c r="AA161" s="36"/>
    </row>
    <row r="162" spans="1:27" x14ac:dyDescent="0.25">
      <c r="A162" s="3"/>
      <c r="B162" s="3"/>
      <c r="C162" s="2"/>
      <c r="D162" s="2"/>
      <c r="E162" s="3"/>
      <c r="F162" s="3"/>
      <c r="G162" s="3"/>
      <c r="H162" s="3"/>
      <c r="I162" s="3"/>
      <c r="J162" s="3"/>
      <c r="K162" s="3"/>
      <c r="L162" s="3"/>
      <c r="M162" s="82"/>
      <c r="N162" s="3"/>
      <c r="O162" s="36"/>
      <c r="P162" s="36"/>
      <c r="Q162" s="36"/>
      <c r="R162" s="36"/>
      <c r="S162" s="36"/>
      <c r="T162" s="36"/>
      <c r="U162" s="36"/>
      <c r="V162" s="36"/>
      <c r="W162" s="36"/>
      <c r="X162" s="36"/>
      <c r="Y162" s="36"/>
      <c r="Z162" s="36"/>
      <c r="AA162" s="36"/>
    </row>
    <row r="163" spans="1:27" x14ac:dyDescent="0.25">
      <c r="A163" s="3"/>
      <c r="B163" s="3"/>
      <c r="C163" s="2"/>
      <c r="D163" s="2"/>
      <c r="E163" s="3"/>
      <c r="F163" s="3"/>
      <c r="G163" s="3"/>
      <c r="H163" s="3"/>
      <c r="I163" s="3"/>
      <c r="J163" s="3"/>
      <c r="K163" s="3"/>
      <c r="L163" s="3"/>
      <c r="M163" s="82"/>
      <c r="N163" s="3"/>
      <c r="O163" s="36"/>
      <c r="P163" s="36"/>
      <c r="Q163" s="36"/>
      <c r="R163" s="36"/>
      <c r="S163" s="36"/>
      <c r="T163" s="36"/>
      <c r="U163" s="36"/>
      <c r="V163" s="36"/>
      <c r="W163" s="36"/>
      <c r="X163" s="36"/>
      <c r="Y163" s="36"/>
      <c r="Z163" s="36"/>
      <c r="AA163" s="36"/>
    </row>
    <row r="164" spans="1:27" x14ac:dyDescent="0.25">
      <c r="A164" s="3"/>
      <c r="B164" s="3"/>
      <c r="C164" s="2"/>
      <c r="D164" s="2"/>
      <c r="E164" s="3"/>
      <c r="F164" s="3"/>
      <c r="G164" s="3"/>
      <c r="H164" s="3"/>
      <c r="I164" s="3"/>
      <c r="J164" s="3"/>
      <c r="K164" s="3"/>
      <c r="L164" s="3"/>
      <c r="M164" s="82"/>
      <c r="N164" s="3"/>
      <c r="O164" s="36"/>
      <c r="P164" s="36"/>
      <c r="Q164" s="36"/>
      <c r="R164" s="36"/>
      <c r="S164" s="36"/>
      <c r="T164" s="36"/>
      <c r="U164" s="36"/>
      <c r="V164" s="36"/>
      <c r="W164" s="36"/>
      <c r="X164" s="36"/>
      <c r="Y164" s="36"/>
      <c r="Z164" s="36"/>
      <c r="AA164" s="36"/>
    </row>
    <row r="165" spans="1:27" x14ac:dyDescent="0.25">
      <c r="A165" s="3"/>
      <c r="B165" s="3"/>
      <c r="C165" s="2"/>
      <c r="D165" s="2"/>
      <c r="E165" s="3"/>
      <c r="F165" s="3"/>
      <c r="G165" s="3"/>
      <c r="H165" s="3"/>
      <c r="I165" s="3"/>
      <c r="J165" s="3"/>
      <c r="K165" s="3"/>
      <c r="L165" s="3"/>
      <c r="M165" s="82"/>
      <c r="N165" s="3"/>
      <c r="O165" s="36"/>
      <c r="P165" s="36"/>
      <c r="Q165" s="36"/>
      <c r="R165" s="36"/>
      <c r="S165" s="36"/>
      <c r="T165" s="36"/>
      <c r="U165" s="36"/>
      <c r="V165" s="36"/>
      <c r="W165" s="36"/>
      <c r="X165" s="36"/>
      <c r="Y165" s="36"/>
      <c r="Z165" s="36"/>
      <c r="AA165" s="36"/>
    </row>
    <row r="166" spans="1:27" x14ac:dyDescent="0.25">
      <c r="A166" s="3"/>
      <c r="B166" s="3"/>
      <c r="C166" s="2"/>
      <c r="D166" s="2"/>
      <c r="E166" s="3"/>
      <c r="F166" s="3"/>
      <c r="G166" s="3"/>
      <c r="H166" s="3"/>
      <c r="I166" s="3"/>
      <c r="J166" s="3"/>
      <c r="K166" s="3"/>
      <c r="L166" s="3"/>
      <c r="M166" s="82"/>
      <c r="N166" s="3"/>
      <c r="O166" s="36"/>
      <c r="P166" s="36"/>
      <c r="Q166" s="36"/>
      <c r="R166" s="36"/>
      <c r="S166" s="36"/>
      <c r="T166" s="36"/>
      <c r="U166" s="36"/>
      <c r="V166" s="36"/>
      <c r="W166" s="36"/>
      <c r="X166" s="36"/>
      <c r="Y166" s="36"/>
      <c r="Z166" s="36"/>
      <c r="AA166" s="36"/>
    </row>
    <row r="167" spans="1:27" x14ac:dyDescent="0.25">
      <c r="A167" s="3"/>
      <c r="B167" s="3"/>
      <c r="C167" s="2"/>
      <c r="D167" s="2"/>
      <c r="E167" s="3"/>
      <c r="F167" s="3"/>
      <c r="G167" s="3"/>
      <c r="H167" s="3"/>
      <c r="I167" s="3"/>
      <c r="J167" s="3"/>
      <c r="K167" s="3"/>
      <c r="L167" s="3"/>
      <c r="M167" s="82"/>
      <c r="N167" s="3"/>
      <c r="O167" s="36"/>
    </row>
    <row r="168" spans="1:27" x14ac:dyDescent="0.25">
      <c r="A168" s="3"/>
      <c r="B168" s="3"/>
      <c r="C168" s="2"/>
      <c r="D168" s="2"/>
      <c r="E168" s="3"/>
      <c r="F168" s="3"/>
      <c r="G168" s="3"/>
      <c r="H168" s="3"/>
      <c r="I168" s="3"/>
      <c r="J168" s="3"/>
      <c r="K168" s="3"/>
      <c r="L168" s="3"/>
      <c r="M168" s="82"/>
      <c r="N168" s="3"/>
      <c r="O168" s="36"/>
    </row>
    <row r="169" spans="1:27" x14ac:dyDescent="0.25">
      <c r="A169" s="3"/>
      <c r="B169" s="3"/>
      <c r="C169" s="2"/>
      <c r="D169" s="2"/>
      <c r="E169" s="3"/>
      <c r="F169" s="3"/>
      <c r="G169" s="3"/>
      <c r="H169" s="3"/>
      <c r="I169" s="3"/>
      <c r="J169" s="3"/>
      <c r="K169" s="3"/>
      <c r="L169" s="3"/>
      <c r="M169" s="82"/>
      <c r="N169" s="3"/>
      <c r="O169" s="36"/>
    </row>
    <row r="170" spans="1:27" x14ac:dyDescent="0.25">
      <c r="A170" s="3"/>
      <c r="B170" s="3"/>
      <c r="C170" s="2"/>
      <c r="D170" s="2"/>
      <c r="E170" s="3"/>
      <c r="F170" s="3"/>
      <c r="G170" s="3"/>
      <c r="H170" s="3"/>
      <c r="I170" s="3"/>
      <c r="J170" s="3"/>
      <c r="K170" s="3"/>
      <c r="L170" s="3"/>
      <c r="M170" s="82"/>
      <c r="N170" s="3"/>
      <c r="O170" s="36"/>
    </row>
    <row r="171" spans="1:27" x14ac:dyDescent="0.25">
      <c r="A171" s="3"/>
      <c r="B171" s="3"/>
      <c r="C171" s="2"/>
      <c r="D171" s="2"/>
      <c r="E171" s="3"/>
      <c r="F171" s="3"/>
      <c r="G171" s="3"/>
      <c r="H171" s="3"/>
      <c r="I171" s="3"/>
      <c r="J171" s="3"/>
      <c r="K171" s="3"/>
      <c r="L171" s="3"/>
      <c r="M171" s="82"/>
      <c r="N171" s="3"/>
      <c r="O171" s="36"/>
    </row>
    <row r="172" spans="1:27" x14ac:dyDescent="0.25">
      <c r="A172" s="3"/>
      <c r="B172" s="3"/>
      <c r="C172" s="2"/>
      <c r="D172" s="2"/>
      <c r="E172" s="3"/>
      <c r="F172" s="3"/>
      <c r="G172" s="3"/>
      <c r="H172" s="3"/>
      <c r="I172" s="3"/>
      <c r="J172" s="3"/>
      <c r="K172" s="3"/>
      <c r="L172" s="3"/>
      <c r="M172" s="82"/>
      <c r="N172" s="3"/>
      <c r="O172" s="36"/>
    </row>
    <row r="173" spans="1:27" x14ac:dyDescent="0.25">
      <c r="A173" s="3"/>
      <c r="B173" s="3"/>
      <c r="C173" s="2"/>
      <c r="D173" s="2"/>
      <c r="E173" s="3"/>
      <c r="F173" s="3"/>
      <c r="G173" s="3"/>
      <c r="H173" s="3"/>
      <c r="I173" s="3"/>
      <c r="J173" s="3"/>
      <c r="K173" s="3"/>
      <c r="L173" s="3"/>
      <c r="M173" s="82"/>
      <c r="N173" s="3"/>
      <c r="O173" s="36"/>
    </row>
    <row r="174" spans="1:27" x14ac:dyDescent="0.25">
      <c r="A174" s="3"/>
      <c r="B174" s="3"/>
      <c r="C174" s="2"/>
      <c r="D174" s="2"/>
      <c r="E174" s="3"/>
      <c r="F174" s="3"/>
      <c r="G174" s="3"/>
      <c r="H174" s="3"/>
      <c r="I174" s="3"/>
      <c r="J174" s="3"/>
      <c r="K174" s="3"/>
      <c r="L174" s="3"/>
      <c r="M174" s="82"/>
      <c r="N174" s="3"/>
    </row>
    <row r="175" spans="1:27" x14ac:dyDescent="0.25">
      <c r="A175" s="903"/>
      <c r="B175" s="903"/>
      <c r="C175" s="903"/>
      <c r="D175" s="903"/>
      <c r="E175" s="903"/>
      <c r="F175" s="903"/>
      <c r="G175" s="903"/>
      <c r="H175" s="903"/>
      <c r="I175" s="903"/>
      <c r="J175" s="903"/>
      <c r="K175" s="903"/>
      <c r="L175" s="903"/>
      <c r="M175" s="904"/>
      <c r="N175" s="903"/>
    </row>
    <row r="176" spans="1:27" x14ac:dyDescent="0.25">
      <c r="A176" s="903"/>
      <c r="B176" s="903"/>
      <c r="C176" s="903"/>
      <c r="D176" s="903"/>
      <c r="E176" s="903"/>
      <c r="F176" s="903"/>
      <c r="G176" s="903"/>
      <c r="H176" s="903"/>
      <c r="I176" s="903"/>
      <c r="J176" s="903"/>
      <c r="K176" s="903"/>
      <c r="L176" s="903"/>
      <c r="M176" s="904"/>
      <c r="N176" s="903"/>
    </row>
    <row r="177" spans="1:14" x14ac:dyDescent="0.25">
      <c r="A177" s="903"/>
      <c r="B177" s="903"/>
      <c r="C177" s="903"/>
      <c r="D177" s="903"/>
      <c r="E177" s="903"/>
      <c r="F177" s="903"/>
      <c r="G177" s="903"/>
      <c r="H177" s="903"/>
      <c r="I177" s="903"/>
      <c r="J177" s="903"/>
      <c r="K177" s="903"/>
      <c r="L177" s="903"/>
      <c r="M177" s="904"/>
      <c r="N177" s="903"/>
    </row>
    <row r="178" spans="1:14" x14ac:dyDescent="0.25">
      <c r="A178" s="903"/>
      <c r="B178" s="903"/>
      <c r="C178" s="903"/>
      <c r="D178" s="903"/>
      <c r="E178" s="903"/>
      <c r="F178" s="903"/>
      <c r="G178" s="903"/>
      <c r="H178" s="903"/>
      <c r="I178" s="903"/>
      <c r="J178" s="903"/>
      <c r="K178" s="903"/>
      <c r="L178" s="903"/>
      <c r="M178" s="904"/>
      <c r="N178" s="903"/>
    </row>
    <row r="179" spans="1:14" x14ac:dyDescent="0.25">
      <c r="A179" s="903"/>
      <c r="B179" s="903"/>
      <c r="C179" s="903"/>
      <c r="D179" s="903"/>
      <c r="E179" s="903"/>
      <c r="F179" s="903"/>
      <c r="G179" s="903"/>
      <c r="H179" s="903"/>
      <c r="I179" s="903"/>
      <c r="J179" s="903"/>
      <c r="K179" s="903"/>
      <c r="L179" s="903"/>
      <c r="M179" s="904"/>
      <c r="N179" s="903"/>
    </row>
    <row r="180" spans="1:14" x14ac:dyDescent="0.25">
      <c r="A180" s="903"/>
      <c r="B180" s="903"/>
      <c r="C180" s="903"/>
      <c r="D180" s="903"/>
      <c r="E180" s="903"/>
      <c r="F180" s="903"/>
      <c r="G180" s="903"/>
      <c r="H180" s="903"/>
      <c r="I180" s="903"/>
      <c r="J180" s="903"/>
      <c r="K180" s="903"/>
      <c r="L180" s="903"/>
      <c r="M180" s="904"/>
      <c r="N180" s="903"/>
    </row>
    <row r="181" spans="1:14" x14ac:dyDescent="0.25">
      <c r="A181" s="903"/>
      <c r="B181" s="903"/>
      <c r="C181" s="903"/>
      <c r="D181" s="903"/>
      <c r="E181" s="903"/>
      <c r="F181" s="903"/>
      <c r="G181" s="903"/>
      <c r="H181" s="903"/>
      <c r="I181" s="903"/>
      <c r="J181" s="903"/>
      <c r="K181" s="903"/>
      <c r="L181" s="903"/>
      <c r="M181" s="904"/>
      <c r="N181" s="903"/>
    </row>
    <row r="182" spans="1:14" x14ac:dyDescent="0.25">
      <c r="A182" s="903"/>
      <c r="B182" s="903"/>
      <c r="C182" s="903"/>
      <c r="D182" s="903"/>
      <c r="E182" s="903"/>
      <c r="F182" s="903"/>
      <c r="G182" s="903"/>
      <c r="H182" s="903"/>
      <c r="I182" s="903"/>
      <c r="J182" s="903"/>
      <c r="K182" s="903"/>
      <c r="L182" s="903"/>
      <c r="M182" s="904"/>
      <c r="N182" s="903"/>
    </row>
  </sheetData>
  <protectedRanges>
    <protectedRange sqref="C3:F4 J3 C10:D10 G9:H10 G145:N148 E144:F144 E75:F80 E85:F87 E93:F93 N72:N74 G50:M50 N70 E121:M121 N121:N125 N64:N68 G61:M61 G56:L56 G55:M55 E138:M139 E122:G137 E143:M143 N101:N110 N96:N99 H46 G51:H51 H52:H54 H49 H43:H44 J57:K60 G81:N86 G34:M34 J25:N26 G25:H33 J27:M33 G40:M40 G35:H39 J41:K41 M41 J49 J51:L54 J35:M39 E49:F62 L49 E47:H48 J46:M48 H41 J42:J44 E14:F46 L41:L44 G66:M67 H62:M65 H74:M74 H68:K73 M68:M73 G88:N90 G87:I87 K87:N87 N28:N44 E140:G142 I140:M142 N46:N62 H57:H60 N127:N140 N142:N143 G45 I122:M137" name="Range1_9"/>
    <protectedRange sqref="F6:F7" name="Range1_1_2"/>
    <protectedRange password="CDC0" sqref="I6" name="Range1_2_1_2"/>
    <protectedRange password="CDC0" sqref="G80:H80 J80:N80" name="Range1_3_2"/>
    <protectedRange password="CDC0" sqref="M51:M54 M57:M60" name="Range1_4_2"/>
    <protectedRange password="CDC0" sqref="L68:L73 L58:L60" name="Range1_6_2"/>
    <protectedRange password="CDC0" sqref="G52:G53" name="Range1_7_1"/>
    <protectedRange sqref="E94:N95 E115:N120 N111:N114 E96:M114 H140:H142 H122:H137" name="Range1_8_1"/>
    <protectedRange sqref="C6:E7" name="Range1_1_3"/>
    <protectedRange password="CDC0" sqref="I25:I33 I35:I39 I51:I54 I80 I41:I44 I46:I49 I57:I60" name="Range1_5"/>
    <protectedRange password="CDC0" sqref="G41" name="Range1_6_3"/>
    <protectedRange password="CDC0" sqref="G46" name="Range1_6_1_1"/>
    <protectedRange password="CDC0" sqref="G57:G58" name="Range1_1_1"/>
    <protectedRange password="CDC0" sqref="G59:G60" name="Range1_3_1"/>
    <protectedRange password="CDC0" sqref="G62:G65" name="Range1_2_1"/>
    <protectedRange password="CDC0" sqref="G74" name="Range1_10_1"/>
    <protectedRange password="CDC0" sqref="G73" name="Range1_20_1"/>
    <protectedRange password="CDC0" sqref="G69" name="Range1_40_1"/>
    <protectedRange password="CDC0" sqref="G68" name="Range1_41_1"/>
    <protectedRange password="CDC0" sqref="G70" name="Range1_42_1"/>
    <protectedRange password="CDC0" sqref="G71:G72" name="Range1_43_1"/>
    <protectedRange password="CDC0" sqref="J87" name="Range1_4_1"/>
  </protectedRanges>
  <mergeCells count="89">
    <mergeCell ref="C139:C143"/>
    <mergeCell ref="E139:E143"/>
    <mergeCell ref="N140:N142"/>
    <mergeCell ref="A144:A148"/>
    <mergeCell ref="B144:B148"/>
    <mergeCell ref="C144:C148"/>
    <mergeCell ref="E144:E148"/>
    <mergeCell ref="A139:A143"/>
    <mergeCell ref="B139:B143"/>
    <mergeCell ref="A121:A138"/>
    <mergeCell ref="B121:B138"/>
    <mergeCell ref="C121:C138"/>
    <mergeCell ref="E121:E138"/>
    <mergeCell ref="N122:N137"/>
    <mergeCell ref="A93:B93"/>
    <mergeCell ref="I93:N93"/>
    <mergeCell ref="A94:A120"/>
    <mergeCell ref="B94:B120"/>
    <mergeCell ref="C94:C120"/>
    <mergeCell ref="E94:E120"/>
    <mergeCell ref="N96:N114"/>
    <mergeCell ref="J91:J92"/>
    <mergeCell ref="K91:K92"/>
    <mergeCell ref="L91:L92"/>
    <mergeCell ref="M91:M92"/>
    <mergeCell ref="N91:N92"/>
    <mergeCell ref="A91:B92"/>
    <mergeCell ref="D91:E91"/>
    <mergeCell ref="G91:G92"/>
    <mergeCell ref="H91:H92"/>
    <mergeCell ref="I91:I92"/>
    <mergeCell ref="N68:N74"/>
    <mergeCell ref="F69:F72"/>
    <mergeCell ref="A75:A84"/>
    <mergeCell ref="B75:B84"/>
    <mergeCell ref="D75:D84"/>
    <mergeCell ref="E75:E84"/>
    <mergeCell ref="A62:A74"/>
    <mergeCell ref="B62:B74"/>
    <mergeCell ref="D62:D74"/>
    <mergeCell ref="E62:E74"/>
    <mergeCell ref="C14:C90"/>
    <mergeCell ref="A25:A61"/>
    <mergeCell ref="B25:B61"/>
    <mergeCell ref="D25:D61"/>
    <mergeCell ref="E25:E61"/>
    <mergeCell ref="F25:F33"/>
    <mergeCell ref="A85:A90"/>
    <mergeCell ref="B85:B90"/>
    <mergeCell ref="D85:D90"/>
    <mergeCell ref="F62:F65"/>
    <mergeCell ref="F41:F46"/>
    <mergeCell ref="N41:N44"/>
    <mergeCell ref="N46:N49"/>
    <mergeCell ref="N51:N60"/>
    <mergeCell ref="N62:N65"/>
    <mergeCell ref="M12:M13"/>
    <mergeCell ref="N12:N13"/>
    <mergeCell ref="I14:N14"/>
    <mergeCell ref="L12:L13"/>
    <mergeCell ref="N25:N33"/>
    <mergeCell ref="N35:N39"/>
    <mergeCell ref="G12:G13"/>
    <mergeCell ref="H12:H13"/>
    <mergeCell ref="I12:I13"/>
    <mergeCell ref="J12:J13"/>
    <mergeCell ref="K12:K13"/>
    <mergeCell ref="A12:B13"/>
    <mergeCell ref="D12:E12"/>
    <mergeCell ref="A14:A24"/>
    <mergeCell ref="D14:D24"/>
    <mergeCell ref="E14:E24"/>
    <mergeCell ref="H7:L7"/>
    <mergeCell ref="A9:B9"/>
    <mergeCell ref="C9:E9"/>
    <mergeCell ref="A10:B10"/>
    <mergeCell ref="C10:E10"/>
    <mergeCell ref="A8:B8"/>
    <mergeCell ref="C8:E8"/>
    <mergeCell ref="A6:B6"/>
    <mergeCell ref="C6:E6"/>
    <mergeCell ref="A7:B7"/>
    <mergeCell ref="C7:E7"/>
    <mergeCell ref="A3:B3"/>
    <mergeCell ref="A4:B4"/>
    <mergeCell ref="C4:E4"/>
    <mergeCell ref="A5:B5"/>
    <mergeCell ref="C5:E5"/>
    <mergeCell ref="C3:G3"/>
  </mergeCells>
  <pageMargins left="0.7" right="0.7" top="0.75" bottom="0.75" header="0.3" footer="0.3"/>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topLeftCell="B1" zoomScale="90" zoomScaleNormal="90" workbookViewId="0">
      <selection activeCell="P1" sqref="P1"/>
    </sheetView>
  </sheetViews>
  <sheetFormatPr baseColWidth="10" defaultRowHeight="15" x14ac:dyDescent="0.25"/>
  <cols>
    <col min="1" max="1" width="11.42578125" style="254"/>
    <col min="2" max="2" width="22.7109375" style="254" customWidth="1"/>
    <col min="3" max="4" width="11.42578125" style="254"/>
    <col min="5" max="5" width="20.7109375" style="254" customWidth="1"/>
    <col min="6" max="6" width="11.42578125" style="254"/>
    <col min="7" max="10" width="11.42578125" style="739"/>
    <col min="11" max="11" width="20.7109375" style="739" customWidth="1"/>
    <col min="12" max="12" width="14.7109375" style="739" customWidth="1"/>
  </cols>
  <sheetData>
    <row r="1" spans="1:12" s="36" customFormat="1" ht="12.95" customHeight="1" x14ac:dyDescent="0.2">
      <c r="A1" s="34" t="s">
        <v>0</v>
      </c>
      <c r="B1" s="34"/>
      <c r="C1" s="35"/>
      <c r="G1" s="2"/>
      <c r="H1" s="2"/>
      <c r="I1" s="2"/>
      <c r="J1" s="2"/>
      <c r="K1" s="2"/>
      <c r="L1" s="2"/>
    </row>
    <row r="2" spans="1:12" s="36" customFormat="1" ht="12.95" customHeight="1" x14ac:dyDescent="0.2">
      <c r="A2" s="34"/>
      <c r="B2" s="34"/>
      <c r="C2" s="35"/>
      <c r="G2" s="2"/>
      <c r="H2" s="2"/>
      <c r="I2" s="2"/>
      <c r="J2" s="2"/>
      <c r="K2" s="2"/>
      <c r="L2" s="2"/>
    </row>
    <row r="3" spans="1:12" s="36" customFormat="1" ht="12.95" customHeight="1" x14ac:dyDescent="0.2">
      <c r="A3" s="964" t="s">
        <v>1</v>
      </c>
      <c r="B3" s="1236"/>
      <c r="C3" s="1292" t="s">
        <v>2</v>
      </c>
      <c r="D3" s="1293"/>
      <c r="E3" s="1294"/>
      <c r="G3" s="722" t="s">
        <v>3</v>
      </c>
      <c r="H3" s="256">
        <v>43525</v>
      </c>
      <c r="I3" s="2"/>
      <c r="J3" s="2"/>
      <c r="K3" s="2"/>
      <c r="L3" s="2"/>
    </row>
    <row r="4" spans="1:12" s="36" customFormat="1" ht="12.95" customHeight="1" x14ac:dyDescent="0.2">
      <c r="A4" s="969" t="s">
        <v>4</v>
      </c>
      <c r="B4" s="1352"/>
      <c r="C4" s="1353">
        <v>2020</v>
      </c>
      <c r="D4" s="1353"/>
      <c r="E4" s="1353"/>
      <c r="F4" s="50"/>
      <c r="G4" s="6"/>
      <c r="H4" s="29"/>
      <c r="I4" s="29"/>
      <c r="J4" s="29"/>
      <c r="K4" s="29"/>
      <c r="L4" s="2"/>
    </row>
    <row r="5" spans="1:12" s="36" customFormat="1" ht="12.95" customHeight="1" thickBot="1" x14ac:dyDescent="0.25">
      <c r="A5" s="964" t="s">
        <v>457</v>
      </c>
      <c r="B5" s="1236"/>
      <c r="C5" s="1354" t="s">
        <v>161</v>
      </c>
      <c r="D5" s="1355"/>
      <c r="E5" s="51"/>
      <c r="F5" s="50"/>
      <c r="G5" s="6"/>
      <c r="H5" s="29"/>
      <c r="I5" s="29"/>
      <c r="J5" s="29"/>
      <c r="K5" s="29"/>
      <c r="L5" s="2"/>
    </row>
    <row r="6" spans="1:12" s="36" customFormat="1" ht="47.1" customHeight="1" thickBot="1" x14ac:dyDescent="0.25">
      <c r="A6" s="976" t="s">
        <v>162</v>
      </c>
      <c r="B6" s="1356"/>
      <c r="C6" s="1357">
        <v>82</v>
      </c>
      <c r="D6" s="997"/>
      <c r="E6" s="38"/>
      <c r="F6" s="50"/>
      <c r="G6" s="29"/>
      <c r="H6" s="29"/>
      <c r="I6" s="29"/>
      <c r="J6" s="29"/>
      <c r="K6" s="29"/>
      <c r="L6" s="2"/>
    </row>
    <row r="7" spans="1:12" s="36" customFormat="1" ht="47.1" customHeight="1" thickBot="1" x14ac:dyDescent="0.25">
      <c r="A7" s="976" t="s">
        <v>163</v>
      </c>
      <c r="B7" s="1356"/>
      <c r="C7" s="1357">
        <v>82</v>
      </c>
      <c r="D7" s="997"/>
      <c r="E7" s="52"/>
      <c r="F7" s="52"/>
      <c r="G7" s="29"/>
      <c r="H7" s="29"/>
      <c r="I7" s="29"/>
      <c r="J7" s="29"/>
      <c r="K7" s="29"/>
      <c r="L7" s="2"/>
    </row>
    <row r="8" spans="1:12" s="36" customFormat="1" ht="20.100000000000001" customHeight="1" thickBot="1" x14ac:dyDescent="0.25">
      <c r="A8" s="976" t="s">
        <v>9</v>
      </c>
      <c r="B8" s="1236"/>
      <c r="C8" s="1358" t="s">
        <v>10</v>
      </c>
      <c r="D8" s="1359"/>
      <c r="E8" s="380" t="s">
        <v>11</v>
      </c>
      <c r="F8" s="259" t="s">
        <v>12</v>
      </c>
      <c r="G8" s="2"/>
      <c r="H8" s="2"/>
      <c r="I8" s="2"/>
      <c r="J8" s="2"/>
      <c r="K8" s="2"/>
      <c r="L8" s="2"/>
    </row>
    <row r="9" spans="1:12" s="36" customFormat="1" ht="20.100000000000001" customHeight="1" thickBot="1" x14ac:dyDescent="0.25">
      <c r="A9" s="976" t="s">
        <v>13</v>
      </c>
      <c r="B9" s="1234"/>
      <c r="C9" s="978">
        <v>100</v>
      </c>
      <c r="D9" s="980"/>
      <c r="E9" s="324"/>
      <c r="F9" s="43"/>
      <c r="G9" s="2"/>
      <c r="H9" s="2"/>
      <c r="I9" s="2"/>
      <c r="J9" s="2"/>
      <c r="K9" s="2"/>
      <c r="L9" s="2"/>
    </row>
    <row r="10" spans="1:12" s="36" customFormat="1" ht="20.100000000000001" customHeight="1" thickBot="1" x14ac:dyDescent="0.25">
      <c r="A10" s="976" t="s">
        <v>14</v>
      </c>
      <c r="B10" s="1234"/>
      <c r="C10" s="1357">
        <v>100</v>
      </c>
      <c r="D10" s="997"/>
      <c r="E10" s="325"/>
      <c r="F10" s="44"/>
      <c r="G10" s="2"/>
      <c r="H10" s="2"/>
      <c r="I10" s="2"/>
      <c r="J10" s="2"/>
      <c r="K10" s="2"/>
      <c r="L10" s="2"/>
    </row>
    <row r="11" spans="1:12" s="36" customFormat="1" ht="9.75" customHeight="1" x14ac:dyDescent="0.2">
      <c r="B11" s="11"/>
      <c r="C11" s="45"/>
      <c r="E11" s="46"/>
      <c r="F11" s="46"/>
      <c r="G11" s="2"/>
      <c r="H11" s="2"/>
      <c r="I11" s="2"/>
      <c r="J11" s="2"/>
      <c r="K11" s="2"/>
      <c r="L11" s="2"/>
    </row>
    <row r="12" spans="1:12" s="36" customFormat="1" ht="26.25" customHeight="1" x14ac:dyDescent="0.2">
      <c r="A12" s="987" t="s">
        <v>15</v>
      </c>
      <c r="B12" s="1191"/>
      <c r="C12" s="1221" t="s">
        <v>9</v>
      </c>
      <c r="D12" s="1222"/>
      <c r="E12" s="954" t="s">
        <v>16</v>
      </c>
      <c r="F12" s="954" t="s">
        <v>17</v>
      </c>
      <c r="G12" s="954" t="s">
        <v>18</v>
      </c>
      <c r="H12" s="954" t="s">
        <v>19</v>
      </c>
      <c r="I12" s="954" t="s">
        <v>221</v>
      </c>
      <c r="J12" s="954" t="s">
        <v>21</v>
      </c>
      <c r="K12" s="954" t="s">
        <v>22</v>
      </c>
      <c r="L12" s="946" t="s">
        <v>140</v>
      </c>
    </row>
    <row r="13" spans="1:12" s="36" customFormat="1" ht="35.25" customHeight="1" x14ac:dyDescent="0.2">
      <c r="A13" s="1192"/>
      <c r="B13" s="1193"/>
      <c r="C13" s="69" t="s">
        <v>27</v>
      </c>
      <c r="D13" s="64" t="s">
        <v>14</v>
      </c>
      <c r="E13" s="955"/>
      <c r="F13" s="963"/>
      <c r="G13" s="955"/>
      <c r="H13" s="955"/>
      <c r="I13" s="955"/>
      <c r="J13" s="955"/>
      <c r="K13" s="955"/>
      <c r="L13" s="947"/>
    </row>
    <row r="14" spans="1:12" s="36" customFormat="1" ht="12" customHeight="1" x14ac:dyDescent="0.2">
      <c r="A14" s="1263" t="s">
        <v>121</v>
      </c>
      <c r="B14" s="1264"/>
      <c r="C14" s="701">
        <f>C9</f>
        <v>100</v>
      </c>
      <c r="D14" s="381"/>
      <c r="E14" s="382"/>
      <c r="F14" s="383"/>
      <c r="G14" s="1360"/>
      <c r="H14" s="1360"/>
      <c r="I14" s="1360"/>
      <c r="J14" s="1360"/>
      <c r="K14" s="1360"/>
      <c r="L14" s="1361"/>
    </row>
    <row r="15" spans="1:12" s="36" customFormat="1" ht="9.75" customHeight="1" x14ac:dyDescent="0.2">
      <c r="A15" s="1002" t="s">
        <v>121</v>
      </c>
      <c r="B15" s="1113" t="s">
        <v>122</v>
      </c>
      <c r="C15" s="1274"/>
      <c r="D15" s="1252">
        <v>100</v>
      </c>
      <c r="E15" s="166"/>
      <c r="F15" s="702"/>
      <c r="G15" s="141"/>
      <c r="H15" s="141"/>
      <c r="I15" s="141"/>
      <c r="J15" s="141"/>
      <c r="K15" s="141"/>
      <c r="L15" s="141"/>
    </row>
    <row r="16" spans="1:12" s="36" customFormat="1" ht="9.75" customHeight="1" x14ac:dyDescent="0.2">
      <c r="A16" s="1003"/>
      <c r="B16" s="1114"/>
      <c r="C16" s="1274"/>
      <c r="D16" s="1262"/>
      <c r="E16" s="147" t="s">
        <v>376</v>
      </c>
      <c r="F16" s="145" t="s">
        <v>62</v>
      </c>
      <c r="G16" s="145"/>
      <c r="H16" s="145" t="s">
        <v>164</v>
      </c>
      <c r="I16" s="145"/>
      <c r="J16" s="145">
        <v>50</v>
      </c>
      <c r="K16" s="145" t="s">
        <v>417</v>
      </c>
      <c r="L16" s="145" t="s">
        <v>34</v>
      </c>
    </row>
    <row r="17" spans="1:17" s="36" customFormat="1" ht="9.75" customHeight="1" x14ac:dyDescent="0.2">
      <c r="A17" s="1003"/>
      <c r="B17" s="1114"/>
      <c r="C17" s="1274"/>
      <c r="D17" s="1262"/>
      <c r="E17" s="147" t="s">
        <v>374</v>
      </c>
      <c r="F17" s="145" t="s">
        <v>62</v>
      </c>
      <c r="G17" s="145"/>
      <c r="H17" s="145" t="s">
        <v>164</v>
      </c>
      <c r="I17" s="145"/>
      <c r="J17" s="145">
        <v>10</v>
      </c>
      <c r="K17" s="145" t="s">
        <v>392</v>
      </c>
      <c r="L17" s="145" t="s">
        <v>34</v>
      </c>
    </row>
    <row r="18" spans="1:17" s="36" customFormat="1" ht="9.75" customHeight="1" x14ac:dyDescent="0.2">
      <c r="A18" s="1003"/>
      <c r="B18" s="1114"/>
      <c r="C18" s="1274"/>
      <c r="D18" s="1262"/>
      <c r="E18" s="147" t="s">
        <v>431</v>
      </c>
      <c r="F18" s="145" t="s">
        <v>62</v>
      </c>
      <c r="G18" s="145"/>
      <c r="H18" s="145" t="s">
        <v>164</v>
      </c>
      <c r="I18" s="145"/>
      <c r="J18" s="145">
        <v>10</v>
      </c>
      <c r="K18" s="145" t="s">
        <v>418</v>
      </c>
      <c r="L18" s="145" t="s">
        <v>34</v>
      </c>
    </row>
    <row r="19" spans="1:17" s="36" customFormat="1" ht="9.75" customHeight="1" x14ac:dyDescent="0.2">
      <c r="A19" s="1003"/>
      <c r="B19" s="1114"/>
      <c r="C19" s="1274"/>
      <c r="D19" s="1262"/>
      <c r="E19" s="147" t="s">
        <v>377</v>
      </c>
      <c r="F19" s="145" t="s">
        <v>62</v>
      </c>
      <c r="G19" s="145"/>
      <c r="H19" s="145" t="s">
        <v>164</v>
      </c>
      <c r="I19" s="145"/>
      <c r="J19" s="145">
        <v>160</v>
      </c>
      <c r="K19" s="145" t="s">
        <v>418</v>
      </c>
      <c r="L19" s="145" t="s">
        <v>34</v>
      </c>
    </row>
    <row r="20" spans="1:17" s="36" customFormat="1" ht="9.75" customHeight="1" x14ac:dyDescent="0.2">
      <c r="A20" s="1004"/>
      <c r="B20" s="1115"/>
      <c r="C20" s="1362"/>
      <c r="D20" s="1363"/>
      <c r="E20" s="160"/>
      <c r="F20" s="160"/>
      <c r="G20" s="721"/>
      <c r="H20" s="721"/>
      <c r="I20" s="721"/>
      <c r="J20" s="721"/>
      <c r="K20" s="721"/>
      <c r="L20" s="721"/>
    </row>
    <row r="21" spans="1:17" s="36" customFormat="1" ht="9.75" customHeight="1" x14ac:dyDescent="0.2">
      <c r="A21" s="1002"/>
      <c r="B21" s="1113" t="s">
        <v>165</v>
      </c>
      <c r="C21" s="1249"/>
      <c r="D21" s="1252"/>
      <c r="E21" s="146"/>
      <c r="F21" s="146"/>
      <c r="G21" s="718"/>
      <c r="H21" s="718"/>
      <c r="I21" s="718"/>
      <c r="J21" s="718"/>
      <c r="K21" s="718"/>
      <c r="L21" s="718"/>
    </row>
    <row r="22" spans="1:17" s="36" customFormat="1" ht="9.75" customHeight="1" x14ac:dyDescent="0.2">
      <c r="A22" s="1003"/>
      <c r="B22" s="1114"/>
      <c r="C22" s="1274"/>
      <c r="D22" s="1262"/>
      <c r="E22" s="147"/>
      <c r="F22" s="147"/>
      <c r="G22" s="145"/>
      <c r="H22" s="145"/>
      <c r="I22" s="145"/>
      <c r="J22" s="145"/>
      <c r="K22" s="145"/>
      <c r="L22" s="145"/>
    </row>
    <row r="23" spans="1:17" s="36" customFormat="1" ht="9.75" customHeight="1" x14ac:dyDescent="0.2">
      <c r="A23" s="1003"/>
      <c r="B23" s="1114"/>
      <c r="C23" s="1274"/>
      <c r="D23" s="1262"/>
      <c r="E23" s="147"/>
      <c r="F23" s="147"/>
      <c r="G23" s="145"/>
      <c r="H23" s="145"/>
      <c r="I23" s="145"/>
      <c r="J23" s="145"/>
      <c r="K23" s="145"/>
      <c r="L23" s="145"/>
    </row>
    <row r="24" spans="1:17" s="36" customFormat="1" ht="9.75" customHeight="1" x14ac:dyDescent="0.2">
      <c r="A24" s="1003"/>
      <c r="B24" s="989"/>
      <c r="C24" s="1274"/>
      <c r="D24" s="1262"/>
      <c r="E24" s="147"/>
      <c r="F24" s="147"/>
      <c r="G24" s="145"/>
      <c r="H24" s="145"/>
      <c r="I24" s="145"/>
      <c r="J24" s="145"/>
      <c r="K24" s="145"/>
      <c r="L24" s="145"/>
    </row>
    <row r="25" spans="1:17" s="36" customFormat="1" ht="9.75" customHeight="1" x14ac:dyDescent="0.2">
      <c r="A25" s="1004"/>
      <c r="B25" s="1115"/>
      <c r="C25" s="1362"/>
      <c r="D25" s="1363"/>
      <c r="E25" s="160"/>
      <c r="F25" s="160"/>
      <c r="G25" s="721"/>
      <c r="H25" s="721"/>
      <c r="I25" s="721"/>
      <c r="J25" s="721"/>
      <c r="K25" s="721"/>
      <c r="L25" s="721"/>
      <c r="M25" s="39"/>
      <c r="N25" s="39"/>
      <c r="O25" s="39"/>
      <c r="P25" s="39"/>
      <c r="Q25" s="39"/>
    </row>
    <row r="26" spans="1:17" s="36" customFormat="1" ht="11.25" x14ac:dyDescent="0.2">
      <c r="C26" s="35"/>
      <c r="G26" s="2"/>
      <c r="H26" s="2"/>
      <c r="I26" s="2"/>
      <c r="J26" s="2"/>
      <c r="K26" s="2"/>
      <c r="L26" s="2"/>
    </row>
    <row r="27" spans="1:17" s="36" customFormat="1" ht="11.25" x14ac:dyDescent="0.2">
      <c r="C27" s="35"/>
      <c r="G27" s="2"/>
      <c r="H27" s="2"/>
      <c r="I27" s="2"/>
      <c r="J27" s="2"/>
      <c r="K27" s="2"/>
      <c r="L27" s="2"/>
    </row>
    <row r="28" spans="1:17" s="36" customFormat="1" ht="11.25" x14ac:dyDescent="0.2">
      <c r="B28" s="36" t="s">
        <v>126</v>
      </c>
      <c r="C28" s="35"/>
      <c r="G28" s="2"/>
      <c r="H28" s="2"/>
      <c r="I28" s="2"/>
      <c r="J28" s="2"/>
      <c r="K28" s="2"/>
      <c r="L28" s="2"/>
    </row>
    <row r="29" spans="1:17" s="36" customFormat="1" ht="11.25" x14ac:dyDescent="0.2">
      <c r="C29" s="868">
        <f>SUM(C12:C14)</f>
        <v>100</v>
      </c>
      <c r="G29" s="2"/>
      <c r="H29" s="2"/>
      <c r="I29" s="2"/>
      <c r="J29" s="2"/>
      <c r="K29" s="2"/>
      <c r="L29" s="2"/>
    </row>
    <row r="30" spans="1:17" s="36" customFormat="1" ht="11.25" x14ac:dyDescent="0.2">
      <c r="C30" s="35"/>
      <c r="G30" s="2"/>
      <c r="H30" s="2"/>
      <c r="I30" s="2"/>
      <c r="J30" s="2"/>
      <c r="K30" s="2"/>
      <c r="L30" s="2"/>
    </row>
    <row r="31" spans="1:17" s="36" customFormat="1" ht="11.25" customHeight="1" x14ac:dyDescent="0.2">
      <c r="B31" s="384"/>
      <c r="C31" s="384"/>
      <c r="D31" s="384"/>
      <c r="E31" s="384"/>
      <c r="F31" s="384"/>
      <c r="G31" s="738"/>
      <c r="H31" s="738"/>
      <c r="I31" s="738"/>
      <c r="J31" s="738"/>
      <c r="K31" s="738"/>
      <c r="L31" s="738"/>
    </row>
    <row r="32" spans="1:17" s="36" customFormat="1" ht="11.25" customHeight="1" x14ac:dyDescent="0.2">
      <c r="B32" s="384"/>
      <c r="C32" s="384"/>
      <c r="D32" s="384"/>
      <c r="E32" s="384"/>
      <c r="F32" s="384"/>
      <c r="G32" s="738"/>
      <c r="H32" s="738"/>
      <c r="I32" s="738"/>
      <c r="J32" s="738"/>
      <c r="K32" s="738"/>
      <c r="L32" s="738"/>
    </row>
    <row r="33" spans="2:12" s="36" customFormat="1" ht="11.25" customHeight="1" x14ac:dyDescent="0.2">
      <c r="B33" s="384"/>
      <c r="C33" s="384"/>
      <c r="D33" s="384"/>
      <c r="E33" s="384"/>
      <c r="F33" s="384"/>
      <c r="G33" s="738"/>
      <c r="H33" s="738"/>
      <c r="I33" s="738"/>
      <c r="J33" s="738"/>
      <c r="K33" s="738"/>
      <c r="L33" s="738"/>
    </row>
    <row r="34" spans="2:12" s="36" customFormat="1" ht="11.25" customHeight="1" x14ac:dyDescent="0.2">
      <c r="B34" s="384"/>
      <c r="C34" s="384"/>
      <c r="D34" s="384"/>
      <c r="E34" s="384"/>
      <c r="F34" s="384"/>
      <c r="G34" s="738"/>
      <c r="H34" s="738"/>
      <c r="I34" s="738"/>
      <c r="J34" s="738"/>
      <c r="K34" s="738"/>
      <c r="L34" s="738"/>
    </row>
  </sheetData>
  <protectedRanges>
    <protectedRange sqref="G16:L19 H3 C6:D7 C10 E9:F10 D14:D25 E15:L15 E20:L25 E16:E19 C3:D4" name="Range1"/>
    <protectedRange password="CDC0" sqref="F16:F19" name="Range1_1"/>
  </protectedRanges>
  <mergeCells count="36">
    <mergeCell ref="A15:A20"/>
    <mergeCell ref="B15:B20"/>
    <mergeCell ref="C15:C20"/>
    <mergeCell ref="D15:D20"/>
    <mergeCell ref="A21:A25"/>
    <mergeCell ref="B21:B25"/>
    <mergeCell ref="C21:C25"/>
    <mergeCell ref="D21:D25"/>
    <mergeCell ref="J12:J13"/>
    <mergeCell ref="K12:K13"/>
    <mergeCell ref="L12:L13"/>
    <mergeCell ref="A14:B14"/>
    <mergeCell ref="G14:L14"/>
    <mergeCell ref="A12:B13"/>
    <mergeCell ref="C12:D12"/>
    <mergeCell ref="E12:E13"/>
    <mergeCell ref="F12:F13"/>
    <mergeCell ref="G12:G13"/>
    <mergeCell ref="H12:H13"/>
    <mergeCell ref="A9:B9"/>
    <mergeCell ref="C9:D9"/>
    <mergeCell ref="A10:B10"/>
    <mergeCell ref="C10:D10"/>
    <mergeCell ref="I12:I13"/>
    <mergeCell ref="A6:B6"/>
    <mergeCell ref="C6:D6"/>
    <mergeCell ref="A7:B7"/>
    <mergeCell ref="C7:D7"/>
    <mergeCell ref="A8:B8"/>
    <mergeCell ref="C8:D8"/>
    <mergeCell ref="A3:B3"/>
    <mergeCell ref="C3:E3"/>
    <mergeCell ref="A4:B4"/>
    <mergeCell ref="C4:E4"/>
    <mergeCell ref="A5:B5"/>
    <mergeCell ref="C5:D5"/>
  </mergeCells>
  <pageMargins left="0.7" right="0.7" top="0.75" bottom="0.75" header="0.3" footer="0.3"/>
  <pageSetup orientation="landscape"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49"/>
  <sheetViews>
    <sheetView zoomScale="80" zoomScaleNormal="80" workbookViewId="0">
      <selection activeCell="M1" sqref="M1"/>
    </sheetView>
  </sheetViews>
  <sheetFormatPr baseColWidth="10" defaultRowHeight="11.25" x14ac:dyDescent="0.2"/>
  <cols>
    <col min="1" max="1" width="22" style="467" customWidth="1"/>
    <col min="2" max="2" width="12.85546875" style="467" customWidth="1"/>
    <col min="3" max="3" width="2.7109375" style="676" customWidth="1"/>
    <col min="4" max="4" width="20.7109375" style="467" customWidth="1"/>
    <col min="5" max="5" width="21.42578125" style="467" customWidth="1"/>
    <col min="6" max="6" width="17.140625" style="467" customWidth="1"/>
    <col min="7" max="7" width="19.85546875" style="467" customWidth="1"/>
    <col min="8" max="8" width="20.42578125" style="467" customWidth="1"/>
    <col min="9" max="9" width="20.7109375" style="467" customWidth="1"/>
    <col min="10" max="10" width="12.42578125" style="467" customWidth="1"/>
    <col min="11" max="11" width="14.28515625" style="467" customWidth="1"/>
    <col min="12" max="12" width="37.85546875" style="467" customWidth="1"/>
    <col min="13" max="16384" width="11.42578125" style="466"/>
  </cols>
  <sheetData>
    <row r="1" spans="1:12" s="470" customFormat="1" ht="12.95" customHeight="1" x14ac:dyDescent="0.2">
      <c r="A1" s="1" t="s">
        <v>0</v>
      </c>
      <c r="B1" s="418"/>
      <c r="C1" s="2"/>
      <c r="D1" s="3"/>
      <c r="E1" s="3"/>
      <c r="F1" s="3"/>
      <c r="G1" s="3"/>
      <c r="H1" s="3"/>
      <c r="I1" s="700"/>
      <c r="J1" s="700"/>
      <c r="K1" s="471"/>
      <c r="L1" s="471"/>
    </row>
    <row r="2" spans="1:12" s="468" customFormat="1" ht="12.95" customHeight="1" x14ac:dyDescent="0.25">
      <c r="A2" s="3"/>
      <c r="B2" s="419"/>
      <c r="C2" s="2"/>
      <c r="D2" s="3"/>
      <c r="E2" s="3"/>
      <c r="F2" s="3"/>
      <c r="G2" s="3"/>
      <c r="H2" s="3"/>
      <c r="I2" s="681"/>
      <c r="J2" s="681"/>
      <c r="K2" s="469"/>
      <c r="L2" s="469"/>
    </row>
    <row r="3" spans="1:12" s="468" customFormat="1" ht="12.95" customHeight="1" x14ac:dyDescent="0.25">
      <c r="A3" s="964" t="s">
        <v>1</v>
      </c>
      <c r="B3" s="965"/>
      <c r="C3" s="966" t="s">
        <v>2</v>
      </c>
      <c r="D3" s="967"/>
      <c r="E3" s="968"/>
      <c r="F3" s="127"/>
      <c r="G3" s="4" t="s">
        <v>3</v>
      </c>
      <c r="H3" s="128">
        <v>43894</v>
      </c>
      <c r="I3" s="681"/>
      <c r="J3" s="681"/>
      <c r="K3" s="469"/>
      <c r="L3" s="469"/>
    </row>
    <row r="4" spans="1:12" s="468" customFormat="1" ht="12.95" customHeight="1" x14ac:dyDescent="0.25">
      <c r="A4" s="969" t="s">
        <v>4</v>
      </c>
      <c r="B4" s="970"/>
      <c r="C4" s="971">
        <v>2020</v>
      </c>
      <c r="D4" s="972"/>
      <c r="E4" s="973"/>
      <c r="F4" s="127"/>
      <c r="G4" s="6"/>
      <c r="H4" s="5"/>
      <c r="I4" s="681"/>
      <c r="J4" s="681"/>
      <c r="K4" s="469"/>
      <c r="L4" s="469"/>
    </row>
    <row r="5" spans="1:12" s="468" customFormat="1" ht="12.95" customHeight="1" x14ac:dyDescent="0.25">
      <c r="A5" s="964" t="s">
        <v>5</v>
      </c>
      <c r="B5" s="965"/>
      <c r="C5" s="1289" t="s">
        <v>429</v>
      </c>
      <c r="D5" s="1291"/>
      <c r="E5" s="7"/>
      <c r="F5" s="7"/>
      <c r="G5" s="7"/>
      <c r="H5" s="5"/>
      <c r="I5" s="681"/>
      <c r="J5" s="681"/>
      <c r="K5" s="469"/>
      <c r="L5" s="469"/>
    </row>
    <row r="6" spans="1:12" ht="12.95" customHeight="1" thickBot="1" x14ac:dyDescent="0.25">
      <c r="A6" s="693"/>
      <c r="B6" s="693"/>
      <c r="C6" s="699"/>
      <c r="D6" s="699"/>
      <c r="E6" s="682"/>
      <c r="F6" s="686"/>
      <c r="G6" s="686"/>
      <c r="H6" s="686"/>
      <c r="I6" s="686"/>
      <c r="J6" s="686"/>
    </row>
    <row r="7" spans="1:12" s="679" customFormat="1" ht="20.100000000000001" customHeight="1" thickBot="1" x14ac:dyDescent="0.25">
      <c r="A7" s="867" t="s">
        <v>14</v>
      </c>
      <c r="B7" s="1364">
        <f>(B11+B12+B17+B46+B54+B62+B68+B92+B110)</f>
        <v>115</v>
      </c>
      <c r="C7" s="1365"/>
      <c r="D7" s="1366"/>
      <c r="E7" s="682"/>
      <c r="F7" s="686"/>
      <c r="G7" s="686"/>
      <c r="H7" s="686"/>
      <c r="I7" s="686"/>
      <c r="J7" s="686"/>
      <c r="K7" s="467"/>
      <c r="L7" s="467"/>
    </row>
    <row r="8" spans="1:12" ht="9.75" customHeight="1" x14ac:dyDescent="0.2">
      <c r="A8" s="680"/>
      <c r="B8" s="689"/>
      <c r="C8" s="691"/>
      <c r="D8" s="688"/>
      <c r="E8" s="690"/>
      <c r="F8" s="690"/>
      <c r="G8" s="680"/>
      <c r="H8" s="680"/>
      <c r="I8" s="680"/>
      <c r="J8" s="680"/>
    </row>
    <row r="9" spans="1:12" ht="26.1" customHeight="1" x14ac:dyDescent="0.2">
      <c r="A9" s="1369"/>
      <c r="B9" s="1371" t="s">
        <v>432</v>
      </c>
      <c r="C9" s="1372"/>
      <c r="D9" s="1369" t="s">
        <v>16</v>
      </c>
      <c r="E9" s="1369" t="s">
        <v>433</v>
      </c>
      <c r="F9" s="1369" t="s">
        <v>18</v>
      </c>
      <c r="G9" s="1369" t="s">
        <v>19</v>
      </c>
      <c r="H9" s="1369" t="s">
        <v>434</v>
      </c>
      <c r="I9" s="1369" t="s">
        <v>435</v>
      </c>
      <c r="J9" s="1369" t="s">
        <v>436</v>
      </c>
    </row>
    <row r="10" spans="1:12" ht="15" customHeight="1" x14ac:dyDescent="0.2">
      <c r="A10" s="1370"/>
      <c r="B10" s="1367" t="s">
        <v>14</v>
      </c>
      <c r="C10" s="1368"/>
      <c r="D10" s="1370"/>
      <c r="E10" s="1373"/>
      <c r="F10" s="1370"/>
      <c r="G10" s="1370"/>
      <c r="H10" s="1370"/>
      <c r="I10" s="1370"/>
      <c r="J10" s="1370"/>
    </row>
    <row r="11" spans="1:12" ht="16.5" customHeight="1" x14ac:dyDescent="0.2">
      <c r="A11" s="740" t="s">
        <v>440</v>
      </c>
      <c r="B11" s="1392">
        <v>4</v>
      </c>
      <c r="C11" s="1393"/>
      <c r="D11" s="741" t="s">
        <v>141</v>
      </c>
      <c r="E11" s="742" t="s">
        <v>429</v>
      </c>
      <c r="F11" s="742" t="s">
        <v>306</v>
      </c>
      <c r="G11" s="742" t="s">
        <v>95</v>
      </c>
      <c r="H11" s="742" t="s">
        <v>306</v>
      </c>
      <c r="I11" s="742">
        <v>0.1</v>
      </c>
      <c r="J11" s="742">
        <v>0.3</v>
      </c>
      <c r="K11" s="674"/>
    </row>
    <row r="12" spans="1:12" ht="9.75" customHeight="1" x14ac:dyDescent="0.2">
      <c r="A12" s="1394" t="s">
        <v>441</v>
      </c>
      <c r="B12" s="1380">
        <v>4</v>
      </c>
      <c r="C12" s="1381"/>
      <c r="D12" s="743"/>
      <c r="E12" s="744"/>
      <c r="F12" s="744"/>
      <c r="G12" s="744"/>
      <c r="H12" s="744"/>
      <c r="I12" s="744"/>
      <c r="J12" s="744"/>
      <c r="K12" s="675"/>
    </row>
    <row r="13" spans="1:12" ht="9.75" customHeight="1" x14ac:dyDescent="0.2">
      <c r="A13" s="1395"/>
      <c r="B13" s="1382"/>
      <c r="C13" s="1383"/>
      <c r="D13" s="745" t="s">
        <v>222</v>
      </c>
      <c r="E13" s="746" t="s">
        <v>429</v>
      </c>
      <c r="F13" s="746"/>
      <c r="G13" s="746" t="s">
        <v>95</v>
      </c>
      <c r="H13" s="746"/>
      <c r="I13" s="746">
        <v>0.5</v>
      </c>
      <c r="J13" s="746">
        <v>0.5</v>
      </c>
      <c r="K13" s="675"/>
    </row>
    <row r="14" spans="1:12" ht="9.75" customHeight="1" x14ac:dyDescent="0.2">
      <c r="A14" s="1395"/>
      <c r="B14" s="1382"/>
      <c r="C14" s="1383"/>
      <c r="D14" s="696" t="s">
        <v>68</v>
      </c>
      <c r="E14" s="697" t="s">
        <v>429</v>
      </c>
      <c r="F14" s="697"/>
      <c r="G14" s="746" t="s">
        <v>95</v>
      </c>
      <c r="H14" s="697"/>
      <c r="I14" s="746">
        <v>0.5</v>
      </c>
      <c r="J14" s="746">
        <v>0.5</v>
      </c>
      <c r="K14" s="674"/>
    </row>
    <row r="15" spans="1:12" ht="9.75" customHeight="1" x14ac:dyDescent="0.2">
      <c r="A15" s="1395"/>
      <c r="B15" s="1382"/>
      <c r="C15" s="1383"/>
      <c r="D15" s="747" t="s">
        <v>223</v>
      </c>
      <c r="E15" s="748" t="s">
        <v>429</v>
      </c>
      <c r="F15" s="748"/>
      <c r="G15" s="746" t="s">
        <v>95</v>
      </c>
      <c r="H15" s="748"/>
      <c r="I15" s="746">
        <v>0.5</v>
      </c>
      <c r="J15" s="746">
        <v>0.5</v>
      </c>
      <c r="K15" s="675"/>
    </row>
    <row r="16" spans="1:12" ht="9.75" customHeight="1" x14ac:dyDescent="0.2">
      <c r="A16" s="1396"/>
      <c r="B16" s="1384"/>
      <c r="C16" s="1385"/>
      <c r="D16" s="749" t="s">
        <v>224</v>
      </c>
      <c r="E16" s="750" t="s">
        <v>429</v>
      </c>
      <c r="F16" s="750"/>
      <c r="G16" s="746" t="s">
        <v>95</v>
      </c>
      <c r="H16" s="750"/>
      <c r="I16" s="746">
        <v>0.5</v>
      </c>
      <c r="J16" s="746">
        <v>0.5</v>
      </c>
      <c r="K16" s="675"/>
    </row>
    <row r="17" spans="1:11" ht="12.75" customHeight="1" x14ac:dyDescent="0.2">
      <c r="A17" s="1374" t="s">
        <v>442</v>
      </c>
      <c r="B17" s="1386">
        <v>40</v>
      </c>
      <c r="C17" s="1387"/>
      <c r="D17" s="751"/>
      <c r="E17" s="752"/>
      <c r="F17" s="752"/>
      <c r="G17" s="752"/>
      <c r="H17" s="752"/>
      <c r="I17" s="752"/>
      <c r="J17" s="752"/>
      <c r="K17" s="675"/>
    </row>
    <row r="18" spans="1:11" ht="9.75" customHeight="1" x14ac:dyDescent="0.2">
      <c r="A18" s="1375"/>
      <c r="B18" s="1388"/>
      <c r="C18" s="1389"/>
      <c r="D18" s="695"/>
      <c r="E18" s="694"/>
      <c r="F18" s="694"/>
      <c r="G18" s="694"/>
      <c r="H18" s="694"/>
      <c r="I18" s="694"/>
      <c r="J18" s="694"/>
      <c r="K18" s="675"/>
    </row>
    <row r="19" spans="1:11" ht="9.75" customHeight="1" x14ac:dyDescent="0.2">
      <c r="A19" s="1375"/>
      <c r="B19" s="1388"/>
      <c r="C19" s="1389"/>
      <c r="D19" s="695" t="s">
        <v>347</v>
      </c>
      <c r="E19" s="694" t="s">
        <v>429</v>
      </c>
      <c r="F19" s="694"/>
      <c r="G19" s="746" t="s">
        <v>95</v>
      </c>
      <c r="H19" s="694"/>
      <c r="I19" s="694">
        <v>10</v>
      </c>
      <c r="J19" s="694">
        <v>10</v>
      </c>
      <c r="K19" s="675"/>
    </row>
    <row r="20" spans="1:11" ht="9.75" customHeight="1" x14ac:dyDescent="0.2">
      <c r="A20" s="1375"/>
      <c r="B20" s="1388"/>
      <c r="C20" s="1389"/>
      <c r="D20" s="695" t="s">
        <v>345</v>
      </c>
      <c r="E20" s="694" t="s">
        <v>429</v>
      </c>
      <c r="F20" s="694"/>
      <c r="G20" s="746" t="s">
        <v>95</v>
      </c>
      <c r="H20" s="694"/>
      <c r="I20" s="694">
        <v>10</v>
      </c>
      <c r="J20" s="694">
        <v>10</v>
      </c>
      <c r="K20" s="675"/>
    </row>
    <row r="21" spans="1:11" ht="9.75" customHeight="1" x14ac:dyDescent="0.2">
      <c r="A21" s="1375"/>
      <c r="B21" s="1388"/>
      <c r="C21" s="1389"/>
      <c r="D21" s="696" t="s">
        <v>344</v>
      </c>
      <c r="E21" s="697" t="s">
        <v>429</v>
      </c>
      <c r="F21" s="697"/>
      <c r="G21" s="746" t="s">
        <v>95</v>
      </c>
      <c r="H21" s="697"/>
      <c r="I21" s="694">
        <v>10</v>
      </c>
      <c r="J21" s="694">
        <v>10</v>
      </c>
      <c r="K21" s="674"/>
    </row>
    <row r="22" spans="1:11" ht="9.75" customHeight="1" x14ac:dyDescent="0.2">
      <c r="A22" s="1375"/>
      <c r="B22" s="1388"/>
      <c r="C22" s="1389"/>
      <c r="D22" s="695" t="s">
        <v>351</v>
      </c>
      <c r="E22" s="694" t="s">
        <v>429</v>
      </c>
      <c r="F22" s="694"/>
      <c r="G22" s="746" t="s">
        <v>95</v>
      </c>
      <c r="H22" s="694"/>
      <c r="I22" s="694">
        <v>10</v>
      </c>
      <c r="J22" s="694">
        <v>10</v>
      </c>
      <c r="K22" s="675"/>
    </row>
    <row r="23" spans="1:11" ht="9.75" customHeight="1" x14ac:dyDescent="0.2">
      <c r="A23" s="1375"/>
      <c r="B23" s="1388"/>
      <c r="C23" s="1389"/>
      <c r="D23" s="696" t="s">
        <v>346</v>
      </c>
      <c r="E23" s="694" t="s">
        <v>429</v>
      </c>
      <c r="F23" s="697"/>
      <c r="G23" s="746" t="s">
        <v>95</v>
      </c>
      <c r="H23" s="697"/>
      <c r="I23" s="694">
        <v>10</v>
      </c>
      <c r="J23" s="694">
        <v>10</v>
      </c>
      <c r="K23" s="675"/>
    </row>
    <row r="24" spans="1:11" ht="9.75" customHeight="1" x14ac:dyDescent="0.2">
      <c r="A24" s="1375"/>
      <c r="B24" s="1388"/>
      <c r="C24" s="1389"/>
      <c r="D24" s="747"/>
      <c r="E24" s="748"/>
      <c r="F24" s="748"/>
      <c r="G24" s="748"/>
      <c r="H24" s="748"/>
      <c r="I24" s="748"/>
      <c r="J24" s="748"/>
      <c r="K24" s="675"/>
    </row>
    <row r="25" spans="1:11" ht="9.75" customHeight="1" x14ac:dyDescent="0.2">
      <c r="A25" s="1375"/>
      <c r="B25" s="1388"/>
      <c r="C25" s="1389"/>
      <c r="D25" s="747"/>
      <c r="E25" s="748"/>
      <c r="F25" s="748"/>
      <c r="G25" s="748"/>
      <c r="H25" s="748"/>
      <c r="I25" s="748"/>
      <c r="J25" s="748"/>
      <c r="K25" s="675"/>
    </row>
    <row r="26" spans="1:11" ht="9.75" customHeight="1" x14ac:dyDescent="0.2">
      <c r="A26" s="1375"/>
      <c r="B26" s="1388"/>
      <c r="C26" s="1389"/>
      <c r="D26" s="747"/>
      <c r="E26" s="748"/>
      <c r="F26" s="748"/>
      <c r="G26" s="748"/>
      <c r="H26" s="748"/>
      <c r="I26" s="748"/>
      <c r="J26" s="748"/>
      <c r="K26" s="675"/>
    </row>
    <row r="27" spans="1:11" ht="9.75" customHeight="1" x14ac:dyDescent="0.2">
      <c r="A27" s="1375"/>
      <c r="B27" s="1388"/>
      <c r="C27" s="1389"/>
      <c r="D27" s="747" t="s">
        <v>419</v>
      </c>
      <c r="E27" s="748" t="s">
        <v>429</v>
      </c>
      <c r="F27" s="748"/>
      <c r="G27" s="748" t="s">
        <v>225</v>
      </c>
      <c r="H27" s="748"/>
      <c r="I27" s="748">
        <v>2</v>
      </c>
      <c r="J27" s="748">
        <v>2</v>
      </c>
      <c r="K27" s="674"/>
    </row>
    <row r="28" spans="1:11" ht="9.75" customHeight="1" x14ac:dyDescent="0.2">
      <c r="A28" s="1375"/>
      <c r="B28" s="1388"/>
      <c r="C28" s="1389"/>
      <c r="D28" s="747" t="s">
        <v>420</v>
      </c>
      <c r="E28" s="748" t="s">
        <v>429</v>
      </c>
      <c r="F28" s="748"/>
      <c r="G28" s="748" t="s">
        <v>225</v>
      </c>
      <c r="H28" s="748"/>
      <c r="I28" s="748">
        <v>2</v>
      </c>
      <c r="J28" s="748">
        <v>2</v>
      </c>
      <c r="K28" s="675"/>
    </row>
    <row r="29" spans="1:11" ht="9.75" customHeight="1" x14ac:dyDescent="0.2">
      <c r="A29" s="1375"/>
      <c r="B29" s="1388"/>
      <c r="C29" s="1389"/>
      <c r="D29" s="747"/>
      <c r="E29" s="748"/>
      <c r="F29" s="748"/>
      <c r="G29" s="748"/>
      <c r="H29" s="748"/>
      <c r="I29" s="748"/>
      <c r="J29" s="748"/>
      <c r="K29" s="675"/>
    </row>
    <row r="30" spans="1:11" ht="9.75" customHeight="1" x14ac:dyDescent="0.2">
      <c r="A30" s="1375"/>
      <c r="B30" s="1388"/>
      <c r="C30" s="1389"/>
      <c r="D30" s="747"/>
      <c r="E30" s="748"/>
      <c r="F30" s="748"/>
      <c r="G30" s="748"/>
      <c r="H30" s="748"/>
      <c r="I30" s="748"/>
      <c r="J30" s="748"/>
      <c r="K30" s="674"/>
    </row>
    <row r="31" spans="1:11" ht="9.75" customHeight="1" x14ac:dyDescent="0.2">
      <c r="A31" s="1375"/>
      <c r="B31" s="1388"/>
      <c r="C31" s="1389"/>
      <c r="D31" s="747" t="s">
        <v>339</v>
      </c>
      <c r="E31" s="748" t="s">
        <v>429</v>
      </c>
      <c r="F31" s="748" t="s">
        <v>226</v>
      </c>
      <c r="G31" s="748" t="s">
        <v>225</v>
      </c>
      <c r="H31" s="748">
        <v>20</v>
      </c>
      <c r="I31" s="748">
        <v>10</v>
      </c>
      <c r="J31" s="748">
        <v>20</v>
      </c>
      <c r="K31" s="674"/>
    </row>
    <row r="32" spans="1:11" ht="9.75" customHeight="1" x14ac:dyDescent="0.2">
      <c r="A32" s="1375"/>
      <c r="B32" s="1388"/>
      <c r="C32" s="1389"/>
      <c r="D32" s="695" t="s">
        <v>257</v>
      </c>
      <c r="E32" s="694" t="s">
        <v>429</v>
      </c>
      <c r="F32" s="748" t="s">
        <v>226</v>
      </c>
      <c r="G32" s="748" t="s">
        <v>225</v>
      </c>
      <c r="H32" s="694">
        <v>15</v>
      </c>
      <c r="I32" s="748">
        <v>10</v>
      </c>
      <c r="J32" s="694">
        <v>15</v>
      </c>
      <c r="K32" s="674"/>
    </row>
    <row r="33" spans="1:11" ht="9.75" customHeight="1" x14ac:dyDescent="0.2">
      <c r="A33" s="1375"/>
      <c r="B33" s="1388"/>
      <c r="C33" s="1389"/>
      <c r="D33" s="695" t="s">
        <v>338</v>
      </c>
      <c r="E33" s="694" t="s">
        <v>429</v>
      </c>
      <c r="F33" s="748" t="s">
        <v>226</v>
      </c>
      <c r="G33" s="748" t="s">
        <v>225</v>
      </c>
      <c r="H33" s="694">
        <v>10</v>
      </c>
      <c r="I33" s="748">
        <v>10</v>
      </c>
      <c r="J33" s="694">
        <v>10</v>
      </c>
      <c r="K33" s="675"/>
    </row>
    <row r="34" spans="1:11" ht="9.75" customHeight="1" x14ac:dyDescent="0.2">
      <c r="A34" s="1375"/>
      <c r="B34" s="1388"/>
      <c r="C34" s="1389"/>
      <c r="D34" s="695"/>
      <c r="E34" s="694"/>
      <c r="F34" s="748"/>
      <c r="G34" s="748"/>
      <c r="H34" s="694"/>
      <c r="I34" s="694"/>
      <c r="J34" s="694"/>
      <c r="K34" s="675"/>
    </row>
    <row r="35" spans="1:11" ht="9.75" customHeight="1" x14ac:dyDescent="0.2">
      <c r="A35" s="1375"/>
      <c r="B35" s="1388"/>
      <c r="C35" s="1389"/>
      <c r="D35" s="745"/>
      <c r="E35" s="746"/>
      <c r="F35" s="748"/>
      <c r="G35" s="748"/>
      <c r="H35" s="746"/>
      <c r="I35" s="746"/>
      <c r="J35" s="746"/>
      <c r="K35" s="675"/>
    </row>
    <row r="36" spans="1:11" ht="9.75" customHeight="1" x14ac:dyDescent="0.2">
      <c r="A36" s="1375"/>
      <c r="B36" s="1388"/>
      <c r="C36" s="1389"/>
      <c r="D36" s="695"/>
      <c r="E36" s="694"/>
      <c r="F36" s="694"/>
      <c r="G36" s="694"/>
      <c r="H36" s="694"/>
      <c r="I36" s="694"/>
      <c r="J36" s="694"/>
      <c r="K36" s="675"/>
    </row>
    <row r="37" spans="1:11" ht="9.75" customHeight="1" x14ac:dyDescent="0.2">
      <c r="A37" s="1375"/>
      <c r="B37" s="1388"/>
      <c r="C37" s="1389"/>
      <c r="D37" s="745"/>
      <c r="E37" s="697"/>
      <c r="F37" s="697"/>
      <c r="G37" s="697"/>
      <c r="H37" s="697"/>
      <c r="I37" s="697"/>
      <c r="J37" s="697"/>
      <c r="K37" s="675"/>
    </row>
    <row r="38" spans="1:11" ht="9.75" customHeight="1" x14ac:dyDescent="0.2">
      <c r="A38" s="1375"/>
      <c r="B38" s="1388"/>
      <c r="C38" s="1389"/>
      <c r="D38" s="695" t="s">
        <v>336</v>
      </c>
      <c r="E38" s="694" t="s">
        <v>429</v>
      </c>
      <c r="F38" s="694"/>
      <c r="G38" s="748" t="s">
        <v>227</v>
      </c>
      <c r="H38" s="694"/>
      <c r="I38" s="694">
        <v>10</v>
      </c>
      <c r="J38" s="694">
        <v>10</v>
      </c>
      <c r="K38" s="674"/>
    </row>
    <row r="39" spans="1:11" ht="9.75" customHeight="1" x14ac:dyDescent="0.2">
      <c r="A39" s="1375"/>
      <c r="B39" s="1388"/>
      <c r="C39" s="1389"/>
      <c r="D39" s="695" t="s">
        <v>437</v>
      </c>
      <c r="E39" s="694" t="s">
        <v>429</v>
      </c>
      <c r="F39" s="748"/>
      <c r="G39" s="748" t="s">
        <v>227</v>
      </c>
      <c r="H39" s="748"/>
      <c r="I39" s="694">
        <v>10</v>
      </c>
      <c r="J39" s="694">
        <v>10</v>
      </c>
      <c r="K39" s="675"/>
    </row>
    <row r="40" spans="1:11" ht="9.75" customHeight="1" x14ac:dyDescent="0.2">
      <c r="A40" s="1375"/>
      <c r="B40" s="1388"/>
      <c r="C40" s="1389"/>
      <c r="D40" s="695"/>
      <c r="E40" s="694"/>
      <c r="F40" s="694"/>
      <c r="G40" s="694"/>
      <c r="H40" s="694"/>
      <c r="I40" s="694"/>
      <c r="J40" s="694"/>
      <c r="K40" s="675"/>
    </row>
    <row r="41" spans="1:11" ht="9.75" customHeight="1" x14ac:dyDescent="0.2">
      <c r="A41" s="1375"/>
      <c r="B41" s="1388"/>
      <c r="C41" s="1389"/>
      <c r="D41" s="696"/>
      <c r="E41" s="697"/>
      <c r="F41" s="697"/>
      <c r="G41" s="697"/>
      <c r="H41" s="697"/>
      <c r="I41" s="697"/>
      <c r="J41" s="697"/>
      <c r="K41" s="675"/>
    </row>
    <row r="42" spans="1:11" ht="9.75" customHeight="1" x14ac:dyDescent="0.2">
      <c r="A42" s="1375"/>
      <c r="B42" s="1388"/>
      <c r="C42" s="1389"/>
      <c r="D42" s="695"/>
      <c r="E42" s="694"/>
      <c r="F42" s="694"/>
      <c r="G42" s="694"/>
      <c r="H42" s="694"/>
      <c r="I42" s="694"/>
      <c r="J42" s="694"/>
      <c r="K42" s="675"/>
    </row>
    <row r="43" spans="1:11" ht="27" customHeight="1" x14ac:dyDescent="0.2">
      <c r="A43" s="1376"/>
      <c r="B43" s="1390"/>
      <c r="C43" s="1391"/>
      <c r="D43" s="753"/>
      <c r="E43" s="754"/>
      <c r="F43" s="754"/>
      <c r="G43" s="754"/>
      <c r="H43" s="754"/>
      <c r="I43" s="754"/>
      <c r="J43" s="754"/>
      <c r="K43" s="675"/>
    </row>
    <row r="44" spans="1:11" ht="26.1" customHeight="1" x14ac:dyDescent="0.2">
      <c r="A44" s="1377"/>
      <c r="B44" s="1371" t="s">
        <v>432</v>
      </c>
      <c r="C44" s="1372"/>
      <c r="D44" s="1369" t="s">
        <v>16</v>
      </c>
      <c r="E44" s="1369" t="s">
        <v>433</v>
      </c>
      <c r="F44" s="1369" t="s">
        <v>18</v>
      </c>
      <c r="G44" s="1369" t="s">
        <v>19</v>
      </c>
      <c r="H44" s="1369" t="s">
        <v>434</v>
      </c>
      <c r="I44" s="1369" t="s">
        <v>435</v>
      </c>
      <c r="J44" s="1369" t="s">
        <v>436</v>
      </c>
      <c r="K44" s="675"/>
    </row>
    <row r="45" spans="1:11" ht="15" customHeight="1" x14ac:dyDescent="0.2">
      <c r="A45" s="1378"/>
      <c r="B45" s="1367" t="s">
        <v>14</v>
      </c>
      <c r="C45" s="1368"/>
      <c r="D45" s="1370"/>
      <c r="E45" s="1373"/>
      <c r="F45" s="1370"/>
      <c r="G45" s="1370"/>
      <c r="H45" s="1370"/>
      <c r="I45" s="1370"/>
      <c r="J45" s="1370"/>
      <c r="K45" s="675"/>
    </row>
    <row r="46" spans="1:11" ht="9.75" customHeight="1" x14ac:dyDescent="0.2">
      <c r="A46" s="1377" t="s">
        <v>443</v>
      </c>
      <c r="B46" s="1397">
        <v>8</v>
      </c>
      <c r="C46" s="1398"/>
      <c r="D46" s="744"/>
      <c r="E46" s="744"/>
      <c r="F46" s="744"/>
      <c r="G46" s="744"/>
      <c r="H46" s="744"/>
      <c r="I46" s="744"/>
      <c r="J46" s="744"/>
      <c r="K46" s="675"/>
    </row>
    <row r="47" spans="1:11" ht="9.75" customHeight="1" x14ac:dyDescent="0.2">
      <c r="A47" s="1378"/>
      <c r="B47" s="1399"/>
      <c r="C47" s="1400"/>
      <c r="D47" s="746"/>
      <c r="E47" s="746"/>
      <c r="F47" s="746"/>
      <c r="G47" s="746"/>
      <c r="H47" s="746"/>
      <c r="I47" s="746"/>
      <c r="J47" s="746"/>
      <c r="K47" s="675"/>
    </row>
    <row r="48" spans="1:11" ht="9.75" customHeight="1" x14ac:dyDescent="0.2">
      <c r="A48" s="1378"/>
      <c r="B48" s="1399"/>
      <c r="C48" s="1400"/>
      <c r="D48" s="746"/>
      <c r="E48" s="746"/>
      <c r="F48" s="746"/>
      <c r="G48" s="746"/>
      <c r="H48" s="746"/>
      <c r="I48" s="746"/>
      <c r="J48" s="746"/>
      <c r="K48" s="674"/>
    </row>
    <row r="49" spans="1:11" ht="9.75" customHeight="1" x14ac:dyDescent="0.2">
      <c r="A49" s="1378"/>
      <c r="B49" s="1399"/>
      <c r="C49" s="1400"/>
      <c r="D49" s="745" t="s">
        <v>173</v>
      </c>
      <c r="E49" s="746" t="s">
        <v>429</v>
      </c>
      <c r="F49" s="746"/>
      <c r="G49" s="748" t="s">
        <v>225</v>
      </c>
      <c r="H49" s="746" t="s">
        <v>228</v>
      </c>
      <c r="I49" s="746">
        <v>10</v>
      </c>
      <c r="J49" s="746">
        <v>50</v>
      </c>
    </row>
    <row r="50" spans="1:11" ht="9.75" customHeight="1" x14ac:dyDescent="0.2">
      <c r="A50" s="1378"/>
      <c r="B50" s="1399"/>
      <c r="C50" s="1400"/>
      <c r="D50" s="695" t="s">
        <v>421</v>
      </c>
      <c r="E50" s="746" t="s">
        <v>429</v>
      </c>
      <c r="F50" s="694"/>
      <c r="G50" s="748" t="s">
        <v>225</v>
      </c>
      <c r="H50" s="694"/>
      <c r="I50" s="694">
        <v>10</v>
      </c>
      <c r="J50" s="694">
        <v>50</v>
      </c>
    </row>
    <row r="51" spans="1:11" ht="9.75" customHeight="1" x14ac:dyDescent="0.2">
      <c r="A51" s="1378"/>
      <c r="B51" s="1399"/>
      <c r="C51" s="1400"/>
      <c r="D51" s="695" t="s">
        <v>422</v>
      </c>
      <c r="E51" s="694" t="s">
        <v>429</v>
      </c>
      <c r="F51" s="694"/>
      <c r="G51" s="694" t="s">
        <v>225</v>
      </c>
      <c r="H51" s="694"/>
      <c r="I51" s="694">
        <v>10</v>
      </c>
      <c r="J51" s="694">
        <v>50</v>
      </c>
    </row>
    <row r="52" spans="1:11" ht="9.75" customHeight="1" x14ac:dyDescent="0.2">
      <c r="A52" s="1378"/>
      <c r="B52" s="1399"/>
      <c r="C52" s="1400"/>
      <c r="D52" s="695" t="s">
        <v>423</v>
      </c>
      <c r="E52" s="694" t="s">
        <v>429</v>
      </c>
      <c r="F52" s="694"/>
      <c r="G52" s="694" t="s">
        <v>225</v>
      </c>
      <c r="H52" s="694"/>
      <c r="I52" s="694">
        <v>10</v>
      </c>
      <c r="J52" s="694">
        <v>50</v>
      </c>
    </row>
    <row r="53" spans="1:11" ht="9.75" customHeight="1" x14ac:dyDescent="0.2">
      <c r="A53" s="1379"/>
      <c r="B53" s="1401"/>
      <c r="C53" s="1402"/>
      <c r="D53" s="753"/>
      <c r="E53" s="754"/>
      <c r="F53" s="754"/>
      <c r="G53" s="754"/>
      <c r="H53" s="754" t="s">
        <v>229</v>
      </c>
      <c r="I53" s="754"/>
      <c r="J53" s="754"/>
    </row>
    <row r="54" spans="1:11" ht="9.75" customHeight="1" x14ac:dyDescent="0.2">
      <c r="A54" s="1377" t="s">
        <v>444</v>
      </c>
      <c r="B54" s="1380">
        <v>8</v>
      </c>
      <c r="C54" s="1381"/>
      <c r="D54" s="743"/>
      <c r="E54" s="744"/>
      <c r="F54" s="744"/>
      <c r="G54" s="744"/>
      <c r="H54" s="744"/>
      <c r="I54" s="744"/>
      <c r="J54" s="744"/>
    </row>
    <row r="55" spans="1:11" ht="9.75" customHeight="1" x14ac:dyDescent="0.2">
      <c r="A55" s="1378"/>
      <c r="B55" s="1382"/>
      <c r="C55" s="1383"/>
      <c r="D55" s="745"/>
      <c r="E55" s="746"/>
      <c r="F55" s="746"/>
      <c r="G55" s="746"/>
      <c r="H55" s="746"/>
      <c r="I55" s="746"/>
      <c r="J55" s="746"/>
    </row>
    <row r="56" spans="1:11" ht="9.75" customHeight="1" x14ac:dyDescent="0.2">
      <c r="A56" s="1378"/>
      <c r="B56" s="1382"/>
      <c r="C56" s="1383"/>
      <c r="D56" s="745"/>
      <c r="E56" s="746"/>
      <c r="F56" s="746"/>
      <c r="G56" s="746"/>
      <c r="H56" s="746"/>
      <c r="I56" s="746"/>
      <c r="J56" s="746"/>
      <c r="K56" s="676"/>
    </row>
    <row r="57" spans="1:11" ht="9.75" customHeight="1" x14ac:dyDescent="0.2">
      <c r="A57" s="1378"/>
      <c r="B57" s="1382"/>
      <c r="C57" s="1383"/>
      <c r="D57" s="745" t="s">
        <v>438</v>
      </c>
      <c r="E57" s="746" t="s">
        <v>429</v>
      </c>
      <c r="F57" s="755" t="s">
        <v>88</v>
      </c>
      <c r="G57" s="694" t="s">
        <v>424</v>
      </c>
      <c r="H57" s="746">
        <v>10</v>
      </c>
      <c r="I57" s="746">
        <v>10</v>
      </c>
      <c r="J57" s="746">
        <v>10</v>
      </c>
    </row>
    <row r="58" spans="1:11" ht="9.75" customHeight="1" x14ac:dyDescent="0.2">
      <c r="A58" s="1378"/>
      <c r="B58" s="1382"/>
      <c r="C58" s="1383"/>
      <c r="D58" s="756" t="s">
        <v>425</v>
      </c>
      <c r="E58" s="746" t="s">
        <v>429</v>
      </c>
      <c r="F58" s="746"/>
      <c r="G58" s="694" t="s">
        <v>225</v>
      </c>
      <c r="H58" s="746"/>
      <c r="I58" s="746">
        <v>10</v>
      </c>
      <c r="J58" s="746">
        <v>10</v>
      </c>
    </row>
    <row r="59" spans="1:11" ht="9.75" customHeight="1" x14ac:dyDescent="0.2">
      <c r="A59" s="1378"/>
      <c r="B59" s="1382"/>
      <c r="C59" s="1383"/>
      <c r="D59" s="695"/>
      <c r="E59" s="694"/>
      <c r="F59" s="694"/>
      <c r="G59" s="694"/>
      <c r="H59" s="694" t="s">
        <v>231</v>
      </c>
      <c r="I59" s="694"/>
      <c r="J59" s="694"/>
    </row>
    <row r="60" spans="1:11" ht="9.75" customHeight="1" x14ac:dyDescent="0.2">
      <c r="A60" s="1378"/>
      <c r="B60" s="1382"/>
      <c r="C60" s="1383"/>
      <c r="D60" s="695"/>
      <c r="E60" s="694"/>
      <c r="F60" s="694"/>
      <c r="G60" s="694"/>
      <c r="H60" s="694"/>
      <c r="I60" s="694"/>
      <c r="J60" s="694"/>
    </row>
    <row r="61" spans="1:11" ht="11.25" customHeight="1" x14ac:dyDescent="0.2">
      <c r="A61" s="1379"/>
      <c r="B61" s="1384"/>
      <c r="C61" s="1385"/>
      <c r="D61" s="696"/>
      <c r="E61" s="697"/>
      <c r="F61" s="697"/>
      <c r="G61" s="697"/>
      <c r="H61" s="697"/>
      <c r="I61" s="697"/>
      <c r="J61" s="697"/>
    </row>
    <row r="62" spans="1:11" ht="11.25" customHeight="1" x14ac:dyDescent="0.2">
      <c r="A62" s="1403" t="s">
        <v>446</v>
      </c>
      <c r="B62" s="1380">
        <v>5</v>
      </c>
      <c r="C62" s="1381"/>
      <c r="D62" s="757"/>
      <c r="E62" s="758"/>
      <c r="F62" s="758"/>
      <c r="G62" s="758"/>
      <c r="H62" s="758"/>
      <c r="I62" s="758"/>
      <c r="J62" s="758"/>
      <c r="K62" s="676"/>
    </row>
    <row r="63" spans="1:11" ht="11.25" customHeight="1" x14ac:dyDescent="0.2">
      <c r="A63" s="1404"/>
      <c r="B63" s="1382"/>
      <c r="C63" s="1383"/>
      <c r="D63" s="759" t="s">
        <v>426</v>
      </c>
      <c r="E63" s="755" t="s">
        <v>429</v>
      </c>
      <c r="F63" s="755"/>
      <c r="G63" s="748" t="s">
        <v>227</v>
      </c>
      <c r="H63" s="755"/>
      <c r="I63" s="755">
        <v>10</v>
      </c>
      <c r="J63" s="755">
        <v>10</v>
      </c>
    </row>
    <row r="64" spans="1:11" ht="11.25" customHeight="1" x14ac:dyDescent="0.2">
      <c r="A64" s="1404"/>
      <c r="B64" s="1382"/>
      <c r="C64" s="1383"/>
      <c r="D64" s="759" t="s">
        <v>232</v>
      </c>
      <c r="E64" s="755" t="s">
        <v>429</v>
      </c>
      <c r="F64" s="755"/>
      <c r="G64" s="755" t="s">
        <v>227</v>
      </c>
      <c r="H64" s="755"/>
      <c r="I64" s="755">
        <v>5</v>
      </c>
      <c r="J64" s="755">
        <v>200</v>
      </c>
    </row>
    <row r="65" spans="1:11" ht="27" customHeight="1" x14ac:dyDescent="0.2">
      <c r="A65" s="1405"/>
      <c r="B65" s="1384"/>
      <c r="C65" s="1385"/>
      <c r="D65" s="760"/>
      <c r="E65" s="761"/>
      <c r="F65" s="761"/>
      <c r="G65" s="761"/>
      <c r="H65" s="761"/>
      <c r="I65" s="761"/>
      <c r="J65" s="761"/>
    </row>
    <row r="66" spans="1:11" ht="26.1" customHeight="1" x14ac:dyDescent="0.2">
      <c r="A66" s="1377"/>
      <c r="B66" s="1371" t="s">
        <v>432</v>
      </c>
      <c r="C66" s="1372"/>
      <c r="D66" s="1369" t="s">
        <v>16</v>
      </c>
      <c r="E66" s="1369" t="s">
        <v>433</v>
      </c>
      <c r="F66" s="1369" t="s">
        <v>18</v>
      </c>
      <c r="G66" s="1369" t="s">
        <v>19</v>
      </c>
      <c r="H66" s="1369" t="s">
        <v>434</v>
      </c>
      <c r="I66" s="1369" t="s">
        <v>435</v>
      </c>
      <c r="J66" s="1369" t="s">
        <v>436</v>
      </c>
    </row>
    <row r="67" spans="1:11" ht="15" customHeight="1" x14ac:dyDescent="0.2">
      <c r="A67" s="1378"/>
      <c r="B67" s="1367" t="s">
        <v>14</v>
      </c>
      <c r="C67" s="1368"/>
      <c r="D67" s="1370"/>
      <c r="E67" s="1373"/>
      <c r="F67" s="1370"/>
      <c r="G67" s="1370"/>
      <c r="H67" s="1370"/>
      <c r="I67" s="1370"/>
      <c r="J67" s="1370"/>
    </row>
    <row r="68" spans="1:11" ht="9.75" customHeight="1" x14ac:dyDescent="0.2">
      <c r="A68" s="1377" t="s">
        <v>447</v>
      </c>
      <c r="B68" s="1380">
        <v>5</v>
      </c>
      <c r="C68" s="1381"/>
      <c r="D68" s="757"/>
      <c r="E68" s="758"/>
      <c r="F68" s="758"/>
      <c r="G68" s="758"/>
      <c r="H68" s="758"/>
      <c r="I68" s="758"/>
      <c r="J68" s="758"/>
      <c r="K68" s="676"/>
    </row>
    <row r="69" spans="1:11" ht="9.75" customHeight="1" x14ac:dyDescent="0.2">
      <c r="A69" s="1378"/>
      <c r="B69" s="1382"/>
      <c r="C69" s="1383"/>
      <c r="D69" s="759" t="s">
        <v>100</v>
      </c>
      <c r="E69" s="755" t="s">
        <v>429</v>
      </c>
      <c r="F69" s="755" t="s">
        <v>88</v>
      </c>
      <c r="G69" s="755" t="s">
        <v>230</v>
      </c>
      <c r="H69" s="755">
        <v>10</v>
      </c>
      <c r="I69" s="755">
        <v>5</v>
      </c>
      <c r="J69" s="755">
        <v>10</v>
      </c>
    </row>
    <row r="70" spans="1:11" ht="9.75" customHeight="1" x14ac:dyDescent="0.2">
      <c r="A70" s="1378"/>
      <c r="B70" s="1382"/>
      <c r="C70" s="1383"/>
      <c r="D70" s="759" t="s">
        <v>396</v>
      </c>
      <c r="E70" s="755" t="s">
        <v>429</v>
      </c>
      <c r="F70" s="762" t="s">
        <v>88</v>
      </c>
      <c r="G70" s="755" t="s">
        <v>230</v>
      </c>
      <c r="H70" s="755">
        <v>10</v>
      </c>
      <c r="I70" s="755">
        <v>5</v>
      </c>
      <c r="J70" s="755">
        <v>10</v>
      </c>
    </row>
    <row r="71" spans="1:11" ht="9.75" customHeight="1" x14ac:dyDescent="0.2">
      <c r="A71" s="1375"/>
      <c r="B71" s="1382"/>
      <c r="C71" s="1383"/>
      <c r="D71" s="759" t="s">
        <v>213</v>
      </c>
      <c r="E71" s="755" t="s">
        <v>429</v>
      </c>
      <c r="F71" s="755" t="s">
        <v>88</v>
      </c>
      <c r="G71" s="755" t="s">
        <v>230</v>
      </c>
      <c r="H71" s="755">
        <v>10</v>
      </c>
      <c r="I71" s="755">
        <v>5</v>
      </c>
      <c r="J71" s="755">
        <v>10</v>
      </c>
    </row>
    <row r="72" spans="1:11" ht="9.75" customHeight="1" x14ac:dyDescent="0.2">
      <c r="A72" s="1375"/>
      <c r="B72" s="1382"/>
      <c r="C72" s="1383"/>
      <c r="D72" s="759" t="s">
        <v>386</v>
      </c>
      <c r="E72" s="755" t="s">
        <v>429</v>
      </c>
      <c r="F72" s="755" t="s">
        <v>88</v>
      </c>
      <c r="G72" s="755" t="s">
        <v>230</v>
      </c>
      <c r="H72" s="755">
        <v>10</v>
      </c>
      <c r="I72" s="755">
        <v>5</v>
      </c>
      <c r="J72" s="755">
        <v>10</v>
      </c>
    </row>
    <row r="73" spans="1:11" ht="9.75" customHeight="1" x14ac:dyDescent="0.2">
      <c r="A73" s="1375"/>
      <c r="B73" s="1382"/>
      <c r="C73" s="1383"/>
      <c r="D73" s="759" t="s">
        <v>387</v>
      </c>
      <c r="E73" s="755" t="s">
        <v>429</v>
      </c>
      <c r="F73" s="755" t="s">
        <v>88</v>
      </c>
      <c r="G73" s="755" t="s">
        <v>230</v>
      </c>
      <c r="H73" s="755">
        <v>10</v>
      </c>
      <c r="I73" s="755">
        <v>5</v>
      </c>
      <c r="J73" s="755">
        <v>50</v>
      </c>
    </row>
    <row r="74" spans="1:11" ht="9.75" customHeight="1" x14ac:dyDescent="0.2">
      <c r="A74" s="1375"/>
      <c r="B74" s="1382"/>
      <c r="C74" s="1383"/>
      <c r="D74" s="759" t="s">
        <v>427</v>
      </c>
      <c r="E74" s="755" t="s">
        <v>429</v>
      </c>
      <c r="F74" s="755" t="s">
        <v>88</v>
      </c>
      <c r="G74" s="755" t="s">
        <v>230</v>
      </c>
      <c r="H74" s="755">
        <v>10</v>
      </c>
      <c r="I74" s="755">
        <v>5</v>
      </c>
      <c r="J74" s="755">
        <v>10</v>
      </c>
    </row>
    <row r="75" spans="1:11" ht="9.75" customHeight="1" x14ac:dyDescent="0.2">
      <c r="A75" s="1375"/>
      <c r="B75" s="1382"/>
      <c r="C75" s="1383"/>
      <c r="D75" s="759" t="s">
        <v>105</v>
      </c>
      <c r="E75" s="755" t="s">
        <v>429</v>
      </c>
      <c r="F75" s="755" t="s">
        <v>88</v>
      </c>
      <c r="G75" s="755" t="s">
        <v>230</v>
      </c>
      <c r="H75" s="755">
        <v>10</v>
      </c>
      <c r="I75" s="755">
        <v>5</v>
      </c>
      <c r="J75" s="755">
        <v>10</v>
      </c>
    </row>
    <row r="76" spans="1:11" ht="9.75" customHeight="1" x14ac:dyDescent="0.2">
      <c r="A76" s="1375"/>
      <c r="B76" s="1382"/>
      <c r="C76" s="1383"/>
      <c r="D76" s="759" t="s">
        <v>106</v>
      </c>
      <c r="E76" s="755" t="s">
        <v>429</v>
      </c>
      <c r="F76" s="755" t="s">
        <v>88</v>
      </c>
      <c r="G76" s="755" t="s">
        <v>230</v>
      </c>
      <c r="H76" s="755">
        <v>10</v>
      </c>
      <c r="I76" s="755">
        <v>5</v>
      </c>
      <c r="J76" s="755">
        <v>10</v>
      </c>
    </row>
    <row r="77" spans="1:11" ht="9.75" customHeight="1" x14ac:dyDescent="0.2">
      <c r="A77" s="1375"/>
      <c r="B77" s="1382"/>
      <c r="C77" s="1383"/>
      <c r="D77" s="759" t="s">
        <v>389</v>
      </c>
      <c r="E77" s="755" t="s">
        <v>429</v>
      </c>
      <c r="F77" s="755" t="s">
        <v>88</v>
      </c>
      <c r="G77" s="755" t="s">
        <v>230</v>
      </c>
      <c r="H77" s="755">
        <v>10</v>
      </c>
      <c r="I77" s="755">
        <v>5</v>
      </c>
      <c r="J77" s="755">
        <v>10</v>
      </c>
    </row>
    <row r="78" spans="1:11" ht="9.75" customHeight="1" x14ac:dyDescent="0.2">
      <c r="A78" s="1375"/>
      <c r="B78" s="1382"/>
      <c r="C78" s="1383"/>
      <c r="D78" s="759" t="s">
        <v>456</v>
      </c>
      <c r="E78" s="755" t="s">
        <v>429</v>
      </c>
      <c r="F78" s="755" t="s">
        <v>88</v>
      </c>
      <c r="G78" s="755" t="s">
        <v>230</v>
      </c>
      <c r="H78" s="755">
        <v>10</v>
      </c>
      <c r="I78" s="755">
        <v>5</v>
      </c>
      <c r="J78" s="755">
        <v>10</v>
      </c>
    </row>
    <row r="79" spans="1:11" ht="9.75" customHeight="1" x14ac:dyDescent="0.2">
      <c r="A79" s="1375"/>
      <c r="B79" s="1382"/>
      <c r="C79" s="1383"/>
      <c r="D79" s="759" t="s">
        <v>394</v>
      </c>
      <c r="E79" s="755" t="s">
        <v>429</v>
      </c>
      <c r="F79" s="755" t="s">
        <v>88</v>
      </c>
      <c r="G79" s="755" t="s">
        <v>230</v>
      </c>
      <c r="H79" s="755">
        <v>10</v>
      </c>
      <c r="I79" s="755">
        <v>5</v>
      </c>
      <c r="J79" s="755">
        <v>10</v>
      </c>
    </row>
    <row r="80" spans="1:11" ht="9.75" customHeight="1" x14ac:dyDescent="0.2">
      <c r="A80" s="1375"/>
      <c r="B80" s="1382"/>
      <c r="C80" s="1383"/>
      <c r="D80" s="759" t="s">
        <v>439</v>
      </c>
      <c r="E80" s="755" t="s">
        <v>429</v>
      </c>
      <c r="F80" s="755" t="s">
        <v>88</v>
      </c>
      <c r="G80" s="755" t="s">
        <v>230</v>
      </c>
      <c r="H80" s="755">
        <v>10</v>
      </c>
      <c r="I80" s="755">
        <v>5</v>
      </c>
      <c r="J80" s="755">
        <v>10</v>
      </c>
    </row>
    <row r="81" spans="1:10" ht="9.75" customHeight="1" x14ac:dyDescent="0.2">
      <c r="A81" s="1375"/>
      <c r="B81" s="1382"/>
      <c r="C81" s="1383"/>
      <c r="D81" s="759" t="s">
        <v>110</v>
      </c>
      <c r="E81" s="755" t="s">
        <v>429</v>
      </c>
      <c r="F81" s="755" t="s">
        <v>88</v>
      </c>
      <c r="G81" s="755" t="s">
        <v>230</v>
      </c>
      <c r="H81" s="755">
        <v>10</v>
      </c>
      <c r="I81" s="755">
        <v>5</v>
      </c>
      <c r="J81" s="755">
        <v>10</v>
      </c>
    </row>
    <row r="82" spans="1:10" ht="9.75" customHeight="1" x14ac:dyDescent="0.2">
      <c r="A82" s="1375"/>
      <c r="B82" s="1382"/>
      <c r="C82" s="1383"/>
      <c r="D82" s="759" t="s">
        <v>111</v>
      </c>
      <c r="E82" s="755" t="s">
        <v>429</v>
      </c>
      <c r="F82" s="755" t="s">
        <v>88</v>
      </c>
      <c r="G82" s="755" t="s">
        <v>230</v>
      </c>
      <c r="H82" s="755">
        <v>10</v>
      </c>
      <c r="I82" s="755">
        <v>5</v>
      </c>
      <c r="J82" s="755">
        <v>10</v>
      </c>
    </row>
    <row r="83" spans="1:10" ht="9.75" customHeight="1" x14ac:dyDescent="0.2">
      <c r="A83" s="1378"/>
      <c r="B83" s="1382"/>
      <c r="C83" s="1383"/>
      <c r="D83" s="759" t="s">
        <v>112</v>
      </c>
      <c r="E83" s="755" t="s">
        <v>429</v>
      </c>
      <c r="F83" s="755" t="s">
        <v>88</v>
      </c>
      <c r="G83" s="755" t="s">
        <v>230</v>
      </c>
      <c r="H83" s="755">
        <v>10</v>
      </c>
      <c r="I83" s="755">
        <v>5</v>
      </c>
      <c r="J83" s="755">
        <v>10</v>
      </c>
    </row>
    <row r="84" spans="1:10" ht="9.75" customHeight="1" x14ac:dyDescent="0.2">
      <c r="A84" s="1378"/>
      <c r="B84" s="1382"/>
      <c r="C84" s="1383"/>
      <c r="D84" s="759" t="s">
        <v>113</v>
      </c>
      <c r="E84" s="755" t="s">
        <v>429</v>
      </c>
      <c r="F84" s="755" t="s">
        <v>88</v>
      </c>
      <c r="G84" s="755" t="s">
        <v>230</v>
      </c>
      <c r="H84" s="755">
        <v>10</v>
      </c>
      <c r="I84" s="755">
        <v>5</v>
      </c>
      <c r="J84" s="755">
        <v>10</v>
      </c>
    </row>
    <row r="85" spans="1:10" ht="9.75" customHeight="1" x14ac:dyDescent="0.2">
      <c r="A85" s="1378"/>
      <c r="B85" s="1382"/>
      <c r="C85" s="1383"/>
      <c r="D85" s="759" t="s">
        <v>115</v>
      </c>
      <c r="E85" s="755" t="s">
        <v>429</v>
      </c>
      <c r="F85" s="755" t="s">
        <v>88</v>
      </c>
      <c r="G85" s="755" t="s">
        <v>230</v>
      </c>
      <c r="H85" s="755">
        <v>10</v>
      </c>
      <c r="I85" s="755">
        <v>5</v>
      </c>
      <c r="J85" s="755">
        <v>10</v>
      </c>
    </row>
    <row r="86" spans="1:10" ht="9.75" customHeight="1" x14ac:dyDescent="0.2">
      <c r="A86" s="1378"/>
      <c r="B86" s="1382"/>
      <c r="C86" s="1383"/>
      <c r="D86" s="759" t="s">
        <v>116</v>
      </c>
      <c r="E86" s="755" t="s">
        <v>429</v>
      </c>
      <c r="F86" s="755" t="s">
        <v>88</v>
      </c>
      <c r="G86" s="755" t="s">
        <v>230</v>
      </c>
      <c r="H86" s="755">
        <v>10</v>
      </c>
      <c r="I86" s="755">
        <v>5</v>
      </c>
      <c r="J86" s="755">
        <v>10</v>
      </c>
    </row>
    <row r="87" spans="1:10" ht="9.75" customHeight="1" x14ac:dyDescent="0.2">
      <c r="A87" s="1378"/>
      <c r="B87" s="1382"/>
      <c r="C87" s="1383"/>
      <c r="D87" s="759"/>
      <c r="E87" s="755"/>
      <c r="F87" s="755"/>
      <c r="G87" s="755"/>
      <c r="H87" s="755"/>
      <c r="I87" s="755"/>
      <c r="J87" s="755"/>
    </row>
    <row r="88" spans="1:10" ht="9.75" customHeight="1" x14ac:dyDescent="0.2">
      <c r="A88" s="1378"/>
      <c r="B88" s="1382"/>
      <c r="C88" s="1383"/>
      <c r="D88" s="759"/>
      <c r="E88" s="755"/>
      <c r="F88" s="755"/>
      <c r="G88" s="755"/>
      <c r="H88" s="755"/>
      <c r="I88" s="755"/>
      <c r="J88" s="755"/>
    </row>
    <row r="89" spans="1:10" ht="9.75" customHeight="1" x14ac:dyDescent="0.2">
      <c r="A89" s="1378"/>
      <c r="B89" s="1382"/>
      <c r="C89" s="1383"/>
      <c r="D89" s="759"/>
      <c r="E89" s="755"/>
      <c r="F89" s="755"/>
      <c r="G89" s="755"/>
      <c r="H89" s="755"/>
      <c r="I89" s="755"/>
      <c r="J89" s="755"/>
    </row>
    <row r="90" spans="1:10" ht="9.75" customHeight="1" x14ac:dyDescent="0.2">
      <c r="A90" s="1378"/>
      <c r="B90" s="1382"/>
      <c r="C90" s="1383"/>
      <c r="D90" s="763"/>
      <c r="E90" s="764"/>
      <c r="F90" s="764"/>
      <c r="G90" s="764"/>
      <c r="H90" s="764"/>
      <c r="I90" s="764"/>
      <c r="J90" s="764"/>
    </row>
    <row r="91" spans="1:10" ht="9.75" customHeight="1" x14ac:dyDescent="0.2">
      <c r="A91" s="1379"/>
      <c r="B91" s="1384"/>
      <c r="C91" s="1385"/>
      <c r="D91" s="760"/>
      <c r="E91" s="761"/>
      <c r="F91" s="761"/>
      <c r="G91" s="761"/>
      <c r="H91" s="761"/>
      <c r="I91" s="761"/>
      <c r="J91" s="761"/>
    </row>
    <row r="92" spans="1:10" ht="9.75" customHeight="1" x14ac:dyDescent="0.2">
      <c r="A92" s="1377" t="s">
        <v>448</v>
      </c>
      <c r="B92" s="1380">
        <v>21</v>
      </c>
      <c r="C92" s="1381"/>
      <c r="D92" s="757"/>
      <c r="E92" s="758"/>
      <c r="F92" s="758"/>
      <c r="G92" s="758"/>
      <c r="H92" s="758"/>
      <c r="I92" s="758"/>
      <c r="J92" s="758"/>
    </row>
    <row r="93" spans="1:10" ht="9.75" customHeight="1" x14ac:dyDescent="0.2">
      <c r="A93" s="1378"/>
      <c r="B93" s="1382"/>
      <c r="C93" s="1383"/>
      <c r="D93" s="759"/>
      <c r="E93" s="755"/>
      <c r="F93" s="755"/>
      <c r="G93" s="755"/>
      <c r="H93" s="755"/>
      <c r="I93" s="755"/>
      <c r="J93" s="755"/>
    </row>
    <row r="94" spans="1:10" ht="9.75" customHeight="1" x14ac:dyDescent="0.2">
      <c r="A94" s="1378"/>
      <c r="B94" s="1382"/>
      <c r="C94" s="1383"/>
      <c r="D94" s="759"/>
      <c r="E94" s="755"/>
      <c r="F94" s="755"/>
      <c r="G94" s="755"/>
      <c r="H94" s="755"/>
      <c r="I94" s="755"/>
      <c r="J94" s="755"/>
    </row>
    <row r="95" spans="1:10" ht="9.75" customHeight="1" x14ac:dyDescent="0.2">
      <c r="A95" s="1378"/>
      <c r="B95" s="1382"/>
      <c r="C95" s="1383"/>
      <c r="D95" s="759"/>
      <c r="E95" s="755"/>
      <c r="F95" s="755"/>
      <c r="G95" s="755"/>
      <c r="H95" s="755"/>
      <c r="I95" s="755"/>
      <c r="J95" s="755"/>
    </row>
    <row r="96" spans="1:10" ht="9.75" customHeight="1" x14ac:dyDescent="0.2">
      <c r="A96" s="1378"/>
      <c r="B96" s="1382"/>
      <c r="C96" s="1383"/>
      <c r="D96" s="759"/>
      <c r="E96" s="755"/>
      <c r="F96" s="755"/>
      <c r="G96" s="755"/>
      <c r="H96" s="755"/>
      <c r="I96" s="755"/>
      <c r="J96" s="755"/>
    </row>
    <row r="97" spans="1:11" ht="9.75" customHeight="1" x14ac:dyDescent="0.2">
      <c r="A97" s="1378"/>
      <c r="B97" s="1382"/>
      <c r="C97" s="1383"/>
      <c r="D97" s="759"/>
      <c r="E97" s="755"/>
      <c r="F97" s="755"/>
      <c r="G97" s="755"/>
      <c r="H97" s="755"/>
      <c r="I97" s="755"/>
      <c r="J97" s="755"/>
    </row>
    <row r="98" spans="1:11" ht="9.75" customHeight="1" x14ac:dyDescent="0.2">
      <c r="A98" s="1378"/>
      <c r="B98" s="1382"/>
      <c r="C98" s="1383"/>
      <c r="D98" s="759"/>
      <c r="E98" s="755"/>
      <c r="F98" s="755"/>
      <c r="G98" s="755"/>
      <c r="H98" s="755"/>
      <c r="I98" s="755"/>
      <c r="J98" s="755"/>
    </row>
    <row r="99" spans="1:11" ht="9.75" customHeight="1" x14ac:dyDescent="0.2">
      <c r="A99" s="1378"/>
      <c r="B99" s="1382"/>
      <c r="C99" s="1383"/>
      <c r="D99" s="759"/>
      <c r="E99" s="755"/>
      <c r="F99" s="755"/>
      <c r="G99" s="755"/>
      <c r="H99" s="755"/>
      <c r="I99" s="755"/>
      <c r="J99" s="755"/>
      <c r="K99" s="676"/>
    </row>
    <row r="100" spans="1:11" ht="9.75" customHeight="1" x14ac:dyDescent="0.2">
      <c r="A100" s="1378"/>
      <c r="B100" s="1382"/>
      <c r="C100" s="1383"/>
      <c r="D100" s="759" t="s">
        <v>201</v>
      </c>
      <c r="E100" s="755" t="s">
        <v>429</v>
      </c>
      <c r="F100" s="755" t="s">
        <v>88</v>
      </c>
      <c r="G100" s="755" t="s">
        <v>225</v>
      </c>
      <c r="H100" s="755">
        <v>5</v>
      </c>
      <c r="I100" s="755">
        <v>5</v>
      </c>
      <c r="J100" s="755">
        <v>100</v>
      </c>
    </row>
    <row r="101" spans="1:11" ht="9.75" customHeight="1" x14ac:dyDescent="0.2">
      <c r="A101" s="1378"/>
      <c r="B101" s="1382"/>
      <c r="C101" s="1383"/>
      <c r="D101" s="759"/>
      <c r="E101" s="755"/>
      <c r="F101" s="755"/>
      <c r="G101" s="755"/>
      <c r="H101" s="755"/>
      <c r="I101" s="755"/>
      <c r="J101" s="755"/>
    </row>
    <row r="102" spans="1:11" ht="9.75" customHeight="1" x14ac:dyDescent="0.2">
      <c r="A102" s="1378"/>
      <c r="B102" s="1382"/>
      <c r="C102" s="1383"/>
      <c r="D102" s="759"/>
      <c r="E102" s="755"/>
      <c r="F102" s="755"/>
      <c r="G102" s="755"/>
      <c r="H102" s="755"/>
      <c r="I102" s="755"/>
      <c r="J102" s="755"/>
    </row>
    <row r="103" spans="1:11" ht="9.75" customHeight="1" x14ac:dyDescent="0.2">
      <c r="A103" s="1378"/>
      <c r="B103" s="1382"/>
      <c r="C103" s="1383"/>
      <c r="D103" s="759"/>
      <c r="E103" s="755"/>
      <c r="F103" s="755"/>
      <c r="G103" s="755"/>
      <c r="H103" s="755"/>
      <c r="I103" s="755"/>
      <c r="J103" s="755"/>
    </row>
    <row r="104" spans="1:11" ht="9.75" customHeight="1" x14ac:dyDescent="0.2">
      <c r="A104" s="1378"/>
      <c r="B104" s="1382"/>
      <c r="C104" s="1383"/>
      <c r="D104" s="759"/>
      <c r="E104" s="755"/>
      <c r="F104" s="755"/>
      <c r="G104" s="755"/>
      <c r="H104" s="755"/>
      <c r="I104" s="755"/>
      <c r="J104" s="755"/>
    </row>
    <row r="105" spans="1:11" ht="9.75" customHeight="1" x14ac:dyDescent="0.2">
      <c r="A105" s="1378"/>
      <c r="B105" s="1382"/>
      <c r="C105" s="1383"/>
      <c r="D105" s="759"/>
      <c r="E105" s="755"/>
      <c r="F105" s="755"/>
      <c r="G105" s="755"/>
      <c r="H105" s="755"/>
      <c r="I105" s="755"/>
      <c r="J105" s="755"/>
    </row>
    <row r="106" spans="1:11" ht="9.75" customHeight="1" x14ac:dyDescent="0.2">
      <c r="A106" s="1378"/>
      <c r="B106" s="1382"/>
      <c r="C106" s="1383"/>
      <c r="D106" s="759"/>
      <c r="E106" s="755"/>
      <c r="F106" s="755"/>
      <c r="G106" s="755"/>
      <c r="H106" s="755"/>
      <c r="I106" s="755"/>
      <c r="J106" s="755"/>
    </row>
    <row r="107" spans="1:11" ht="9.75" customHeight="1" x14ac:dyDescent="0.2">
      <c r="A107" s="1378"/>
      <c r="B107" s="1382"/>
      <c r="C107" s="1383"/>
      <c r="D107" s="759"/>
      <c r="E107" s="755"/>
      <c r="F107" s="755"/>
      <c r="G107" s="755"/>
      <c r="H107" s="755"/>
      <c r="I107" s="755"/>
      <c r="J107" s="755"/>
    </row>
    <row r="108" spans="1:11" ht="9.75" customHeight="1" x14ac:dyDescent="0.2">
      <c r="A108" s="1378"/>
      <c r="B108" s="1382"/>
      <c r="C108" s="1383"/>
      <c r="D108" s="759"/>
      <c r="E108" s="755"/>
      <c r="F108" s="755"/>
      <c r="G108" s="755"/>
      <c r="H108" s="755"/>
      <c r="I108" s="755"/>
      <c r="J108" s="755"/>
    </row>
    <row r="109" spans="1:11" ht="9.75" customHeight="1" x14ac:dyDescent="0.2">
      <c r="A109" s="1379"/>
      <c r="B109" s="1384"/>
      <c r="C109" s="1385"/>
      <c r="D109" s="765"/>
      <c r="E109" s="762"/>
      <c r="F109" s="762"/>
      <c r="G109" s="762"/>
      <c r="H109" s="762"/>
      <c r="I109" s="762"/>
      <c r="J109" s="762"/>
    </row>
    <row r="110" spans="1:11" ht="9.75" customHeight="1" x14ac:dyDescent="0.2">
      <c r="A110" s="1377" t="s">
        <v>449</v>
      </c>
      <c r="B110" s="1380">
        <v>20</v>
      </c>
      <c r="C110" s="1381"/>
      <c r="D110" s="757"/>
      <c r="E110" s="758"/>
      <c r="F110" s="758"/>
      <c r="G110" s="758"/>
      <c r="H110" s="758"/>
      <c r="I110" s="758"/>
      <c r="J110" s="758"/>
      <c r="K110" s="676"/>
    </row>
    <row r="111" spans="1:11" ht="9.75" customHeight="1" x14ac:dyDescent="0.2">
      <c r="A111" s="1378"/>
      <c r="B111" s="1382"/>
      <c r="C111" s="1383"/>
      <c r="D111" s="759" t="s">
        <v>374</v>
      </c>
      <c r="E111" s="755" t="s">
        <v>429</v>
      </c>
      <c r="F111" s="755"/>
      <c r="G111" s="755" t="s">
        <v>123</v>
      </c>
      <c r="H111" s="755"/>
      <c r="I111" s="755">
        <v>60</v>
      </c>
      <c r="J111" s="755">
        <v>60</v>
      </c>
    </row>
    <row r="112" spans="1:11" ht="9.75" customHeight="1" x14ac:dyDescent="0.2">
      <c r="A112" s="1378"/>
      <c r="B112" s="1382"/>
      <c r="C112" s="1383"/>
      <c r="D112" s="759" t="s">
        <v>376</v>
      </c>
      <c r="E112" s="755" t="s">
        <v>429</v>
      </c>
      <c r="F112" s="755"/>
      <c r="G112" s="755" t="s">
        <v>123</v>
      </c>
      <c r="H112" s="755"/>
      <c r="I112" s="755">
        <v>20</v>
      </c>
      <c r="J112" s="755">
        <v>20</v>
      </c>
    </row>
    <row r="113" spans="1:10" ht="9.75" customHeight="1" x14ac:dyDescent="0.2">
      <c r="A113" s="1378"/>
      <c r="B113" s="1382"/>
      <c r="C113" s="1383"/>
      <c r="D113" s="759" t="s">
        <v>375</v>
      </c>
      <c r="E113" s="755" t="s">
        <v>429</v>
      </c>
      <c r="F113" s="755"/>
      <c r="G113" s="755" t="s">
        <v>123</v>
      </c>
      <c r="H113" s="755"/>
      <c r="I113" s="755">
        <v>30</v>
      </c>
      <c r="J113" s="755">
        <v>30</v>
      </c>
    </row>
    <row r="114" spans="1:10" ht="9.75" customHeight="1" x14ac:dyDescent="0.2">
      <c r="A114" s="1378"/>
      <c r="B114" s="1382"/>
      <c r="C114" s="1383"/>
      <c r="D114" s="759"/>
      <c r="E114" s="755"/>
      <c r="F114" s="755"/>
      <c r="G114" s="755"/>
      <c r="H114" s="755"/>
      <c r="I114" s="755"/>
      <c r="J114" s="755"/>
    </row>
    <row r="115" spans="1:10" x14ac:dyDescent="0.2">
      <c r="A115" s="1379"/>
      <c r="B115" s="1384"/>
      <c r="C115" s="1385"/>
      <c r="D115" s="760"/>
      <c r="E115" s="761"/>
      <c r="F115" s="761"/>
      <c r="G115" s="761"/>
      <c r="H115" s="761"/>
      <c r="I115" s="761"/>
      <c r="J115" s="761"/>
    </row>
    <row r="116" spans="1:10" ht="12" thickBot="1" x14ac:dyDescent="0.25">
      <c r="A116" s="680"/>
      <c r="B116" s="687"/>
      <c r="C116" s="688"/>
      <c r="D116" s="680"/>
      <c r="E116" s="680"/>
      <c r="F116" s="680"/>
      <c r="G116" s="680"/>
      <c r="H116" s="680"/>
      <c r="I116" s="680"/>
      <c r="J116" s="680"/>
    </row>
    <row r="117" spans="1:10" ht="12" thickBot="1" x14ac:dyDescent="0.25">
      <c r="A117" s="680" t="s">
        <v>428</v>
      </c>
      <c r="B117" s="687">
        <v>115</v>
      </c>
      <c r="C117" s="698"/>
      <c r="D117" s="680"/>
      <c r="E117" s="680"/>
      <c r="F117" s="680"/>
      <c r="G117" s="680"/>
      <c r="H117" s="680"/>
      <c r="I117" s="680"/>
      <c r="J117" s="680"/>
    </row>
    <row r="118" spans="1:10" x14ac:dyDescent="0.2">
      <c r="A118" s="680"/>
      <c r="B118" s="680"/>
      <c r="C118" s="688"/>
      <c r="D118" s="680"/>
      <c r="E118" s="680"/>
      <c r="F118" s="680"/>
      <c r="G118" s="680"/>
      <c r="H118" s="680"/>
      <c r="I118" s="680"/>
      <c r="J118" s="680"/>
    </row>
    <row r="119" spans="1:10" x14ac:dyDescent="0.2">
      <c r="A119" s="680"/>
      <c r="B119" s="680"/>
      <c r="C119" s="680"/>
      <c r="D119" s="680"/>
      <c r="E119" s="680"/>
      <c r="F119" s="680"/>
      <c r="G119" s="680"/>
      <c r="H119" s="680"/>
      <c r="I119" s="680"/>
      <c r="J119" s="680"/>
    </row>
    <row r="120" spans="1:10" ht="11.25" customHeight="1" x14ac:dyDescent="0.2">
      <c r="A120" s="680"/>
      <c r="B120" s="685"/>
      <c r="C120" s="680"/>
      <c r="D120" s="680"/>
      <c r="E120" s="680"/>
      <c r="F120" s="680"/>
      <c r="G120" s="680"/>
      <c r="H120" s="680"/>
      <c r="I120" s="680"/>
      <c r="J120" s="680"/>
    </row>
    <row r="121" spans="1:10" ht="11.25" customHeight="1" x14ac:dyDescent="0.2">
      <c r="A121" s="683"/>
      <c r="B121" s="683"/>
      <c r="C121" s="683"/>
      <c r="D121" s="683"/>
      <c r="E121" s="683"/>
      <c r="F121" s="683"/>
      <c r="G121" s="683"/>
      <c r="H121" s="683"/>
      <c r="I121" s="683"/>
      <c r="J121" s="683"/>
    </row>
    <row r="122" spans="1:10" ht="11.25" customHeight="1" x14ac:dyDescent="0.2">
      <c r="A122" s="683"/>
      <c r="B122" s="683"/>
      <c r="C122" s="683"/>
      <c r="D122" s="683"/>
      <c r="E122" s="683"/>
      <c r="F122" s="683"/>
      <c r="G122" s="683"/>
      <c r="H122" s="683"/>
      <c r="I122" s="683"/>
      <c r="J122" s="683"/>
    </row>
    <row r="123" spans="1:10" ht="11.25" customHeight="1" x14ac:dyDescent="0.2">
      <c r="A123" s="683"/>
      <c r="B123" s="683"/>
      <c r="C123" s="683"/>
      <c r="D123" s="683"/>
      <c r="E123" s="683"/>
      <c r="F123" s="683"/>
      <c r="G123" s="683"/>
      <c r="H123" s="683"/>
      <c r="I123" s="683"/>
      <c r="J123" s="683"/>
    </row>
    <row r="124" spans="1:10" ht="11.25" customHeight="1" x14ac:dyDescent="0.2">
      <c r="A124" s="683"/>
      <c r="B124" s="683"/>
      <c r="C124" s="683"/>
      <c r="D124" s="683"/>
      <c r="E124" s="683"/>
      <c r="F124" s="683"/>
      <c r="G124" s="683"/>
      <c r="H124" s="683"/>
      <c r="I124" s="683"/>
      <c r="J124" s="683"/>
    </row>
    <row r="125" spans="1:10" ht="11.25" customHeight="1" x14ac:dyDescent="0.2">
      <c r="A125" s="683"/>
      <c r="B125" s="683"/>
      <c r="C125" s="683"/>
      <c r="D125" s="683"/>
      <c r="E125" s="683"/>
      <c r="F125" s="683"/>
      <c r="G125" s="683"/>
      <c r="H125" s="683"/>
      <c r="I125" s="683"/>
      <c r="J125" s="683"/>
    </row>
    <row r="126" spans="1:10" ht="11.25" customHeight="1" x14ac:dyDescent="0.2">
      <c r="A126" s="683"/>
      <c r="B126" s="683"/>
      <c r="C126" s="683"/>
      <c r="D126" s="683"/>
      <c r="E126" s="683"/>
      <c r="F126" s="683"/>
      <c r="G126" s="683"/>
      <c r="H126" s="683"/>
      <c r="I126" s="683"/>
      <c r="J126" s="683"/>
    </row>
    <row r="127" spans="1:10" ht="11.25" customHeight="1" x14ac:dyDescent="0.2">
      <c r="A127" s="683"/>
      <c r="B127" s="683"/>
      <c r="C127" s="683"/>
      <c r="D127" s="683"/>
      <c r="E127" s="683"/>
      <c r="F127" s="683"/>
      <c r="G127" s="683"/>
      <c r="H127" s="683"/>
      <c r="I127" s="683"/>
      <c r="J127" s="683"/>
    </row>
    <row r="128" spans="1:10" ht="11.25" customHeight="1" x14ac:dyDescent="0.2">
      <c r="A128" s="683"/>
      <c r="B128" s="683"/>
      <c r="C128" s="683"/>
      <c r="D128" s="683"/>
      <c r="E128" s="683"/>
      <c r="F128" s="683"/>
      <c r="G128" s="683"/>
      <c r="H128" s="683"/>
      <c r="I128" s="683"/>
      <c r="J128" s="683"/>
    </row>
    <row r="129" spans="1:10" ht="11.25" customHeight="1" x14ac:dyDescent="0.2">
      <c r="A129" s="683"/>
      <c r="B129" s="683"/>
      <c r="C129" s="683"/>
      <c r="D129" s="683"/>
      <c r="E129" s="683"/>
      <c r="F129" s="683"/>
      <c r="G129" s="683"/>
      <c r="H129" s="683"/>
      <c r="I129" s="683"/>
      <c r="J129" s="683"/>
    </row>
    <row r="130" spans="1:10" ht="11.25" customHeight="1" x14ac:dyDescent="0.2">
      <c r="A130" s="683"/>
      <c r="B130" s="683"/>
      <c r="C130" s="683"/>
      <c r="D130" s="683"/>
      <c r="E130" s="683"/>
      <c r="F130" s="683"/>
      <c r="G130" s="683"/>
      <c r="H130" s="683"/>
      <c r="I130" s="683"/>
      <c r="J130" s="683"/>
    </row>
    <row r="131" spans="1:10" ht="11.25" customHeight="1" x14ac:dyDescent="0.2">
      <c r="A131" s="683"/>
      <c r="B131" s="683"/>
      <c r="C131" s="683"/>
      <c r="D131" s="683"/>
      <c r="E131" s="683"/>
      <c r="F131" s="683"/>
      <c r="G131" s="683"/>
      <c r="H131" s="683"/>
      <c r="I131" s="683"/>
      <c r="J131" s="683"/>
    </row>
    <row r="132" spans="1:10" ht="11.25" customHeight="1" x14ac:dyDescent="0.2">
      <c r="A132" s="683"/>
      <c r="B132" s="683"/>
      <c r="C132" s="683"/>
      <c r="D132" s="683"/>
      <c r="E132" s="683"/>
      <c r="F132" s="683"/>
      <c r="G132" s="683"/>
      <c r="H132" s="683"/>
      <c r="I132" s="683"/>
      <c r="J132" s="683"/>
    </row>
    <row r="133" spans="1:10" ht="11.25" customHeight="1" x14ac:dyDescent="0.2">
      <c r="A133" s="683"/>
      <c r="B133" s="683"/>
      <c r="C133" s="683"/>
      <c r="D133" s="683"/>
      <c r="E133" s="683"/>
      <c r="F133" s="683"/>
      <c r="G133" s="683"/>
      <c r="H133" s="683"/>
      <c r="I133" s="683"/>
      <c r="J133" s="683"/>
    </row>
    <row r="134" spans="1:10" ht="11.25" customHeight="1" x14ac:dyDescent="0.2">
      <c r="A134" s="683"/>
      <c r="B134" s="683"/>
      <c r="C134" s="683"/>
      <c r="D134" s="683"/>
      <c r="E134" s="683"/>
      <c r="F134" s="683"/>
      <c r="G134" s="683"/>
      <c r="H134" s="683"/>
      <c r="I134" s="683"/>
      <c r="J134" s="683"/>
    </row>
    <row r="135" spans="1:10" ht="11.25" customHeight="1" x14ac:dyDescent="0.2">
      <c r="A135" s="683"/>
      <c r="B135" s="683"/>
      <c r="C135" s="683"/>
      <c r="D135" s="683"/>
      <c r="E135" s="683"/>
      <c r="F135" s="683"/>
      <c r="G135" s="683"/>
      <c r="H135" s="683"/>
      <c r="I135" s="683"/>
      <c r="J135" s="683"/>
    </row>
    <row r="136" spans="1:10" ht="11.25" customHeight="1" x14ac:dyDescent="0.2">
      <c r="A136" s="683"/>
      <c r="B136" s="683"/>
      <c r="C136" s="683"/>
      <c r="D136" s="683"/>
      <c r="E136" s="683"/>
      <c r="F136" s="683"/>
      <c r="G136" s="683"/>
      <c r="H136" s="683"/>
      <c r="I136" s="683"/>
      <c r="J136" s="683"/>
    </row>
    <row r="137" spans="1:10" ht="11.25" customHeight="1" x14ac:dyDescent="0.2">
      <c r="A137" s="684"/>
      <c r="B137" s="684"/>
      <c r="C137" s="684"/>
      <c r="D137" s="684"/>
      <c r="E137" s="684"/>
      <c r="F137" s="684"/>
      <c r="G137" s="684"/>
      <c r="H137" s="684"/>
      <c r="I137" s="684"/>
      <c r="J137" s="684"/>
    </row>
    <row r="138" spans="1:10" ht="11.25" customHeight="1" x14ac:dyDescent="0.2">
      <c r="A138" s="684"/>
      <c r="B138" s="684"/>
      <c r="C138" s="684"/>
      <c r="D138" s="684"/>
      <c r="E138" s="684"/>
      <c r="F138" s="684"/>
      <c r="G138" s="684"/>
      <c r="H138" s="684"/>
      <c r="I138" s="684"/>
      <c r="J138" s="684"/>
    </row>
    <row r="139" spans="1:10" ht="11.25" customHeight="1" x14ac:dyDescent="0.2">
      <c r="A139" s="684"/>
      <c r="B139" s="684"/>
      <c r="C139" s="684"/>
      <c r="D139" s="684"/>
      <c r="E139" s="684"/>
      <c r="F139" s="684"/>
      <c r="G139" s="684"/>
      <c r="H139" s="684"/>
      <c r="I139" s="684"/>
      <c r="J139" s="684"/>
    </row>
    <row r="140" spans="1:10" ht="11.25" customHeight="1" x14ac:dyDescent="0.2">
      <c r="A140" s="684"/>
      <c r="B140" s="684"/>
      <c r="C140" s="684"/>
      <c r="D140" s="684"/>
      <c r="E140" s="684"/>
      <c r="F140" s="684"/>
      <c r="G140" s="684"/>
      <c r="H140" s="684"/>
      <c r="I140" s="684"/>
      <c r="J140" s="684"/>
    </row>
    <row r="141" spans="1:10" ht="11.25" customHeight="1" x14ac:dyDescent="0.2">
      <c r="A141" s="692"/>
      <c r="B141" s="692"/>
      <c r="C141" s="692"/>
      <c r="D141" s="692"/>
      <c r="E141" s="692"/>
      <c r="F141" s="692"/>
      <c r="G141" s="692"/>
      <c r="H141" s="692"/>
      <c r="I141" s="692"/>
      <c r="J141" s="692"/>
    </row>
    <row r="142" spans="1:10" ht="11.25" customHeight="1" x14ac:dyDescent="0.2">
      <c r="A142" s="692"/>
      <c r="B142" s="692"/>
      <c r="C142" s="692"/>
      <c r="D142" s="692"/>
      <c r="E142" s="692"/>
      <c r="F142" s="692"/>
      <c r="G142" s="692"/>
      <c r="H142" s="692"/>
      <c r="I142" s="692"/>
      <c r="J142" s="692"/>
    </row>
    <row r="143" spans="1:10" ht="11.25" customHeight="1" x14ac:dyDescent="0.2">
      <c r="A143" s="692"/>
      <c r="B143" s="692"/>
      <c r="C143" s="692"/>
      <c r="D143" s="692"/>
      <c r="E143" s="692"/>
      <c r="F143" s="692"/>
      <c r="G143" s="692"/>
      <c r="H143" s="692"/>
      <c r="I143" s="692"/>
      <c r="J143" s="692"/>
    </row>
    <row r="144" spans="1:10" ht="15" x14ac:dyDescent="0.2">
      <c r="A144" s="692"/>
      <c r="B144" s="692"/>
      <c r="C144" s="692"/>
      <c r="D144" s="692"/>
      <c r="E144" s="692"/>
      <c r="F144" s="692"/>
      <c r="G144" s="692"/>
      <c r="H144" s="692"/>
      <c r="I144" s="692"/>
      <c r="J144" s="692"/>
    </row>
    <row r="145" spans="1:10" x14ac:dyDescent="0.2">
      <c r="A145" s="680"/>
      <c r="B145" s="685"/>
      <c r="C145" s="680"/>
      <c r="D145" s="680"/>
      <c r="E145" s="680"/>
      <c r="F145" s="680"/>
      <c r="G145" s="680"/>
      <c r="H145" s="680"/>
      <c r="I145" s="680"/>
      <c r="J145" s="680"/>
    </row>
    <row r="146" spans="1:10" x14ac:dyDescent="0.2">
      <c r="A146" s="680"/>
      <c r="B146" s="685"/>
      <c r="C146" s="680"/>
      <c r="D146" s="680"/>
      <c r="E146" s="680"/>
      <c r="F146" s="680"/>
      <c r="G146" s="680"/>
      <c r="H146" s="680"/>
      <c r="I146" s="680"/>
      <c r="J146" s="680"/>
    </row>
    <row r="147" spans="1:10" x14ac:dyDescent="0.2">
      <c r="A147" s="680"/>
      <c r="B147" s="685"/>
      <c r="C147" s="680"/>
      <c r="D147" s="680"/>
      <c r="E147" s="680"/>
      <c r="F147" s="680"/>
      <c r="G147" s="680"/>
      <c r="H147" s="680"/>
      <c r="I147" s="680"/>
      <c r="J147" s="680"/>
    </row>
    <row r="148" spans="1:10" x14ac:dyDescent="0.2">
      <c r="A148" s="680"/>
      <c r="B148" s="685"/>
      <c r="C148" s="680"/>
      <c r="D148" s="680"/>
      <c r="E148" s="680"/>
      <c r="F148" s="680"/>
      <c r="G148" s="680"/>
      <c r="H148" s="680"/>
      <c r="I148" s="680"/>
      <c r="J148" s="680"/>
    </row>
    <row r="149" spans="1:10" x14ac:dyDescent="0.2">
      <c r="A149" s="680"/>
      <c r="B149" s="685"/>
      <c r="C149" s="680"/>
      <c r="D149" s="680"/>
      <c r="E149" s="680"/>
      <c r="F149" s="680"/>
      <c r="G149" s="680"/>
      <c r="H149" s="680"/>
      <c r="I149" s="680"/>
      <c r="J149" s="680"/>
    </row>
    <row r="150" spans="1:10" x14ac:dyDescent="0.2">
      <c r="A150" s="680"/>
      <c r="B150" s="685"/>
      <c r="C150" s="680"/>
      <c r="D150" s="680"/>
      <c r="E150" s="680"/>
      <c r="F150" s="680"/>
      <c r="G150" s="680"/>
      <c r="H150" s="680"/>
      <c r="I150" s="680"/>
      <c r="J150" s="680"/>
    </row>
    <row r="151" spans="1:10" x14ac:dyDescent="0.2">
      <c r="A151" s="680"/>
      <c r="B151" s="685"/>
      <c r="C151" s="680"/>
      <c r="D151" s="680"/>
      <c r="E151" s="680"/>
      <c r="F151" s="680"/>
      <c r="G151" s="680"/>
      <c r="H151" s="680"/>
      <c r="I151" s="680"/>
      <c r="J151" s="680"/>
    </row>
    <row r="152" spans="1:10" x14ac:dyDescent="0.2">
      <c r="A152" s="680"/>
      <c r="B152" s="685"/>
      <c r="C152" s="680"/>
      <c r="D152" s="680"/>
      <c r="E152" s="680"/>
      <c r="F152" s="680"/>
      <c r="G152" s="680"/>
      <c r="H152" s="680"/>
      <c r="I152" s="680"/>
      <c r="J152" s="680"/>
    </row>
    <row r="153" spans="1:10" x14ac:dyDescent="0.2">
      <c r="A153" s="680"/>
      <c r="B153" s="685"/>
      <c r="C153" s="680"/>
      <c r="D153" s="680"/>
      <c r="E153" s="680"/>
      <c r="F153" s="680"/>
      <c r="G153" s="680"/>
      <c r="H153" s="680"/>
      <c r="I153" s="680"/>
      <c r="J153" s="680"/>
    </row>
    <row r="154" spans="1:10" x14ac:dyDescent="0.2">
      <c r="A154" s="680"/>
      <c r="B154" s="685"/>
      <c r="C154" s="680"/>
      <c r="D154" s="680"/>
      <c r="E154" s="680"/>
      <c r="F154" s="680"/>
      <c r="G154" s="680"/>
      <c r="H154" s="680"/>
      <c r="I154" s="680"/>
      <c r="J154" s="680"/>
    </row>
    <row r="155" spans="1:10" x14ac:dyDescent="0.2">
      <c r="A155" s="680"/>
      <c r="B155" s="685"/>
      <c r="C155" s="680"/>
      <c r="D155" s="680"/>
      <c r="E155" s="680"/>
      <c r="F155" s="680"/>
      <c r="G155" s="680"/>
      <c r="H155" s="680"/>
      <c r="I155" s="680"/>
      <c r="J155" s="680"/>
    </row>
    <row r="156" spans="1:10" x14ac:dyDescent="0.2">
      <c r="A156" s="680"/>
      <c r="B156" s="685"/>
      <c r="C156" s="680"/>
      <c r="D156" s="680"/>
      <c r="E156" s="680"/>
      <c r="F156" s="680"/>
      <c r="G156" s="680"/>
      <c r="H156" s="680"/>
      <c r="I156" s="680"/>
      <c r="J156" s="680"/>
    </row>
    <row r="157" spans="1:10" x14ac:dyDescent="0.2">
      <c r="A157" s="680"/>
      <c r="B157" s="685"/>
      <c r="C157" s="680"/>
      <c r="D157" s="680"/>
      <c r="E157" s="680"/>
      <c r="F157" s="680"/>
      <c r="G157" s="680"/>
      <c r="H157" s="680"/>
      <c r="I157" s="680"/>
      <c r="J157" s="680"/>
    </row>
    <row r="158" spans="1:10" x14ac:dyDescent="0.2">
      <c r="A158" s="680"/>
      <c r="B158" s="685"/>
      <c r="C158" s="680"/>
      <c r="D158" s="680"/>
      <c r="E158" s="680"/>
      <c r="F158" s="680"/>
      <c r="G158" s="680"/>
      <c r="H158" s="680"/>
      <c r="I158" s="680"/>
      <c r="J158" s="680"/>
    </row>
    <row r="159" spans="1:10" x14ac:dyDescent="0.2">
      <c r="A159" s="680"/>
      <c r="B159" s="685"/>
      <c r="C159" s="680"/>
      <c r="D159" s="680"/>
      <c r="E159" s="680"/>
      <c r="F159" s="680"/>
      <c r="G159" s="680"/>
      <c r="H159" s="680"/>
      <c r="I159" s="680"/>
      <c r="J159" s="680"/>
    </row>
    <row r="160" spans="1:10" x14ac:dyDescent="0.2">
      <c r="A160" s="680"/>
      <c r="B160" s="685"/>
      <c r="C160" s="680"/>
      <c r="D160" s="680"/>
      <c r="E160" s="680"/>
      <c r="F160" s="680"/>
      <c r="G160" s="680"/>
      <c r="H160" s="680"/>
      <c r="I160" s="680"/>
      <c r="J160" s="680"/>
    </row>
    <row r="161" spans="1:10" x14ac:dyDescent="0.2">
      <c r="A161" s="680"/>
      <c r="B161" s="685"/>
      <c r="C161" s="680"/>
      <c r="D161" s="680"/>
      <c r="E161" s="680"/>
      <c r="F161" s="680"/>
      <c r="G161" s="680"/>
      <c r="H161" s="680"/>
      <c r="I161" s="680"/>
      <c r="J161" s="680"/>
    </row>
    <row r="162" spans="1:10" x14ac:dyDescent="0.2">
      <c r="A162" s="680"/>
      <c r="B162" s="685"/>
      <c r="C162" s="680"/>
      <c r="D162" s="680"/>
      <c r="E162" s="680"/>
      <c r="F162" s="680"/>
      <c r="G162" s="680"/>
      <c r="H162" s="680"/>
      <c r="I162" s="680"/>
      <c r="J162" s="680"/>
    </row>
    <row r="163" spans="1:10" x14ac:dyDescent="0.2">
      <c r="A163" s="680"/>
      <c r="B163" s="685"/>
      <c r="C163" s="680"/>
      <c r="D163" s="680"/>
      <c r="E163" s="680"/>
      <c r="F163" s="680"/>
      <c r="G163" s="680"/>
      <c r="H163" s="680"/>
      <c r="I163" s="680"/>
      <c r="J163" s="680"/>
    </row>
    <row r="164" spans="1:10" x14ac:dyDescent="0.2">
      <c r="A164" s="680"/>
      <c r="B164" s="685"/>
      <c r="C164" s="680"/>
      <c r="D164" s="680"/>
      <c r="E164" s="680"/>
      <c r="F164" s="680"/>
      <c r="G164" s="680"/>
      <c r="H164" s="680"/>
      <c r="I164" s="680"/>
      <c r="J164" s="680"/>
    </row>
    <row r="165" spans="1:10" x14ac:dyDescent="0.2">
      <c r="A165" s="680"/>
      <c r="B165" s="685"/>
      <c r="C165" s="680"/>
      <c r="D165" s="680"/>
      <c r="E165" s="680"/>
      <c r="F165" s="680"/>
      <c r="G165" s="680"/>
      <c r="H165" s="680"/>
      <c r="I165" s="680"/>
      <c r="J165" s="680"/>
    </row>
    <row r="166" spans="1:10" x14ac:dyDescent="0.2">
      <c r="A166" s="680"/>
      <c r="B166" s="685"/>
      <c r="C166" s="680"/>
      <c r="D166" s="680"/>
      <c r="E166" s="680"/>
      <c r="F166" s="680"/>
      <c r="G166" s="680"/>
      <c r="H166" s="680"/>
      <c r="I166" s="680"/>
      <c r="J166" s="680"/>
    </row>
    <row r="167" spans="1:10" x14ac:dyDescent="0.2">
      <c r="A167" s="680"/>
      <c r="B167" s="685"/>
      <c r="C167" s="680"/>
      <c r="D167" s="680"/>
      <c r="E167" s="680"/>
      <c r="F167" s="680"/>
      <c r="G167" s="680"/>
      <c r="H167" s="680"/>
      <c r="I167" s="680"/>
      <c r="J167" s="680"/>
    </row>
    <row r="168" spans="1:10" x14ac:dyDescent="0.2">
      <c r="A168" s="680"/>
      <c r="B168" s="685"/>
      <c r="C168" s="680"/>
      <c r="D168" s="680"/>
      <c r="E168" s="680"/>
      <c r="F168" s="680"/>
      <c r="G168" s="680"/>
      <c r="H168" s="680"/>
      <c r="I168" s="680"/>
      <c r="J168" s="680"/>
    </row>
    <row r="169" spans="1:10" x14ac:dyDescent="0.2">
      <c r="A169" s="680"/>
      <c r="B169" s="685"/>
      <c r="C169" s="680"/>
      <c r="D169" s="680"/>
      <c r="E169" s="680"/>
      <c r="F169" s="680"/>
      <c r="G169" s="680"/>
      <c r="H169" s="680"/>
      <c r="I169" s="680"/>
      <c r="J169" s="680"/>
    </row>
    <row r="170" spans="1:10" x14ac:dyDescent="0.2">
      <c r="A170" s="680"/>
      <c r="B170" s="685"/>
      <c r="C170" s="680"/>
      <c r="D170" s="680"/>
      <c r="E170" s="680"/>
      <c r="F170" s="680"/>
      <c r="G170" s="680"/>
      <c r="H170" s="680"/>
      <c r="I170" s="680"/>
      <c r="J170" s="680"/>
    </row>
    <row r="171" spans="1:10" x14ac:dyDescent="0.2">
      <c r="A171" s="680"/>
      <c r="B171" s="685"/>
      <c r="C171" s="680"/>
      <c r="D171" s="680"/>
      <c r="E171" s="680"/>
      <c r="F171" s="680"/>
      <c r="G171" s="680"/>
      <c r="H171" s="680"/>
      <c r="I171" s="680"/>
      <c r="J171" s="680"/>
    </row>
    <row r="172" spans="1:10" x14ac:dyDescent="0.2">
      <c r="A172" s="680"/>
      <c r="B172" s="685"/>
      <c r="C172" s="680"/>
      <c r="D172" s="680"/>
      <c r="E172" s="680"/>
      <c r="F172" s="680"/>
      <c r="G172" s="680"/>
      <c r="H172" s="680"/>
      <c r="I172" s="680"/>
      <c r="J172" s="680"/>
    </row>
    <row r="173" spans="1:10" x14ac:dyDescent="0.2">
      <c r="A173" s="680"/>
      <c r="B173" s="685"/>
      <c r="C173" s="680"/>
      <c r="D173" s="680"/>
      <c r="E173" s="680"/>
      <c r="F173" s="680"/>
      <c r="G173" s="680"/>
      <c r="H173" s="680"/>
      <c r="I173" s="680"/>
      <c r="J173" s="680"/>
    </row>
    <row r="174" spans="1:10" x14ac:dyDescent="0.2">
      <c r="A174" s="680"/>
      <c r="B174" s="685"/>
      <c r="C174" s="680"/>
      <c r="D174" s="680"/>
      <c r="E174" s="680"/>
      <c r="F174" s="680"/>
      <c r="G174" s="680"/>
      <c r="H174" s="680"/>
      <c r="I174" s="680"/>
      <c r="J174" s="680"/>
    </row>
    <row r="175" spans="1:10" x14ac:dyDescent="0.2">
      <c r="A175" s="680"/>
      <c r="B175" s="685"/>
      <c r="C175" s="680"/>
      <c r="D175" s="680"/>
      <c r="E175" s="680"/>
      <c r="F175" s="680"/>
      <c r="G175" s="680"/>
      <c r="H175" s="680"/>
      <c r="I175" s="680"/>
      <c r="J175" s="680"/>
    </row>
    <row r="176" spans="1:10" x14ac:dyDescent="0.2">
      <c r="A176" s="680"/>
      <c r="B176" s="685"/>
      <c r="C176" s="680"/>
      <c r="D176" s="680"/>
      <c r="E176" s="680"/>
      <c r="F176" s="680"/>
      <c r="G176" s="680"/>
      <c r="H176" s="680"/>
      <c r="I176" s="680"/>
      <c r="J176" s="680"/>
    </row>
    <row r="177" spans="1:10" ht="12.75" x14ac:dyDescent="0.2">
      <c r="A177" s="677"/>
      <c r="B177" s="678"/>
      <c r="C177" s="679"/>
      <c r="D177" s="677"/>
      <c r="E177" s="677"/>
      <c r="F177" s="677"/>
      <c r="G177" s="677"/>
      <c r="H177" s="677"/>
      <c r="I177" s="677"/>
      <c r="J177" s="677"/>
    </row>
    <row r="178" spans="1:10" ht="12.75" x14ac:dyDescent="0.2">
      <c r="A178" s="677"/>
      <c r="B178" s="678"/>
      <c r="C178" s="679"/>
      <c r="D178" s="677"/>
      <c r="E178" s="677"/>
      <c r="F178" s="677"/>
      <c r="G178" s="677"/>
      <c r="H178" s="677"/>
      <c r="I178" s="677"/>
      <c r="J178" s="677"/>
    </row>
    <row r="179" spans="1:10" ht="12.75" x14ac:dyDescent="0.2">
      <c r="A179" s="677"/>
      <c r="B179" s="678"/>
      <c r="C179" s="679"/>
      <c r="D179" s="677"/>
      <c r="E179" s="677"/>
      <c r="F179" s="677"/>
      <c r="G179" s="677"/>
      <c r="H179" s="677"/>
      <c r="I179" s="677"/>
      <c r="J179" s="677"/>
    </row>
    <row r="180" spans="1:10" ht="12.75" x14ac:dyDescent="0.2">
      <c r="A180" s="677"/>
      <c r="B180" s="678"/>
      <c r="C180" s="679"/>
      <c r="D180" s="677"/>
      <c r="E180" s="677"/>
      <c r="F180" s="677"/>
      <c r="G180" s="677"/>
      <c r="H180" s="677"/>
      <c r="I180" s="677"/>
      <c r="J180" s="677"/>
    </row>
    <row r="181" spans="1:10" ht="12.75" x14ac:dyDescent="0.2">
      <c r="A181" s="677"/>
      <c r="B181" s="678"/>
      <c r="C181" s="679"/>
      <c r="D181" s="677"/>
      <c r="E181" s="677"/>
      <c r="F181" s="677"/>
      <c r="G181" s="677"/>
      <c r="H181" s="677"/>
      <c r="I181" s="677"/>
      <c r="J181" s="677"/>
    </row>
    <row r="182" spans="1:10" ht="12.75" x14ac:dyDescent="0.2">
      <c r="A182" s="677"/>
      <c r="B182" s="678"/>
      <c r="C182" s="679"/>
      <c r="D182" s="677"/>
      <c r="E182" s="677"/>
      <c r="F182" s="677"/>
      <c r="G182" s="677"/>
      <c r="H182" s="677"/>
      <c r="I182" s="677"/>
      <c r="J182" s="677"/>
    </row>
    <row r="183" spans="1:10" ht="12.75" x14ac:dyDescent="0.2">
      <c r="A183" s="677"/>
      <c r="B183" s="678"/>
      <c r="C183" s="679"/>
      <c r="D183" s="677"/>
      <c r="E183" s="677"/>
      <c r="F183" s="677"/>
      <c r="G183" s="677"/>
      <c r="H183" s="677"/>
      <c r="I183" s="677"/>
      <c r="J183" s="677"/>
    </row>
    <row r="184" spans="1:10" ht="12.75" x14ac:dyDescent="0.2">
      <c r="A184" s="677"/>
      <c r="B184" s="678"/>
      <c r="C184" s="679"/>
      <c r="D184" s="677"/>
      <c r="E184" s="677"/>
      <c r="F184" s="677"/>
      <c r="G184" s="677"/>
      <c r="H184" s="677"/>
      <c r="I184" s="677"/>
      <c r="J184" s="677"/>
    </row>
    <row r="185" spans="1:10" ht="12.75" x14ac:dyDescent="0.2">
      <c r="A185" s="677"/>
      <c r="B185" s="678"/>
      <c r="C185" s="679"/>
      <c r="D185" s="677"/>
      <c r="E185" s="677"/>
      <c r="F185" s="677"/>
      <c r="G185" s="677"/>
      <c r="H185" s="677"/>
      <c r="I185" s="677"/>
      <c r="J185" s="677"/>
    </row>
    <row r="186" spans="1:10" ht="12.75" x14ac:dyDescent="0.2">
      <c r="A186" s="677"/>
      <c r="B186" s="678"/>
      <c r="C186" s="679"/>
      <c r="D186" s="677"/>
      <c r="E186" s="677"/>
      <c r="F186" s="677"/>
      <c r="G186" s="677"/>
      <c r="H186" s="677"/>
      <c r="I186" s="677"/>
      <c r="J186" s="677"/>
    </row>
    <row r="187" spans="1:10" ht="12.75" x14ac:dyDescent="0.2">
      <c r="A187" s="677"/>
      <c r="B187" s="678"/>
      <c r="C187" s="679"/>
      <c r="D187" s="677"/>
      <c r="E187" s="677"/>
      <c r="F187" s="677"/>
      <c r="G187" s="677"/>
      <c r="H187" s="677"/>
      <c r="I187" s="677"/>
      <c r="J187" s="677"/>
    </row>
    <row r="188" spans="1:10" ht="12.75" x14ac:dyDescent="0.2">
      <c r="A188" s="677"/>
      <c r="B188" s="678"/>
      <c r="C188" s="679"/>
      <c r="D188" s="677"/>
      <c r="E188" s="677"/>
      <c r="F188" s="677"/>
      <c r="G188" s="677"/>
      <c r="H188" s="677"/>
      <c r="I188" s="677"/>
      <c r="J188" s="677"/>
    </row>
    <row r="189" spans="1:10" ht="12.75" x14ac:dyDescent="0.2">
      <c r="A189" s="677"/>
      <c r="B189" s="678"/>
      <c r="C189" s="679"/>
      <c r="D189" s="677"/>
      <c r="E189" s="677"/>
      <c r="F189" s="677"/>
      <c r="G189" s="677"/>
      <c r="H189" s="677"/>
      <c r="I189" s="677"/>
      <c r="J189" s="677"/>
    </row>
    <row r="190" spans="1:10" ht="12.75" x14ac:dyDescent="0.2">
      <c r="A190" s="677"/>
      <c r="B190" s="678"/>
      <c r="C190" s="679"/>
      <c r="D190" s="677"/>
      <c r="E190" s="677"/>
      <c r="F190" s="677"/>
      <c r="G190" s="677"/>
      <c r="H190" s="677"/>
      <c r="I190" s="677"/>
      <c r="J190" s="677"/>
    </row>
    <row r="191" spans="1:10" x14ac:dyDescent="0.2">
      <c r="B191" s="678"/>
      <c r="C191" s="679"/>
    </row>
    <row r="192" spans="1:10" x14ac:dyDescent="0.2">
      <c r="B192" s="678"/>
      <c r="C192" s="679"/>
    </row>
    <row r="193" spans="2:3" x14ac:dyDescent="0.2">
      <c r="B193" s="678"/>
      <c r="C193" s="679"/>
    </row>
    <row r="194" spans="2:3" x14ac:dyDescent="0.2">
      <c r="B194" s="678"/>
      <c r="C194" s="679"/>
    </row>
    <row r="195" spans="2:3" x14ac:dyDescent="0.2">
      <c r="B195" s="678"/>
      <c r="C195" s="679"/>
    </row>
    <row r="196" spans="2:3" x14ac:dyDescent="0.2">
      <c r="B196" s="678"/>
      <c r="C196" s="679"/>
    </row>
    <row r="197" spans="2:3" x14ac:dyDescent="0.2">
      <c r="B197" s="678"/>
      <c r="C197" s="679"/>
    </row>
    <row r="198" spans="2:3" x14ac:dyDescent="0.2">
      <c r="B198" s="678"/>
      <c r="C198" s="679"/>
    </row>
    <row r="199" spans="2:3" x14ac:dyDescent="0.2">
      <c r="B199" s="678"/>
      <c r="C199" s="679"/>
    </row>
    <row r="200" spans="2:3" x14ac:dyDescent="0.2">
      <c r="B200" s="678"/>
      <c r="C200" s="679"/>
    </row>
    <row r="201" spans="2:3" x14ac:dyDescent="0.2">
      <c r="B201" s="678"/>
      <c r="C201" s="679"/>
    </row>
    <row r="202" spans="2:3" x14ac:dyDescent="0.2">
      <c r="B202" s="678"/>
      <c r="C202" s="679"/>
    </row>
    <row r="203" spans="2:3" x14ac:dyDescent="0.2">
      <c r="B203" s="678"/>
      <c r="C203" s="679"/>
    </row>
    <row r="204" spans="2:3" x14ac:dyDescent="0.2">
      <c r="B204" s="678"/>
      <c r="C204" s="679"/>
    </row>
    <row r="205" spans="2:3" x14ac:dyDescent="0.2">
      <c r="B205" s="678"/>
      <c r="C205" s="679"/>
    </row>
    <row r="206" spans="2:3" x14ac:dyDescent="0.2">
      <c r="B206" s="678"/>
      <c r="C206" s="679"/>
    </row>
    <row r="207" spans="2:3" x14ac:dyDescent="0.2">
      <c r="B207" s="678"/>
      <c r="C207" s="679"/>
    </row>
    <row r="208" spans="2:3" x14ac:dyDescent="0.2">
      <c r="B208" s="678"/>
      <c r="C208" s="679"/>
    </row>
    <row r="209" spans="2:3" x14ac:dyDescent="0.2">
      <c r="B209" s="678"/>
      <c r="C209" s="679"/>
    </row>
    <row r="210" spans="2:3" x14ac:dyDescent="0.2">
      <c r="B210" s="678"/>
      <c r="C210" s="679"/>
    </row>
    <row r="211" spans="2:3" x14ac:dyDescent="0.2">
      <c r="B211" s="678"/>
      <c r="C211" s="679"/>
    </row>
    <row r="212" spans="2:3" x14ac:dyDescent="0.2">
      <c r="B212" s="678"/>
      <c r="C212" s="679"/>
    </row>
    <row r="213" spans="2:3" x14ac:dyDescent="0.2">
      <c r="B213" s="678"/>
      <c r="C213" s="679"/>
    </row>
    <row r="214" spans="2:3" x14ac:dyDescent="0.2">
      <c r="B214" s="678"/>
      <c r="C214" s="679"/>
    </row>
    <row r="215" spans="2:3" x14ac:dyDescent="0.2">
      <c r="B215" s="678"/>
      <c r="C215" s="679"/>
    </row>
    <row r="216" spans="2:3" x14ac:dyDescent="0.2">
      <c r="B216" s="678"/>
      <c r="C216" s="679"/>
    </row>
    <row r="217" spans="2:3" x14ac:dyDescent="0.2">
      <c r="B217" s="678"/>
      <c r="C217" s="679"/>
    </row>
    <row r="218" spans="2:3" x14ac:dyDescent="0.2">
      <c r="B218" s="678"/>
      <c r="C218" s="679"/>
    </row>
    <row r="219" spans="2:3" x14ac:dyDescent="0.2">
      <c r="B219" s="678"/>
      <c r="C219" s="679"/>
    </row>
    <row r="220" spans="2:3" x14ac:dyDescent="0.2">
      <c r="B220" s="678"/>
      <c r="C220" s="679"/>
    </row>
    <row r="221" spans="2:3" x14ac:dyDescent="0.2">
      <c r="B221" s="678"/>
      <c r="C221" s="679"/>
    </row>
    <row r="222" spans="2:3" x14ac:dyDescent="0.2">
      <c r="B222" s="678"/>
      <c r="C222" s="679"/>
    </row>
    <row r="223" spans="2:3" x14ac:dyDescent="0.2">
      <c r="B223" s="678"/>
      <c r="C223" s="679"/>
    </row>
    <row r="224" spans="2:3" x14ac:dyDescent="0.2">
      <c r="B224" s="678"/>
      <c r="C224" s="679"/>
    </row>
    <row r="225" spans="2:3" x14ac:dyDescent="0.2">
      <c r="B225" s="678"/>
      <c r="C225" s="679"/>
    </row>
    <row r="226" spans="2:3" x14ac:dyDescent="0.2">
      <c r="B226" s="678"/>
      <c r="C226" s="679"/>
    </row>
    <row r="227" spans="2:3" x14ac:dyDescent="0.2">
      <c r="B227" s="678"/>
      <c r="C227" s="679"/>
    </row>
    <row r="228" spans="2:3" x14ac:dyDescent="0.2">
      <c r="B228" s="678"/>
      <c r="C228" s="679"/>
    </row>
    <row r="229" spans="2:3" x14ac:dyDescent="0.2">
      <c r="B229" s="678"/>
      <c r="C229" s="679"/>
    </row>
    <row r="230" spans="2:3" x14ac:dyDescent="0.2">
      <c r="B230" s="678"/>
      <c r="C230" s="679"/>
    </row>
    <row r="231" spans="2:3" x14ac:dyDescent="0.2">
      <c r="B231" s="678"/>
      <c r="C231" s="679"/>
    </row>
    <row r="232" spans="2:3" x14ac:dyDescent="0.2">
      <c r="B232" s="678"/>
      <c r="C232" s="679"/>
    </row>
    <row r="233" spans="2:3" x14ac:dyDescent="0.2">
      <c r="B233" s="678"/>
      <c r="C233" s="679"/>
    </row>
    <row r="234" spans="2:3" x14ac:dyDescent="0.2">
      <c r="B234" s="678"/>
      <c r="C234" s="679"/>
    </row>
    <row r="235" spans="2:3" x14ac:dyDescent="0.2">
      <c r="B235" s="678"/>
      <c r="C235" s="679"/>
    </row>
    <row r="236" spans="2:3" x14ac:dyDescent="0.2">
      <c r="B236" s="678"/>
      <c r="C236" s="679"/>
    </row>
    <row r="237" spans="2:3" x14ac:dyDescent="0.2">
      <c r="B237" s="678"/>
      <c r="C237" s="679"/>
    </row>
    <row r="238" spans="2:3" x14ac:dyDescent="0.2">
      <c r="B238" s="678"/>
      <c r="C238" s="679"/>
    </row>
    <row r="239" spans="2:3" x14ac:dyDescent="0.2">
      <c r="B239" s="678"/>
      <c r="C239" s="679"/>
    </row>
    <row r="240" spans="2:3" x14ac:dyDescent="0.2">
      <c r="B240" s="678"/>
      <c r="C240" s="679"/>
    </row>
    <row r="241" spans="2:3" x14ac:dyDescent="0.2">
      <c r="B241" s="678"/>
      <c r="C241" s="679"/>
    </row>
    <row r="242" spans="2:3" x14ac:dyDescent="0.2">
      <c r="B242" s="678"/>
      <c r="C242" s="679"/>
    </row>
    <row r="243" spans="2:3" x14ac:dyDescent="0.2">
      <c r="B243" s="678"/>
      <c r="C243" s="679"/>
    </row>
    <row r="244" spans="2:3" x14ac:dyDescent="0.2">
      <c r="B244" s="678"/>
      <c r="C244" s="679"/>
    </row>
    <row r="245" spans="2:3" x14ac:dyDescent="0.2">
      <c r="B245" s="678"/>
      <c r="C245" s="679"/>
    </row>
    <row r="246" spans="2:3" x14ac:dyDescent="0.2">
      <c r="B246" s="678"/>
      <c r="C246" s="679"/>
    </row>
    <row r="247" spans="2:3" x14ac:dyDescent="0.2">
      <c r="B247" s="678"/>
      <c r="C247" s="679"/>
    </row>
    <row r="248" spans="2:3" x14ac:dyDescent="0.2">
      <c r="B248" s="678"/>
      <c r="C248" s="679"/>
    </row>
    <row r="249" spans="2:3" x14ac:dyDescent="0.2">
      <c r="B249" s="678"/>
      <c r="C249" s="679"/>
    </row>
    <row r="250" spans="2:3" x14ac:dyDescent="0.2">
      <c r="B250" s="678"/>
      <c r="C250" s="679"/>
    </row>
    <row r="251" spans="2:3" x14ac:dyDescent="0.2">
      <c r="B251" s="678"/>
      <c r="C251" s="679"/>
    </row>
    <row r="252" spans="2:3" x14ac:dyDescent="0.2">
      <c r="B252" s="678"/>
      <c r="C252" s="679"/>
    </row>
    <row r="253" spans="2:3" x14ac:dyDescent="0.2">
      <c r="B253" s="678"/>
      <c r="C253" s="679"/>
    </row>
    <row r="254" spans="2:3" x14ac:dyDescent="0.2">
      <c r="B254" s="678"/>
      <c r="C254" s="679"/>
    </row>
    <row r="255" spans="2:3" x14ac:dyDescent="0.2">
      <c r="B255" s="678"/>
      <c r="C255" s="679"/>
    </row>
    <row r="256" spans="2:3" x14ac:dyDescent="0.2">
      <c r="B256" s="678"/>
      <c r="C256" s="679"/>
    </row>
    <row r="257" spans="2:3" x14ac:dyDescent="0.2">
      <c r="B257" s="678"/>
      <c r="C257" s="679"/>
    </row>
    <row r="258" spans="2:3" x14ac:dyDescent="0.2">
      <c r="B258" s="678"/>
      <c r="C258" s="679"/>
    </row>
    <row r="259" spans="2:3" x14ac:dyDescent="0.2">
      <c r="B259" s="678"/>
      <c r="C259" s="679"/>
    </row>
    <row r="260" spans="2:3" x14ac:dyDescent="0.2">
      <c r="B260" s="678"/>
      <c r="C260" s="679"/>
    </row>
    <row r="261" spans="2:3" x14ac:dyDescent="0.2">
      <c r="B261" s="678"/>
      <c r="C261" s="679"/>
    </row>
    <row r="262" spans="2:3" x14ac:dyDescent="0.2">
      <c r="B262" s="678"/>
      <c r="C262" s="679"/>
    </row>
    <row r="263" spans="2:3" x14ac:dyDescent="0.2">
      <c r="B263" s="678"/>
      <c r="C263" s="679"/>
    </row>
    <row r="264" spans="2:3" x14ac:dyDescent="0.2">
      <c r="B264" s="678"/>
      <c r="C264" s="679"/>
    </row>
    <row r="265" spans="2:3" x14ac:dyDescent="0.2">
      <c r="B265" s="678"/>
      <c r="C265" s="679"/>
    </row>
    <row r="266" spans="2:3" x14ac:dyDescent="0.2">
      <c r="B266" s="678"/>
      <c r="C266" s="679"/>
    </row>
    <row r="267" spans="2:3" x14ac:dyDescent="0.2">
      <c r="B267" s="678"/>
      <c r="C267" s="679"/>
    </row>
    <row r="268" spans="2:3" x14ac:dyDescent="0.2">
      <c r="B268" s="678"/>
      <c r="C268" s="679"/>
    </row>
    <row r="269" spans="2:3" x14ac:dyDescent="0.2">
      <c r="B269" s="678"/>
      <c r="C269" s="679"/>
    </row>
    <row r="270" spans="2:3" x14ac:dyDescent="0.2">
      <c r="B270" s="678"/>
      <c r="C270" s="679"/>
    </row>
    <row r="271" spans="2:3" x14ac:dyDescent="0.2">
      <c r="B271" s="678"/>
      <c r="C271" s="679"/>
    </row>
    <row r="272" spans="2:3" x14ac:dyDescent="0.2">
      <c r="B272" s="678"/>
      <c r="C272" s="679"/>
    </row>
    <row r="273" spans="2:3" x14ac:dyDescent="0.2">
      <c r="B273" s="678"/>
      <c r="C273" s="679"/>
    </row>
    <row r="274" spans="2:3" x14ac:dyDescent="0.2">
      <c r="B274" s="678"/>
      <c r="C274" s="679"/>
    </row>
    <row r="275" spans="2:3" x14ac:dyDescent="0.2">
      <c r="B275" s="678"/>
      <c r="C275" s="679"/>
    </row>
    <row r="276" spans="2:3" x14ac:dyDescent="0.2">
      <c r="B276" s="678"/>
      <c r="C276" s="679"/>
    </row>
    <row r="277" spans="2:3" x14ac:dyDescent="0.2">
      <c r="B277" s="678"/>
      <c r="C277" s="679"/>
    </row>
    <row r="278" spans="2:3" x14ac:dyDescent="0.2">
      <c r="B278" s="678"/>
      <c r="C278" s="679"/>
    </row>
    <row r="279" spans="2:3" x14ac:dyDescent="0.2">
      <c r="B279" s="678"/>
      <c r="C279" s="679"/>
    </row>
    <row r="280" spans="2:3" x14ac:dyDescent="0.2">
      <c r="B280" s="678"/>
      <c r="C280" s="679"/>
    </row>
    <row r="281" spans="2:3" x14ac:dyDescent="0.2">
      <c r="B281" s="678"/>
      <c r="C281" s="679"/>
    </row>
    <row r="282" spans="2:3" x14ac:dyDescent="0.2">
      <c r="B282" s="678"/>
      <c r="C282" s="679"/>
    </row>
    <row r="283" spans="2:3" x14ac:dyDescent="0.2">
      <c r="B283" s="678"/>
      <c r="C283" s="679"/>
    </row>
    <row r="284" spans="2:3" x14ac:dyDescent="0.2">
      <c r="B284" s="678"/>
      <c r="C284" s="679"/>
    </row>
    <row r="285" spans="2:3" x14ac:dyDescent="0.2">
      <c r="B285" s="678"/>
      <c r="C285" s="679"/>
    </row>
    <row r="286" spans="2:3" x14ac:dyDescent="0.2">
      <c r="B286" s="678"/>
      <c r="C286" s="679"/>
    </row>
    <row r="287" spans="2:3" x14ac:dyDescent="0.2">
      <c r="B287" s="678"/>
      <c r="C287" s="679"/>
    </row>
    <row r="288" spans="2:3" x14ac:dyDescent="0.2">
      <c r="B288" s="678"/>
      <c r="C288" s="679"/>
    </row>
    <row r="289" spans="2:3" x14ac:dyDescent="0.2">
      <c r="B289" s="678"/>
      <c r="C289" s="679"/>
    </row>
    <row r="290" spans="2:3" x14ac:dyDescent="0.2">
      <c r="B290" s="678"/>
      <c r="C290" s="679"/>
    </row>
    <row r="291" spans="2:3" x14ac:dyDescent="0.2">
      <c r="B291" s="678"/>
      <c r="C291" s="679"/>
    </row>
    <row r="292" spans="2:3" x14ac:dyDescent="0.2">
      <c r="B292" s="678"/>
      <c r="C292" s="679"/>
    </row>
    <row r="293" spans="2:3" x14ac:dyDescent="0.2">
      <c r="B293" s="678"/>
      <c r="C293" s="679"/>
    </row>
    <row r="294" spans="2:3" x14ac:dyDescent="0.2">
      <c r="B294" s="678"/>
      <c r="C294" s="679"/>
    </row>
    <row r="295" spans="2:3" x14ac:dyDescent="0.2">
      <c r="B295" s="678"/>
      <c r="C295" s="679"/>
    </row>
    <row r="296" spans="2:3" x14ac:dyDescent="0.2">
      <c r="B296" s="678"/>
      <c r="C296" s="679"/>
    </row>
    <row r="297" spans="2:3" x14ac:dyDescent="0.2">
      <c r="B297" s="678"/>
      <c r="C297" s="679"/>
    </row>
    <row r="298" spans="2:3" x14ac:dyDescent="0.2">
      <c r="B298" s="678"/>
      <c r="C298" s="679"/>
    </row>
    <row r="299" spans="2:3" x14ac:dyDescent="0.2">
      <c r="B299" s="678"/>
      <c r="C299" s="679"/>
    </row>
    <row r="300" spans="2:3" x14ac:dyDescent="0.2">
      <c r="B300" s="678"/>
      <c r="C300" s="679"/>
    </row>
    <row r="301" spans="2:3" x14ac:dyDescent="0.2">
      <c r="B301" s="678"/>
      <c r="C301" s="679"/>
    </row>
    <row r="302" spans="2:3" x14ac:dyDescent="0.2">
      <c r="B302" s="678"/>
      <c r="C302" s="679"/>
    </row>
    <row r="303" spans="2:3" x14ac:dyDescent="0.2">
      <c r="B303" s="678"/>
      <c r="C303" s="679"/>
    </row>
    <row r="304" spans="2:3" x14ac:dyDescent="0.2">
      <c r="B304" s="678"/>
      <c r="C304" s="679"/>
    </row>
    <row r="305" spans="2:3" x14ac:dyDescent="0.2">
      <c r="B305" s="678"/>
      <c r="C305" s="679"/>
    </row>
    <row r="306" spans="2:3" x14ac:dyDescent="0.2">
      <c r="B306" s="678"/>
      <c r="C306" s="679"/>
    </row>
    <row r="307" spans="2:3" x14ac:dyDescent="0.2">
      <c r="B307" s="678"/>
      <c r="C307" s="679"/>
    </row>
    <row r="308" spans="2:3" x14ac:dyDescent="0.2">
      <c r="B308" s="678"/>
      <c r="C308" s="679"/>
    </row>
    <row r="309" spans="2:3" x14ac:dyDescent="0.2">
      <c r="B309" s="678"/>
      <c r="C309" s="679"/>
    </row>
    <row r="310" spans="2:3" x14ac:dyDescent="0.2">
      <c r="B310" s="678"/>
      <c r="C310" s="679"/>
    </row>
    <row r="311" spans="2:3" x14ac:dyDescent="0.2">
      <c r="B311" s="678"/>
      <c r="C311" s="679"/>
    </row>
    <row r="312" spans="2:3" x14ac:dyDescent="0.2">
      <c r="B312" s="678"/>
      <c r="C312" s="679"/>
    </row>
    <row r="313" spans="2:3" x14ac:dyDescent="0.2">
      <c r="B313" s="678"/>
      <c r="C313" s="679"/>
    </row>
    <row r="314" spans="2:3" x14ac:dyDescent="0.2">
      <c r="B314" s="678"/>
      <c r="C314" s="679"/>
    </row>
    <row r="315" spans="2:3" x14ac:dyDescent="0.2">
      <c r="B315" s="678"/>
      <c r="C315" s="679"/>
    </row>
    <row r="316" spans="2:3" x14ac:dyDescent="0.2">
      <c r="B316" s="678"/>
      <c r="C316" s="679"/>
    </row>
    <row r="317" spans="2:3" x14ac:dyDescent="0.2">
      <c r="B317" s="678"/>
      <c r="C317" s="679"/>
    </row>
    <row r="318" spans="2:3" x14ac:dyDescent="0.2">
      <c r="B318" s="678"/>
      <c r="C318" s="679"/>
    </row>
    <row r="319" spans="2:3" x14ac:dyDescent="0.2">
      <c r="B319" s="678"/>
      <c r="C319" s="679"/>
    </row>
    <row r="320" spans="2:3" x14ac:dyDescent="0.2">
      <c r="B320" s="678"/>
      <c r="C320" s="679"/>
    </row>
    <row r="321" spans="2:3" x14ac:dyDescent="0.2">
      <c r="B321" s="678"/>
      <c r="C321" s="679"/>
    </row>
    <row r="322" spans="2:3" x14ac:dyDescent="0.2">
      <c r="B322" s="678"/>
      <c r="C322" s="679"/>
    </row>
    <row r="323" spans="2:3" x14ac:dyDescent="0.2">
      <c r="B323" s="678"/>
      <c r="C323" s="679"/>
    </row>
    <row r="324" spans="2:3" x14ac:dyDescent="0.2">
      <c r="B324" s="678"/>
      <c r="C324" s="679"/>
    </row>
    <row r="325" spans="2:3" x14ac:dyDescent="0.2">
      <c r="B325" s="678"/>
      <c r="C325" s="679"/>
    </row>
    <row r="326" spans="2:3" x14ac:dyDescent="0.2">
      <c r="B326" s="678"/>
      <c r="C326" s="679"/>
    </row>
    <row r="327" spans="2:3" x14ac:dyDescent="0.2">
      <c r="B327" s="678"/>
      <c r="C327" s="679"/>
    </row>
    <row r="328" spans="2:3" x14ac:dyDescent="0.2">
      <c r="B328" s="678"/>
      <c r="C328" s="679"/>
    </row>
    <row r="329" spans="2:3" x14ac:dyDescent="0.2">
      <c r="B329" s="678"/>
      <c r="C329" s="679"/>
    </row>
    <row r="330" spans="2:3" x14ac:dyDescent="0.2">
      <c r="B330" s="678"/>
      <c r="C330" s="679"/>
    </row>
    <row r="331" spans="2:3" x14ac:dyDescent="0.2">
      <c r="B331" s="678"/>
      <c r="C331" s="679"/>
    </row>
    <row r="332" spans="2:3" x14ac:dyDescent="0.2">
      <c r="B332" s="678"/>
      <c r="C332" s="679"/>
    </row>
    <row r="333" spans="2:3" x14ac:dyDescent="0.2">
      <c r="B333" s="678"/>
      <c r="C333" s="679"/>
    </row>
    <row r="334" spans="2:3" x14ac:dyDescent="0.2">
      <c r="B334" s="678"/>
      <c r="C334" s="679"/>
    </row>
    <row r="335" spans="2:3" x14ac:dyDescent="0.2">
      <c r="B335" s="678"/>
      <c r="C335" s="679"/>
    </row>
    <row r="336" spans="2:3" x14ac:dyDescent="0.2">
      <c r="B336" s="678"/>
      <c r="C336" s="679"/>
    </row>
    <row r="337" spans="2:3" x14ac:dyDescent="0.2">
      <c r="B337" s="678"/>
      <c r="C337" s="679"/>
    </row>
    <row r="338" spans="2:3" x14ac:dyDescent="0.2">
      <c r="B338" s="678"/>
      <c r="C338" s="679"/>
    </row>
    <row r="339" spans="2:3" x14ac:dyDescent="0.2">
      <c r="B339" s="678"/>
      <c r="C339" s="679"/>
    </row>
    <row r="340" spans="2:3" x14ac:dyDescent="0.2">
      <c r="B340" s="678"/>
      <c r="C340" s="679"/>
    </row>
    <row r="341" spans="2:3" x14ac:dyDescent="0.2">
      <c r="B341" s="678"/>
      <c r="C341" s="679"/>
    </row>
    <row r="342" spans="2:3" x14ac:dyDescent="0.2">
      <c r="B342" s="678"/>
      <c r="C342" s="679"/>
    </row>
    <row r="343" spans="2:3" x14ac:dyDescent="0.2">
      <c r="B343" s="678"/>
      <c r="C343" s="679"/>
    </row>
    <row r="344" spans="2:3" x14ac:dyDescent="0.2">
      <c r="B344" s="678"/>
      <c r="C344" s="679"/>
    </row>
    <row r="345" spans="2:3" x14ac:dyDescent="0.2">
      <c r="B345" s="678"/>
      <c r="C345" s="679"/>
    </row>
    <row r="346" spans="2:3" x14ac:dyDescent="0.2">
      <c r="B346" s="678"/>
      <c r="C346" s="679"/>
    </row>
    <row r="347" spans="2:3" x14ac:dyDescent="0.2">
      <c r="B347" s="678"/>
      <c r="C347" s="679"/>
    </row>
    <row r="348" spans="2:3" x14ac:dyDescent="0.2">
      <c r="B348" s="678"/>
      <c r="C348" s="679"/>
    </row>
    <row r="349" spans="2:3" x14ac:dyDescent="0.2">
      <c r="B349" s="678"/>
      <c r="C349" s="679"/>
    </row>
    <row r="350" spans="2:3" x14ac:dyDescent="0.2">
      <c r="B350" s="678"/>
      <c r="C350" s="679"/>
    </row>
    <row r="351" spans="2:3" x14ac:dyDescent="0.2">
      <c r="B351" s="678"/>
      <c r="C351" s="679"/>
    </row>
    <row r="352" spans="2:3" x14ac:dyDescent="0.2">
      <c r="B352" s="678"/>
      <c r="C352" s="679"/>
    </row>
    <row r="353" spans="2:3" x14ac:dyDescent="0.2">
      <c r="B353" s="678"/>
      <c r="C353" s="679"/>
    </row>
    <row r="354" spans="2:3" x14ac:dyDescent="0.2">
      <c r="B354" s="678"/>
      <c r="C354" s="679"/>
    </row>
    <row r="355" spans="2:3" x14ac:dyDescent="0.2">
      <c r="B355" s="678"/>
      <c r="C355" s="679"/>
    </row>
    <row r="356" spans="2:3" x14ac:dyDescent="0.2">
      <c r="B356" s="678"/>
      <c r="C356" s="679"/>
    </row>
    <row r="357" spans="2:3" x14ac:dyDescent="0.2">
      <c r="B357" s="678"/>
      <c r="C357" s="679"/>
    </row>
    <row r="358" spans="2:3" x14ac:dyDescent="0.2">
      <c r="B358" s="678"/>
      <c r="C358" s="679"/>
    </row>
    <row r="359" spans="2:3" x14ac:dyDescent="0.2">
      <c r="B359" s="678"/>
      <c r="C359" s="679"/>
    </row>
    <row r="360" spans="2:3" x14ac:dyDescent="0.2">
      <c r="B360" s="678"/>
      <c r="C360" s="679"/>
    </row>
    <row r="361" spans="2:3" x14ac:dyDescent="0.2">
      <c r="B361" s="678"/>
      <c r="C361" s="679"/>
    </row>
    <row r="362" spans="2:3" x14ac:dyDescent="0.2">
      <c r="B362" s="678"/>
      <c r="C362" s="679"/>
    </row>
    <row r="363" spans="2:3" x14ac:dyDescent="0.2">
      <c r="B363" s="678"/>
      <c r="C363" s="679"/>
    </row>
    <row r="364" spans="2:3" x14ac:dyDescent="0.2">
      <c r="B364" s="678"/>
      <c r="C364" s="679"/>
    </row>
    <row r="365" spans="2:3" x14ac:dyDescent="0.2">
      <c r="B365" s="678"/>
      <c r="C365" s="679"/>
    </row>
    <row r="366" spans="2:3" x14ac:dyDescent="0.2">
      <c r="B366" s="678"/>
      <c r="C366" s="679"/>
    </row>
    <row r="367" spans="2:3" x14ac:dyDescent="0.2">
      <c r="B367" s="678"/>
      <c r="C367" s="679"/>
    </row>
    <row r="368" spans="2:3" x14ac:dyDescent="0.2">
      <c r="B368" s="678"/>
      <c r="C368" s="679"/>
    </row>
    <row r="369" spans="2:3" x14ac:dyDescent="0.2">
      <c r="B369" s="678"/>
      <c r="C369" s="679"/>
    </row>
    <row r="370" spans="2:3" x14ac:dyDescent="0.2">
      <c r="B370" s="678"/>
      <c r="C370" s="679"/>
    </row>
    <row r="371" spans="2:3" x14ac:dyDescent="0.2">
      <c r="B371" s="678"/>
      <c r="C371" s="679"/>
    </row>
    <row r="372" spans="2:3" x14ac:dyDescent="0.2">
      <c r="B372" s="678"/>
      <c r="C372" s="679"/>
    </row>
    <row r="373" spans="2:3" x14ac:dyDescent="0.2">
      <c r="B373" s="678"/>
      <c r="C373" s="679"/>
    </row>
    <row r="374" spans="2:3" x14ac:dyDescent="0.2">
      <c r="B374" s="678"/>
      <c r="C374" s="679"/>
    </row>
    <row r="375" spans="2:3" x14ac:dyDescent="0.2">
      <c r="B375" s="678"/>
      <c r="C375" s="679"/>
    </row>
    <row r="376" spans="2:3" x14ac:dyDescent="0.2">
      <c r="B376" s="678"/>
      <c r="C376" s="679"/>
    </row>
    <row r="377" spans="2:3" x14ac:dyDescent="0.2">
      <c r="B377" s="678"/>
      <c r="C377" s="679"/>
    </row>
    <row r="378" spans="2:3" x14ac:dyDescent="0.2">
      <c r="B378" s="678"/>
      <c r="C378" s="679"/>
    </row>
    <row r="379" spans="2:3" x14ac:dyDescent="0.2">
      <c r="B379" s="678"/>
      <c r="C379" s="679"/>
    </row>
    <row r="380" spans="2:3" x14ac:dyDescent="0.2">
      <c r="B380" s="678"/>
      <c r="C380" s="679"/>
    </row>
    <row r="381" spans="2:3" x14ac:dyDescent="0.2">
      <c r="B381" s="678"/>
      <c r="C381" s="679"/>
    </row>
    <row r="382" spans="2:3" x14ac:dyDescent="0.2">
      <c r="B382" s="678"/>
      <c r="C382" s="679"/>
    </row>
    <row r="383" spans="2:3" x14ac:dyDescent="0.2">
      <c r="B383" s="678"/>
      <c r="C383" s="679"/>
    </row>
    <row r="384" spans="2:3" x14ac:dyDescent="0.2">
      <c r="B384" s="678"/>
      <c r="C384" s="679"/>
    </row>
    <row r="385" spans="2:3" x14ac:dyDescent="0.2">
      <c r="B385" s="678"/>
      <c r="C385" s="679"/>
    </row>
    <row r="386" spans="2:3" x14ac:dyDescent="0.2">
      <c r="B386" s="678"/>
      <c r="C386" s="679"/>
    </row>
    <row r="387" spans="2:3" x14ac:dyDescent="0.2">
      <c r="B387" s="678"/>
      <c r="C387" s="679"/>
    </row>
    <row r="388" spans="2:3" x14ac:dyDescent="0.2">
      <c r="B388" s="678"/>
      <c r="C388" s="679"/>
    </row>
    <row r="389" spans="2:3" x14ac:dyDescent="0.2">
      <c r="B389" s="678"/>
      <c r="C389" s="679"/>
    </row>
    <row r="390" spans="2:3" x14ac:dyDescent="0.2">
      <c r="B390" s="678"/>
      <c r="C390" s="679"/>
    </row>
    <row r="391" spans="2:3" x14ac:dyDescent="0.2">
      <c r="B391" s="678"/>
      <c r="C391" s="679"/>
    </row>
    <row r="392" spans="2:3" x14ac:dyDescent="0.2">
      <c r="B392" s="678"/>
      <c r="C392" s="679"/>
    </row>
    <row r="393" spans="2:3" x14ac:dyDescent="0.2">
      <c r="B393" s="678"/>
      <c r="C393" s="679"/>
    </row>
    <row r="394" spans="2:3" x14ac:dyDescent="0.2">
      <c r="B394" s="678"/>
      <c r="C394" s="679"/>
    </row>
    <row r="395" spans="2:3" x14ac:dyDescent="0.2">
      <c r="B395" s="678"/>
      <c r="C395" s="679"/>
    </row>
    <row r="396" spans="2:3" x14ac:dyDescent="0.2">
      <c r="B396" s="678"/>
      <c r="C396" s="679"/>
    </row>
    <row r="397" spans="2:3" x14ac:dyDescent="0.2">
      <c r="B397" s="678"/>
      <c r="C397" s="679"/>
    </row>
    <row r="398" spans="2:3" x14ac:dyDescent="0.2">
      <c r="B398" s="678"/>
      <c r="C398" s="679"/>
    </row>
    <row r="399" spans="2:3" x14ac:dyDescent="0.2">
      <c r="B399" s="678"/>
      <c r="C399" s="679"/>
    </row>
    <row r="400" spans="2:3" x14ac:dyDescent="0.2">
      <c r="B400" s="678"/>
      <c r="C400" s="679"/>
    </row>
    <row r="401" spans="2:3" x14ac:dyDescent="0.2">
      <c r="B401" s="678"/>
      <c r="C401" s="679"/>
    </row>
    <row r="402" spans="2:3" x14ac:dyDescent="0.2">
      <c r="B402" s="678"/>
      <c r="C402" s="679"/>
    </row>
    <row r="403" spans="2:3" x14ac:dyDescent="0.2">
      <c r="B403" s="678"/>
      <c r="C403" s="679"/>
    </row>
    <row r="404" spans="2:3" x14ac:dyDescent="0.2">
      <c r="B404" s="678"/>
      <c r="C404" s="679"/>
    </row>
    <row r="405" spans="2:3" x14ac:dyDescent="0.2">
      <c r="B405" s="678"/>
      <c r="C405" s="679"/>
    </row>
    <row r="406" spans="2:3" x14ac:dyDescent="0.2">
      <c r="B406" s="678"/>
      <c r="C406" s="679"/>
    </row>
    <row r="407" spans="2:3" x14ac:dyDescent="0.2">
      <c r="B407" s="678"/>
      <c r="C407" s="679"/>
    </row>
    <row r="408" spans="2:3" x14ac:dyDescent="0.2">
      <c r="B408" s="678"/>
      <c r="C408" s="679"/>
    </row>
    <row r="409" spans="2:3" x14ac:dyDescent="0.2">
      <c r="B409" s="678"/>
      <c r="C409" s="679"/>
    </row>
    <row r="410" spans="2:3" x14ac:dyDescent="0.2">
      <c r="B410" s="678"/>
      <c r="C410" s="679"/>
    </row>
    <row r="411" spans="2:3" x14ac:dyDescent="0.2">
      <c r="B411" s="678"/>
      <c r="C411" s="679"/>
    </row>
    <row r="412" spans="2:3" x14ac:dyDescent="0.2">
      <c r="B412" s="678"/>
      <c r="C412" s="679"/>
    </row>
    <row r="413" spans="2:3" x14ac:dyDescent="0.2">
      <c r="B413" s="678"/>
      <c r="C413" s="679"/>
    </row>
    <row r="414" spans="2:3" x14ac:dyDescent="0.2">
      <c r="B414" s="678"/>
      <c r="C414" s="679"/>
    </row>
    <row r="415" spans="2:3" x14ac:dyDescent="0.2">
      <c r="B415" s="678"/>
      <c r="C415" s="679"/>
    </row>
    <row r="416" spans="2:3" x14ac:dyDescent="0.2">
      <c r="B416" s="678"/>
      <c r="C416" s="679"/>
    </row>
    <row r="417" spans="2:3" x14ac:dyDescent="0.2">
      <c r="B417" s="678"/>
      <c r="C417" s="679"/>
    </row>
    <row r="418" spans="2:3" x14ac:dyDescent="0.2">
      <c r="B418" s="678"/>
      <c r="C418" s="679"/>
    </row>
    <row r="419" spans="2:3" x14ac:dyDescent="0.2">
      <c r="B419" s="678"/>
      <c r="C419" s="679"/>
    </row>
    <row r="420" spans="2:3" x14ac:dyDescent="0.2">
      <c r="B420" s="678"/>
      <c r="C420" s="679"/>
    </row>
    <row r="421" spans="2:3" x14ac:dyDescent="0.2">
      <c r="B421" s="678"/>
      <c r="C421" s="679"/>
    </row>
    <row r="422" spans="2:3" x14ac:dyDescent="0.2">
      <c r="B422" s="678"/>
      <c r="C422" s="679"/>
    </row>
    <row r="423" spans="2:3" x14ac:dyDescent="0.2">
      <c r="B423" s="678"/>
      <c r="C423" s="679"/>
    </row>
    <row r="424" spans="2:3" x14ac:dyDescent="0.2">
      <c r="B424" s="678"/>
      <c r="C424" s="679"/>
    </row>
    <row r="425" spans="2:3" x14ac:dyDescent="0.2">
      <c r="B425" s="678"/>
      <c r="C425" s="679"/>
    </row>
    <row r="426" spans="2:3" x14ac:dyDescent="0.2">
      <c r="B426" s="678"/>
      <c r="C426" s="679"/>
    </row>
    <row r="427" spans="2:3" x14ac:dyDescent="0.2">
      <c r="B427" s="678"/>
      <c r="C427" s="679"/>
    </row>
    <row r="428" spans="2:3" x14ac:dyDescent="0.2">
      <c r="B428" s="678"/>
      <c r="C428" s="679"/>
    </row>
    <row r="429" spans="2:3" x14ac:dyDescent="0.2">
      <c r="B429" s="678"/>
      <c r="C429" s="679"/>
    </row>
    <row r="430" spans="2:3" x14ac:dyDescent="0.2">
      <c r="B430" s="678"/>
      <c r="C430" s="679"/>
    </row>
    <row r="431" spans="2:3" x14ac:dyDescent="0.2">
      <c r="B431" s="678"/>
      <c r="C431" s="679"/>
    </row>
    <row r="432" spans="2:3" x14ac:dyDescent="0.2">
      <c r="B432" s="678"/>
      <c r="C432" s="679"/>
    </row>
    <row r="433" spans="2:3" x14ac:dyDescent="0.2">
      <c r="B433" s="678"/>
      <c r="C433" s="679"/>
    </row>
    <row r="434" spans="2:3" x14ac:dyDescent="0.2">
      <c r="B434" s="678"/>
      <c r="C434" s="679"/>
    </row>
    <row r="435" spans="2:3" x14ac:dyDescent="0.2">
      <c r="B435" s="678"/>
      <c r="C435" s="679"/>
    </row>
    <row r="436" spans="2:3" x14ac:dyDescent="0.2">
      <c r="B436" s="678"/>
      <c r="C436" s="679"/>
    </row>
    <row r="437" spans="2:3" x14ac:dyDescent="0.2">
      <c r="B437" s="678"/>
      <c r="C437" s="679"/>
    </row>
    <row r="438" spans="2:3" x14ac:dyDescent="0.2">
      <c r="B438" s="678"/>
      <c r="C438" s="679"/>
    </row>
    <row r="439" spans="2:3" x14ac:dyDescent="0.2">
      <c r="B439" s="678"/>
      <c r="C439" s="679"/>
    </row>
    <row r="440" spans="2:3" x14ac:dyDescent="0.2">
      <c r="B440" s="678"/>
      <c r="C440" s="679"/>
    </row>
    <row r="441" spans="2:3" x14ac:dyDescent="0.2">
      <c r="B441" s="678"/>
      <c r="C441" s="679"/>
    </row>
    <row r="442" spans="2:3" x14ac:dyDescent="0.2">
      <c r="B442" s="678"/>
      <c r="C442" s="679"/>
    </row>
    <row r="443" spans="2:3" x14ac:dyDescent="0.2">
      <c r="B443" s="678"/>
      <c r="C443" s="679"/>
    </row>
    <row r="444" spans="2:3" x14ac:dyDescent="0.2">
      <c r="B444" s="678"/>
      <c r="C444" s="679"/>
    </row>
    <row r="445" spans="2:3" x14ac:dyDescent="0.2">
      <c r="B445" s="678"/>
      <c r="C445" s="679"/>
    </row>
    <row r="446" spans="2:3" x14ac:dyDescent="0.2">
      <c r="B446" s="678"/>
      <c r="C446" s="679"/>
    </row>
    <row r="447" spans="2:3" x14ac:dyDescent="0.2">
      <c r="B447" s="678"/>
      <c r="C447" s="679"/>
    </row>
    <row r="448" spans="2:3" x14ac:dyDescent="0.2">
      <c r="B448" s="678"/>
      <c r="C448" s="679"/>
    </row>
    <row r="449" spans="2:3" x14ac:dyDescent="0.2">
      <c r="B449" s="678"/>
      <c r="C449" s="679"/>
    </row>
    <row r="450" spans="2:3" x14ac:dyDescent="0.2">
      <c r="B450" s="678"/>
      <c r="C450" s="679"/>
    </row>
    <row r="451" spans="2:3" x14ac:dyDescent="0.2">
      <c r="B451" s="678"/>
      <c r="C451" s="679"/>
    </row>
    <row r="452" spans="2:3" x14ac:dyDescent="0.2">
      <c r="B452" s="678"/>
      <c r="C452" s="679"/>
    </row>
    <row r="453" spans="2:3" x14ac:dyDescent="0.2">
      <c r="B453" s="678"/>
      <c r="C453" s="679"/>
    </row>
    <row r="454" spans="2:3" x14ac:dyDescent="0.2">
      <c r="B454" s="678"/>
      <c r="C454" s="679"/>
    </row>
    <row r="455" spans="2:3" x14ac:dyDescent="0.2">
      <c r="B455" s="678"/>
      <c r="C455" s="679"/>
    </row>
    <row r="456" spans="2:3" x14ac:dyDescent="0.2">
      <c r="B456" s="678"/>
      <c r="C456" s="679"/>
    </row>
    <row r="457" spans="2:3" x14ac:dyDescent="0.2">
      <c r="B457" s="678"/>
      <c r="C457" s="679"/>
    </row>
    <row r="458" spans="2:3" x14ac:dyDescent="0.2">
      <c r="B458" s="678"/>
      <c r="C458" s="679"/>
    </row>
    <row r="459" spans="2:3" x14ac:dyDescent="0.2">
      <c r="B459" s="678"/>
      <c r="C459" s="679"/>
    </row>
    <row r="460" spans="2:3" x14ac:dyDescent="0.2">
      <c r="B460" s="678"/>
      <c r="C460" s="679"/>
    </row>
    <row r="461" spans="2:3" x14ac:dyDescent="0.2">
      <c r="B461" s="678"/>
      <c r="C461" s="679"/>
    </row>
    <row r="462" spans="2:3" x14ac:dyDescent="0.2">
      <c r="B462" s="678"/>
      <c r="C462" s="679"/>
    </row>
    <row r="463" spans="2:3" x14ac:dyDescent="0.2">
      <c r="B463" s="678"/>
      <c r="C463" s="679"/>
    </row>
    <row r="464" spans="2:3" x14ac:dyDescent="0.2">
      <c r="B464" s="678"/>
      <c r="C464" s="679"/>
    </row>
    <row r="465" spans="2:3" x14ac:dyDescent="0.2">
      <c r="B465" s="678"/>
      <c r="C465" s="679"/>
    </row>
    <row r="466" spans="2:3" x14ac:dyDescent="0.2">
      <c r="B466" s="678"/>
      <c r="C466" s="679"/>
    </row>
    <row r="467" spans="2:3" x14ac:dyDescent="0.2">
      <c r="B467" s="678"/>
      <c r="C467" s="679"/>
    </row>
    <row r="468" spans="2:3" x14ac:dyDescent="0.2">
      <c r="B468" s="678"/>
      <c r="C468" s="679"/>
    </row>
    <row r="469" spans="2:3" x14ac:dyDescent="0.2">
      <c r="B469" s="678"/>
      <c r="C469" s="679"/>
    </row>
    <row r="470" spans="2:3" x14ac:dyDescent="0.2">
      <c r="B470" s="678"/>
      <c r="C470" s="679"/>
    </row>
    <row r="471" spans="2:3" x14ac:dyDescent="0.2">
      <c r="B471" s="678"/>
      <c r="C471" s="679"/>
    </row>
    <row r="472" spans="2:3" x14ac:dyDescent="0.2">
      <c r="B472" s="678"/>
      <c r="C472" s="679"/>
    </row>
    <row r="473" spans="2:3" x14ac:dyDescent="0.2">
      <c r="B473" s="678"/>
      <c r="C473" s="679"/>
    </row>
    <row r="474" spans="2:3" x14ac:dyDescent="0.2">
      <c r="B474" s="678"/>
      <c r="C474" s="679"/>
    </row>
    <row r="475" spans="2:3" x14ac:dyDescent="0.2">
      <c r="B475" s="678"/>
      <c r="C475" s="679"/>
    </row>
    <row r="476" spans="2:3" x14ac:dyDescent="0.2">
      <c r="B476" s="678"/>
      <c r="C476" s="679"/>
    </row>
    <row r="477" spans="2:3" x14ac:dyDescent="0.2">
      <c r="B477" s="678"/>
      <c r="C477" s="679"/>
    </row>
    <row r="478" spans="2:3" x14ac:dyDescent="0.2">
      <c r="B478" s="678"/>
      <c r="C478" s="679"/>
    </row>
    <row r="479" spans="2:3" x14ac:dyDescent="0.2">
      <c r="B479" s="678"/>
      <c r="C479" s="679"/>
    </row>
    <row r="480" spans="2:3" x14ac:dyDescent="0.2">
      <c r="B480" s="678"/>
      <c r="C480" s="679"/>
    </row>
    <row r="481" spans="2:3" x14ac:dyDescent="0.2">
      <c r="B481" s="678"/>
      <c r="C481" s="679"/>
    </row>
    <row r="482" spans="2:3" x14ac:dyDescent="0.2">
      <c r="B482" s="678"/>
      <c r="C482" s="679"/>
    </row>
    <row r="483" spans="2:3" x14ac:dyDescent="0.2">
      <c r="B483" s="678"/>
      <c r="C483" s="679"/>
    </row>
    <row r="484" spans="2:3" x14ac:dyDescent="0.2">
      <c r="B484" s="678"/>
      <c r="C484" s="679"/>
    </row>
    <row r="485" spans="2:3" x14ac:dyDescent="0.2">
      <c r="B485" s="678"/>
      <c r="C485" s="679"/>
    </row>
    <row r="486" spans="2:3" x14ac:dyDescent="0.2">
      <c r="B486" s="678"/>
      <c r="C486" s="679"/>
    </row>
    <row r="487" spans="2:3" x14ac:dyDescent="0.2">
      <c r="B487" s="678"/>
      <c r="C487" s="679"/>
    </row>
    <row r="488" spans="2:3" x14ac:dyDescent="0.2">
      <c r="B488" s="678"/>
      <c r="C488" s="679"/>
    </row>
    <row r="489" spans="2:3" x14ac:dyDescent="0.2">
      <c r="B489" s="678"/>
      <c r="C489" s="679"/>
    </row>
    <row r="490" spans="2:3" x14ac:dyDescent="0.2">
      <c r="B490" s="678"/>
      <c r="C490" s="679"/>
    </row>
    <row r="491" spans="2:3" x14ac:dyDescent="0.2">
      <c r="B491" s="678"/>
      <c r="C491" s="679"/>
    </row>
    <row r="492" spans="2:3" x14ac:dyDescent="0.2">
      <c r="B492" s="678"/>
      <c r="C492" s="679"/>
    </row>
    <row r="493" spans="2:3" x14ac:dyDescent="0.2">
      <c r="B493" s="678"/>
      <c r="C493" s="679"/>
    </row>
    <row r="494" spans="2:3" x14ac:dyDescent="0.2">
      <c r="B494" s="678"/>
      <c r="C494" s="679"/>
    </row>
    <row r="495" spans="2:3" x14ac:dyDescent="0.2">
      <c r="B495" s="678"/>
      <c r="C495" s="679"/>
    </row>
    <row r="496" spans="2:3" x14ac:dyDescent="0.2">
      <c r="B496" s="678"/>
      <c r="C496" s="679"/>
    </row>
    <row r="497" spans="2:3" x14ac:dyDescent="0.2">
      <c r="B497" s="678"/>
      <c r="C497" s="679"/>
    </row>
    <row r="498" spans="2:3" x14ac:dyDescent="0.2">
      <c r="B498" s="678"/>
      <c r="C498" s="679"/>
    </row>
    <row r="499" spans="2:3" x14ac:dyDescent="0.2">
      <c r="B499" s="678"/>
      <c r="C499" s="679"/>
    </row>
    <row r="500" spans="2:3" x14ac:dyDescent="0.2">
      <c r="B500" s="678"/>
      <c r="C500" s="679"/>
    </row>
    <row r="501" spans="2:3" x14ac:dyDescent="0.2">
      <c r="B501" s="678"/>
      <c r="C501" s="679"/>
    </row>
    <row r="502" spans="2:3" x14ac:dyDescent="0.2">
      <c r="B502" s="678"/>
      <c r="C502" s="679"/>
    </row>
    <row r="503" spans="2:3" x14ac:dyDescent="0.2">
      <c r="B503" s="678"/>
      <c r="C503" s="679"/>
    </row>
    <row r="504" spans="2:3" x14ac:dyDescent="0.2">
      <c r="B504" s="678"/>
      <c r="C504" s="679"/>
    </row>
    <row r="505" spans="2:3" x14ac:dyDescent="0.2">
      <c r="B505" s="678"/>
      <c r="C505" s="679"/>
    </row>
    <row r="506" spans="2:3" x14ac:dyDescent="0.2">
      <c r="B506" s="678"/>
      <c r="C506" s="679"/>
    </row>
    <row r="507" spans="2:3" x14ac:dyDescent="0.2">
      <c r="B507" s="678"/>
      <c r="C507" s="679"/>
    </row>
    <row r="508" spans="2:3" x14ac:dyDescent="0.2">
      <c r="B508" s="678"/>
      <c r="C508" s="679"/>
    </row>
    <row r="509" spans="2:3" x14ac:dyDescent="0.2">
      <c r="B509" s="678"/>
      <c r="C509" s="679"/>
    </row>
    <row r="510" spans="2:3" x14ac:dyDescent="0.2">
      <c r="B510" s="678"/>
      <c r="C510" s="679"/>
    </row>
    <row r="511" spans="2:3" x14ac:dyDescent="0.2">
      <c r="B511" s="678"/>
      <c r="C511" s="679"/>
    </row>
    <row r="512" spans="2:3" x14ac:dyDescent="0.2">
      <c r="B512" s="678"/>
      <c r="C512" s="679"/>
    </row>
    <row r="513" spans="2:3" x14ac:dyDescent="0.2">
      <c r="B513" s="678"/>
      <c r="C513" s="679"/>
    </row>
    <row r="514" spans="2:3" x14ac:dyDescent="0.2">
      <c r="B514" s="678"/>
      <c r="C514" s="679"/>
    </row>
    <row r="515" spans="2:3" x14ac:dyDescent="0.2">
      <c r="B515" s="678"/>
      <c r="C515" s="679"/>
    </row>
    <row r="516" spans="2:3" x14ac:dyDescent="0.2">
      <c r="B516" s="678"/>
      <c r="C516" s="679"/>
    </row>
    <row r="517" spans="2:3" x14ac:dyDescent="0.2">
      <c r="B517" s="678"/>
      <c r="C517" s="679"/>
    </row>
    <row r="518" spans="2:3" x14ac:dyDescent="0.2">
      <c r="B518" s="678"/>
      <c r="C518" s="679"/>
    </row>
    <row r="519" spans="2:3" x14ac:dyDescent="0.2">
      <c r="B519" s="678"/>
      <c r="C519" s="679"/>
    </row>
    <row r="520" spans="2:3" x14ac:dyDescent="0.2">
      <c r="B520" s="678"/>
      <c r="C520" s="679"/>
    </row>
    <row r="521" spans="2:3" x14ac:dyDescent="0.2">
      <c r="B521" s="678"/>
      <c r="C521" s="679"/>
    </row>
    <row r="522" spans="2:3" x14ac:dyDescent="0.2">
      <c r="B522" s="678"/>
      <c r="C522" s="679"/>
    </row>
    <row r="523" spans="2:3" x14ac:dyDescent="0.2">
      <c r="B523" s="678"/>
      <c r="C523" s="679"/>
    </row>
    <row r="524" spans="2:3" x14ac:dyDescent="0.2">
      <c r="B524" s="678"/>
      <c r="C524" s="679"/>
    </row>
    <row r="525" spans="2:3" x14ac:dyDescent="0.2">
      <c r="B525" s="678"/>
      <c r="C525" s="679"/>
    </row>
    <row r="526" spans="2:3" x14ac:dyDescent="0.2">
      <c r="B526" s="678"/>
      <c r="C526" s="679"/>
    </row>
    <row r="527" spans="2:3" x14ac:dyDescent="0.2">
      <c r="B527" s="678"/>
      <c r="C527" s="679"/>
    </row>
    <row r="528" spans="2:3" x14ac:dyDescent="0.2">
      <c r="B528" s="678"/>
      <c r="C528" s="679"/>
    </row>
    <row r="529" spans="2:3" x14ac:dyDescent="0.2">
      <c r="B529" s="678"/>
      <c r="C529" s="679"/>
    </row>
    <row r="530" spans="2:3" x14ac:dyDescent="0.2">
      <c r="B530" s="678"/>
      <c r="C530" s="679"/>
    </row>
    <row r="531" spans="2:3" x14ac:dyDescent="0.2">
      <c r="B531" s="678"/>
      <c r="C531" s="679"/>
    </row>
    <row r="532" spans="2:3" x14ac:dyDescent="0.2">
      <c r="B532" s="678"/>
      <c r="C532" s="679"/>
    </row>
    <row r="533" spans="2:3" x14ac:dyDescent="0.2">
      <c r="B533" s="678"/>
      <c r="C533" s="679"/>
    </row>
    <row r="534" spans="2:3" x14ac:dyDescent="0.2">
      <c r="B534" s="678"/>
      <c r="C534" s="679"/>
    </row>
    <row r="535" spans="2:3" x14ac:dyDescent="0.2">
      <c r="B535" s="678"/>
      <c r="C535" s="679"/>
    </row>
    <row r="536" spans="2:3" x14ac:dyDescent="0.2">
      <c r="B536" s="678"/>
      <c r="C536" s="679"/>
    </row>
    <row r="537" spans="2:3" x14ac:dyDescent="0.2">
      <c r="B537" s="678"/>
      <c r="C537" s="679"/>
    </row>
    <row r="538" spans="2:3" x14ac:dyDescent="0.2">
      <c r="B538" s="678"/>
      <c r="C538" s="679"/>
    </row>
    <row r="539" spans="2:3" x14ac:dyDescent="0.2">
      <c r="B539" s="678"/>
      <c r="C539" s="679"/>
    </row>
    <row r="540" spans="2:3" x14ac:dyDescent="0.2">
      <c r="B540" s="678"/>
      <c r="C540" s="679"/>
    </row>
    <row r="541" spans="2:3" x14ac:dyDescent="0.2">
      <c r="B541" s="678"/>
      <c r="C541" s="679"/>
    </row>
    <row r="542" spans="2:3" x14ac:dyDescent="0.2">
      <c r="B542" s="678"/>
      <c r="C542" s="679"/>
    </row>
    <row r="543" spans="2:3" x14ac:dyDescent="0.2">
      <c r="B543" s="678"/>
      <c r="C543" s="679"/>
    </row>
    <row r="544" spans="2:3" x14ac:dyDescent="0.2">
      <c r="B544" s="678"/>
      <c r="C544" s="679"/>
    </row>
    <row r="545" spans="2:3" x14ac:dyDescent="0.2">
      <c r="B545" s="678"/>
      <c r="C545" s="679"/>
    </row>
    <row r="546" spans="2:3" x14ac:dyDescent="0.2">
      <c r="B546" s="678"/>
      <c r="C546" s="679"/>
    </row>
    <row r="547" spans="2:3" x14ac:dyDescent="0.2">
      <c r="B547" s="678"/>
      <c r="C547" s="679"/>
    </row>
    <row r="548" spans="2:3" x14ac:dyDescent="0.2">
      <c r="B548" s="678"/>
      <c r="C548" s="679"/>
    </row>
    <row r="549" spans="2:3" x14ac:dyDescent="0.2">
      <c r="B549" s="678"/>
      <c r="C549" s="679"/>
    </row>
    <row r="550" spans="2:3" x14ac:dyDescent="0.2">
      <c r="B550" s="678"/>
      <c r="C550" s="679"/>
    </row>
    <row r="551" spans="2:3" x14ac:dyDescent="0.2">
      <c r="B551" s="678"/>
      <c r="C551" s="679"/>
    </row>
    <row r="552" spans="2:3" x14ac:dyDescent="0.2">
      <c r="B552" s="678"/>
      <c r="C552" s="679"/>
    </row>
    <row r="553" spans="2:3" x14ac:dyDescent="0.2">
      <c r="B553" s="678"/>
      <c r="C553" s="679"/>
    </row>
    <row r="554" spans="2:3" x14ac:dyDescent="0.2">
      <c r="B554" s="678"/>
      <c r="C554" s="679"/>
    </row>
    <row r="555" spans="2:3" x14ac:dyDescent="0.2">
      <c r="B555" s="678"/>
      <c r="C555" s="679"/>
    </row>
    <row r="556" spans="2:3" x14ac:dyDescent="0.2">
      <c r="B556" s="678"/>
      <c r="C556" s="679"/>
    </row>
    <row r="557" spans="2:3" x14ac:dyDescent="0.2">
      <c r="B557" s="678"/>
      <c r="C557" s="679"/>
    </row>
    <row r="558" spans="2:3" x14ac:dyDescent="0.2">
      <c r="B558" s="678"/>
      <c r="C558" s="679"/>
    </row>
    <row r="559" spans="2:3" x14ac:dyDescent="0.2">
      <c r="B559" s="678"/>
      <c r="C559" s="679"/>
    </row>
    <row r="560" spans="2:3" x14ac:dyDescent="0.2">
      <c r="B560" s="678"/>
      <c r="C560" s="679"/>
    </row>
    <row r="561" spans="2:3" x14ac:dyDescent="0.2">
      <c r="B561" s="678"/>
      <c r="C561" s="679"/>
    </row>
    <row r="562" spans="2:3" x14ac:dyDescent="0.2">
      <c r="B562" s="678"/>
      <c r="C562" s="679"/>
    </row>
    <row r="563" spans="2:3" x14ac:dyDescent="0.2">
      <c r="B563" s="678"/>
      <c r="C563" s="679"/>
    </row>
    <row r="564" spans="2:3" x14ac:dyDescent="0.2">
      <c r="B564" s="678"/>
      <c r="C564" s="679"/>
    </row>
    <row r="565" spans="2:3" x14ac:dyDescent="0.2">
      <c r="B565" s="678"/>
      <c r="C565" s="679"/>
    </row>
    <row r="566" spans="2:3" x14ac:dyDescent="0.2">
      <c r="B566" s="678"/>
      <c r="C566" s="679"/>
    </row>
    <row r="567" spans="2:3" x14ac:dyDescent="0.2">
      <c r="B567" s="678"/>
      <c r="C567" s="679"/>
    </row>
    <row r="568" spans="2:3" x14ac:dyDescent="0.2">
      <c r="B568" s="678"/>
      <c r="C568" s="679"/>
    </row>
    <row r="569" spans="2:3" x14ac:dyDescent="0.2">
      <c r="B569" s="678"/>
      <c r="C569" s="679"/>
    </row>
    <row r="570" spans="2:3" x14ac:dyDescent="0.2">
      <c r="B570" s="678"/>
      <c r="C570" s="679"/>
    </row>
    <row r="571" spans="2:3" x14ac:dyDescent="0.2">
      <c r="B571" s="678"/>
      <c r="C571" s="679"/>
    </row>
    <row r="572" spans="2:3" x14ac:dyDescent="0.2">
      <c r="B572" s="678"/>
      <c r="C572" s="679"/>
    </row>
    <row r="573" spans="2:3" x14ac:dyDescent="0.2">
      <c r="B573" s="678"/>
      <c r="C573" s="679"/>
    </row>
    <row r="574" spans="2:3" x14ac:dyDescent="0.2">
      <c r="B574" s="678"/>
      <c r="C574" s="679"/>
    </row>
    <row r="575" spans="2:3" x14ac:dyDescent="0.2">
      <c r="B575" s="678"/>
      <c r="C575" s="679"/>
    </row>
    <row r="576" spans="2:3" x14ac:dyDescent="0.2">
      <c r="B576" s="678"/>
      <c r="C576" s="679"/>
    </row>
    <row r="577" spans="2:3" x14ac:dyDescent="0.2">
      <c r="B577" s="678"/>
      <c r="C577" s="679"/>
    </row>
    <row r="578" spans="2:3" x14ac:dyDescent="0.2">
      <c r="B578" s="678"/>
      <c r="C578" s="679"/>
    </row>
    <row r="579" spans="2:3" x14ac:dyDescent="0.2">
      <c r="B579" s="678"/>
      <c r="C579" s="679"/>
    </row>
    <row r="580" spans="2:3" x14ac:dyDescent="0.2">
      <c r="B580" s="678"/>
      <c r="C580" s="679"/>
    </row>
    <row r="581" spans="2:3" x14ac:dyDescent="0.2">
      <c r="B581" s="678"/>
      <c r="C581" s="679"/>
    </row>
    <row r="582" spans="2:3" x14ac:dyDescent="0.2">
      <c r="B582" s="678"/>
      <c r="C582" s="679"/>
    </row>
    <row r="583" spans="2:3" x14ac:dyDescent="0.2">
      <c r="B583" s="678"/>
      <c r="C583" s="679"/>
    </row>
    <row r="584" spans="2:3" x14ac:dyDescent="0.2">
      <c r="B584" s="678"/>
      <c r="C584" s="679"/>
    </row>
    <row r="585" spans="2:3" x14ac:dyDescent="0.2">
      <c r="B585" s="678"/>
      <c r="C585" s="679"/>
    </row>
    <row r="586" spans="2:3" x14ac:dyDescent="0.2">
      <c r="B586" s="678"/>
      <c r="C586" s="679"/>
    </row>
    <row r="587" spans="2:3" x14ac:dyDescent="0.2">
      <c r="B587" s="678"/>
      <c r="C587" s="679"/>
    </row>
    <row r="588" spans="2:3" x14ac:dyDescent="0.2">
      <c r="B588" s="678"/>
      <c r="C588" s="679"/>
    </row>
    <row r="589" spans="2:3" x14ac:dyDescent="0.2">
      <c r="B589" s="678"/>
      <c r="C589" s="679"/>
    </row>
    <row r="590" spans="2:3" x14ac:dyDescent="0.2">
      <c r="B590" s="678"/>
      <c r="C590" s="679"/>
    </row>
    <row r="591" spans="2:3" x14ac:dyDescent="0.2">
      <c r="B591" s="678"/>
      <c r="C591" s="679"/>
    </row>
    <row r="592" spans="2:3" x14ac:dyDescent="0.2">
      <c r="B592" s="678"/>
      <c r="C592" s="679"/>
    </row>
    <row r="593" spans="2:3" x14ac:dyDescent="0.2">
      <c r="B593" s="678"/>
      <c r="C593" s="679"/>
    </row>
    <row r="594" spans="2:3" x14ac:dyDescent="0.2">
      <c r="B594" s="678"/>
      <c r="C594" s="679"/>
    </row>
    <row r="595" spans="2:3" x14ac:dyDescent="0.2">
      <c r="B595" s="678"/>
      <c r="C595" s="679"/>
    </row>
    <row r="596" spans="2:3" x14ac:dyDescent="0.2">
      <c r="B596" s="678"/>
      <c r="C596" s="679"/>
    </row>
    <row r="597" spans="2:3" x14ac:dyDescent="0.2">
      <c r="B597" s="678"/>
      <c r="C597" s="679"/>
    </row>
    <row r="598" spans="2:3" x14ac:dyDescent="0.2">
      <c r="B598" s="678"/>
      <c r="C598" s="679"/>
    </row>
    <row r="599" spans="2:3" x14ac:dyDescent="0.2">
      <c r="B599" s="678"/>
      <c r="C599" s="679"/>
    </row>
    <row r="600" spans="2:3" x14ac:dyDescent="0.2">
      <c r="B600" s="678"/>
      <c r="C600" s="679"/>
    </row>
    <row r="601" spans="2:3" x14ac:dyDescent="0.2">
      <c r="B601" s="678"/>
      <c r="C601" s="679"/>
    </row>
    <row r="602" spans="2:3" x14ac:dyDescent="0.2">
      <c r="B602" s="678"/>
      <c r="C602" s="679"/>
    </row>
    <row r="603" spans="2:3" x14ac:dyDescent="0.2">
      <c r="B603" s="678"/>
      <c r="C603" s="679"/>
    </row>
    <row r="604" spans="2:3" x14ac:dyDescent="0.2">
      <c r="B604" s="678"/>
      <c r="C604" s="679"/>
    </row>
    <row r="605" spans="2:3" x14ac:dyDescent="0.2">
      <c r="B605" s="678"/>
      <c r="C605" s="679"/>
    </row>
    <row r="606" spans="2:3" x14ac:dyDescent="0.2">
      <c r="B606" s="678"/>
      <c r="C606" s="679"/>
    </row>
    <row r="607" spans="2:3" x14ac:dyDescent="0.2">
      <c r="B607" s="678"/>
      <c r="C607" s="679"/>
    </row>
    <row r="608" spans="2:3" x14ac:dyDescent="0.2">
      <c r="B608" s="678"/>
      <c r="C608" s="679"/>
    </row>
    <row r="609" spans="2:3" x14ac:dyDescent="0.2">
      <c r="B609" s="678"/>
      <c r="C609" s="679"/>
    </row>
    <row r="610" spans="2:3" x14ac:dyDescent="0.2">
      <c r="B610" s="678"/>
      <c r="C610" s="679"/>
    </row>
    <row r="611" spans="2:3" x14ac:dyDescent="0.2">
      <c r="B611" s="678"/>
      <c r="C611" s="679"/>
    </row>
    <row r="612" spans="2:3" x14ac:dyDescent="0.2">
      <c r="B612" s="678"/>
      <c r="C612" s="679"/>
    </row>
    <row r="613" spans="2:3" x14ac:dyDescent="0.2">
      <c r="B613" s="678"/>
      <c r="C613" s="679"/>
    </row>
    <row r="614" spans="2:3" x14ac:dyDescent="0.2">
      <c r="B614" s="678"/>
      <c r="C614" s="679"/>
    </row>
    <row r="615" spans="2:3" x14ac:dyDescent="0.2">
      <c r="B615" s="678"/>
      <c r="C615" s="679"/>
    </row>
    <row r="616" spans="2:3" x14ac:dyDescent="0.2">
      <c r="B616" s="678"/>
      <c r="C616" s="679"/>
    </row>
    <row r="617" spans="2:3" x14ac:dyDescent="0.2">
      <c r="B617" s="678"/>
      <c r="C617" s="679"/>
    </row>
    <row r="618" spans="2:3" x14ac:dyDescent="0.2">
      <c r="B618" s="678"/>
      <c r="C618" s="679"/>
    </row>
    <row r="619" spans="2:3" x14ac:dyDescent="0.2">
      <c r="B619" s="678"/>
      <c r="C619" s="679"/>
    </row>
    <row r="620" spans="2:3" x14ac:dyDescent="0.2">
      <c r="B620" s="678"/>
      <c r="C620" s="679"/>
    </row>
    <row r="621" spans="2:3" x14ac:dyDescent="0.2">
      <c r="B621" s="678"/>
      <c r="C621" s="679"/>
    </row>
    <row r="622" spans="2:3" x14ac:dyDescent="0.2">
      <c r="B622" s="678"/>
      <c r="C622" s="679"/>
    </row>
    <row r="623" spans="2:3" x14ac:dyDescent="0.2">
      <c r="B623" s="678"/>
      <c r="C623" s="679"/>
    </row>
    <row r="624" spans="2:3" x14ac:dyDescent="0.2">
      <c r="B624" s="678"/>
      <c r="C624" s="679"/>
    </row>
    <row r="625" spans="2:3" x14ac:dyDescent="0.2">
      <c r="B625" s="678"/>
      <c r="C625" s="679"/>
    </row>
    <row r="626" spans="2:3" x14ac:dyDescent="0.2">
      <c r="B626" s="678"/>
      <c r="C626" s="679"/>
    </row>
    <row r="627" spans="2:3" x14ac:dyDescent="0.2">
      <c r="B627" s="678"/>
      <c r="C627" s="679"/>
    </row>
    <row r="628" spans="2:3" x14ac:dyDescent="0.2">
      <c r="B628" s="678"/>
      <c r="C628" s="679"/>
    </row>
    <row r="629" spans="2:3" x14ac:dyDescent="0.2">
      <c r="B629" s="678"/>
      <c r="C629" s="679"/>
    </row>
    <row r="630" spans="2:3" x14ac:dyDescent="0.2">
      <c r="B630" s="678"/>
      <c r="C630" s="679"/>
    </row>
    <row r="631" spans="2:3" x14ac:dyDescent="0.2">
      <c r="B631" s="678"/>
      <c r="C631" s="679"/>
    </row>
    <row r="632" spans="2:3" x14ac:dyDescent="0.2">
      <c r="B632" s="678"/>
      <c r="C632" s="679"/>
    </row>
    <row r="633" spans="2:3" x14ac:dyDescent="0.2">
      <c r="B633" s="678"/>
      <c r="C633" s="679"/>
    </row>
    <row r="634" spans="2:3" x14ac:dyDescent="0.2">
      <c r="B634" s="678"/>
      <c r="C634" s="679"/>
    </row>
    <row r="635" spans="2:3" x14ac:dyDescent="0.2">
      <c r="B635" s="678"/>
      <c r="C635" s="679"/>
    </row>
    <row r="636" spans="2:3" x14ac:dyDescent="0.2">
      <c r="B636" s="678"/>
      <c r="C636" s="679"/>
    </row>
    <row r="637" spans="2:3" x14ac:dyDescent="0.2">
      <c r="B637" s="678"/>
      <c r="C637" s="679"/>
    </row>
    <row r="638" spans="2:3" x14ac:dyDescent="0.2">
      <c r="B638" s="678"/>
      <c r="C638" s="679"/>
    </row>
    <row r="639" spans="2:3" x14ac:dyDescent="0.2">
      <c r="B639" s="678"/>
      <c r="C639" s="679"/>
    </row>
    <row r="640" spans="2:3" x14ac:dyDescent="0.2">
      <c r="B640" s="678"/>
      <c r="C640" s="679"/>
    </row>
    <row r="641" spans="2:3" x14ac:dyDescent="0.2">
      <c r="B641" s="678"/>
      <c r="C641" s="679"/>
    </row>
    <row r="642" spans="2:3" x14ac:dyDescent="0.2">
      <c r="B642" s="678"/>
      <c r="C642" s="679"/>
    </row>
    <row r="643" spans="2:3" x14ac:dyDescent="0.2">
      <c r="B643" s="678"/>
      <c r="C643" s="679"/>
    </row>
    <row r="644" spans="2:3" x14ac:dyDescent="0.2">
      <c r="B644" s="678"/>
      <c r="C644" s="679"/>
    </row>
    <row r="645" spans="2:3" x14ac:dyDescent="0.2">
      <c r="B645" s="678"/>
      <c r="C645" s="679"/>
    </row>
    <row r="646" spans="2:3" x14ac:dyDescent="0.2">
      <c r="B646" s="678"/>
      <c r="C646" s="679"/>
    </row>
    <row r="647" spans="2:3" x14ac:dyDescent="0.2">
      <c r="B647" s="678"/>
      <c r="C647" s="679"/>
    </row>
    <row r="648" spans="2:3" x14ac:dyDescent="0.2">
      <c r="B648" s="678"/>
      <c r="C648" s="679"/>
    </row>
    <row r="649" spans="2:3" x14ac:dyDescent="0.2">
      <c r="B649" s="678"/>
      <c r="C649" s="679"/>
    </row>
    <row r="650" spans="2:3" x14ac:dyDescent="0.2">
      <c r="B650" s="678"/>
      <c r="C650" s="679"/>
    </row>
    <row r="651" spans="2:3" x14ac:dyDescent="0.2">
      <c r="B651" s="678"/>
      <c r="C651" s="679"/>
    </row>
    <row r="652" spans="2:3" x14ac:dyDescent="0.2">
      <c r="B652" s="678"/>
      <c r="C652" s="679"/>
    </row>
    <row r="653" spans="2:3" x14ac:dyDescent="0.2">
      <c r="B653" s="678"/>
      <c r="C653" s="679"/>
    </row>
    <row r="654" spans="2:3" x14ac:dyDescent="0.2">
      <c r="B654" s="678"/>
      <c r="C654" s="679"/>
    </row>
    <row r="655" spans="2:3" x14ac:dyDescent="0.2">
      <c r="B655" s="678"/>
      <c r="C655" s="679"/>
    </row>
    <row r="656" spans="2:3" x14ac:dyDescent="0.2">
      <c r="B656" s="678"/>
      <c r="C656" s="679"/>
    </row>
    <row r="657" spans="2:3" x14ac:dyDescent="0.2">
      <c r="B657" s="678"/>
      <c r="C657" s="679"/>
    </row>
    <row r="658" spans="2:3" x14ac:dyDescent="0.2">
      <c r="B658" s="678"/>
      <c r="C658" s="679"/>
    </row>
    <row r="659" spans="2:3" x14ac:dyDescent="0.2">
      <c r="B659" s="678"/>
      <c r="C659" s="679"/>
    </row>
    <row r="660" spans="2:3" x14ac:dyDescent="0.2">
      <c r="B660" s="678"/>
      <c r="C660" s="679"/>
    </row>
    <row r="661" spans="2:3" x14ac:dyDescent="0.2">
      <c r="B661" s="678"/>
      <c r="C661" s="679"/>
    </row>
    <row r="662" spans="2:3" x14ac:dyDescent="0.2">
      <c r="B662" s="678"/>
      <c r="C662" s="679"/>
    </row>
    <row r="663" spans="2:3" x14ac:dyDescent="0.2">
      <c r="B663" s="678"/>
      <c r="C663" s="679"/>
    </row>
    <row r="664" spans="2:3" x14ac:dyDescent="0.2">
      <c r="B664" s="678"/>
      <c r="C664" s="679"/>
    </row>
    <row r="665" spans="2:3" x14ac:dyDescent="0.2">
      <c r="B665" s="678"/>
      <c r="C665" s="679"/>
    </row>
    <row r="666" spans="2:3" x14ac:dyDescent="0.2">
      <c r="B666" s="678"/>
      <c r="C666" s="679"/>
    </row>
    <row r="667" spans="2:3" x14ac:dyDescent="0.2">
      <c r="B667" s="678"/>
      <c r="C667" s="679"/>
    </row>
    <row r="668" spans="2:3" x14ac:dyDescent="0.2">
      <c r="B668" s="678"/>
      <c r="C668" s="679"/>
    </row>
    <row r="669" spans="2:3" x14ac:dyDescent="0.2">
      <c r="B669" s="678"/>
      <c r="C669" s="679"/>
    </row>
    <row r="670" spans="2:3" x14ac:dyDescent="0.2">
      <c r="B670" s="678"/>
      <c r="C670" s="679"/>
    </row>
    <row r="671" spans="2:3" x14ac:dyDescent="0.2">
      <c r="B671" s="678"/>
      <c r="C671" s="679"/>
    </row>
    <row r="672" spans="2:3" x14ac:dyDescent="0.2">
      <c r="B672" s="678"/>
      <c r="C672" s="679"/>
    </row>
    <row r="673" spans="2:3" x14ac:dyDescent="0.2">
      <c r="B673" s="678"/>
      <c r="C673" s="679"/>
    </row>
    <row r="674" spans="2:3" x14ac:dyDescent="0.2">
      <c r="B674" s="678"/>
      <c r="C674" s="679"/>
    </row>
    <row r="675" spans="2:3" x14ac:dyDescent="0.2">
      <c r="B675" s="678"/>
      <c r="C675" s="679"/>
    </row>
    <row r="676" spans="2:3" x14ac:dyDescent="0.2">
      <c r="B676" s="678"/>
      <c r="C676" s="679"/>
    </row>
    <row r="677" spans="2:3" x14ac:dyDescent="0.2">
      <c r="B677" s="678"/>
      <c r="C677" s="679"/>
    </row>
    <row r="678" spans="2:3" x14ac:dyDescent="0.2">
      <c r="B678" s="678"/>
      <c r="C678" s="679"/>
    </row>
    <row r="679" spans="2:3" x14ac:dyDescent="0.2">
      <c r="B679" s="678"/>
      <c r="C679" s="679"/>
    </row>
    <row r="680" spans="2:3" x14ac:dyDescent="0.2">
      <c r="B680" s="678"/>
      <c r="C680" s="679"/>
    </row>
    <row r="681" spans="2:3" x14ac:dyDescent="0.2">
      <c r="B681" s="678"/>
      <c r="C681" s="679"/>
    </row>
    <row r="682" spans="2:3" x14ac:dyDescent="0.2">
      <c r="B682" s="678"/>
      <c r="C682" s="679"/>
    </row>
    <row r="683" spans="2:3" x14ac:dyDescent="0.2">
      <c r="B683" s="678"/>
      <c r="C683" s="679"/>
    </row>
    <row r="684" spans="2:3" x14ac:dyDescent="0.2">
      <c r="B684" s="678"/>
      <c r="C684" s="679"/>
    </row>
    <row r="685" spans="2:3" x14ac:dyDescent="0.2">
      <c r="B685" s="678"/>
      <c r="C685" s="679"/>
    </row>
    <row r="686" spans="2:3" x14ac:dyDescent="0.2">
      <c r="B686" s="678"/>
      <c r="C686" s="679"/>
    </row>
    <row r="687" spans="2:3" x14ac:dyDescent="0.2">
      <c r="B687" s="678"/>
      <c r="C687" s="679"/>
    </row>
    <row r="688" spans="2:3" x14ac:dyDescent="0.2">
      <c r="B688" s="678"/>
      <c r="C688" s="679"/>
    </row>
    <row r="689" spans="2:3" x14ac:dyDescent="0.2">
      <c r="B689" s="678"/>
      <c r="C689" s="679"/>
    </row>
    <row r="690" spans="2:3" x14ac:dyDescent="0.2">
      <c r="B690" s="678"/>
      <c r="C690" s="679"/>
    </row>
    <row r="691" spans="2:3" x14ac:dyDescent="0.2">
      <c r="B691" s="678"/>
      <c r="C691" s="679"/>
    </row>
    <row r="692" spans="2:3" x14ac:dyDescent="0.2">
      <c r="B692" s="678"/>
      <c r="C692" s="679"/>
    </row>
    <row r="693" spans="2:3" x14ac:dyDescent="0.2">
      <c r="B693" s="678"/>
      <c r="C693" s="679"/>
    </row>
    <row r="694" spans="2:3" x14ac:dyDescent="0.2">
      <c r="B694" s="678"/>
      <c r="C694" s="679"/>
    </row>
    <row r="695" spans="2:3" x14ac:dyDescent="0.2">
      <c r="B695" s="678"/>
      <c r="C695" s="679"/>
    </row>
    <row r="696" spans="2:3" x14ac:dyDescent="0.2">
      <c r="B696" s="678"/>
      <c r="C696" s="679"/>
    </row>
    <row r="697" spans="2:3" x14ac:dyDescent="0.2">
      <c r="B697" s="678"/>
      <c r="C697" s="679"/>
    </row>
    <row r="698" spans="2:3" x14ac:dyDescent="0.2">
      <c r="B698" s="678"/>
      <c r="C698" s="679"/>
    </row>
    <row r="699" spans="2:3" x14ac:dyDescent="0.2">
      <c r="B699" s="678"/>
      <c r="C699" s="679"/>
    </row>
    <row r="700" spans="2:3" x14ac:dyDescent="0.2">
      <c r="B700" s="678"/>
      <c r="C700" s="679"/>
    </row>
    <row r="701" spans="2:3" x14ac:dyDescent="0.2">
      <c r="B701" s="678"/>
      <c r="C701" s="679"/>
    </row>
    <row r="702" spans="2:3" x14ac:dyDescent="0.2">
      <c r="B702" s="678"/>
      <c r="C702" s="679"/>
    </row>
    <row r="703" spans="2:3" x14ac:dyDescent="0.2">
      <c r="B703" s="678"/>
      <c r="C703" s="679"/>
    </row>
    <row r="704" spans="2:3" x14ac:dyDescent="0.2">
      <c r="B704" s="678"/>
      <c r="C704" s="679"/>
    </row>
    <row r="705" spans="2:3" x14ac:dyDescent="0.2">
      <c r="B705" s="678"/>
      <c r="C705" s="679"/>
    </row>
    <row r="706" spans="2:3" x14ac:dyDescent="0.2">
      <c r="B706" s="678"/>
      <c r="C706" s="679"/>
    </row>
    <row r="707" spans="2:3" x14ac:dyDescent="0.2">
      <c r="B707" s="678"/>
      <c r="C707" s="679"/>
    </row>
    <row r="708" spans="2:3" x14ac:dyDescent="0.2">
      <c r="B708" s="678"/>
      <c r="C708" s="679"/>
    </row>
    <row r="709" spans="2:3" x14ac:dyDescent="0.2">
      <c r="B709" s="678"/>
      <c r="C709" s="679"/>
    </row>
    <row r="710" spans="2:3" x14ac:dyDescent="0.2">
      <c r="B710" s="678"/>
      <c r="C710" s="679"/>
    </row>
    <row r="711" spans="2:3" x14ac:dyDescent="0.2">
      <c r="B711" s="678"/>
      <c r="C711" s="679"/>
    </row>
    <row r="712" spans="2:3" x14ac:dyDescent="0.2">
      <c r="B712" s="678"/>
      <c r="C712" s="679"/>
    </row>
    <row r="713" spans="2:3" x14ac:dyDescent="0.2">
      <c r="B713" s="678"/>
      <c r="C713" s="679"/>
    </row>
    <row r="714" spans="2:3" x14ac:dyDescent="0.2">
      <c r="B714" s="678"/>
      <c r="C714" s="679"/>
    </row>
    <row r="715" spans="2:3" x14ac:dyDescent="0.2">
      <c r="B715" s="678"/>
      <c r="C715" s="679"/>
    </row>
    <row r="716" spans="2:3" x14ac:dyDescent="0.2">
      <c r="B716" s="678"/>
      <c r="C716" s="679"/>
    </row>
    <row r="717" spans="2:3" x14ac:dyDescent="0.2">
      <c r="B717" s="678"/>
      <c r="C717" s="679"/>
    </row>
    <row r="718" spans="2:3" x14ac:dyDescent="0.2">
      <c r="B718" s="678"/>
      <c r="C718" s="679"/>
    </row>
    <row r="719" spans="2:3" x14ac:dyDescent="0.2">
      <c r="B719" s="678"/>
      <c r="C719" s="679"/>
    </row>
    <row r="720" spans="2:3" x14ac:dyDescent="0.2">
      <c r="B720" s="678"/>
      <c r="C720" s="679"/>
    </row>
    <row r="721" spans="2:3" x14ac:dyDescent="0.2">
      <c r="B721" s="678"/>
      <c r="C721" s="679"/>
    </row>
    <row r="722" spans="2:3" x14ac:dyDescent="0.2">
      <c r="B722" s="678"/>
      <c r="C722" s="679"/>
    </row>
    <row r="723" spans="2:3" x14ac:dyDescent="0.2">
      <c r="B723" s="678"/>
      <c r="C723" s="679"/>
    </row>
    <row r="724" spans="2:3" x14ac:dyDescent="0.2">
      <c r="B724" s="678"/>
      <c r="C724" s="679"/>
    </row>
    <row r="725" spans="2:3" x14ac:dyDescent="0.2">
      <c r="B725" s="678"/>
      <c r="C725" s="679"/>
    </row>
    <row r="726" spans="2:3" x14ac:dyDescent="0.2">
      <c r="B726" s="678"/>
      <c r="C726" s="679"/>
    </row>
    <row r="727" spans="2:3" x14ac:dyDescent="0.2">
      <c r="B727" s="678"/>
      <c r="C727" s="679"/>
    </row>
    <row r="728" spans="2:3" x14ac:dyDescent="0.2">
      <c r="B728" s="678"/>
      <c r="C728" s="679"/>
    </row>
    <row r="729" spans="2:3" x14ac:dyDescent="0.2">
      <c r="B729" s="678"/>
      <c r="C729" s="679"/>
    </row>
    <row r="730" spans="2:3" x14ac:dyDescent="0.2">
      <c r="B730" s="678"/>
      <c r="C730" s="679"/>
    </row>
    <row r="731" spans="2:3" x14ac:dyDescent="0.2">
      <c r="B731" s="678"/>
      <c r="C731" s="679"/>
    </row>
    <row r="732" spans="2:3" x14ac:dyDescent="0.2">
      <c r="B732" s="678"/>
      <c r="C732" s="679"/>
    </row>
    <row r="733" spans="2:3" x14ac:dyDescent="0.2">
      <c r="B733" s="678"/>
      <c r="C733" s="679"/>
    </row>
    <row r="734" spans="2:3" x14ac:dyDescent="0.2">
      <c r="B734" s="678"/>
      <c r="C734" s="679"/>
    </row>
    <row r="735" spans="2:3" x14ac:dyDescent="0.2">
      <c r="B735" s="678"/>
      <c r="C735" s="679"/>
    </row>
    <row r="736" spans="2:3" x14ac:dyDescent="0.2">
      <c r="B736" s="678"/>
      <c r="C736" s="679"/>
    </row>
    <row r="737" spans="2:3" x14ac:dyDescent="0.2">
      <c r="B737" s="678"/>
      <c r="C737" s="679"/>
    </row>
    <row r="738" spans="2:3" x14ac:dyDescent="0.2">
      <c r="B738" s="678"/>
      <c r="C738" s="679"/>
    </row>
    <row r="739" spans="2:3" x14ac:dyDescent="0.2">
      <c r="B739" s="678"/>
      <c r="C739" s="679"/>
    </row>
    <row r="740" spans="2:3" x14ac:dyDescent="0.2">
      <c r="B740" s="678"/>
      <c r="C740" s="679"/>
    </row>
    <row r="741" spans="2:3" x14ac:dyDescent="0.2">
      <c r="B741" s="678"/>
      <c r="C741" s="679"/>
    </row>
    <row r="742" spans="2:3" x14ac:dyDescent="0.2">
      <c r="B742" s="678"/>
      <c r="C742" s="679"/>
    </row>
    <row r="743" spans="2:3" x14ac:dyDescent="0.2">
      <c r="B743" s="678"/>
      <c r="C743" s="679"/>
    </row>
    <row r="744" spans="2:3" x14ac:dyDescent="0.2">
      <c r="B744" s="678"/>
      <c r="C744" s="679"/>
    </row>
    <row r="745" spans="2:3" x14ac:dyDescent="0.2">
      <c r="B745" s="678"/>
      <c r="C745" s="679"/>
    </row>
    <row r="746" spans="2:3" x14ac:dyDescent="0.2">
      <c r="B746" s="678"/>
      <c r="C746" s="679"/>
    </row>
    <row r="747" spans="2:3" x14ac:dyDescent="0.2">
      <c r="B747" s="678"/>
      <c r="C747" s="679"/>
    </row>
    <row r="748" spans="2:3" x14ac:dyDescent="0.2">
      <c r="B748" s="678"/>
      <c r="C748" s="679"/>
    </row>
    <row r="749" spans="2:3" x14ac:dyDescent="0.2">
      <c r="B749" s="678"/>
      <c r="C749" s="679"/>
    </row>
    <row r="750" spans="2:3" x14ac:dyDescent="0.2">
      <c r="B750" s="678"/>
      <c r="C750" s="679"/>
    </row>
    <row r="751" spans="2:3" x14ac:dyDescent="0.2">
      <c r="B751" s="678"/>
      <c r="C751" s="679"/>
    </row>
    <row r="752" spans="2:3" x14ac:dyDescent="0.2">
      <c r="B752" s="678"/>
      <c r="C752" s="679"/>
    </row>
    <row r="753" spans="2:3" x14ac:dyDescent="0.2">
      <c r="B753" s="678"/>
      <c r="C753" s="679"/>
    </row>
    <row r="754" spans="2:3" x14ac:dyDescent="0.2">
      <c r="B754" s="678"/>
      <c r="C754" s="679"/>
    </row>
    <row r="755" spans="2:3" x14ac:dyDescent="0.2">
      <c r="B755" s="678"/>
      <c r="C755" s="679"/>
    </row>
    <row r="756" spans="2:3" x14ac:dyDescent="0.2">
      <c r="B756" s="678"/>
      <c r="C756" s="679"/>
    </row>
    <row r="757" spans="2:3" x14ac:dyDescent="0.2">
      <c r="B757" s="678"/>
      <c r="C757" s="679"/>
    </row>
    <row r="758" spans="2:3" x14ac:dyDescent="0.2">
      <c r="B758" s="678"/>
      <c r="C758" s="679"/>
    </row>
    <row r="759" spans="2:3" x14ac:dyDescent="0.2">
      <c r="B759" s="678"/>
      <c r="C759" s="679"/>
    </row>
    <row r="760" spans="2:3" x14ac:dyDescent="0.2">
      <c r="B760" s="678"/>
      <c r="C760" s="679"/>
    </row>
    <row r="761" spans="2:3" x14ac:dyDescent="0.2">
      <c r="B761" s="678"/>
      <c r="C761" s="679"/>
    </row>
    <row r="762" spans="2:3" x14ac:dyDescent="0.2">
      <c r="B762" s="678"/>
      <c r="C762" s="679"/>
    </row>
    <row r="763" spans="2:3" x14ac:dyDescent="0.2">
      <c r="B763" s="678"/>
      <c r="C763" s="679"/>
    </row>
    <row r="764" spans="2:3" x14ac:dyDescent="0.2">
      <c r="B764" s="678"/>
      <c r="C764" s="679"/>
    </row>
    <row r="765" spans="2:3" x14ac:dyDescent="0.2">
      <c r="B765" s="678"/>
      <c r="C765" s="679"/>
    </row>
    <row r="766" spans="2:3" x14ac:dyDescent="0.2">
      <c r="B766" s="678"/>
      <c r="C766" s="679"/>
    </row>
    <row r="767" spans="2:3" x14ac:dyDescent="0.2">
      <c r="B767" s="678"/>
      <c r="C767" s="679"/>
    </row>
    <row r="768" spans="2:3" x14ac:dyDescent="0.2">
      <c r="B768" s="678"/>
      <c r="C768" s="679"/>
    </row>
    <row r="769" spans="2:3" x14ac:dyDescent="0.2">
      <c r="B769" s="678"/>
      <c r="C769" s="679"/>
    </row>
    <row r="770" spans="2:3" x14ac:dyDescent="0.2">
      <c r="B770" s="678"/>
      <c r="C770" s="679"/>
    </row>
    <row r="771" spans="2:3" x14ac:dyDescent="0.2">
      <c r="B771" s="678"/>
      <c r="C771" s="679"/>
    </row>
    <row r="772" spans="2:3" x14ac:dyDescent="0.2">
      <c r="B772" s="678"/>
      <c r="C772" s="679"/>
    </row>
    <row r="773" spans="2:3" x14ac:dyDescent="0.2">
      <c r="B773" s="678"/>
      <c r="C773" s="679"/>
    </row>
    <row r="774" spans="2:3" x14ac:dyDescent="0.2">
      <c r="B774" s="678"/>
      <c r="C774" s="679"/>
    </row>
    <row r="775" spans="2:3" x14ac:dyDescent="0.2">
      <c r="B775" s="678"/>
      <c r="C775" s="679"/>
    </row>
    <row r="776" spans="2:3" x14ac:dyDescent="0.2">
      <c r="B776" s="678"/>
      <c r="C776" s="679"/>
    </row>
    <row r="777" spans="2:3" x14ac:dyDescent="0.2">
      <c r="B777" s="678"/>
      <c r="C777" s="679"/>
    </row>
    <row r="778" spans="2:3" x14ac:dyDescent="0.2">
      <c r="B778" s="678"/>
      <c r="C778" s="679"/>
    </row>
    <row r="779" spans="2:3" x14ac:dyDescent="0.2">
      <c r="B779" s="678"/>
      <c r="C779" s="679"/>
    </row>
    <row r="780" spans="2:3" x14ac:dyDescent="0.2">
      <c r="B780" s="678"/>
      <c r="C780" s="679"/>
    </row>
    <row r="781" spans="2:3" x14ac:dyDescent="0.2">
      <c r="B781" s="678"/>
      <c r="C781" s="679"/>
    </row>
    <row r="782" spans="2:3" x14ac:dyDescent="0.2">
      <c r="B782" s="678"/>
      <c r="C782" s="679"/>
    </row>
    <row r="783" spans="2:3" x14ac:dyDescent="0.2">
      <c r="B783" s="678"/>
      <c r="C783" s="679"/>
    </row>
    <row r="784" spans="2:3" x14ac:dyDescent="0.2">
      <c r="B784" s="678"/>
      <c r="C784" s="679"/>
    </row>
    <row r="785" spans="2:3" x14ac:dyDescent="0.2">
      <c r="B785" s="678"/>
      <c r="C785" s="679"/>
    </row>
    <row r="786" spans="2:3" x14ac:dyDescent="0.2">
      <c r="B786" s="678"/>
      <c r="C786" s="679"/>
    </row>
    <row r="787" spans="2:3" x14ac:dyDescent="0.2">
      <c r="B787" s="678"/>
      <c r="C787" s="679"/>
    </row>
    <row r="788" spans="2:3" x14ac:dyDescent="0.2">
      <c r="B788" s="678"/>
      <c r="C788" s="679"/>
    </row>
    <row r="789" spans="2:3" x14ac:dyDescent="0.2">
      <c r="B789" s="678"/>
      <c r="C789" s="679"/>
    </row>
    <row r="790" spans="2:3" x14ac:dyDescent="0.2">
      <c r="B790" s="678"/>
      <c r="C790" s="679"/>
    </row>
    <row r="791" spans="2:3" x14ac:dyDescent="0.2">
      <c r="B791" s="678"/>
      <c r="C791" s="679"/>
    </row>
    <row r="792" spans="2:3" x14ac:dyDescent="0.2">
      <c r="B792" s="678"/>
      <c r="C792" s="679"/>
    </row>
    <row r="793" spans="2:3" x14ac:dyDescent="0.2">
      <c r="B793" s="678"/>
      <c r="C793" s="679"/>
    </row>
    <row r="794" spans="2:3" x14ac:dyDescent="0.2">
      <c r="B794" s="678"/>
      <c r="C794" s="679"/>
    </row>
    <row r="795" spans="2:3" x14ac:dyDescent="0.2">
      <c r="B795" s="678"/>
      <c r="C795" s="679"/>
    </row>
    <row r="796" spans="2:3" x14ac:dyDescent="0.2">
      <c r="B796" s="678"/>
      <c r="C796" s="679"/>
    </row>
    <row r="797" spans="2:3" x14ac:dyDescent="0.2">
      <c r="B797" s="678"/>
      <c r="C797" s="679"/>
    </row>
    <row r="798" spans="2:3" x14ac:dyDescent="0.2">
      <c r="B798" s="678"/>
      <c r="C798" s="679"/>
    </row>
    <row r="799" spans="2:3" x14ac:dyDescent="0.2">
      <c r="B799" s="678"/>
      <c r="C799" s="679"/>
    </row>
    <row r="800" spans="2:3" x14ac:dyDescent="0.2">
      <c r="B800" s="678"/>
      <c r="C800" s="679"/>
    </row>
    <row r="801" spans="2:3" x14ac:dyDescent="0.2">
      <c r="B801" s="678"/>
      <c r="C801" s="679"/>
    </row>
    <row r="802" spans="2:3" x14ac:dyDescent="0.2">
      <c r="B802" s="678"/>
      <c r="C802" s="679"/>
    </row>
    <row r="803" spans="2:3" x14ac:dyDescent="0.2">
      <c r="B803" s="678"/>
      <c r="C803" s="679"/>
    </row>
    <row r="804" spans="2:3" x14ac:dyDescent="0.2">
      <c r="B804" s="678"/>
      <c r="C804" s="679"/>
    </row>
    <row r="805" spans="2:3" x14ac:dyDescent="0.2">
      <c r="B805" s="678"/>
      <c r="C805" s="679"/>
    </row>
    <row r="806" spans="2:3" x14ac:dyDescent="0.2">
      <c r="B806" s="678"/>
      <c r="C806" s="679"/>
    </row>
    <row r="807" spans="2:3" x14ac:dyDescent="0.2">
      <c r="B807" s="678"/>
      <c r="C807" s="679"/>
    </row>
    <row r="808" spans="2:3" x14ac:dyDescent="0.2">
      <c r="B808" s="678"/>
      <c r="C808" s="679"/>
    </row>
    <row r="809" spans="2:3" x14ac:dyDescent="0.2">
      <c r="B809" s="678"/>
      <c r="C809" s="679"/>
    </row>
    <row r="810" spans="2:3" x14ac:dyDescent="0.2">
      <c r="B810" s="678"/>
      <c r="C810" s="679"/>
    </row>
    <row r="811" spans="2:3" x14ac:dyDescent="0.2">
      <c r="B811" s="678"/>
      <c r="C811" s="679"/>
    </row>
    <row r="812" spans="2:3" x14ac:dyDescent="0.2">
      <c r="B812" s="678"/>
      <c r="C812" s="679"/>
    </row>
    <row r="813" spans="2:3" x14ac:dyDescent="0.2">
      <c r="B813" s="678"/>
      <c r="C813" s="679"/>
    </row>
    <row r="814" spans="2:3" x14ac:dyDescent="0.2">
      <c r="B814" s="678"/>
      <c r="C814" s="679"/>
    </row>
    <row r="815" spans="2:3" x14ac:dyDescent="0.2">
      <c r="B815" s="678"/>
      <c r="C815" s="679"/>
    </row>
    <row r="816" spans="2:3" x14ac:dyDescent="0.2">
      <c r="B816" s="678"/>
      <c r="C816" s="679"/>
    </row>
    <row r="817" spans="2:3" x14ac:dyDescent="0.2">
      <c r="B817" s="678"/>
      <c r="C817" s="679"/>
    </row>
    <row r="818" spans="2:3" x14ac:dyDescent="0.2">
      <c r="B818" s="678"/>
      <c r="C818" s="679"/>
    </row>
    <row r="819" spans="2:3" x14ac:dyDescent="0.2">
      <c r="B819" s="678"/>
      <c r="C819" s="679"/>
    </row>
    <row r="820" spans="2:3" x14ac:dyDescent="0.2">
      <c r="B820" s="678"/>
      <c r="C820" s="679"/>
    </row>
    <row r="821" spans="2:3" x14ac:dyDescent="0.2">
      <c r="B821" s="678"/>
      <c r="C821" s="679"/>
    </row>
    <row r="822" spans="2:3" x14ac:dyDescent="0.2">
      <c r="B822" s="678"/>
      <c r="C822" s="679"/>
    </row>
    <row r="823" spans="2:3" x14ac:dyDescent="0.2">
      <c r="B823" s="678"/>
      <c r="C823" s="679"/>
    </row>
    <row r="824" spans="2:3" x14ac:dyDescent="0.2">
      <c r="B824" s="678"/>
      <c r="C824" s="679"/>
    </row>
    <row r="825" spans="2:3" x14ac:dyDescent="0.2">
      <c r="B825" s="678"/>
      <c r="C825" s="679"/>
    </row>
    <row r="826" spans="2:3" x14ac:dyDescent="0.2">
      <c r="B826" s="678"/>
      <c r="C826" s="679"/>
    </row>
    <row r="827" spans="2:3" x14ac:dyDescent="0.2">
      <c r="B827" s="678"/>
      <c r="C827" s="679"/>
    </row>
    <row r="828" spans="2:3" x14ac:dyDescent="0.2">
      <c r="B828" s="678"/>
      <c r="C828" s="679"/>
    </row>
    <row r="829" spans="2:3" x14ac:dyDescent="0.2">
      <c r="B829" s="678"/>
      <c r="C829" s="679"/>
    </row>
    <row r="830" spans="2:3" x14ac:dyDescent="0.2">
      <c r="B830" s="678"/>
      <c r="C830" s="679"/>
    </row>
    <row r="831" spans="2:3" x14ac:dyDescent="0.2">
      <c r="B831" s="678"/>
      <c r="C831" s="679"/>
    </row>
    <row r="832" spans="2:3" x14ac:dyDescent="0.2">
      <c r="B832" s="678"/>
      <c r="C832" s="679"/>
    </row>
    <row r="833" spans="2:3" x14ac:dyDescent="0.2">
      <c r="B833" s="678"/>
      <c r="C833" s="679"/>
    </row>
    <row r="834" spans="2:3" x14ac:dyDescent="0.2">
      <c r="B834" s="678"/>
      <c r="C834" s="679"/>
    </row>
    <row r="835" spans="2:3" x14ac:dyDescent="0.2">
      <c r="B835" s="678"/>
      <c r="C835" s="679"/>
    </row>
    <row r="836" spans="2:3" x14ac:dyDescent="0.2">
      <c r="B836" s="678"/>
      <c r="C836" s="679"/>
    </row>
    <row r="837" spans="2:3" x14ac:dyDescent="0.2">
      <c r="B837" s="678"/>
      <c r="C837" s="679"/>
    </row>
    <row r="838" spans="2:3" x14ac:dyDescent="0.2">
      <c r="B838" s="678"/>
      <c r="C838" s="679"/>
    </row>
    <row r="839" spans="2:3" x14ac:dyDescent="0.2">
      <c r="B839" s="678"/>
      <c r="C839" s="679"/>
    </row>
    <row r="840" spans="2:3" x14ac:dyDescent="0.2">
      <c r="B840" s="678"/>
      <c r="C840" s="679"/>
    </row>
    <row r="841" spans="2:3" x14ac:dyDescent="0.2">
      <c r="B841" s="678"/>
      <c r="C841" s="679"/>
    </row>
    <row r="842" spans="2:3" x14ac:dyDescent="0.2">
      <c r="B842" s="678"/>
      <c r="C842" s="679"/>
    </row>
    <row r="843" spans="2:3" x14ac:dyDescent="0.2">
      <c r="B843" s="678"/>
      <c r="C843" s="679"/>
    </row>
    <row r="844" spans="2:3" x14ac:dyDescent="0.2">
      <c r="B844" s="678"/>
      <c r="C844" s="679"/>
    </row>
    <row r="845" spans="2:3" x14ac:dyDescent="0.2">
      <c r="B845" s="678"/>
      <c r="C845" s="679"/>
    </row>
    <row r="846" spans="2:3" x14ac:dyDescent="0.2">
      <c r="B846" s="678"/>
      <c r="C846" s="679"/>
    </row>
    <row r="847" spans="2:3" x14ac:dyDescent="0.2">
      <c r="B847" s="678"/>
      <c r="C847" s="679"/>
    </row>
    <row r="848" spans="2:3" x14ac:dyDescent="0.2">
      <c r="B848" s="678"/>
      <c r="C848" s="679"/>
    </row>
    <row r="849" spans="2:3" x14ac:dyDescent="0.2">
      <c r="B849" s="678"/>
      <c r="C849" s="679"/>
    </row>
    <row r="850" spans="2:3" x14ac:dyDescent="0.2">
      <c r="B850" s="678"/>
      <c r="C850" s="679"/>
    </row>
    <row r="851" spans="2:3" x14ac:dyDescent="0.2">
      <c r="B851" s="678"/>
      <c r="C851" s="679"/>
    </row>
    <row r="852" spans="2:3" x14ac:dyDescent="0.2">
      <c r="B852" s="678"/>
      <c r="C852" s="679"/>
    </row>
    <row r="853" spans="2:3" x14ac:dyDescent="0.2">
      <c r="B853" s="678"/>
      <c r="C853" s="679"/>
    </row>
    <row r="854" spans="2:3" x14ac:dyDescent="0.2">
      <c r="B854" s="678"/>
      <c r="C854" s="679"/>
    </row>
    <row r="855" spans="2:3" x14ac:dyDescent="0.2">
      <c r="B855" s="678"/>
      <c r="C855" s="679"/>
    </row>
    <row r="856" spans="2:3" x14ac:dyDescent="0.2">
      <c r="B856" s="678"/>
      <c r="C856" s="679"/>
    </row>
    <row r="857" spans="2:3" x14ac:dyDescent="0.2">
      <c r="B857" s="678"/>
      <c r="C857" s="679"/>
    </row>
    <row r="858" spans="2:3" x14ac:dyDescent="0.2">
      <c r="B858" s="678"/>
      <c r="C858" s="679"/>
    </row>
    <row r="859" spans="2:3" x14ac:dyDescent="0.2">
      <c r="B859" s="678"/>
      <c r="C859" s="679"/>
    </row>
    <row r="860" spans="2:3" x14ac:dyDescent="0.2">
      <c r="B860" s="678"/>
      <c r="C860" s="679"/>
    </row>
    <row r="861" spans="2:3" x14ac:dyDescent="0.2">
      <c r="B861" s="678"/>
      <c r="C861" s="679"/>
    </row>
    <row r="862" spans="2:3" x14ac:dyDescent="0.2">
      <c r="B862" s="678"/>
      <c r="C862" s="679"/>
    </row>
    <row r="863" spans="2:3" x14ac:dyDescent="0.2">
      <c r="B863" s="678"/>
      <c r="C863" s="679"/>
    </row>
    <row r="864" spans="2:3" x14ac:dyDescent="0.2">
      <c r="B864" s="678"/>
      <c r="C864" s="679"/>
    </row>
    <row r="865" spans="2:3" x14ac:dyDescent="0.2">
      <c r="B865" s="678"/>
      <c r="C865" s="679"/>
    </row>
    <row r="866" spans="2:3" x14ac:dyDescent="0.2">
      <c r="B866" s="678"/>
      <c r="C866" s="679"/>
    </row>
    <row r="867" spans="2:3" x14ac:dyDescent="0.2">
      <c r="B867" s="678"/>
      <c r="C867" s="679"/>
    </row>
    <row r="868" spans="2:3" x14ac:dyDescent="0.2">
      <c r="B868" s="678"/>
      <c r="C868" s="679"/>
    </row>
    <row r="869" spans="2:3" x14ac:dyDescent="0.2">
      <c r="B869" s="678"/>
      <c r="C869" s="679"/>
    </row>
    <row r="870" spans="2:3" x14ac:dyDescent="0.2">
      <c r="B870" s="678"/>
      <c r="C870" s="679"/>
    </row>
    <row r="871" spans="2:3" x14ac:dyDescent="0.2">
      <c r="B871" s="678"/>
      <c r="C871" s="679"/>
    </row>
    <row r="872" spans="2:3" x14ac:dyDescent="0.2">
      <c r="B872" s="678"/>
      <c r="C872" s="679"/>
    </row>
    <row r="873" spans="2:3" x14ac:dyDescent="0.2">
      <c r="B873" s="678"/>
      <c r="C873" s="679"/>
    </row>
    <row r="874" spans="2:3" x14ac:dyDescent="0.2">
      <c r="B874" s="678"/>
      <c r="C874" s="679"/>
    </row>
    <row r="875" spans="2:3" x14ac:dyDescent="0.2">
      <c r="B875" s="678"/>
      <c r="C875" s="679"/>
    </row>
    <row r="876" spans="2:3" x14ac:dyDescent="0.2">
      <c r="B876" s="678"/>
      <c r="C876" s="679"/>
    </row>
    <row r="877" spans="2:3" x14ac:dyDescent="0.2">
      <c r="B877" s="678"/>
      <c r="C877" s="679"/>
    </row>
    <row r="878" spans="2:3" x14ac:dyDescent="0.2">
      <c r="B878" s="678"/>
      <c r="C878" s="679"/>
    </row>
    <row r="879" spans="2:3" x14ac:dyDescent="0.2">
      <c r="B879" s="678"/>
      <c r="C879" s="679"/>
    </row>
    <row r="880" spans="2:3" x14ac:dyDescent="0.2">
      <c r="B880" s="678"/>
      <c r="C880" s="679"/>
    </row>
    <row r="881" spans="2:3" x14ac:dyDescent="0.2">
      <c r="B881" s="678"/>
      <c r="C881" s="679"/>
    </row>
    <row r="882" spans="2:3" x14ac:dyDescent="0.2">
      <c r="B882" s="678"/>
      <c r="C882" s="679"/>
    </row>
    <row r="883" spans="2:3" x14ac:dyDescent="0.2">
      <c r="B883" s="678"/>
      <c r="C883" s="679"/>
    </row>
    <row r="884" spans="2:3" x14ac:dyDescent="0.2">
      <c r="B884" s="678"/>
      <c r="C884" s="679"/>
    </row>
    <row r="885" spans="2:3" x14ac:dyDescent="0.2">
      <c r="B885" s="678"/>
      <c r="C885" s="679"/>
    </row>
    <row r="886" spans="2:3" x14ac:dyDescent="0.2">
      <c r="B886" s="678"/>
      <c r="C886" s="679"/>
    </row>
    <row r="887" spans="2:3" x14ac:dyDescent="0.2">
      <c r="B887" s="678"/>
      <c r="C887" s="679"/>
    </row>
    <row r="888" spans="2:3" x14ac:dyDescent="0.2">
      <c r="B888" s="678"/>
      <c r="C888" s="679"/>
    </row>
    <row r="889" spans="2:3" x14ac:dyDescent="0.2">
      <c r="B889" s="678"/>
      <c r="C889" s="679"/>
    </row>
    <row r="890" spans="2:3" x14ac:dyDescent="0.2">
      <c r="B890" s="678"/>
      <c r="C890" s="679"/>
    </row>
    <row r="891" spans="2:3" x14ac:dyDescent="0.2">
      <c r="B891" s="678"/>
      <c r="C891" s="679"/>
    </row>
    <row r="892" spans="2:3" x14ac:dyDescent="0.2">
      <c r="B892" s="678"/>
      <c r="C892" s="679"/>
    </row>
    <row r="893" spans="2:3" x14ac:dyDescent="0.2">
      <c r="B893" s="678"/>
      <c r="C893" s="679"/>
    </row>
    <row r="894" spans="2:3" x14ac:dyDescent="0.2">
      <c r="B894" s="678"/>
      <c r="C894" s="679"/>
    </row>
    <row r="895" spans="2:3" x14ac:dyDescent="0.2">
      <c r="B895" s="678"/>
      <c r="C895" s="679"/>
    </row>
    <row r="896" spans="2:3" x14ac:dyDescent="0.2">
      <c r="B896" s="678"/>
      <c r="C896" s="679"/>
    </row>
    <row r="897" spans="2:3" x14ac:dyDescent="0.2">
      <c r="B897" s="678"/>
      <c r="C897" s="679"/>
    </row>
    <row r="898" spans="2:3" x14ac:dyDescent="0.2">
      <c r="B898" s="678"/>
      <c r="C898" s="679"/>
    </row>
    <row r="899" spans="2:3" x14ac:dyDescent="0.2">
      <c r="B899" s="678"/>
      <c r="C899" s="679"/>
    </row>
    <row r="900" spans="2:3" x14ac:dyDescent="0.2">
      <c r="B900" s="678"/>
      <c r="C900" s="679"/>
    </row>
    <row r="901" spans="2:3" x14ac:dyDescent="0.2">
      <c r="B901" s="678"/>
      <c r="C901" s="679"/>
    </row>
    <row r="902" spans="2:3" x14ac:dyDescent="0.2">
      <c r="B902" s="678"/>
      <c r="C902" s="679"/>
    </row>
    <row r="903" spans="2:3" x14ac:dyDescent="0.2">
      <c r="B903" s="678"/>
      <c r="C903" s="679"/>
    </row>
    <row r="904" spans="2:3" x14ac:dyDescent="0.2">
      <c r="B904" s="678"/>
      <c r="C904" s="679"/>
    </row>
    <row r="905" spans="2:3" x14ac:dyDescent="0.2">
      <c r="B905" s="678"/>
      <c r="C905" s="679"/>
    </row>
    <row r="906" spans="2:3" x14ac:dyDescent="0.2">
      <c r="B906" s="678"/>
      <c r="C906" s="679"/>
    </row>
    <row r="907" spans="2:3" x14ac:dyDescent="0.2">
      <c r="B907" s="678"/>
      <c r="C907" s="679"/>
    </row>
    <row r="908" spans="2:3" x14ac:dyDescent="0.2">
      <c r="B908" s="678"/>
      <c r="C908" s="679"/>
    </row>
    <row r="909" spans="2:3" x14ac:dyDescent="0.2">
      <c r="B909" s="678"/>
      <c r="C909" s="679"/>
    </row>
    <row r="910" spans="2:3" x14ac:dyDescent="0.2">
      <c r="B910" s="678"/>
      <c r="C910" s="679"/>
    </row>
    <row r="911" spans="2:3" x14ac:dyDescent="0.2">
      <c r="B911" s="678"/>
      <c r="C911" s="679"/>
    </row>
    <row r="912" spans="2:3" x14ac:dyDescent="0.2">
      <c r="B912" s="678"/>
      <c r="C912" s="679"/>
    </row>
    <row r="913" spans="2:3" x14ac:dyDescent="0.2">
      <c r="B913" s="678"/>
      <c r="C913" s="679"/>
    </row>
    <row r="914" spans="2:3" x14ac:dyDescent="0.2">
      <c r="B914" s="678"/>
      <c r="C914" s="679"/>
    </row>
    <row r="915" spans="2:3" x14ac:dyDescent="0.2">
      <c r="B915" s="678"/>
      <c r="C915" s="679"/>
    </row>
    <row r="916" spans="2:3" x14ac:dyDescent="0.2">
      <c r="B916" s="678"/>
      <c r="C916" s="679"/>
    </row>
    <row r="917" spans="2:3" x14ac:dyDescent="0.2">
      <c r="B917" s="678"/>
      <c r="C917" s="679"/>
    </row>
    <row r="918" spans="2:3" x14ac:dyDescent="0.2">
      <c r="B918" s="678"/>
      <c r="C918" s="679"/>
    </row>
    <row r="919" spans="2:3" x14ac:dyDescent="0.2">
      <c r="B919" s="678"/>
      <c r="C919" s="679"/>
    </row>
    <row r="920" spans="2:3" x14ac:dyDescent="0.2">
      <c r="B920" s="678"/>
      <c r="C920" s="679"/>
    </row>
    <row r="921" spans="2:3" x14ac:dyDescent="0.2">
      <c r="B921" s="678"/>
      <c r="C921" s="679"/>
    </row>
    <row r="922" spans="2:3" x14ac:dyDescent="0.2">
      <c r="B922" s="678"/>
      <c r="C922" s="679"/>
    </row>
    <row r="923" spans="2:3" x14ac:dyDescent="0.2">
      <c r="B923" s="678"/>
      <c r="C923" s="679"/>
    </row>
    <row r="924" spans="2:3" x14ac:dyDescent="0.2">
      <c r="B924" s="678"/>
      <c r="C924" s="679"/>
    </row>
    <row r="925" spans="2:3" x14ac:dyDescent="0.2">
      <c r="B925" s="678"/>
      <c r="C925" s="679"/>
    </row>
    <row r="926" spans="2:3" x14ac:dyDescent="0.2">
      <c r="B926" s="678"/>
      <c r="C926" s="679"/>
    </row>
    <row r="927" spans="2:3" x14ac:dyDescent="0.2">
      <c r="B927" s="678"/>
      <c r="C927" s="679"/>
    </row>
    <row r="928" spans="2:3" x14ac:dyDescent="0.2">
      <c r="B928" s="678"/>
      <c r="C928" s="679"/>
    </row>
    <row r="929" spans="2:3" x14ac:dyDescent="0.2">
      <c r="B929" s="678"/>
      <c r="C929" s="679"/>
    </row>
    <row r="930" spans="2:3" x14ac:dyDescent="0.2">
      <c r="B930" s="678"/>
      <c r="C930" s="679"/>
    </row>
    <row r="931" spans="2:3" x14ac:dyDescent="0.2">
      <c r="B931" s="678"/>
      <c r="C931" s="679"/>
    </row>
    <row r="932" spans="2:3" x14ac:dyDescent="0.2">
      <c r="B932" s="678"/>
      <c r="C932" s="679"/>
    </row>
    <row r="933" spans="2:3" x14ac:dyDescent="0.2">
      <c r="B933" s="678"/>
      <c r="C933" s="679"/>
    </row>
    <row r="934" spans="2:3" x14ac:dyDescent="0.2">
      <c r="B934" s="678"/>
      <c r="C934" s="679"/>
    </row>
    <row r="935" spans="2:3" x14ac:dyDescent="0.2">
      <c r="B935" s="678"/>
      <c r="C935" s="679"/>
    </row>
    <row r="936" spans="2:3" x14ac:dyDescent="0.2">
      <c r="B936" s="678"/>
      <c r="C936" s="679"/>
    </row>
    <row r="937" spans="2:3" x14ac:dyDescent="0.2">
      <c r="B937" s="678"/>
      <c r="C937" s="679"/>
    </row>
    <row r="938" spans="2:3" x14ac:dyDescent="0.2">
      <c r="B938" s="678"/>
      <c r="C938" s="679"/>
    </row>
    <row r="939" spans="2:3" x14ac:dyDescent="0.2">
      <c r="B939" s="678"/>
      <c r="C939" s="679"/>
    </row>
    <row r="940" spans="2:3" x14ac:dyDescent="0.2">
      <c r="B940" s="678"/>
      <c r="C940" s="679"/>
    </row>
    <row r="941" spans="2:3" x14ac:dyDescent="0.2">
      <c r="B941" s="678"/>
      <c r="C941" s="679"/>
    </row>
    <row r="942" spans="2:3" x14ac:dyDescent="0.2">
      <c r="B942" s="678"/>
      <c r="C942" s="679"/>
    </row>
    <row r="943" spans="2:3" x14ac:dyDescent="0.2">
      <c r="B943" s="678"/>
      <c r="C943" s="679"/>
    </row>
    <row r="944" spans="2:3" x14ac:dyDescent="0.2">
      <c r="B944" s="678"/>
      <c r="C944" s="679"/>
    </row>
    <row r="945" spans="2:3" x14ac:dyDescent="0.2">
      <c r="B945" s="678"/>
      <c r="C945" s="679"/>
    </row>
    <row r="946" spans="2:3" x14ac:dyDescent="0.2">
      <c r="B946" s="678"/>
      <c r="C946" s="679"/>
    </row>
    <row r="947" spans="2:3" x14ac:dyDescent="0.2">
      <c r="B947" s="678"/>
      <c r="C947" s="679"/>
    </row>
    <row r="948" spans="2:3" x14ac:dyDescent="0.2">
      <c r="B948" s="678"/>
      <c r="C948" s="679"/>
    </row>
    <row r="949" spans="2:3" x14ac:dyDescent="0.2">
      <c r="B949" s="678"/>
      <c r="C949" s="679"/>
    </row>
    <row r="950" spans="2:3" x14ac:dyDescent="0.2">
      <c r="B950" s="678"/>
      <c r="C950" s="679"/>
    </row>
    <row r="951" spans="2:3" x14ac:dyDescent="0.2">
      <c r="B951" s="678"/>
      <c r="C951" s="679"/>
    </row>
    <row r="952" spans="2:3" x14ac:dyDescent="0.2">
      <c r="B952" s="678"/>
      <c r="C952" s="679"/>
    </row>
    <row r="953" spans="2:3" x14ac:dyDescent="0.2">
      <c r="B953" s="678"/>
      <c r="C953" s="679"/>
    </row>
    <row r="954" spans="2:3" x14ac:dyDescent="0.2">
      <c r="B954" s="678"/>
      <c r="C954" s="679"/>
    </row>
    <row r="955" spans="2:3" x14ac:dyDescent="0.2">
      <c r="B955" s="678"/>
      <c r="C955" s="679"/>
    </row>
    <row r="956" spans="2:3" x14ac:dyDescent="0.2">
      <c r="B956" s="678"/>
      <c r="C956" s="679"/>
    </row>
    <row r="957" spans="2:3" x14ac:dyDescent="0.2">
      <c r="B957" s="678"/>
      <c r="C957" s="679"/>
    </row>
    <row r="958" spans="2:3" x14ac:dyDescent="0.2">
      <c r="B958" s="678"/>
      <c r="C958" s="679"/>
    </row>
    <row r="959" spans="2:3" x14ac:dyDescent="0.2">
      <c r="B959" s="678"/>
      <c r="C959" s="679"/>
    </row>
    <row r="960" spans="2:3" x14ac:dyDescent="0.2">
      <c r="B960" s="678"/>
      <c r="C960" s="679"/>
    </row>
    <row r="961" spans="2:3" x14ac:dyDescent="0.2">
      <c r="B961" s="678"/>
      <c r="C961" s="679"/>
    </row>
    <row r="962" spans="2:3" x14ac:dyDescent="0.2">
      <c r="B962" s="678"/>
      <c r="C962" s="679"/>
    </row>
    <row r="963" spans="2:3" x14ac:dyDescent="0.2">
      <c r="B963" s="678"/>
      <c r="C963" s="679"/>
    </row>
    <row r="964" spans="2:3" x14ac:dyDescent="0.2">
      <c r="B964" s="678"/>
      <c r="C964" s="679"/>
    </row>
    <row r="965" spans="2:3" x14ac:dyDescent="0.2">
      <c r="B965" s="678"/>
      <c r="C965" s="679"/>
    </row>
    <row r="966" spans="2:3" x14ac:dyDescent="0.2">
      <c r="B966" s="678"/>
      <c r="C966" s="679"/>
    </row>
    <row r="967" spans="2:3" x14ac:dyDescent="0.2">
      <c r="B967" s="678"/>
      <c r="C967" s="679"/>
    </row>
    <row r="968" spans="2:3" x14ac:dyDescent="0.2">
      <c r="B968" s="678"/>
      <c r="C968" s="679"/>
    </row>
    <row r="969" spans="2:3" x14ac:dyDescent="0.2">
      <c r="B969" s="678"/>
      <c r="C969" s="679"/>
    </row>
    <row r="970" spans="2:3" x14ac:dyDescent="0.2">
      <c r="B970" s="678"/>
      <c r="C970" s="679"/>
    </row>
    <row r="971" spans="2:3" x14ac:dyDescent="0.2">
      <c r="B971" s="678"/>
      <c r="C971" s="679"/>
    </row>
    <row r="972" spans="2:3" x14ac:dyDescent="0.2">
      <c r="B972" s="678"/>
      <c r="C972" s="679"/>
    </row>
    <row r="973" spans="2:3" x14ac:dyDescent="0.2">
      <c r="B973" s="678"/>
      <c r="C973" s="679"/>
    </row>
    <row r="974" spans="2:3" x14ac:dyDescent="0.2">
      <c r="B974" s="678"/>
      <c r="C974" s="679"/>
    </row>
    <row r="975" spans="2:3" x14ac:dyDescent="0.2">
      <c r="B975" s="678"/>
      <c r="C975" s="679"/>
    </row>
    <row r="976" spans="2:3" x14ac:dyDescent="0.2">
      <c r="B976" s="678"/>
      <c r="C976" s="679"/>
    </row>
    <row r="977" spans="2:3" x14ac:dyDescent="0.2">
      <c r="B977" s="678"/>
      <c r="C977" s="679"/>
    </row>
    <row r="978" spans="2:3" x14ac:dyDescent="0.2">
      <c r="B978" s="678"/>
      <c r="C978" s="679"/>
    </row>
    <row r="979" spans="2:3" x14ac:dyDescent="0.2">
      <c r="B979" s="678"/>
      <c r="C979" s="679"/>
    </row>
    <row r="980" spans="2:3" x14ac:dyDescent="0.2">
      <c r="B980" s="678"/>
      <c r="C980" s="679"/>
    </row>
    <row r="981" spans="2:3" x14ac:dyDescent="0.2">
      <c r="B981" s="678"/>
      <c r="C981" s="679"/>
    </row>
    <row r="982" spans="2:3" x14ac:dyDescent="0.2">
      <c r="B982" s="678"/>
      <c r="C982" s="679"/>
    </row>
    <row r="983" spans="2:3" x14ac:dyDescent="0.2">
      <c r="B983" s="678"/>
      <c r="C983" s="679"/>
    </row>
    <row r="984" spans="2:3" x14ac:dyDescent="0.2">
      <c r="B984" s="678"/>
      <c r="C984" s="679"/>
    </row>
    <row r="985" spans="2:3" x14ac:dyDescent="0.2">
      <c r="B985" s="678"/>
      <c r="C985" s="679"/>
    </row>
    <row r="986" spans="2:3" x14ac:dyDescent="0.2">
      <c r="B986" s="678"/>
      <c r="C986" s="679"/>
    </row>
    <row r="987" spans="2:3" x14ac:dyDescent="0.2">
      <c r="B987" s="678"/>
      <c r="C987" s="679"/>
    </row>
    <row r="988" spans="2:3" x14ac:dyDescent="0.2">
      <c r="B988" s="678"/>
      <c r="C988" s="679"/>
    </row>
    <row r="989" spans="2:3" x14ac:dyDescent="0.2">
      <c r="B989" s="678"/>
      <c r="C989" s="679"/>
    </row>
    <row r="990" spans="2:3" x14ac:dyDescent="0.2">
      <c r="B990" s="678"/>
      <c r="C990" s="679"/>
    </row>
    <row r="991" spans="2:3" x14ac:dyDescent="0.2">
      <c r="B991" s="678"/>
      <c r="C991" s="679"/>
    </row>
    <row r="992" spans="2:3" x14ac:dyDescent="0.2">
      <c r="B992" s="678"/>
      <c r="C992" s="679"/>
    </row>
    <row r="993" spans="2:3" x14ac:dyDescent="0.2">
      <c r="B993" s="678"/>
      <c r="C993" s="679"/>
    </row>
    <row r="994" spans="2:3" x14ac:dyDescent="0.2">
      <c r="B994" s="678"/>
      <c r="C994" s="679"/>
    </row>
    <row r="995" spans="2:3" x14ac:dyDescent="0.2">
      <c r="B995" s="678"/>
      <c r="C995" s="679"/>
    </row>
    <row r="996" spans="2:3" x14ac:dyDescent="0.2">
      <c r="B996" s="678"/>
      <c r="C996" s="679"/>
    </row>
    <row r="997" spans="2:3" x14ac:dyDescent="0.2">
      <c r="B997" s="678"/>
      <c r="C997" s="679"/>
    </row>
    <row r="998" spans="2:3" x14ac:dyDescent="0.2">
      <c r="B998" s="678"/>
      <c r="C998" s="679"/>
    </row>
    <row r="999" spans="2:3" x14ac:dyDescent="0.2">
      <c r="B999" s="678"/>
      <c r="C999" s="679"/>
    </row>
    <row r="1000" spans="2:3" x14ac:dyDescent="0.2">
      <c r="B1000" s="678"/>
      <c r="C1000" s="679"/>
    </row>
    <row r="1001" spans="2:3" x14ac:dyDescent="0.2">
      <c r="B1001" s="678"/>
      <c r="C1001" s="679"/>
    </row>
    <row r="1002" spans="2:3" x14ac:dyDescent="0.2">
      <c r="B1002" s="678"/>
      <c r="C1002" s="679"/>
    </row>
    <row r="1003" spans="2:3" x14ac:dyDescent="0.2">
      <c r="B1003" s="678"/>
      <c r="C1003" s="679"/>
    </row>
    <row r="1004" spans="2:3" x14ac:dyDescent="0.2">
      <c r="B1004" s="678"/>
      <c r="C1004" s="679"/>
    </row>
    <row r="1005" spans="2:3" x14ac:dyDescent="0.2">
      <c r="B1005" s="678"/>
      <c r="C1005" s="679"/>
    </row>
    <row r="1006" spans="2:3" x14ac:dyDescent="0.2">
      <c r="B1006" s="678"/>
      <c r="C1006" s="679"/>
    </row>
    <row r="1007" spans="2:3" x14ac:dyDescent="0.2">
      <c r="B1007" s="678"/>
      <c r="C1007" s="679"/>
    </row>
    <row r="1008" spans="2:3" x14ac:dyDescent="0.2">
      <c r="B1008" s="678"/>
      <c r="C1008" s="679"/>
    </row>
    <row r="1009" spans="2:3" x14ac:dyDescent="0.2">
      <c r="B1009" s="678"/>
      <c r="C1009" s="679"/>
    </row>
    <row r="1010" spans="2:3" x14ac:dyDescent="0.2">
      <c r="B1010" s="678"/>
      <c r="C1010" s="679"/>
    </row>
    <row r="1011" spans="2:3" x14ac:dyDescent="0.2">
      <c r="B1011" s="678"/>
      <c r="C1011" s="679"/>
    </row>
    <row r="1012" spans="2:3" x14ac:dyDescent="0.2">
      <c r="B1012" s="678"/>
      <c r="C1012" s="679"/>
    </row>
    <row r="1013" spans="2:3" x14ac:dyDescent="0.2">
      <c r="B1013" s="678"/>
      <c r="C1013" s="679"/>
    </row>
    <row r="1014" spans="2:3" x14ac:dyDescent="0.2">
      <c r="B1014" s="678"/>
      <c r="C1014" s="679"/>
    </row>
    <row r="1015" spans="2:3" x14ac:dyDescent="0.2">
      <c r="B1015" s="678"/>
      <c r="C1015" s="679"/>
    </row>
    <row r="1016" spans="2:3" x14ac:dyDescent="0.2">
      <c r="B1016" s="678"/>
      <c r="C1016" s="679"/>
    </row>
    <row r="1017" spans="2:3" x14ac:dyDescent="0.2">
      <c r="B1017" s="678"/>
      <c r="C1017" s="679"/>
    </row>
    <row r="1018" spans="2:3" x14ac:dyDescent="0.2">
      <c r="B1018" s="678"/>
      <c r="C1018" s="679"/>
    </row>
    <row r="1019" spans="2:3" x14ac:dyDescent="0.2">
      <c r="B1019" s="678"/>
      <c r="C1019" s="679"/>
    </row>
    <row r="1020" spans="2:3" x14ac:dyDescent="0.2">
      <c r="B1020" s="678"/>
      <c r="C1020" s="679"/>
    </row>
    <row r="1021" spans="2:3" x14ac:dyDescent="0.2">
      <c r="B1021" s="678"/>
      <c r="C1021" s="679"/>
    </row>
    <row r="1022" spans="2:3" x14ac:dyDescent="0.2">
      <c r="B1022" s="678"/>
      <c r="C1022" s="679"/>
    </row>
    <row r="1023" spans="2:3" x14ac:dyDescent="0.2">
      <c r="B1023" s="678"/>
      <c r="C1023" s="679"/>
    </row>
    <row r="1024" spans="2:3" x14ac:dyDescent="0.2">
      <c r="B1024" s="678"/>
      <c r="C1024" s="679"/>
    </row>
    <row r="1025" spans="2:3" x14ac:dyDescent="0.2">
      <c r="B1025" s="678"/>
      <c r="C1025" s="679"/>
    </row>
    <row r="1026" spans="2:3" x14ac:dyDescent="0.2">
      <c r="B1026" s="678"/>
      <c r="C1026" s="679"/>
    </row>
    <row r="1027" spans="2:3" x14ac:dyDescent="0.2">
      <c r="B1027" s="678"/>
      <c r="C1027" s="679"/>
    </row>
    <row r="1028" spans="2:3" x14ac:dyDescent="0.2">
      <c r="B1028" s="678"/>
      <c r="C1028" s="679"/>
    </row>
    <row r="1029" spans="2:3" x14ac:dyDescent="0.2">
      <c r="B1029" s="678"/>
      <c r="C1029" s="679"/>
    </row>
    <row r="1030" spans="2:3" x14ac:dyDescent="0.2">
      <c r="B1030" s="678"/>
      <c r="C1030" s="679"/>
    </row>
    <row r="1031" spans="2:3" x14ac:dyDescent="0.2">
      <c r="B1031" s="678"/>
      <c r="C1031" s="679"/>
    </row>
    <row r="1032" spans="2:3" x14ac:dyDescent="0.2">
      <c r="B1032" s="678"/>
      <c r="C1032" s="679"/>
    </row>
    <row r="1033" spans="2:3" x14ac:dyDescent="0.2">
      <c r="B1033" s="678"/>
      <c r="C1033" s="679"/>
    </row>
    <row r="1034" spans="2:3" x14ac:dyDescent="0.2">
      <c r="B1034" s="678"/>
      <c r="C1034" s="679"/>
    </row>
    <row r="1035" spans="2:3" x14ac:dyDescent="0.2">
      <c r="B1035" s="678"/>
      <c r="C1035" s="679"/>
    </row>
    <row r="1036" spans="2:3" x14ac:dyDescent="0.2">
      <c r="B1036" s="678"/>
      <c r="C1036" s="679"/>
    </row>
    <row r="1037" spans="2:3" x14ac:dyDescent="0.2">
      <c r="B1037" s="678"/>
      <c r="C1037" s="679"/>
    </row>
    <row r="1038" spans="2:3" x14ac:dyDescent="0.2">
      <c r="B1038" s="678"/>
      <c r="C1038" s="679"/>
    </row>
    <row r="1039" spans="2:3" x14ac:dyDescent="0.2">
      <c r="B1039" s="678"/>
      <c r="C1039" s="679"/>
    </row>
    <row r="1040" spans="2:3" x14ac:dyDescent="0.2">
      <c r="B1040" s="678"/>
      <c r="C1040" s="679"/>
    </row>
    <row r="1041" spans="2:3" x14ac:dyDescent="0.2">
      <c r="B1041" s="678"/>
      <c r="C1041" s="679"/>
    </row>
    <row r="1042" spans="2:3" x14ac:dyDescent="0.2">
      <c r="B1042" s="678"/>
      <c r="C1042" s="679"/>
    </row>
    <row r="1043" spans="2:3" x14ac:dyDescent="0.2">
      <c r="B1043" s="678"/>
      <c r="C1043" s="679"/>
    </row>
    <row r="1044" spans="2:3" x14ac:dyDescent="0.2">
      <c r="B1044" s="678"/>
      <c r="C1044" s="679"/>
    </row>
    <row r="1045" spans="2:3" x14ac:dyDescent="0.2">
      <c r="B1045" s="678"/>
      <c r="C1045" s="679"/>
    </row>
    <row r="1046" spans="2:3" x14ac:dyDescent="0.2">
      <c r="B1046" s="678"/>
      <c r="C1046" s="679"/>
    </row>
    <row r="1047" spans="2:3" x14ac:dyDescent="0.2">
      <c r="B1047" s="678"/>
      <c r="C1047" s="679"/>
    </row>
    <row r="1048" spans="2:3" x14ac:dyDescent="0.2">
      <c r="B1048" s="678"/>
      <c r="C1048" s="679"/>
    </row>
    <row r="1049" spans="2:3" x14ac:dyDescent="0.2">
      <c r="B1049" s="678"/>
      <c r="C1049" s="679"/>
    </row>
    <row r="1050" spans="2:3" x14ac:dyDescent="0.2">
      <c r="B1050" s="678"/>
      <c r="C1050" s="679"/>
    </row>
    <row r="1051" spans="2:3" x14ac:dyDescent="0.2">
      <c r="B1051" s="678"/>
      <c r="C1051" s="679"/>
    </row>
    <row r="1052" spans="2:3" x14ac:dyDescent="0.2">
      <c r="B1052" s="678"/>
      <c r="C1052" s="679"/>
    </row>
    <row r="1053" spans="2:3" x14ac:dyDescent="0.2">
      <c r="B1053" s="678"/>
      <c r="C1053" s="679"/>
    </row>
    <row r="1054" spans="2:3" x14ac:dyDescent="0.2">
      <c r="B1054" s="678"/>
      <c r="C1054" s="679"/>
    </row>
    <row r="1055" spans="2:3" x14ac:dyDescent="0.2">
      <c r="B1055" s="678"/>
      <c r="C1055" s="679"/>
    </row>
    <row r="1056" spans="2:3" x14ac:dyDescent="0.2">
      <c r="B1056" s="678"/>
      <c r="C1056" s="679"/>
    </row>
    <row r="1057" spans="2:3" x14ac:dyDescent="0.2">
      <c r="B1057" s="678"/>
      <c r="C1057" s="679"/>
    </row>
    <row r="1058" spans="2:3" x14ac:dyDescent="0.2">
      <c r="B1058" s="678"/>
      <c r="C1058" s="679"/>
    </row>
    <row r="1059" spans="2:3" x14ac:dyDescent="0.2">
      <c r="B1059" s="678"/>
      <c r="C1059" s="679"/>
    </row>
    <row r="1060" spans="2:3" x14ac:dyDescent="0.2">
      <c r="B1060" s="678"/>
      <c r="C1060" s="679"/>
    </row>
    <row r="1061" spans="2:3" x14ac:dyDescent="0.2">
      <c r="B1061" s="678"/>
      <c r="C1061" s="679"/>
    </row>
    <row r="1062" spans="2:3" x14ac:dyDescent="0.2">
      <c r="B1062" s="678"/>
      <c r="C1062" s="679"/>
    </row>
    <row r="1063" spans="2:3" x14ac:dyDescent="0.2">
      <c r="B1063" s="678"/>
      <c r="C1063" s="679"/>
    </row>
    <row r="1064" spans="2:3" x14ac:dyDescent="0.2">
      <c r="B1064" s="678"/>
      <c r="C1064" s="679"/>
    </row>
    <row r="1065" spans="2:3" x14ac:dyDescent="0.2">
      <c r="B1065" s="678"/>
      <c r="C1065" s="679"/>
    </row>
    <row r="1066" spans="2:3" x14ac:dyDescent="0.2">
      <c r="B1066" s="678"/>
      <c r="C1066" s="679"/>
    </row>
    <row r="1067" spans="2:3" x14ac:dyDescent="0.2">
      <c r="B1067" s="678"/>
      <c r="C1067" s="679"/>
    </row>
    <row r="1068" spans="2:3" x14ac:dyDescent="0.2">
      <c r="B1068" s="678"/>
      <c r="C1068" s="679"/>
    </row>
    <row r="1069" spans="2:3" x14ac:dyDescent="0.2">
      <c r="B1069" s="678"/>
      <c r="C1069" s="679"/>
    </row>
    <row r="1070" spans="2:3" x14ac:dyDescent="0.2">
      <c r="B1070" s="678"/>
      <c r="C1070" s="679"/>
    </row>
    <row r="1071" spans="2:3" x14ac:dyDescent="0.2">
      <c r="B1071" s="678"/>
      <c r="C1071" s="679"/>
    </row>
    <row r="1072" spans="2:3" x14ac:dyDescent="0.2">
      <c r="B1072" s="678"/>
      <c r="C1072" s="679"/>
    </row>
    <row r="1073" spans="2:3" x14ac:dyDescent="0.2">
      <c r="B1073" s="678"/>
      <c r="C1073" s="679"/>
    </row>
    <row r="1074" spans="2:3" x14ac:dyDescent="0.2">
      <c r="B1074" s="678"/>
      <c r="C1074" s="679"/>
    </row>
    <row r="1075" spans="2:3" x14ac:dyDescent="0.2">
      <c r="B1075" s="678"/>
      <c r="C1075" s="679"/>
    </row>
    <row r="1076" spans="2:3" x14ac:dyDescent="0.2">
      <c r="B1076" s="678"/>
      <c r="C1076" s="679"/>
    </row>
    <row r="1077" spans="2:3" x14ac:dyDescent="0.2">
      <c r="B1077" s="678"/>
      <c r="C1077" s="679"/>
    </row>
    <row r="1078" spans="2:3" x14ac:dyDescent="0.2">
      <c r="B1078" s="678"/>
      <c r="C1078" s="679"/>
    </row>
    <row r="1079" spans="2:3" x14ac:dyDescent="0.2">
      <c r="B1079" s="678"/>
      <c r="C1079" s="679"/>
    </row>
    <row r="1080" spans="2:3" x14ac:dyDescent="0.2">
      <c r="B1080" s="678"/>
      <c r="C1080" s="679"/>
    </row>
    <row r="1081" spans="2:3" x14ac:dyDescent="0.2">
      <c r="B1081" s="678"/>
      <c r="C1081" s="679"/>
    </row>
    <row r="1082" spans="2:3" x14ac:dyDescent="0.2">
      <c r="B1082" s="678"/>
      <c r="C1082" s="679"/>
    </row>
    <row r="1083" spans="2:3" x14ac:dyDescent="0.2">
      <c r="B1083" s="678"/>
      <c r="C1083" s="679"/>
    </row>
    <row r="1084" spans="2:3" x14ac:dyDescent="0.2">
      <c r="B1084" s="678"/>
      <c r="C1084" s="679"/>
    </row>
    <row r="1085" spans="2:3" x14ac:dyDescent="0.2">
      <c r="B1085" s="678"/>
      <c r="C1085" s="679"/>
    </row>
    <row r="1086" spans="2:3" x14ac:dyDescent="0.2">
      <c r="B1086" s="678"/>
      <c r="C1086" s="679"/>
    </row>
    <row r="1087" spans="2:3" x14ac:dyDescent="0.2">
      <c r="B1087" s="678"/>
      <c r="C1087" s="679"/>
    </row>
    <row r="1088" spans="2:3" x14ac:dyDescent="0.2">
      <c r="B1088" s="678"/>
      <c r="C1088" s="679"/>
    </row>
    <row r="1089" spans="2:3" x14ac:dyDescent="0.2">
      <c r="B1089" s="678"/>
      <c r="C1089" s="679"/>
    </row>
    <row r="1090" spans="2:3" x14ac:dyDescent="0.2">
      <c r="B1090" s="678"/>
      <c r="C1090" s="679"/>
    </row>
    <row r="1091" spans="2:3" x14ac:dyDescent="0.2">
      <c r="B1091" s="678"/>
      <c r="C1091" s="679"/>
    </row>
    <row r="1092" spans="2:3" x14ac:dyDescent="0.2">
      <c r="B1092" s="678"/>
      <c r="C1092" s="679"/>
    </row>
    <row r="1093" spans="2:3" x14ac:dyDescent="0.2">
      <c r="B1093" s="678"/>
      <c r="C1093" s="679"/>
    </row>
    <row r="1094" spans="2:3" x14ac:dyDescent="0.2">
      <c r="B1094" s="678"/>
      <c r="C1094" s="679"/>
    </row>
    <row r="1095" spans="2:3" x14ac:dyDescent="0.2">
      <c r="B1095" s="678"/>
      <c r="C1095" s="679"/>
    </row>
    <row r="1096" spans="2:3" x14ac:dyDescent="0.2">
      <c r="B1096" s="678"/>
      <c r="C1096" s="679"/>
    </row>
    <row r="1097" spans="2:3" x14ac:dyDescent="0.2">
      <c r="B1097" s="678"/>
      <c r="C1097" s="679"/>
    </row>
    <row r="1098" spans="2:3" x14ac:dyDescent="0.2">
      <c r="B1098" s="678"/>
      <c r="C1098" s="679"/>
    </row>
    <row r="1099" spans="2:3" x14ac:dyDescent="0.2">
      <c r="B1099" s="678"/>
      <c r="C1099" s="679"/>
    </row>
    <row r="1100" spans="2:3" x14ac:dyDescent="0.2">
      <c r="B1100" s="678"/>
      <c r="C1100" s="679"/>
    </row>
    <row r="1101" spans="2:3" x14ac:dyDescent="0.2">
      <c r="B1101" s="678"/>
      <c r="C1101" s="679"/>
    </row>
    <row r="1102" spans="2:3" x14ac:dyDescent="0.2">
      <c r="B1102" s="678"/>
      <c r="C1102" s="679"/>
    </row>
    <row r="1103" spans="2:3" x14ac:dyDescent="0.2">
      <c r="B1103" s="678"/>
      <c r="C1103" s="679"/>
    </row>
    <row r="1104" spans="2:3" x14ac:dyDescent="0.2">
      <c r="B1104" s="678"/>
      <c r="C1104" s="679"/>
    </row>
    <row r="1105" spans="2:3" x14ac:dyDescent="0.2">
      <c r="B1105" s="678"/>
      <c r="C1105" s="679"/>
    </row>
    <row r="1106" spans="2:3" x14ac:dyDescent="0.2">
      <c r="B1106" s="678"/>
      <c r="C1106" s="679"/>
    </row>
    <row r="1107" spans="2:3" x14ac:dyDescent="0.2">
      <c r="B1107" s="678"/>
      <c r="C1107" s="679"/>
    </row>
    <row r="1108" spans="2:3" x14ac:dyDescent="0.2">
      <c r="B1108" s="678"/>
      <c r="C1108" s="679"/>
    </row>
    <row r="1109" spans="2:3" x14ac:dyDescent="0.2">
      <c r="B1109" s="678"/>
      <c r="C1109" s="679"/>
    </row>
    <row r="1110" spans="2:3" x14ac:dyDescent="0.2">
      <c r="B1110" s="678"/>
      <c r="C1110" s="679"/>
    </row>
    <row r="1111" spans="2:3" x14ac:dyDescent="0.2">
      <c r="B1111" s="678"/>
      <c r="C1111" s="679"/>
    </row>
    <row r="1112" spans="2:3" x14ac:dyDescent="0.2">
      <c r="B1112" s="678"/>
      <c r="C1112" s="679"/>
    </row>
    <row r="1113" spans="2:3" x14ac:dyDescent="0.2">
      <c r="B1113" s="678"/>
      <c r="C1113" s="679"/>
    </row>
    <row r="1114" spans="2:3" x14ac:dyDescent="0.2">
      <c r="B1114" s="678"/>
      <c r="C1114" s="679"/>
    </row>
    <row r="1115" spans="2:3" x14ac:dyDescent="0.2">
      <c r="B1115" s="678"/>
      <c r="C1115" s="679"/>
    </row>
    <row r="1116" spans="2:3" x14ac:dyDescent="0.2">
      <c r="B1116" s="678"/>
      <c r="C1116" s="679"/>
    </row>
    <row r="1117" spans="2:3" x14ac:dyDescent="0.2">
      <c r="B1117" s="678"/>
      <c r="C1117" s="679"/>
    </row>
    <row r="1118" spans="2:3" x14ac:dyDescent="0.2">
      <c r="B1118" s="678"/>
      <c r="C1118" s="679"/>
    </row>
    <row r="1119" spans="2:3" x14ac:dyDescent="0.2">
      <c r="B1119" s="678"/>
      <c r="C1119" s="679"/>
    </row>
    <row r="1120" spans="2:3" x14ac:dyDescent="0.2">
      <c r="B1120" s="678"/>
      <c r="C1120" s="679"/>
    </row>
    <row r="1121" spans="2:3" x14ac:dyDescent="0.2">
      <c r="B1121" s="678"/>
      <c r="C1121" s="679"/>
    </row>
    <row r="1122" spans="2:3" x14ac:dyDescent="0.2">
      <c r="B1122" s="678"/>
      <c r="C1122" s="679"/>
    </row>
    <row r="1123" spans="2:3" x14ac:dyDescent="0.2">
      <c r="B1123" s="678"/>
      <c r="C1123" s="679"/>
    </row>
    <row r="1124" spans="2:3" x14ac:dyDescent="0.2">
      <c r="B1124" s="678"/>
      <c r="C1124" s="679"/>
    </row>
    <row r="1125" spans="2:3" x14ac:dyDescent="0.2">
      <c r="B1125" s="678"/>
      <c r="C1125" s="679"/>
    </row>
    <row r="1126" spans="2:3" x14ac:dyDescent="0.2">
      <c r="B1126" s="678"/>
      <c r="C1126" s="679"/>
    </row>
    <row r="1127" spans="2:3" x14ac:dyDescent="0.2">
      <c r="B1127" s="678"/>
      <c r="C1127" s="679"/>
    </row>
    <row r="1128" spans="2:3" x14ac:dyDescent="0.2">
      <c r="B1128" s="678"/>
      <c r="C1128" s="679"/>
    </row>
    <row r="1129" spans="2:3" x14ac:dyDescent="0.2">
      <c r="B1129" s="678"/>
      <c r="C1129" s="679"/>
    </row>
    <row r="1130" spans="2:3" x14ac:dyDescent="0.2">
      <c r="B1130" s="678"/>
      <c r="C1130" s="679"/>
    </row>
    <row r="1131" spans="2:3" x14ac:dyDescent="0.2">
      <c r="B1131" s="678"/>
      <c r="C1131" s="679"/>
    </row>
    <row r="1132" spans="2:3" x14ac:dyDescent="0.2">
      <c r="B1132" s="678"/>
      <c r="C1132" s="679"/>
    </row>
    <row r="1133" spans="2:3" x14ac:dyDescent="0.2">
      <c r="B1133" s="678"/>
      <c r="C1133" s="679"/>
    </row>
    <row r="1134" spans="2:3" x14ac:dyDescent="0.2">
      <c r="B1134" s="678"/>
      <c r="C1134" s="679"/>
    </row>
    <row r="1135" spans="2:3" x14ac:dyDescent="0.2">
      <c r="B1135" s="678"/>
      <c r="C1135" s="679"/>
    </row>
    <row r="1136" spans="2:3" x14ac:dyDescent="0.2">
      <c r="B1136" s="678"/>
      <c r="C1136" s="679"/>
    </row>
    <row r="1137" spans="2:3" x14ac:dyDescent="0.2">
      <c r="B1137" s="678"/>
      <c r="C1137" s="679"/>
    </row>
    <row r="1138" spans="2:3" x14ac:dyDescent="0.2">
      <c r="B1138" s="678"/>
      <c r="C1138" s="679"/>
    </row>
    <row r="1139" spans="2:3" x14ac:dyDescent="0.2">
      <c r="B1139" s="678"/>
      <c r="C1139" s="679"/>
    </row>
    <row r="1140" spans="2:3" x14ac:dyDescent="0.2">
      <c r="B1140" s="678"/>
      <c r="C1140" s="679"/>
    </row>
    <row r="1141" spans="2:3" x14ac:dyDescent="0.2">
      <c r="B1141" s="678"/>
      <c r="C1141" s="679"/>
    </row>
    <row r="1142" spans="2:3" x14ac:dyDescent="0.2">
      <c r="B1142" s="678"/>
      <c r="C1142" s="679"/>
    </row>
    <row r="1143" spans="2:3" x14ac:dyDescent="0.2">
      <c r="B1143" s="678"/>
      <c r="C1143" s="679"/>
    </row>
    <row r="1144" spans="2:3" x14ac:dyDescent="0.2">
      <c r="B1144" s="678"/>
      <c r="C1144" s="679"/>
    </row>
    <row r="1145" spans="2:3" x14ac:dyDescent="0.2">
      <c r="B1145" s="678"/>
      <c r="C1145" s="679"/>
    </row>
    <row r="1146" spans="2:3" x14ac:dyDescent="0.2">
      <c r="B1146" s="678"/>
      <c r="C1146" s="679"/>
    </row>
    <row r="1147" spans="2:3" x14ac:dyDescent="0.2">
      <c r="B1147" s="678"/>
      <c r="C1147" s="679"/>
    </row>
    <row r="1148" spans="2:3" x14ac:dyDescent="0.2">
      <c r="B1148" s="678"/>
      <c r="C1148" s="679"/>
    </row>
    <row r="1149" spans="2:3" x14ac:dyDescent="0.2">
      <c r="B1149" s="678"/>
      <c r="C1149" s="679"/>
    </row>
    <row r="1150" spans="2:3" x14ac:dyDescent="0.2">
      <c r="B1150" s="678"/>
      <c r="C1150" s="679"/>
    </row>
    <row r="1151" spans="2:3" x14ac:dyDescent="0.2">
      <c r="B1151" s="678"/>
      <c r="C1151" s="679"/>
    </row>
    <row r="1152" spans="2:3" x14ac:dyDescent="0.2">
      <c r="B1152" s="678"/>
      <c r="C1152" s="679"/>
    </row>
    <row r="1153" spans="2:3" x14ac:dyDescent="0.2">
      <c r="B1153" s="678"/>
      <c r="C1153" s="679"/>
    </row>
    <row r="1154" spans="2:3" x14ac:dyDescent="0.2">
      <c r="B1154" s="678"/>
      <c r="C1154" s="679"/>
    </row>
    <row r="1155" spans="2:3" x14ac:dyDescent="0.2">
      <c r="B1155" s="678"/>
      <c r="C1155" s="679"/>
    </row>
    <row r="1156" spans="2:3" x14ac:dyDescent="0.2">
      <c r="B1156" s="678"/>
      <c r="C1156" s="679"/>
    </row>
    <row r="1157" spans="2:3" x14ac:dyDescent="0.2">
      <c r="B1157" s="678"/>
      <c r="C1157" s="679"/>
    </row>
    <row r="1158" spans="2:3" x14ac:dyDescent="0.2">
      <c r="B1158" s="678"/>
      <c r="C1158" s="679"/>
    </row>
    <row r="1159" spans="2:3" x14ac:dyDescent="0.2">
      <c r="B1159" s="678"/>
      <c r="C1159" s="679"/>
    </row>
    <row r="1160" spans="2:3" x14ac:dyDescent="0.2">
      <c r="B1160" s="678"/>
      <c r="C1160" s="679"/>
    </row>
    <row r="1161" spans="2:3" x14ac:dyDescent="0.2">
      <c r="B1161" s="678"/>
      <c r="C1161" s="679"/>
    </row>
    <row r="1162" spans="2:3" x14ac:dyDescent="0.2">
      <c r="B1162" s="678"/>
      <c r="C1162" s="679"/>
    </row>
    <row r="1163" spans="2:3" x14ac:dyDescent="0.2">
      <c r="B1163" s="678"/>
      <c r="C1163" s="679"/>
    </row>
    <row r="1164" spans="2:3" x14ac:dyDescent="0.2">
      <c r="B1164" s="678"/>
      <c r="C1164" s="679"/>
    </row>
    <row r="1165" spans="2:3" x14ac:dyDescent="0.2">
      <c r="B1165" s="678"/>
      <c r="C1165" s="679"/>
    </row>
    <row r="1166" spans="2:3" x14ac:dyDescent="0.2">
      <c r="B1166" s="678"/>
      <c r="C1166" s="679"/>
    </row>
    <row r="1167" spans="2:3" x14ac:dyDescent="0.2">
      <c r="B1167" s="678"/>
      <c r="C1167" s="679"/>
    </row>
    <row r="1168" spans="2:3" x14ac:dyDescent="0.2">
      <c r="B1168" s="678"/>
      <c r="C1168" s="679"/>
    </row>
    <row r="1169" spans="2:3" x14ac:dyDescent="0.2">
      <c r="B1169" s="678"/>
      <c r="C1169" s="679"/>
    </row>
    <row r="1170" spans="2:3" x14ac:dyDescent="0.2">
      <c r="B1170" s="678"/>
      <c r="C1170" s="679"/>
    </row>
    <row r="1171" spans="2:3" x14ac:dyDescent="0.2">
      <c r="B1171" s="678"/>
      <c r="C1171" s="679"/>
    </row>
    <row r="1172" spans="2:3" x14ac:dyDescent="0.2">
      <c r="B1172" s="678"/>
      <c r="C1172" s="679"/>
    </row>
    <row r="1173" spans="2:3" x14ac:dyDescent="0.2">
      <c r="B1173" s="678"/>
      <c r="C1173" s="679"/>
    </row>
    <row r="1174" spans="2:3" x14ac:dyDescent="0.2">
      <c r="B1174" s="678"/>
      <c r="C1174" s="679"/>
    </row>
    <row r="1175" spans="2:3" x14ac:dyDescent="0.2">
      <c r="B1175" s="678"/>
      <c r="C1175" s="679"/>
    </row>
    <row r="1176" spans="2:3" x14ac:dyDescent="0.2">
      <c r="B1176" s="678"/>
      <c r="C1176" s="679"/>
    </row>
    <row r="1177" spans="2:3" x14ac:dyDescent="0.2">
      <c r="B1177" s="678"/>
      <c r="C1177" s="679"/>
    </row>
    <row r="1178" spans="2:3" x14ac:dyDescent="0.2">
      <c r="B1178" s="678"/>
      <c r="C1178" s="679"/>
    </row>
    <row r="1179" spans="2:3" x14ac:dyDescent="0.2">
      <c r="B1179" s="678"/>
      <c r="C1179" s="679"/>
    </row>
    <row r="1180" spans="2:3" x14ac:dyDescent="0.2">
      <c r="B1180" s="678"/>
      <c r="C1180" s="679"/>
    </row>
    <row r="1181" spans="2:3" x14ac:dyDescent="0.2">
      <c r="B1181" s="678"/>
      <c r="C1181" s="679"/>
    </row>
    <row r="1182" spans="2:3" x14ac:dyDescent="0.2">
      <c r="B1182" s="678"/>
      <c r="C1182" s="679"/>
    </row>
    <row r="1183" spans="2:3" x14ac:dyDescent="0.2">
      <c r="B1183" s="678"/>
      <c r="C1183" s="679"/>
    </row>
    <row r="1184" spans="2:3" x14ac:dyDescent="0.2">
      <c r="B1184" s="678"/>
      <c r="C1184" s="679"/>
    </row>
    <row r="1185" spans="2:3" x14ac:dyDescent="0.2">
      <c r="B1185" s="678"/>
      <c r="C1185" s="679"/>
    </row>
    <row r="1186" spans="2:3" x14ac:dyDescent="0.2">
      <c r="B1186" s="678"/>
      <c r="C1186" s="679"/>
    </row>
    <row r="1187" spans="2:3" x14ac:dyDescent="0.2">
      <c r="B1187" s="678"/>
      <c r="C1187" s="679"/>
    </row>
    <row r="1188" spans="2:3" x14ac:dyDescent="0.2">
      <c r="B1188" s="678"/>
      <c r="C1188" s="679"/>
    </row>
    <row r="1189" spans="2:3" x14ac:dyDescent="0.2">
      <c r="B1189" s="678"/>
      <c r="C1189" s="679"/>
    </row>
    <row r="1190" spans="2:3" x14ac:dyDescent="0.2">
      <c r="B1190" s="678"/>
      <c r="C1190" s="679"/>
    </row>
    <row r="1191" spans="2:3" x14ac:dyDescent="0.2">
      <c r="B1191" s="678"/>
      <c r="C1191" s="679"/>
    </row>
    <row r="1192" spans="2:3" x14ac:dyDescent="0.2">
      <c r="B1192" s="678"/>
      <c r="C1192" s="679"/>
    </row>
    <row r="1193" spans="2:3" x14ac:dyDescent="0.2">
      <c r="B1193" s="678"/>
      <c r="C1193" s="679"/>
    </row>
    <row r="1194" spans="2:3" x14ac:dyDescent="0.2">
      <c r="B1194" s="678"/>
      <c r="C1194" s="679"/>
    </row>
    <row r="1195" spans="2:3" x14ac:dyDescent="0.2">
      <c r="B1195" s="678"/>
      <c r="C1195" s="679"/>
    </row>
    <row r="1196" spans="2:3" x14ac:dyDescent="0.2">
      <c r="B1196" s="678"/>
      <c r="C1196" s="679"/>
    </row>
    <row r="1197" spans="2:3" x14ac:dyDescent="0.2">
      <c r="B1197" s="678"/>
      <c r="C1197" s="679"/>
    </row>
    <row r="1198" spans="2:3" x14ac:dyDescent="0.2">
      <c r="B1198" s="678"/>
      <c r="C1198" s="679"/>
    </row>
    <row r="1199" spans="2:3" x14ac:dyDescent="0.2">
      <c r="B1199" s="678"/>
      <c r="C1199" s="679"/>
    </row>
    <row r="1200" spans="2:3" x14ac:dyDescent="0.2">
      <c r="B1200" s="678"/>
      <c r="C1200" s="679"/>
    </row>
    <row r="1201" spans="2:3" x14ac:dyDescent="0.2">
      <c r="B1201" s="678"/>
      <c r="C1201" s="679"/>
    </row>
    <row r="1202" spans="2:3" x14ac:dyDescent="0.2">
      <c r="B1202" s="678"/>
      <c r="C1202" s="679"/>
    </row>
    <row r="1203" spans="2:3" x14ac:dyDescent="0.2">
      <c r="B1203" s="678"/>
      <c r="C1203" s="679"/>
    </row>
    <row r="1204" spans="2:3" x14ac:dyDescent="0.2">
      <c r="B1204" s="678"/>
      <c r="C1204" s="679"/>
    </row>
    <row r="1205" spans="2:3" x14ac:dyDescent="0.2">
      <c r="B1205" s="678"/>
      <c r="C1205" s="679"/>
    </row>
    <row r="1206" spans="2:3" x14ac:dyDescent="0.2">
      <c r="B1206" s="678"/>
      <c r="C1206" s="679"/>
    </row>
    <row r="1207" spans="2:3" x14ac:dyDescent="0.2">
      <c r="B1207" s="678"/>
      <c r="C1207" s="679"/>
    </row>
    <row r="1208" spans="2:3" x14ac:dyDescent="0.2">
      <c r="B1208" s="678"/>
      <c r="C1208" s="679"/>
    </row>
    <row r="1209" spans="2:3" x14ac:dyDescent="0.2">
      <c r="B1209" s="678"/>
      <c r="C1209" s="679"/>
    </row>
    <row r="1210" spans="2:3" x14ac:dyDescent="0.2">
      <c r="B1210" s="678"/>
      <c r="C1210" s="679"/>
    </row>
    <row r="1211" spans="2:3" x14ac:dyDescent="0.2">
      <c r="B1211" s="678"/>
      <c r="C1211" s="679"/>
    </row>
    <row r="1212" spans="2:3" x14ac:dyDescent="0.2">
      <c r="B1212" s="678"/>
      <c r="C1212" s="679"/>
    </row>
    <row r="1213" spans="2:3" x14ac:dyDescent="0.2">
      <c r="B1213" s="678"/>
      <c r="C1213" s="679"/>
    </row>
    <row r="1214" spans="2:3" x14ac:dyDescent="0.2">
      <c r="B1214" s="678"/>
      <c r="C1214" s="679"/>
    </row>
    <row r="1215" spans="2:3" x14ac:dyDescent="0.2">
      <c r="B1215" s="678"/>
      <c r="C1215" s="679"/>
    </row>
    <row r="1216" spans="2:3" x14ac:dyDescent="0.2">
      <c r="B1216" s="678"/>
      <c r="C1216" s="679"/>
    </row>
    <row r="1217" spans="2:3" x14ac:dyDescent="0.2">
      <c r="B1217" s="678"/>
      <c r="C1217" s="679"/>
    </row>
    <row r="1218" spans="2:3" x14ac:dyDescent="0.2">
      <c r="B1218" s="678"/>
      <c r="C1218" s="679"/>
    </row>
    <row r="1219" spans="2:3" x14ac:dyDescent="0.2">
      <c r="B1219" s="678"/>
      <c r="C1219" s="679"/>
    </row>
    <row r="1220" spans="2:3" x14ac:dyDescent="0.2">
      <c r="B1220" s="678"/>
      <c r="C1220" s="679"/>
    </row>
    <row r="1221" spans="2:3" x14ac:dyDescent="0.2">
      <c r="B1221" s="678"/>
      <c r="C1221" s="679"/>
    </row>
    <row r="1222" spans="2:3" x14ac:dyDescent="0.2">
      <c r="B1222" s="678"/>
      <c r="C1222" s="679"/>
    </row>
    <row r="1223" spans="2:3" x14ac:dyDescent="0.2">
      <c r="B1223" s="678"/>
      <c r="C1223" s="679"/>
    </row>
    <row r="1224" spans="2:3" x14ac:dyDescent="0.2">
      <c r="B1224" s="678"/>
      <c r="C1224" s="679"/>
    </row>
    <row r="1225" spans="2:3" x14ac:dyDescent="0.2">
      <c r="B1225" s="678"/>
      <c r="C1225" s="679"/>
    </row>
    <row r="1226" spans="2:3" x14ac:dyDescent="0.2">
      <c r="B1226" s="678"/>
      <c r="C1226" s="679"/>
    </row>
    <row r="1227" spans="2:3" x14ac:dyDescent="0.2">
      <c r="B1227" s="678"/>
      <c r="C1227" s="679"/>
    </row>
    <row r="1228" spans="2:3" x14ac:dyDescent="0.2">
      <c r="B1228" s="678"/>
      <c r="C1228" s="679"/>
    </row>
    <row r="1229" spans="2:3" x14ac:dyDescent="0.2">
      <c r="B1229" s="678"/>
      <c r="C1229" s="679"/>
    </row>
    <row r="1230" spans="2:3" x14ac:dyDescent="0.2">
      <c r="B1230" s="678"/>
      <c r="C1230" s="679"/>
    </row>
    <row r="1231" spans="2:3" x14ac:dyDescent="0.2">
      <c r="B1231" s="678"/>
      <c r="C1231" s="679"/>
    </row>
    <row r="1232" spans="2:3" x14ac:dyDescent="0.2">
      <c r="B1232" s="678"/>
      <c r="C1232" s="679"/>
    </row>
    <row r="1233" spans="2:3" x14ac:dyDescent="0.2">
      <c r="B1233" s="678"/>
      <c r="C1233" s="679"/>
    </row>
    <row r="1234" spans="2:3" x14ac:dyDescent="0.2">
      <c r="B1234" s="678"/>
      <c r="C1234" s="679"/>
    </row>
    <row r="1235" spans="2:3" x14ac:dyDescent="0.2">
      <c r="B1235" s="678"/>
      <c r="C1235" s="679"/>
    </row>
    <row r="1236" spans="2:3" x14ac:dyDescent="0.2">
      <c r="B1236" s="678"/>
      <c r="C1236" s="679"/>
    </row>
    <row r="1237" spans="2:3" x14ac:dyDescent="0.2">
      <c r="B1237" s="678"/>
      <c r="C1237" s="679"/>
    </row>
    <row r="1238" spans="2:3" x14ac:dyDescent="0.2">
      <c r="B1238" s="678"/>
      <c r="C1238" s="679"/>
    </row>
    <row r="1239" spans="2:3" x14ac:dyDescent="0.2">
      <c r="B1239" s="678"/>
      <c r="C1239" s="679"/>
    </row>
    <row r="1240" spans="2:3" x14ac:dyDescent="0.2">
      <c r="B1240" s="678"/>
      <c r="C1240" s="679"/>
    </row>
    <row r="1241" spans="2:3" x14ac:dyDescent="0.2">
      <c r="B1241" s="678"/>
      <c r="C1241" s="679"/>
    </row>
    <row r="1242" spans="2:3" x14ac:dyDescent="0.2">
      <c r="B1242" s="678"/>
      <c r="C1242" s="679"/>
    </row>
    <row r="1243" spans="2:3" x14ac:dyDescent="0.2">
      <c r="B1243" s="678"/>
      <c r="C1243" s="679"/>
    </row>
    <row r="1244" spans="2:3" x14ac:dyDescent="0.2">
      <c r="B1244" s="678"/>
      <c r="C1244" s="679"/>
    </row>
    <row r="1245" spans="2:3" x14ac:dyDescent="0.2">
      <c r="B1245" s="678"/>
      <c r="C1245" s="679"/>
    </row>
    <row r="1246" spans="2:3" x14ac:dyDescent="0.2">
      <c r="B1246" s="678"/>
      <c r="C1246" s="679"/>
    </row>
    <row r="1247" spans="2:3" x14ac:dyDescent="0.2">
      <c r="B1247" s="678"/>
      <c r="C1247" s="679"/>
    </row>
    <row r="1248" spans="2:3" x14ac:dyDescent="0.2">
      <c r="B1248" s="678"/>
      <c r="C1248" s="679"/>
    </row>
    <row r="1249" spans="2:3" x14ac:dyDescent="0.2">
      <c r="B1249" s="678"/>
      <c r="C1249" s="679"/>
    </row>
  </sheetData>
  <protectedRanges>
    <protectedRange sqref="H3" name="Range2"/>
    <protectedRange password="CDC0" sqref="C3:D4" name="Range1"/>
  </protectedRanges>
  <mergeCells count="54">
    <mergeCell ref="A46:A53"/>
    <mergeCell ref="A54:A61"/>
    <mergeCell ref="B46:C53"/>
    <mergeCell ref="B54:C61"/>
    <mergeCell ref="J66:J67"/>
    <mergeCell ref="A66:A67"/>
    <mergeCell ref="B67:C67"/>
    <mergeCell ref="A62:A65"/>
    <mergeCell ref="B62:C65"/>
    <mergeCell ref="B66:C66"/>
    <mergeCell ref="B11:C11"/>
    <mergeCell ref="B12:C16"/>
    <mergeCell ref="A12:A16"/>
    <mergeCell ref="B9:C9"/>
    <mergeCell ref="J44:J45"/>
    <mergeCell ref="B10:C10"/>
    <mergeCell ref="D9:D10"/>
    <mergeCell ref="E9:E10"/>
    <mergeCell ref="A9:A10"/>
    <mergeCell ref="H9:H10"/>
    <mergeCell ref="J9:J10"/>
    <mergeCell ref="F9:F10"/>
    <mergeCell ref="G9:G10"/>
    <mergeCell ref="I9:I10"/>
    <mergeCell ref="A44:A45"/>
    <mergeCell ref="H44:H45"/>
    <mergeCell ref="I44:I45"/>
    <mergeCell ref="A17:A43"/>
    <mergeCell ref="G44:G45"/>
    <mergeCell ref="A110:A115"/>
    <mergeCell ref="B68:C91"/>
    <mergeCell ref="B92:C109"/>
    <mergeCell ref="B110:C115"/>
    <mergeCell ref="A92:A109"/>
    <mergeCell ref="A68:A91"/>
    <mergeCell ref="F66:F67"/>
    <mergeCell ref="G66:G67"/>
    <mergeCell ref="H66:H67"/>
    <mergeCell ref="I66:I67"/>
    <mergeCell ref="B17:C43"/>
    <mergeCell ref="D44:D45"/>
    <mergeCell ref="E44:E45"/>
    <mergeCell ref="B45:C45"/>
    <mergeCell ref="F44:F45"/>
    <mergeCell ref="B44:C44"/>
    <mergeCell ref="D66:D67"/>
    <mergeCell ref="E66:E67"/>
    <mergeCell ref="B7:D7"/>
    <mergeCell ref="A3:B3"/>
    <mergeCell ref="C3:E3"/>
    <mergeCell ref="A4:B4"/>
    <mergeCell ref="C4:E4"/>
    <mergeCell ref="A5:B5"/>
    <mergeCell ref="C5:D5"/>
  </mergeCells>
  <pageMargins left="0.75" right="0.75" top="1" bottom="1" header="0" footer="0"/>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4"/>
  <sheetViews>
    <sheetView zoomScale="80" zoomScaleNormal="80" workbookViewId="0">
      <selection activeCell="N1" sqref="N1"/>
    </sheetView>
  </sheetViews>
  <sheetFormatPr baseColWidth="10" defaultRowHeight="15" x14ac:dyDescent="0.25"/>
  <cols>
    <col min="2" max="2" width="22.7109375" customWidth="1"/>
    <col min="5" max="5" width="36.42578125" customWidth="1"/>
    <col min="6" max="6" width="18.7109375" customWidth="1"/>
    <col min="7" max="7" width="14.28515625" customWidth="1"/>
    <col min="8" max="8" width="19.28515625" customWidth="1"/>
    <col min="11" max="11" width="24" customWidth="1"/>
    <col min="12" max="12" width="22" customWidth="1"/>
  </cols>
  <sheetData>
    <row r="1" spans="1:12" s="36" customFormat="1" ht="12.95" customHeight="1" x14ac:dyDescent="0.2">
      <c r="A1" s="1" t="s">
        <v>0</v>
      </c>
      <c r="B1" s="1"/>
      <c r="C1" s="2"/>
      <c r="D1" s="3"/>
      <c r="E1" s="3"/>
      <c r="F1" s="3"/>
      <c r="G1" s="3"/>
      <c r="H1" s="3"/>
      <c r="I1" s="3"/>
    </row>
    <row r="2" spans="1:12" s="36" customFormat="1" ht="12.95" customHeight="1" x14ac:dyDescent="0.2">
      <c r="A2" s="1"/>
      <c r="B2" s="1"/>
      <c r="C2" s="2"/>
      <c r="D2" s="3"/>
      <c r="E2" s="3"/>
      <c r="F2" s="3"/>
      <c r="G2" s="3"/>
      <c r="H2" s="3"/>
      <c r="I2" s="419" t="s">
        <v>144</v>
      </c>
    </row>
    <row r="3" spans="1:12" s="36" customFormat="1" ht="12.95" customHeight="1" x14ac:dyDescent="0.2">
      <c r="A3" s="964" t="s">
        <v>1</v>
      </c>
      <c r="B3" s="965"/>
      <c r="C3" s="1292" t="s">
        <v>2</v>
      </c>
      <c r="D3" s="1294"/>
      <c r="E3" s="6"/>
      <c r="F3" s="4" t="s">
        <v>3</v>
      </c>
      <c r="G3" s="385">
        <v>43917</v>
      </c>
      <c r="H3" s="3"/>
      <c r="I3" s="419">
        <f>C7*1%</f>
        <v>1.06</v>
      </c>
    </row>
    <row r="4" spans="1:12" s="36" customFormat="1" ht="12.95" customHeight="1" x14ac:dyDescent="0.2">
      <c r="A4" s="969" t="s">
        <v>4</v>
      </c>
      <c r="B4" s="970"/>
      <c r="C4" s="1292">
        <v>2020</v>
      </c>
      <c r="D4" s="1294"/>
      <c r="E4" s="6"/>
      <c r="F4" s="5"/>
      <c r="G4" s="5"/>
      <c r="H4" s="3"/>
      <c r="I4" s="3"/>
    </row>
    <row r="5" spans="1:12" s="36" customFormat="1" ht="12.95" customHeight="1" thickBot="1" x14ac:dyDescent="0.25">
      <c r="A5" s="964" t="s">
        <v>5</v>
      </c>
      <c r="B5" s="965"/>
      <c r="C5" s="1453" t="s">
        <v>233</v>
      </c>
      <c r="D5" s="1454"/>
      <c r="E5" s="7"/>
      <c r="F5" s="5"/>
      <c r="G5" s="5"/>
      <c r="H5" s="3"/>
      <c r="I5" s="3"/>
    </row>
    <row r="6" spans="1:12" s="36" customFormat="1" ht="47.1" customHeight="1" thickBot="1" x14ac:dyDescent="0.25">
      <c r="A6" s="976" t="s">
        <v>147</v>
      </c>
      <c r="B6" s="1234"/>
      <c r="C6" s="1357">
        <f>(89.6+3668.7+635.6+37600.3+3785+1529+7124+384+15+12565+1164+782+34991+1226)/1000</f>
        <v>105.55920000000002</v>
      </c>
      <c r="D6" s="997"/>
      <c r="E6" s="38"/>
      <c r="F6" s="129" t="s">
        <v>148</v>
      </c>
      <c r="G6" s="257">
        <f>(36.95+556.81+1619+324)/1000</f>
        <v>2.5367600000000001</v>
      </c>
    </row>
    <row r="7" spans="1:12" s="36" customFormat="1" ht="47.1" customHeight="1" thickBot="1" x14ac:dyDescent="0.25">
      <c r="A7" s="976" t="s">
        <v>149</v>
      </c>
      <c r="B7" s="1452"/>
      <c r="C7" s="984">
        <v>106</v>
      </c>
      <c r="D7" s="986"/>
      <c r="E7" s="41"/>
      <c r="F7" s="981" t="s">
        <v>234</v>
      </c>
      <c r="G7" s="982"/>
      <c r="H7" s="982"/>
      <c r="I7" s="982"/>
      <c r="J7" s="983"/>
    </row>
    <row r="8" spans="1:12" s="36" customFormat="1" ht="20.100000000000001" customHeight="1" thickBot="1" x14ac:dyDescent="0.25">
      <c r="A8" s="976" t="s">
        <v>235</v>
      </c>
      <c r="B8" s="1236"/>
      <c r="C8" s="998" t="s">
        <v>10</v>
      </c>
      <c r="D8" s="1451"/>
      <c r="E8" s="766" t="s">
        <v>11</v>
      </c>
      <c r="F8" s="767" t="s">
        <v>12</v>
      </c>
    </row>
    <row r="9" spans="1:12" s="36" customFormat="1" ht="14.25" customHeight="1" thickBot="1" x14ac:dyDescent="0.25">
      <c r="A9" s="976" t="s">
        <v>236</v>
      </c>
      <c r="B9" s="1234"/>
      <c r="C9" s="1447">
        <f>SUM(C14:C85)</f>
        <v>6</v>
      </c>
      <c r="D9" s="1448"/>
      <c r="E9" s="324"/>
      <c r="F9" s="43"/>
    </row>
    <row r="10" spans="1:12" s="36" customFormat="1" ht="14.25" customHeight="1" thickBot="1" x14ac:dyDescent="0.25">
      <c r="A10" s="976" t="s">
        <v>14</v>
      </c>
      <c r="B10" s="1234"/>
      <c r="C10" s="1449">
        <v>9</v>
      </c>
      <c r="D10" s="1450"/>
      <c r="E10" s="325"/>
      <c r="F10" s="44"/>
    </row>
    <row r="11" spans="1:12" s="36" customFormat="1" ht="9.75" customHeight="1" x14ac:dyDescent="0.2">
      <c r="B11" s="11"/>
      <c r="C11" s="48"/>
      <c r="D11" s="47"/>
      <c r="E11" s="46"/>
      <c r="F11" s="46"/>
    </row>
    <row r="12" spans="1:12" s="36" customFormat="1" ht="30" customHeight="1" x14ac:dyDescent="0.2">
      <c r="A12" s="987" t="s">
        <v>15</v>
      </c>
      <c r="B12" s="1066"/>
      <c r="C12" s="1069" t="s">
        <v>218</v>
      </c>
      <c r="D12" s="1150"/>
      <c r="E12" s="954" t="s">
        <v>16</v>
      </c>
      <c r="F12" s="954" t="s">
        <v>17</v>
      </c>
      <c r="G12" s="954" t="s">
        <v>18</v>
      </c>
      <c r="H12" s="954" t="s">
        <v>19</v>
      </c>
      <c r="I12" s="954" t="s">
        <v>221</v>
      </c>
      <c r="J12" s="954" t="s">
        <v>21</v>
      </c>
      <c r="K12" s="954" t="s">
        <v>22</v>
      </c>
      <c r="L12" s="946" t="s">
        <v>140</v>
      </c>
    </row>
    <row r="13" spans="1:12" s="36" customFormat="1" ht="30" customHeight="1" x14ac:dyDescent="0.2">
      <c r="A13" s="1067"/>
      <c r="B13" s="1068"/>
      <c r="C13" s="261" t="s">
        <v>27</v>
      </c>
      <c r="D13" s="262" t="s">
        <v>14</v>
      </c>
      <c r="E13" s="955"/>
      <c r="F13" s="963"/>
      <c r="G13" s="955"/>
      <c r="H13" s="955"/>
      <c r="I13" s="955"/>
      <c r="J13" s="955"/>
      <c r="K13" s="955"/>
      <c r="L13" s="947"/>
    </row>
    <row r="14" spans="1:12" s="36" customFormat="1" ht="9.75" customHeight="1" x14ac:dyDescent="0.2">
      <c r="A14" s="1002" t="s">
        <v>28</v>
      </c>
      <c r="B14" s="1429" t="s">
        <v>29</v>
      </c>
      <c r="C14" s="1302">
        <f>IF(I3*0.33/3&lt;1, 1, I3*0.33/3)</f>
        <v>1</v>
      </c>
      <c r="D14" s="1446">
        <v>2</v>
      </c>
      <c r="E14" s="146" t="s">
        <v>237</v>
      </c>
      <c r="F14" s="141" t="s">
        <v>238</v>
      </c>
      <c r="G14" s="141"/>
      <c r="H14" s="718"/>
      <c r="I14" s="141"/>
      <c r="J14" s="141">
        <v>0.5</v>
      </c>
      <c r="K14" s="141">
        <v>0.5</v>
      </c>
      <c r="L14" s="141" t="s">
        <v>239</v>
      </c>
    </row>
    <row r="15" spans="1:12" s="36" customFormat="1" ht="9.75" customHeight="1" x14ac:dyDescent="0.2">
      <c r="A15" s="1436"/>
      <c r="B15" s="1430"/>
      <c r="C15" s="1303"/>
      <c r="D15" s="1439"/>
      <c r="E15" s="147" t="s">
        <v>240</v>
      </c>
      <c r="F15" s="141" t="s">
        <v>238</v>
      </c>
      <c r="G15" s="718"/>
      <c r="H15" s="718"/>
      <c r="I15" s="718"/>
      <c r="J15" s="718">
        <v>0.2</v>
      </c>
      <c r="K15" s="718">
        <v>0.2</v>
      </c>
      <c r="L15" s="718" t="s">
        <v>292</v>
      </c>
    </row>
    <row r="16" spans="1:12" s="36" customFormat="1" ht="9.75" customHeight="1" x14ac:dyDescent="0.2">
      <c r="A16" s="1436"/>
      <c r="B16" s="1430"/>
      <c r="C16" s="1303"/>
      <c r="D16" s="1439"/>
      <c r="E16" s="328" t="s">
        <v>242</v>
      </c>
      <c r="F16" s="141" t="s">
        <v>238</v>
      </c>
      <c r="G16" s="145"/>
      <c r="H16" s="145"/>
      <c r="I16" s="145"/>
      <c r="J16" s="145">
        <v>0.2</v>
      </c>
      <c r="K16" s="145">
        <v>0.2</v>
      </c>
      <c r="L16" s="145" t="s">
        <v>293</v>
      </c>
    </row>
    <row r="17" spans="1:12" s="36" customFormat="1" ht="9.75" customHeight="1" x14ac:dyDescent="0.2">
      <c r="A17" s="1437"/>
      <c r="B17" s="1431"/>
      <c r="C17" s="1304"/>
      <c r="D17" s="1440"/>
      <c r="E17" s="389"/>
      <c r="F17" s="391"/>
      <c r="G17" s="391"/>
      <c r="H17" s="391"/>
      <c r="I17" s="391"/>
      <c r="J17" s="391"/>
      <c r="K17" s="391"/>
      <c r="L17" s="391"/>
    </row>
    <row r="18" spans="1:12" s="35" customFormat="1" ht="9.75" customHeight="1" x14ac:dyDescent="0.2">
      <c r="A18" s="1002" t="s">
        <v>44</v>
      </c>
      <c r="B18" s="1429" t="s">
        <v>45</v>
      </c>
      <c r="C18" s="1302">
        <f>IF(I3*0.33/3&lt;1, 1, I3*0.33/3)</f>
        <v>1</v>
      </c>
      <c r="D18" s="1438"/>
      <c r="E18" s="392"/>
      <c r="F18" s="393"/>
      <c r="G18" s="393"/>
      <c r="H18" s="393"/>
      <c r="I18" s="393"/>
      <c r="J18" s="393"/>
      <c r="K18" s="393"/>
      <c r="L18" s="393"/>
    </row>
    <row r="19" spans="1:12" s="36" customFormat="1" ht="9.75" customHeight="1" x14ac:dyDescent="0.2">
      <c r="A19" s="1436"/>
      <c r="B19" s="1430"/>
      <c r="C19" s="1303"/>
      <c r="D19" s="1439"/>
      <c r="E19" s="392"/>
      <c r="F19" s="394"/>
      <c r="G19" s="394"/>
      <c r="H19" s="394"/>
      <c r="I19" s="394"/>
      <c r="J19" s="394"/>
      <c r="K19" s="394"/>
      <c r="L19" s="394"/>
    </row>
    <row r="20" spans="1:12" s="36" customFormat="1" ht="9.75" customHeight="1" x14ac:dyDescent="0.2">
      <c r="A20" s="1436"/>
      <c r="B20" s="1430"/>
      <c r="C20" s="1303"/>
      <c r="D20" s="1439"/>
      <c r="E20" s="392"/>
      <c r="F20" s="395"/>
      <c r="G20" s="395"/>
      <c r="H20" s="395"/>
      <c r="I20" s="395"/>
      <c r="J20" s="395"/>
      <c r="K20" s="395"/>
      <c r="L20" s="395"/>
    </row>
    <row r="21" spans="1:12" s="36" customFormat="1" ht="9.75" customHeight="1" x14ac:dyDescent="0.2">
      <c r="A21" s="1436"/>
      <c r="B21" s="1430"/>
      <c r="C21" s="1303"/>
      <c r="D21" s="1439"/>
      <c r="E21" s="392"/>
      <c r="F21" s="395"/>
      <c r="G21" s="395"/>
      <c r="H21" s="395"/>
      <c r="I21" s="395"/>
      <c r="J21" s="395"/>
      <c r="K21" s="395"/>
      <c r="L21" s="395"/>
    </row>
    <row r="22" spans="1:12" s="36" customFormat="1" ht="9.75" customHeight="1" x14ac:dyDescent="0.2">
      <c r="A22" s="1436"/>
      <c r="B22" s="1430"/>
      <c r="C22" s="1303"/>
      <c r="D22" s="1439"/>
      <c r="E22" s="392"/>
      <c r="F22" s="395"/>
      <c r="G22" s="395"/>
      <c r="H22" s="395"/>
      <c r="I22" s="395"/>
      <c r="J22" s="395"/>
      <c r="K22" s="395"/>
      <c r="L22" s="395"/>
    </row>
    <row r="23" spans="1:12" s="36" customFormat="1" ht="9.75" customHeight="1" x14ac:dyDescent="0.2">
      <c r="A23" s="1436"/>
      <c r="B23" s="1430"/>
      <c r="C23" s="1303"/>
      <c r="D23" s="1439"/>
      <c r="E23" s="392"/>
      <c r="F23" s="395"/>
      <c r="G23" s="395"/>
      <c r="H23" s="395"/>
      <c r="I23" s="395"/>
      <c r="J23" s="395"/>
      <c r="K23" s="395"/>
      <c r="L23" s="395"/>
    </row>
    <row r="24" spans="1:12" s="36" customFormat="1" ht="9.75" customHeight="1" x14ac:dyDescent="0.2">
      <c r="A24" s="1436"/>
      <c r="B24" s="1430"/>
      <c r="C24" s="1303"/>
      <c r="D24" s="1439"/>
      <c r="E24" s="392"/>
      <c r="F24" s="395"/>
      <c r="G24" s="395"/>
      <c r="H24" s="395"/>
      <c r="I24" s="395"/>
      <c r="J24" s="395"/>
      <c r="K24" s="395"/>
      <c r="L24" s="395"/>
    </row>
    <row r="25" spans="1:12" s="36" customFormat="1" ht="9.75" customHeight="1" x14ac:dyDescent="0.2">
      <c r="A25" s="1436"/>
      <c r="B25" s="1430"/>
      <c r="C25" s="1303"/>
      <c r="D25" s="1439"/>
      <c r="E25" s="392"/>
      <c r="F25" s="395"/>
      <c r="G25" s="395"/>
      <c r="H25" s="395"/>
      <c r="I25" s="395"/>
      <c r="J25" s="395"/>
      <c r="K25" s="395"/>
      <c r="L25" s="395"/>
    </row>
    <row r="26" spans="1:12" s="36" customFormat="1" ht="9.75" customHeight="1" x14ac:dyDescent="0.2">
      <c r="A26" s="1436"/>
      <c r="B26" s="1430"/>
      <c r="C26" s="1303"/>
      <c r="D26" s="1439"/>
      <c r="E26" s="392"/>
      <c r="F26" s="395"/>
      <c r="G26" s="395"/>
      <c r="H26" s="395"/>
      <c r="I26" s="395"/>
      <c r="J26" s="395"/>
      <c r="K26" s="395"/>
      <c r="L26" s="395"/>
    </row>
    <row r="27" spans="1:12" s="36" customFormat="1" ht="9.75" customHeight="1" x14ac:dyDescent="0.2">
      <c r="A27" s="1436"/>
      <c r="B27" s="1430"/>
      <c r="C27" s="1303"/>
      <c r="D27" s="1439"/>
      <c r="E27" s="392"/>
      <c r="F27" s="395"/>
      <c r="G27" s="395"/>
      <c r="H27" s="395"/>
      <c r="I27" s="395"/>
      <c r="J27" s="395"/>
      <c r="K27" s="395"/>
      <c r="L27" s="395"/>
    </row>
    <row r="28" spans="1:12" s="36" customFormat="1" ht="9.75" customHeight="1" x14ac:dyDescent="0.2">
      <c r="A28" s="1436"/>
      <c r="B28" s="1430"/>
      <c r="C28" s="1303"/>
      <c r="D28" s="1439"/>
      <c r="E28" s="392"/>
      <c r="F28" s="395"/>
      <c r="G28" s="395"/>
      <c r="H28" s="395"/>
      <c r="I28" s="395"/>
      <c r="J28" s="395"/>
      <c r="K28" s="395"/>
      <c r="L28" s="395"/>
    </row>
    <row r="29" spans="1:12" s="36" customFormat="1" ht="9.75" customHeight="1" x14ac:dyDescent="0.2">
      <c r="A29" s="1436"/>
      <c r="B29" s="1430"/>
      <c r="C29" s="1303"/>
      <c r="D29" s="1439"/>
      <c r="E29" s="392"/>
      <c r="F29" s="395"/>
      <c r="G29" s="395"/>
      <c r="H29" s="395"/>
      <c r="I29" s="395"/>
      <c r="J29" s="395"/>
      <c r="K29" s="395"/>
      <c r="L29" s="395"/>
    </row>
    <row r="30" spans="1:12" s="36" customFormat="1" ht="9.75" customHeight="1" x14ac:dyDescent="0.2">
      <c r="A30" s="1436"/>
      <c r="B30" s="1430"/>
      <c r="C30" s="1303"/>
      <c r="D30" s="1439"/>
      <c r="E30" s="392"/>
      <c r="F30" s="395"/>
      <c r="G30" s="395"/>
      <c r="H30" s="395"/>
      <c r="I30" s="395"/>
      <c r="J30" s="395"/>
      <c r="K30" s="395"/>
      <c r="L30" s="395"/>
    </row>
    <row r="31" spans="1:12" s="36" customFormat="1" ht="9.75" customHeight="1" x14ac:dyDescent="0.2">
      <c r="A31" s="1436"/>
      <c r="B31" s="1430"/>
      <c r="C31" s="1303"/>
      <c r="D31" s="1439"/>
      <c r="E31" s="392"/>
      <c r="F31" s="395"/>
      <c r="G31" s="395"/>
      <c r="H31" s="395"/>
      <c r="I31" s="395"/>
      <c r="J31" s="395"/>
      <c r="K31" s="395"/>
      <c r="L31" s="395"/>
    </row>
    <row r="32" spans="1:12" s="36" customFormat="1" ht="9.75" customHeight="1" x14ac:dyDescent="0.2">
      <c r="A32" s="1437"/>
      <c r="B32" s="1431"/>
      <c r="C32" s="1304"/>
      <c r="D32" s="1440"/>
      <c r="E32" s="396"/>
      <c r="F32" s="397"/>
      <c r="G32" s="397"/>
      <c r="H32" s="397"/>
      <c r="I32" s="397"/>
      <c r="J32" s="397"/>
      <c r="K32" s="397"/>
      <c r="L32" s="397"/>
    </row>
    <row r="33" spans="1:12" s="36" customFormat="1" ht="19.5" customHeight="1" x14ac:dyDescent="0.2">
      <c r="A33" s="1002" t="s">
        <v>59</v>
      </c>
      <c r="B33" s="724" t="s">
        <v>152</v>
      </c>
      <c r="C33" s="398">
        <f>IF(I3*0.33/3&lt;1, 1, I3*0.33/3)</f>
        <v>1</v>
      </c>
      <c r="D33" s="399"/>
      <c r="E33" s="400"/>
      <c r="F33" s="730"/>
      <c r="G33" s="1418"/>
      <c r="H33" s="1418"/>
      <c r="I33" s="1418"/>
      <c r="J33" s="1418"/>
      <c r="K33" s="1418"/>
      <c r="L33" s="1419"/>
    </row>
    <row r="34" spans="1:12" s="36" customFormat="1" ht="9.75" customHeight="1" x14ac:dyDescent="0.2">
      <c r="A34" s="1436"/>
      <c r="B34" s="401" t="s">
        <v>141</v>
      </c>
      <c r="C34" s="723"/>
      <c r="D34" s="402">
        <v>2</v>
      </c>
      <c r="E34" s="332" t="s">
        <v>243</v>
      </c>
      <c r="F34" s="440" t="s">
        <v>244</v>
      </c>
      <c r="G34" s="440"/>
      <c r="H34" s="484" t="s">
        <v>246</v>
      </c>
      <c r="I34" s="440"/>
      <c r="J34" s="440">
        <v>0.3</v>
      </c>
      <c r="K34" s="440">
        <v>0.3</v>
      </c>
      <c r="L34" s="484" t="s">
        <v>458</v>
      </c>
    </row>
    <row r="35" spans="1:12" s="36" customFormat="1" ht="9.75" customHeight="1" x14ac:dyDescent="0.2">
      <c r="A35" s="1436"/>
      <c r="B35" s="403" t="s">
        <v>245</v>
      </c>
      <c r="C35" s="1441"/>
      <c r="D35" s="1412">
        <v>2</v>
      </c>
      <c r="E35" s="319" t="s">
        <v>68</v>
      </c>
      <c r="F35" s="357" t="s">
        <v>238</v>
      </c>
      <c r="G35" s="357"/>
      <c r="H35" s="357" t="s">
        <v>246</v>
      </c>
      <c r="I35" s="357"/>
      <c r="J35" s="357" t="s">
        <v>247</v>
      </c>
      <c r="K35" s="357">
        <v>1</v>
      </c>
      <c r="L35" s="141" t="s">
        <v>34</v>
      </c>
    </row>
    <row r="36" spans="1:12" s="36" customFormat="1" ht="9.75" customHeight="1" x14ac:dyDescent="0.2">
      <c r="A36" s="1436"/>
      <c r="B36" s="405" t="s">
        <v>248</v>
      </c>
      <c r="C36" s="1442"/>
      <c r="D36" s="1413"/>
      <c r="E36" s="370" t="s">
        <v>224</v>
      </c>
      <c r="F36" s="170"/>
      <c r="G36" s="170"/>
      <c r="H36" s="170"/>
      <c r="I36" s="170"/>
      <c r="J36" s="170"/>
      <c r="K36" s="170"/>
      <c r="L36" s="170"/>
    </row>
    <row r="37" spans="1:12" s="36" customFormat="1" ht="9.75" customHeight="1" x14ac:dyDescent="0.2">
      <c r="A37" s="1436"/>
      <c r="B37" s="405" t="s">
        <v>249</v>
      </c>
      <c r="C37" s="1442"/>
      <c r="D37" s="1413"/>
      <c r="E37" s="342" t="s">
        <v>222</v>
      </c>
      <c r="F37" s="345"/>
      <c r="G37" s="345"/>
      <c r="H37" s="345"/>
      <c r="I37" s="345"/>
      <c r="J37" s="345"/>
      <c r="K37" s="345"/>
      <c r="L37" s="345"/>
    </row>
    <row r="38" spans="1:12" s="36" customFormat="1" ht="9.75" customHeight="1" x14ac:dyDescent="0.2">
      <c r="A38" s="1436"/>
      <c r="B38" s="405" t="s">
        <v>250</v>
      </c>
      <c r="C38" s="1442"/>
      <c r="D38" s="1413"/>
      <c r="E38" s="332" t="s">
        <v>223</v>
      </c>
      <c r="F38" s="343"/>
      <c r="G38" s="343"/>
      <c r="H38" s="343"/>
      <c r="I38" s="343"/>
      <c r="J38" s="343"/>
      <c r="K38" s="343"/>
      <c r="L38" s="343"/>
    </row>
    <row r="39" spans="1:12" s="36" customFormat="1" ht="9.75" customHeight="1" x14ac:dyDescent="0.2">
      <c r="A39" s="1436"/>
      <c r="B39" s="408" t="s">
        <v>251</v>
      </c>
      <c r="C39" s="1443"/>
      <c r="D39" s="1414"/>
      <c r="E39" s="329"/>
      <c r="F39" s="330"/>
      <c r="G39" s="330"/>
      <c r="H39" s="330"/>
      <c r="I39" s="330"/>
      <c r="J39" s="330"/>
      <c r="K39" s="330"/>
      <c r="L39" s="330"/>
    </row>
    <row r="40" spans="1:12" s="36" customFormat="1" ht="9.75" customHeight="1" x14ac:dyDescent="0.2">
      <c r="A40" s="1436"/>
      <c r="B40" s="409" t="s">
        <v>142</v>
      </c>
      <c r="C40" s="1444"/>
      <c r="D40" s="1413">
        <v>2</v>
      </c>
      <c r="E40" s="319" t="s">
        <v>252</v>
      </c>
      <c r="F40" s="357" t="s">
        <v>238</v>
      </c>
      <c r="G40" s="357"/>
      <c r="H40" s="357" t="s">
        <v>246</v>
      </c>
      <c r="I40" s="357"/>
      <c r="J40" s="357">
        <v>7.0000000000000007E-2</v>
      </c>
      <c r="K40" s="357">
        <v>7.0000000000000007E-2</v>
      </c>
      <c r="L40" s="141" t="s">
        <v>239</v>
      </c>
    </row>
    <row r="41" spans="1:12" s="36" customFormat="1" ht="9.75" customHeight="1" x14ac:dyDescent="0.2">
      <c r="A41" s="1436"/>
      <c r="B41" s="409"/>
      <c r="C41" s="1444"/>
      <c r="D41" s="1413"/>
      <c r="E41" s="311" t="s">
        <v>253</v>
      </c>
      <c r="F41" s="169"/>
      <c r="G41" s="169"/>
      <c r="H41" s="169"/>
      <c r="I41" s="169"/>
      <c r="J41" s="357">
        <v>0.2</v>
      </c>
      <c r="K41" s="357">
        <v>0.2</v>
      </c>
      <c r="L41" s="718" t="s">
        <v>241</v>
      </c>
    </row>
    <row r="42" spans="1:12" s="36" customFormat="1" ht="9.75" customHeight="1" x14ac:dyDescent="0.2">
      <c r="A42" s="1436"/>
      <c r="B42" s="409"/>
      <c r="C42" s="1444"/>
      <c r="D42" s="1413"/>
      <c r="E42" s="342" t="s">
        <v>254</v>
      </c>
      <c r="F42" s="345"/>
      <c r="G42" s="345"/>
      <c r="H42" s="345"/>
      <c r="I42" s="345"/>
      <c r="J42" s="357">
        <v>0.1</v>
      </c>
      <c r="K42" s="357">
        <v>0.1</v>
      </c>
      <c r="L42" s="345"/>
    </row>
    <row r="43" spans="1:12" s="36" customFormat="1" ht="9.75" customHeight="1" x14ac:dyDescent="0.2">
      <c r="A43" s="1436"/>
      <c r="B43" s="409"/>
      <c r="C43" s="1444"/>
      <c r="D43" s="1413"/>
      <c r="E43" s="332" t="s">
        <v>255</v>
      </c>
      <c r="F43" s="343"/>
      <c r="G43" s="343"/>
      <c r="H43" s="343"/>
      <c r="I43" s="343"/>
      <c r="J43" s="357">
        <v>0.4</v>
      </c>
      <c r="K43" s="357">
        <v>0.4</v>
      </c>
      <c r="L43" s="343"/>
    </row>
    <row r="44" spans="1:12" s="36" customFormat="1" ht="9.75" customHeight="1" x14ac:dyDescent="0.2">
      <c r="A44" s="1437"/>
      <c r="B44" s="411"/>
      <c r="C44" s="1445"/>
      <c r="D44" s="1414"/>
      <c r="E44" s="329" t="s">
        <v>256</v>
      </c>
      <c r="F44" s="330"/>
      <c r="G44" s="330"/>
      <c r="H44" s="330"/>
      <c r="I44" s="330"/>
      <c r="J44" s="357">
        <v>0.2</v>
      </c>
      <c r="K44" s="357">
        <v>0.2</v>
      </c>
      <c r="L44" s="330"/>
    </row>
    <row r="45" spans="1:12" s="36" customFormat="1" ht="30" customHeight="1" x14ac:dyDescent="0.2">
      <c r="A45" s="987" t="s">
        <v>15</v>
      </c>
      <c r="B45" s="1066"/>
      <c r="C45" s="1069" t="s">
        <v>9</v>
      </c>
      <c r="D45" s="1070"/>
      <c r="E45" s="954" t="s">
        <v>16</v>
      </c>
      <c r="F45" s="954" t="s">
        <v>17</v>
      </c>
      <c r="G45" s="954" t="s">
        <v>18</v>
      </c>
      <c r="H45" s="954" t="s">
        <v>19</v>
      </c>
      <c r="I45" s="954" t="s">
        <v>221</v>
      </c>
      <c r="J45" s="954" t="s">
        <v>21</v>
      </c>
      <c r="K45" s="954" t="s">
        <v>22</v>
      </c>
      <c r="L45" s="946" t="s">
        <v>140</v>
      </c>
    </row>
    <row r="46" spans="1:12" s="36" customFormat="1" ht="30" customHeight="1" x14ac:dyDescent="0.2">
      <c r="A46" s="1067"/>
      <c r="B46" s="1068"/>
      <c r="C46" s="16" t="s">
        <v>27</v>
      </c>
      <c r="D46" s="262" t="s">
        <v>14</v>
      </c>
      <c r="E46" s="955"/>
      <c r="F46" s="963"/>
      <c r="G46" s="955"/>
      <c r="H46" s="955"/>
      <c r="I46" s="955"/>
      <c r="J46" s="955"/>
      <c r="K46" s="955"/>
      <c r="L46" s="947"/>
    </row>
    <row r="47" spans="1:12" s="36" customFormat="1" ht="9.75" customHeight="1" x14ac:dyDescent="0.2">
      <c r="A47" s="1113" t="s">
        <v>71</v>
      </c>
      <c r="B47" s="1429" t="s">
        <v>72</v>
      </c>
      <c r="C47" s="1432">
        <f>IF(I3*0.67*0.5&lt;1, 1, I3*0.67*0.5)</f>
        <v>1</v>
      </c>
      <c r="D47" s="1435">
        <v>2</v>
      </c>
      <c r="E47" s="441" t="s">
        <v>257</v>
      </c>
      <c r="F47" s="720" t="s">
        <v>238</v>
      </c>
      <c r="G47" s="720"/>
      <c r="H47" s="720" t="s">
        <v>246</v>
      </c>
      <c r="I47" s="720"/>
      <c r="J47" s="720">
        <v>5</v>
      </c>
      <c r="K47" s="720">
        <v>100</v>
      </c>
      <c r="L47" s="720" t="s">
        <v>34</v>
      </c>
    </row>
    <row r="48" spans="1:12" s="36" customFormat="1" ht="9.75" customHeight="1" x14ac:dyDescent="0.2">
      <c r="A48" s="1114"/>
      <c r="B48" s="1430"/>
      <c r="C48" s="1433"/>
      <c r="D48" s="1413"/>
      <c r="E48" s="311" t="s">
        <v>258</v>
      </c>
      <c r="F48" s="169" t="s">
        <v>238</v>
      </c>
      <c r="G48" s="169"/>
      <c r="H48" s="720" t="s">
        <v>246</v>
      </c>
      <c r="I48" s="169"/>
      <c r="J48" s="731" t="s">
        <v>259</v>
      </c>
      <c r="K48" s="169">
        <v>100</v>
      </c>
      <c r="L48" s="720" t="s">
        <v>34</v>
      </c>
    </row>
    <row r="49" spans="1:12" s="36" customFormat="1" ht="9.75" customHeight="1" x14ac:dyDescent="0.2">
      <c r="A49" s="1114"/>
      <c r="B49" s="1430"/>
      <c r="C49" s="1433"/>
      <c r="D49" s="1413"/>
      <c r="E49" s="311" t="s">
        <v>260</v>
      </c>
      <c r="F49" s="169" t="s">
        <v>238</v>
      </c>
      <c r="G49" s="169"/>
      <c r="H49" s="169" t="s">
        <v>246</v>
      </c>
      <c r="I49" s="169"/>
      <c r="J49" s="169">
        <v>5</v>
      </c>
      <c r="K49" s="169">
        <v>100</v>
      </c>
      <c r="L49" s="169" t="s">
        <v>34</v>
      </c>
    </row>
    <row r="50" spans="1:12" s="36" customFormat="1" ht="9.75" customHeight="1" x14ac:dyDescent="0.2">
      <c r="A50" s="1114"/>
      <c r="B50" s="1430"/>
      <c r="C50" s="1433"/>
      <c r="D50" s="1413"/>
      <c r="E50" s="311" t="s">
        <v>261</v>
      </c>
      <c r="F50" s="169" t="s">
        <v>238</v>
      </c>
      <c r="G50" s="169"/>
      <c r="H50" s="169" t="s">
        <v>246</v>
      </c>
      <c r="I50" s="169"/>
      <c r="J50" s="442" t="s">
        <v>262</v>
      </c>
      <c r="K50" s="169">
        <v>100</v>
      </c>
      <c r="L50" s="169" t="s">
        <v>34</v>
      </c>
    </row>
    <row r="51" spans="1:12" s="36" customFormat="1" ht="9.75" customHeight="1" x14ac:dyDescent="0.2">
      <c r="A51" s="1114"/>
      <c r="B51" s="1430"/>
      <c r="C51" s="1433"/>
      <c r="D51" s="1413"/>
      <c r="E51" s="342" t="s">
        <v>263</v>
      </c>
      <c r="F51" s="345" t="s">
        <v>238</v>
      </c>
      <c r="G51" s="345"/>
      <c r="H51" s="345" t="s">
        <v>246</v>
      </c>
      <c r="I51" s="345"/>
      <c r="J51" s="442" t="s">
        <v>262</v>
      </c>
      <c r="K51" s="345">
        <v>100</v>
      </c>
      <c r="L51" s="345" t="s">
        <v>34</v>
      </c>
    </row>
    <row r="52" spans="1:12" s="36" customFormat="1" ht="9.75" customHeight="1" x14ac:dyDescent="0.2">
      <c r="A52" s="1114"/>
      <c r="B52" s="1430"/>
      <c r="C52" s="1433"/>
      <c r="D52" s="1413"/>
      <c r="E52" s="311" t="s">
        <v>172</v>
      </c>
      <c r="F52" s="169" t="s">
        <v>238</v>
      </c>
      <c r="G52" s="169"/>
      <c r="H52" s="169" t="s">
        <v>246</v>
      </c>
      <c r="I52" s="169"/>
      <c r="J52" s="442" t="s">
        <v>262</v>
      </c>
      <c r="K52" s="169">
        <v>300</v>
      </c>
      <c r="L52" s="169" t="s">
        <v>34</v>
      </c>
    </row>
    <row r="53" spans="1:12" s="36" customFormat="1" ht="9.75" customHeight="1" x14ac:dyDescent="0.2">
      <c r="A53" s="1114"/>
      <c r="B53" s="1430"/>
      <c r="C53" s="1433"/>
      <c r="D53" s="1413"/>
      <c r="E53" s="370" t="s">
        <v>264</v>
      </c>
      <c r="F53" s="170" t="s">
        <v>238</v>
      </c>
      <c r="G53" s="170"/>
      <c r="H53" s="170" t="s">
        <v>246</v>
      </c>
      <c r="I53" s="170"/>
      <c r="J53" s="442" t="s">
        <v>262</v>
      </c>
      <c r="K53" s="170">
        <v>50</v>
      </c>
      <c r="L53" s="170" t="s">
        <v>34</v>
      </c>
    </row>
    <row r="54" spans="1:12" s="36" customFormat="1" ht="9.75" customHeight="1" x14ac:dyDescent="0.2">
      <c r="A54" s="1114"/>
      <c r="B54" s="1430"/>
      <c r="C54" s="1433"/>
      <c r="D54" s="1413"/>
      <c r="E54" s="342" t="s">
        <v>265</v>
      </c>
      <c r="F54" s="345" t="s">
        <v>238</v>
      </c>
      <c r="G54" s="345"/>
      <c r="H54" s="345" t="s">
        <v>246</v>
      </c>
      <c r="I54" s="345"/>
      <c r="J54" s="442" t="s">
        <v>262</v>
      </c>
      <c r="K54" s="345">
        <v>50</v>
      </c>
      <c r="L54" s="345" t="s">
        <v>34</v>
      </c>
    </row>
    <row r="55" spans="1:12" s="36" customFormat="1" ht="9.75" customHeight="1" x14ac:dyDescent="0.2">
      <c r="A55" s="1114"/>
      <c r="B55" s="1430"/>
      <c r="C55" s="1433"/>
      <c r="D55" s="1413"/>
      <c r="E55" s="311" t="s">
        <v>266</v>
      </c>
      <c r="F55" s="169" t="s">
        <v>238</v>
      </c>
      <c r="G55" s="169"/>
      <c r="H55" s="169" t="s">
        <v>246</v>
      </c>
      <c r="I55" s="169"/>
      <c r="J55" s="442" t="s">
        <v>262</v>
      </c>
      <c r="K55" s="169">
        <v>100</v>
      </c>
      <c r="L55" s="169" t="s">
        <v>34</v>
      </c>
    </row>
    <row r="56" spans="1:12" s="36" customFormat="1" ht="9.75" customHeight="1" x14ac:dyDescent="0.2">
      <c r="A56" s="1114"/>
      <c r="B56" s="1430"/>
      <c r="C56" s="1433"/>
      <c r="D56" s="1413"/>
      <c r="E56" s="332" t="s">
        <v>267</v>
      </c>
      <c r="F56" s="343" t="s">
        <v>238</v>
      </c>
      <c r="G56" s="343"/>
      <c r="H56" s="343" t="s">
        <v>246</v>
      </c>
      <c r="I56" s="343"/>
      <c r="J56" s="442" t="s">
        <v>262</v>
      </c>
      <c r="K56" s="343">
        <v>150</v>
      </c>
      <c r="L56" s="169" t="s">
        <v>34</v>
      </c>
    </row>
    <row r="57" spans="1:12" s="36" customFormat="1" ht="9.75" customHeight="1" x14ac:dyDescent="0.2">
      <c r="A57" s="1114"/>
      <c r="B57" s="1430"/>
      <c r="C57" s="1433"/>
      <c r="D57" s="1413"/>
      <c r="E57" s="311" t="s">
        <v>268</v>
      </c>
      <c r="F57" s="169" t="s">
        <v>238</v>
      </c>
      <c r="G57" s="169"/>
      <c r="H57" s="169" t="s">
        <v>246</v>
      </c>
      <c r="I57" s="169"/>
      <c r="J57" s="442" t="s">
        <v>262</v>
      </c>
      <c r="K57" s="169">
        <v>1000</v>
      </c>
      <c r="L57" s="169" t="s">
        <v>34</v>
      </c>
    </row>
    <row r="58" spans="1:12" s="36" customFormat="1" ht="9.75" customHeight="1" x14ac:dyDescent="0.2">
      <c r="A58" s="1114"/>
      <c r="B58" s="1430"/>
      <c r="C58" s="1433"/>
      <c r="D58" s="1413"/>
      <c r="E58" s="342" t="s">
        <v>269</v>
      </c>
      <c r="F58" s="345" t="s">
        <v>238</v>
      </c>
      <c r="G58" s="345"/>
      <c r="H58" s="345" t="s">
        <v>246</v>
      </c>
      <c r="I58" s="345"/>
      <c r="J58" s="442" t="s">
        <v>262</v>
      </c>
      <c r="K58" s="345">
        <v>100</v>
      </c>
      <c r="L58" s="169" t="s">
        <v>34</v>
      </c>
    </row>
    <row r="59" spans="1:12" s="36" customFormat="1" ht="9.75" customHeight="1" x14ac:dyDescent="0.2">
      <c r="A59" s="1114"/>
      <c r="B59" s="1430"/>
      <c r="C59" s="1433"/>
      <c r="D59" s="1413"/>
      <c r="E59" s="311" t="s">
        <v>270</v>
      </c>
      <c r="F59" s="345" t="s">
        <v>238</v>
      </c>
      <c r="G59" s="169"/>
      <c r="H59" s="345" t="s">
        <v>246</v>
      </c>
      <c r="I59" s="169"/>
      <c r="J59" s="169">
        <v>10</v>
      </c>
      <c r="K59" s="169">
        <v>200</v>
      </c>
      <c r="L59" s="169" t="s">
        <v>34</v>
      </c>
    </row>
    <row r="60" spans="1:12" s="36" customFormat="1" ht="9.75" customHeight="1" x14ac:dyDescent="0.2">
      <c r="A60" s="1114"/>
      <c r="B60" s="1430"/>
      <c r="C60" s="1433"/>
      <c r="D60" s="1413"/>
      <c r="E60" s="346" t="s">
        <v>453</v>
      </c>
      <c r="F60" s="345" t="s">
        <v>238</v>
      </c>
      <c r="G60" s="169"/>
      <c r="H60" s="169"/>
      <c r="I60" s="169"/>
      <c r="J60" s="169" t="s">
        <v>271</v>
      </c>
      <c r="K60" s="169">
        <v>1000</v>
      </c>
      <c r="L60" s="141" t="s">
        <v>239</v>
      </c>
    </row>
    <row r="61" spans="1:12" s="36" customFormat="1" ht="9.75" customHeight="1" x14ac:dyDescent="0.2">
      <c r="A61" s="1114"/>
      <c r="B61" s="1430"/>
      <c r="C61" s="1433"/>
      <c r="D61" s="1413"/>
      <c r="E61" s="311" t="s">
        <v>454</v>
      </c>
      <c r="F61" s="345" t="s">
        <v>238</v>
      </c>
      <c r="G61" s="169"/>
      <c r="H61" s="169"/>
      <c r="I61" s="169"/>
      <c r="J61" s="169" t="s">
        <v>272</v>
      </c>
      <c r="K61" s="169"/>
      <c r="L61" s="718" t="s">
        <v>239</v>
      </c>
    </row>
    <row r="62" spans="1:12" s="36" customFormat="1" ht="9.75" customHeight="1" x14ac:dyDescent="0.2">
      <c r="A62" s="1114"/>
      <c r="B62" s="1430"/>
      <c r="C62" s="1433"/>
      <c r="D62" s="1413"/>
      <c r="E62" s="332" t="s">
        <v>273</v>
      </c>
      <c r="F62" s="345" t="s">
        <v>238</v>
      </c>
      <c r="G62" s="343"/>
      <c r="H62" s="343"/>
      <c r="I62" s="343"/>
      <c r="J62" s="343" t="s">
        <v>271</v>
      </c>
      <c r="K62" s="343">
        <v>50</v>
      </c>
      <c r="L62" s="343" t="s">
        <v>239</v>
      </c>
    </row>
    <row r="63" spans="1:12" s="36" customFormat="1" ht="9.75" customHeight="1" x14ac:dyDescent="0.2">
      <c r="A63" s="1114"/>
      <c r="B63" s="1430"/>
      <c r="C63" s="1433"/>
      <c r="D63" s="1413"/>
      <c r="E63" s="332"/>
      <c r="F63" s="343"/>
      <c r="G63" s="343"/>
      <c r="H63" s="343"/>
      <c r="I63" s="343"/>
      <c r="J63" s="343"/>
      <c r="K63" s="343"/>
      <c r="L63" s="343"/>
    </row>
    <row r="64" spans="1:12" s="36" customFormat="1" ht="9.75" customHeight="1" x14ac:dyDescent="0.2">
      <c r="A64" s="1114"/>
      <c r="B64" s="1430"/>
      <c r="C64" s="1433"/>
      <c r="D64" s="1413"/>
      <c r="E64" s="392"/>
      <c r="F64" s="395"/>
      <c r="G64" s="395"/>
      <c r="H64" s="395"/>
      <c r="I64" s="395"/>
      <c r="J64" s="395"/>
      <c r="K64" s="395"/>
      <c r="L64" s="395"/>
    </row>
    <row r="65" spans="1:12" s="36" customFormat="1" ht="9.75" customHeight="1" x14ac:dyDescent="0.2">
      <c r="A65" s="1114"/>
      <c r="B65" s="1430"/>
      <c r="C65" s="1433"/>
      <c r="D65" s="1413"/>
      <c r="E65" s="392"/>
      <c r="F65" s="395"/>
      <c r="G65" s="395"/>
      <c r="H65" s="395"/>
      <c r="I65" s="395"/>
      <c r="J65" s="395"/>
      <c r="K65" s="395"/>
      <c r="L65" s="395"/>
    </row>
    <row r="66" spans="1:12" s="36" customFormat="1" ht="9.75" customHeight="1" x14ac:dyDescent="0.2">
      <c r="A66" s="1114"/>
      <c r="B66" s="1430"/>
      <c r="C66" s="1433"/>
      <c r="D66" s="1413"/>
      <c r="E66" s="392"/>
      <c r="F66" s="395"/>
      <c r="G66" s="395"/>
      <c r="H66" s="395"/>
      <c r="I66" s="395"/>
      <c r="J66" s="395"/>
      <c r="K66" s="395"/>
      <c r="L66" s="395"/>
    </row>
    <row r="67" spans="1:12" s="36" customFormat="1" ht="9.75" customHeight="1" x14ac:dyDescent="0.2">
      <c r="A67" s="1114"/>
      <c r="B67" s="1430"/>
      <c r="C67" s="1433"/>
      <c r="D67" s="1413"/>
      <c r="E67" s="392"/>
      <c r="F67" s="395"/>
      <c r="G67" s="395"/>
      <c r="H67" s="395"/>
      <c r="I67" s="395"/>
      <c r="J67" s="395"/>
      <c r="K67" s="395"/>
      <c r="L67" s="395"/>
    </row>
    <row r="68" spans="1:12" s="36" customFormat="1" ht="9.75" customHeight="1" x14ac:dyDescent="0.2">
      <c r="A68" s="1114"/>
      <c r="B68" s="1430"/>
      <c r="C68" s="1433"/>
      <c r="D68" s="1413"/>
      <c r="E68" s="392"/>
      <c r="F68" s="395"/>
      <c r="G68" s="395"/>
      <c r="H68" s="395"/>
      <c r="I68" s="395"/>
      <c r="J68" s="395"/>
      <c r="K68" s="395"/>
      <c r="L68" s="395"/>
    </row>
    <row r="69" spans="1:12" s="36" customFormat="1" ht="9.75" customHeight="1" x14ac:dyDescent="0.2">
      <c r="A69" s="1115"/>
      <c r="B69" s="1431"/>
      <c r="C69" s="1434"/>
      <c r="D69" s="1414"/>
      <c r="E69" s="396"/>
      <c r="F69" s="397"/>
      <c r="G69" s="397"/>
      <c r="H69" s="397"/>
      <c r="I69" s="397"/>
      <c r="J69" s="397"/>
      <c r="K69" s="397"/>
      <c r="L69" s="397"/>
    </row>
    <row r="70" spans="1:12" s="36" customFormat="1" ht="9.75" customHeight="1" x14ac:dyDescent="0.2">
      <c r="A70" s="1002" t="s">
        <v>76</v>
      </c>
      <c r="B70" s="1406" t="s">
        <v>77</v>
      </c>
      <c r="C70" s="1420">
        <f>IF(I3*0.67*0.2&lt;1, 1, I3*0.67*0.2)</f>
        <v>1</v>
      </c>
      <c r="D70" s="1422">
        <v>2</v>
      </c>
      <c r="E70" s="319" t="s">
        <v>274</v>
      </c>
      <c r="F70" s="170" t="s">
        <v>238</v>
      </c>
      <c r="G70" s="170"/>
      <c r="H70" s="170" t="s">
        <v>275</v>
      </c>
      <c r="I70" s="170"/>
      <c r="J70" s="170"/>
      <c r="K70" s="170"/>
      <c r="L70" s="170" t="s">
        <v>34</v>
      </c>
    </row>
    <row r="71" spans="1:12" s="36" customFormat="1" ht="9.75" customHeight="1" x14ac:dyDescent="0.2">
      <c r="A71" s="1003"/>
      <c r="B71" s="1407"/>
      <c r="C71" s="1420"/>
      <c r="D71" s="1413"/>
      <c r="E71" s="406"/>
      <c r="F71" s="407"/>
      <c r="G71" s="407"/>
      <c r="H71" s="407"/>
      <c r="I71" s="407"/>
      <c r="J71" s="407"/>
      <c r="K71" s="407"/>
      <c r="L71" s="407"/>
    </row>
    <row r="72" spans="1:12" s="36" customFormat="1" ht="9.75" customHeight="1" x14ac:dyDescent="0.2">
      <c r="A72" s="1003"/>
      <c r="B72" s="1407"/>
      <c r="C72" s="1420"/>
      <c r="D72" s="1413"/>
      <c r="E72" s="406"/>
      <c r="F72" s="407"/>
      <c r="G72" s="407"/>
      <c r="H72" s="407"/>
      <c r="I72" s="407"/>
      <c r="J72" s="407"/>
      <c r="K72" s="407"/>
      <c r="L72" s="407"/>
    </row>
    <row r="73" spans="1:12" s="36" customFormat="1" ht="9.75" customHeight="1" x14ac:dyDescent="0.2">
      <c r="A73" s="1003"/>
      <c r="B73" s="1407"/>
      <c r="C73" s="1420"/>
      <c r="D73" s="1413"/>
      <c r="E73" s="406"/>
      <c r="F73" s="407"/>
      <c r="G73" s="407"/>
      <c r="H73" s="407"/>
      <c r="I73" s="407"/>
      <c r="J73" s="407"/>
      <c r="K73" s="407"/>
      <c r="L73" s="407"/>
    </row>
    <row r="74" spans="1:12" s="36" customFormat="1" ht="9.75" customHeight="1" x14ac:dyDescent="0.2">
      <c r="A74" s="1003"/>
      <c r="B74" s="1407"/>
      <c r="C74" s="1420"/>
      <c r="D74" s="1413"/>
      <c r="E74" s="406"/>
      <c r="F74" s="407"/>
      <c r="G74" s="407"/>
      <c r="H74" s="407"/>
      <c r="I74" s="407"/>
      <c r="J74" s="407"/>
      <c r="K74" s="407"/>
      <c r="L74" s="407"/>
    </row>
    <row r="75" spans="1:12" s="36" customFormat="1" ht="9.75" customHeight="1" x14ac:dyDescent="0.2">
      <c r="A75" s="1003"/>
      <c r="B75" s="1407"/>
      <c r="C75" s="1420"/>
      <c r="D75" s="1413"/>
      <c r="E75" s="406"/>
      <c r="F75" s="407"/>
      <c r="G75" s="407"/>
      <c r="H75" s="407"/>
      <c r="I75" s="407"/>
      <c r="J75" s="407"/>
      <c r="K75" s="407"/>
      <c r="L75" s="407"/>
    </row>
    <row r="76" spans="1:12" s="36" customFormat="1" ht="9.75" customHeight="1" x14ac:dyDescent="0.2">
      <c r="A76" s="1003"/>
      <c r="B76" s="1407"/>
      <c r="C76" s="1420"/>
      <c r="D76" s="1413"/>
      <c r="E76" s="410"/>
      <c r="F76" s="394"/>
      <c r="G76" s="394"/>
      <c r="H76" s="394"/>
      <c r="I76" s="394"/>
      <c r="J76" s="394"/>
      <c r="K76" s="394"/>
      <c r="L76" s="394"/>
    </row>
    <row r="77" spans="1:12" s="36" customFormat="1" ht="9.75" customHeight="1" x14ac:dyDescent="0.2">
      <c r="A77" s="1003"/>
      <c r="B77" s="1407"/>
      <c r="C77" s="1420"/>
      <c r="D77" s="1413"/>
      <c r="E77" s="410"/>
      <c r="F77" s="394"/>
      <c r="G77" s="394"/>
      <c r="H77" s="394"/>
      <c r="I77" s="394"/>
      <c r="J77" s="394"/>
      <c r="K77" s="394"/>
      <c r="L77" s="394"/>
    </row>
    <row r="78" spans="1:12" s="36" customFormat="1" ht="9.75" customHeight="1" x14ac:dyDescent="0.2">
      <c r="A78" s="1004"/>
      <c r="B78" s="1408"/>
      <c r="C78" s="1421"/>
      <c r="D78" s="1414"/>
      <c r="E78" s="389"/>
      <c r="F78" s="391"/>
      <c r="G78" s="391"/>
      <c r="H78" s="391"/>
      <c r="I78" s="391"/>
      <c r="J78" s="391"/>
      <c r="K78" s="391"/>
      <c r="L78" s="391"/>
    </row>
    <row r="79" spans="1:12" s="36" customFormat="1" ht="9.75" customHeight="1" x14ac:dyDescent="0.2">
      <c r="A79" s="1185" t="s">
        <v>93</v>
      </c>
      <c r="B79" s="1423" t="s">
        <v>94</v>
      </c>
      <c r="C79" s="1426"/>
      <c r="D79" s="1412"/>
      <c r="E79" s="412"/>
      <c r="F79" s="386"/>
      <c r="G79" s="386"/>
      <c r="H79" s="386"/>
      <c r="I79" s="386"/>
      <c r="J79" s="386"/>
      <c r="K79" s="386"/>
      <c r="L79" s="386"/>
    </row>
    <row r="80" spans="1:12" s="36" customFormat="1" ht="9.75" customHeight="1" x14ac:dyDescent="0.2">
      <c r="A80" s="1186"/>
      <c r="B80" s="1424"/>
      <c r="C80" s="1427"/>
      <c r="D80" s="1413"/>
      <c r="E80" s="388"/>
      <c r="F80" s="390"/>
      <c r="G80" s="390"/>
      <c r="H80" s="390"/>
      <c r="I80" s="390"/>
      <c r="J80" s="390"/>
      <c r="K80" s="390"/>
      <c r="L80" s="390"/>
    </row>
    <row r="81" spans="1:12" s="36" customFormat="1" ht="9.75" customHeight="1" x14ac:dyDescent="0.2">
      <c r="A81" s="1186"/>
      <c r="B81" s="1424"/>
      <c r="C81" s="1427"/>
      <c r="D81" s="1413"/>
      <c r="E81" s="388"/>
      <c r="F81" s="390"/>
      <c r="G81" s="390"/>
      <c r="H81" s="390"/>
      <c r="I81" s="390"/>
      <c r="J81" s="390"/>
      <c r="K81" s="390"/>
      <c r="L81" s="390"/>
    </row>
    <row r="82" spans="1:12" s="36" customFormat="1" ht="9.75" customHeight="1" x14ac:dyDescent="0.2">
      <c r="A82" s="1187"/>
      <c r="B82" s="1425"/>
      <c r="C82" s="1428"/>
      <c r="D82" s="1414"/>
      <c r="E82" s="413"/>
      <c r="F82" s="414"/>
      <c r="G82" s="414"/>
      <c r="H82" s="414"/>
      <c r="I82" s="414"/>
      <c r="J82" s="414"/>
      <c r="K82" s="414"/>
      <c r="L82" s="414"/>
    </row>
    <row r="83" spans="1:12" s="36" customFormat="1" ht="30" customHeight="1" x14ac:dyDescent="0.2">
      <c r="A83" s="987" t="s">
        <v>15</v>
      </c>
      <c r="B83" s="1191"/>
      <c r="C83" s="1069" t="s">
        <v>9</v>
      </c>
      <c r="D83" s="1070"/>
      <c r="E83" s="954" t="s">
        <v>16</v>
      </c>
      <c r="F83" s="954" t="s">
        <v>17</v>
      </c>
      <c r="G83" s="954" t="s">
        <v>18</v>
      </c>
      <c r="H83" s="954" t="s">
        <v>19</v>
      </c>
      <c r="I83" s="954" t="s">
        <v>221</v>
      </c>
      <c r="J83" s="954" t="s">
        <v>21</v>
      </c>
      <c r="K83" s="954" t="s">
        <v>22</v>
      </c>
      <c r="L83" s="946" t="s">
        <v>140</v>
      </c>
    </row>
    <row r="84" spans="1:12" s="36" customFormat="1" ht="30" customHeight="1" thickBot="1" x14ac:dyDescent="0.25">
      <c r="A84" s="1192"/>
      <c r="B84" s="1193"/>
      <c r="C84" s="719" t="s">
        <v>27</v>
      </c>
      <c r="D84" s="262" t="s">
        <v>14</v>
      </c>
      <c r="E84" s="955"/>
      <c r="F84" s="963"/>
      <c r="G84" s="955"/>
      <c r="H84" s="955"/>
      <c r="I84" s="955"/>
      <c r="J84" s="955"/>
      <c r="K84" s="955"/>
      <c r="L84" s="947"/>
    </row>
    <row r="85" spans="1:12" s="36" customFormat="1" ht="12" customHeight="1" thickBot="1" x14ac:dyDescent="0.25">
      <c r="A85" s="1416" t="s">
        <v>276</v>
      </c>
      <c r="B85" s="1417"/>
      <c r="C85" s="415">
        <f>IF(I3*0.67*0.3&lt;1, 1, I3*0.67*0.3)</f>
        <v>1</v>
      </c>
      <c r="D85" s="416"/>
      <c r="E85" s="732"/>
      <c r="F85" s="730"/>
      <c r="G85" s="1418"/>
      <c r="H85" s="1418"/>
      <c r="I85" s="1418"/>
      <c r="J85" s="1418"/>
      <c r="K85" s="1418"/>
      <c r="L85" s="1419"/>
    </row>
    <row r="86" spans="1:12" s="36" customFormat="1" ht="9.75" customHeight="1" x14ac:dyDescent="0.2">
      <c r="A86" s="1002" t="s">
        <v>98</v>
      </c>
      <c r="B86" s="1406" t="s">
        <v>99</v>
      </c>
      <c r="C86" s="1410"/>
      <c r="D86" s="1412">
        <v>2</v>
      </c>
      <c r="E86" s="319" t="s">
        <v>277</v>
      </c>
      <c r="F86" s="357" t="s">
        <v>238</v>
      </c>
      <c r="G86" s="357"/>
      <c r="H86" s="357" t="s">
        <v>278</v>
      </c>
      <c r="I86" s="357"/>
      <c r="J86" s="443" t="s">
        <v>279</v>
      </c>
      <c r="K86" s="357">
        <v>2000</v>
      </c>
      <c r="L86" s="357" t="s">
        <v>34</v>
      </c>
    </row>
    <row r="87" spans="1:12" s="36" customFormat="1" ht="9.75" customHeight="1" x14ac:dyDescent="0.2">
      <c r="A87" s="1003"/>
      <c r="B87" s="1407"/>
      <c r="C87" s="1410"/>
      <c r="D87" s="1413"/>
      <c r="E87" s="311" t="s">
        <v>280</v>
      </c>
      <c r="F87" s="169" t="s">
        <v>238</v>
      </c>
      <c r="G87" s="169"/>
      <c r="H87" s="169" t="s">
        <v>281</v>
      </c>
      <c r="I87" s="169"/>
      <c r="J87" s="169">
        <v>10</v>
      </c>
      <c r="K87" s="169"/>
      <c r="L87" s="169" t="s">
        <v>34</v>
      </c>
    </row>
    <row r="88" spans="1:12" s="36" customFormat="1" ht="9.75" customHeight="1" x14ac:dyDescent="0.2">
      <c r="A88" s="1003"/>
      <c r="B88" s="1407"/>
      <c r="C88" s="1410"/>
      <c r="D88" s="1413"/>
      <c r="E88" s="342"/>
      <c r="F88" s="345"/>
      <c r="G88" s="345"/>
      <c r="H88" s="345"/>
      <c r="I88" s="345"/>
      <c r="J88" s="345"/>
      <c r="K88" s="345"/>
      <c r="L88" s="345"/>
    </row>
    <row r="89" spans="1:12" s="36" customFormat="1" ht="9.75" customHeight="1" x14ac:dyDescent="0.2">
      <c r="A89" s="1003"/>
      <c r="B89" s="1415"/>
      <c r="C89" s="1410"/>
      <c r="D89" s="1413"/>
      <c r="E89" s="311"/>
      <c r="F89" s="169"/>
      <c r="G89" s="169"/>
      <c r="H89" s="169"/>
      <c r="I89" s="169"/>
      <c r="J89" s="169"/>
      <c r="K89" s="169"/>
      <c r="L89" s="169"/>
    </row>
    <row r="90" spans="1:12" s="36" customFormat="1" ht="9.75" customHeight="1" x14ac:dyDescent="0.2">
      <c r="A90" s="1003"/>
      <c r="B90" s="1415"/>
      <c r="C90" s="1410"/>
      <c r="D90" s="1413"/>
      <c r="E90" s="311"/>
      <c r="F90" s="169"/>
      <c r="G90" s="169"/>
      <c r="H90" s="169"/>
      <c r="I90" s="169"/>
      <c r="J90" s="169"/>
      <c r="K90" s="169"/>
      <c r="L90" s="169"/>
    </row>
    <row r="91" spans="1:12" s="36" customFormat="1" ht="9.75" customHeight="1" x14ac:dyDescent="0.2">
      <c r="A91" s="1003"/>
      <c r="B91" s="1415"/>
      <c r="C91" s="1410"/>
      <c r="D91" s="1413"/>
      <c r="E91" s="311"/>
      <c r="F91" s="169"/>
      <c r="G91" s="169"/>
      <c r="H91" s="169"/>
      <c r="I91" s="169"/>
      <c r="J91" s="169"/>
      <c r="K91" s="169"/>
      <c r="L91" s="169"/>
    </row>
    <row r="92" spans="1:12" s="36" customFormat="1" ht="9.75" customHeight="1" x14ac:dyDescent="0.2">
      <c r="A92" s="1003"/>
      <c r="B92" s="1415"/>
      <c r="C92" s="1410"/>
      <c r="D92" s="1413"/>
      <c r="E92" s="311"/>
      <c r="F92" s="169"/>
      <c r="G92" s="169"/>
      <c r="H92" s="169"/>
      <c r="I92" s="169"/>
      <c r="J92" s="169"/>
      <c r="K92" s="169"/>
      <c r="L92" s="169"/>
    </row>
    <row r="93" spans="1:12" s="36" customFormat="1" ht="9.75" customHeight="1" x14ac:dyDescent="0.2">
      <c r="A93" s="1003"/>
      <c r="B93" s="1415"/>
      <c r="C93" s="1410"/>
      <c r="D93" s="1413"/>
      <c r="E93" s="311"/>
      <c r="F93" s="169"/>
      <c r="G93" s="169"/>
      <c r="H93" s="169"/>
      <c r="I93" s="169"/>
      <c r="J93" s="169"/>
      <c r="K93" s="169"/>
      <c r="L93" s="169"/>
    </row>
    <row r="94" spans="1:12" s="36" customFormat="1" ht="9.75" customHeight="1" x14ac:dyDescent="0.2">
      <c r="A94" s="1003"/>
      <c r="B94" s="1415"/>
      <c r="C94" s="1410"/>
      <c r="D94" s="1413"/>
      <c r="E94" s="311"/>
      <c r="F94" s="169"/>
      <c r="G94" s="169"/>
      <c r="H94" s="169"/>
      <c r="I94" s="169"/>
      <c r="J94" s="169"/>
      <c r="K94" s="169"/>
      <c r="L94" s="169"/>
    </row>
    <row r="95" spans="1:12" s="36" customFormat="1" ht="9.75" customHeight="1" x14ac:dyDescent="0.2">
      <c r="A95" s="1003"/>
      <c r="B95" s="1415"/>
      <c r="C95" s="1410"/>
      <c r="D95" s="1413"/>
      <c r="E95" s="311"/>
      <c r="F95" s="169"/>
      <c r="G95" s="169"/>
      <c r="H95" s="169"/>
      <c r="I95" s="169"/>
      <c r="J95" s="169"/>
      <c r="K95" s="169"/>
      <c r="L95" s="169"/>
    </row>
    <row r="96" spans="1:12" s="36" customFormat="1" ht="9.75" customHeight="1" x14ac:dyDescent="0.2">
      <c r="A96" s="1003"/>
      <c r="B96" s="1415"/>
      <c r="C96" s="1410"/>
      <c r="D96" s="1413"/>
      <c r="E96" s="311"/>
      <c r="F96" s="169"/>
      <c r="G96" s="169"/>
      <c r="H96" s="169"/>
      <c r="I96" s="169"/>
      <c r="J96" s="169"/>
      <c r="K96" s="169"/>
      <c r="L96" s="169"/>
    </row>
    <row r="97" spans="1:12" s="36" customFormat="1" ht="9.75" customHeight="1" x14ac:dyDescent="0.2">
      <c r="A97" s="1003"/>
      <c r="B97" s="1415"/>
      <c r="C97" s="1410"/>
      <c r="D97" s="1413"/>
      <c r="E97" s="311"/>
      <c r="F97" s="169"/>
      <c r="G97" s="169"/>
      <c r="H97" s="169"/>
      <c r="I97" s="169"/>
      <c r="J97" s="169"/>
      <c r="K97" s="169"/>
      <c r="L97" s="169"/>
    </row>
    <row r="98" spans="1:12" s="36" customFormat="1" ht="9.75" customHeight="1" x14ac:dyDescent="0.2">
      <c r="A98" s="1003"/>
      <c r="B98" s="1415"/>
      <c r="C98" s="1410"/>
      <c r="D98" s="1413"/>
      <c r="E98" s="311"/>
      <c r="F98" s="169"/>
      <c r="G98" s="169"/>
      <c r="H98" s="169"/>
      <c r="I98" s="169"/>
      <c r="J98" s="169"/>
      <c r="K98" s="169"/>
      <c r="L98" s="169"/>
    </row>
    <row r="99" spans="1:12" s="36" customFormat="1" ht="9.75" customHeight="1" x14ac:dyDescent="0.2">
      <c r="A99" s="1003"/>
      <c r="B99" s="1415"/>
      <c r="C99" s="1410"/>
      <c r="D99" s="1413"/>
      <c r="E99" s="311"/>
      <c r="F99" s="169"/>
      <c r="G99" s="169"/>
      <c r="H99" s="169"/>
      <c r="I99" s="169"/>
      <c r="J99" s="169"/>
      <c r="K99" s="169"/>
      <c r="L99" s="169"/>
    </row>
    <row r="100" spans="1:12" s="36" customFormat="1" ht="9.75" customHeight="1" x14ac:dyDescent="0.2">
      <c r="A100" s="1003"/>
      <c r="B100" s="1407"/>
      <c r="C100" s="1410"/>
      <c r="D100" s="1413"/>
      <c r="E100" s="311"/>
      <c r="F100" s="169"/>
      <c r="G100" s="169"/>
      <c r="H100" s="169"/>
      <c r="I100" s="169"/>
      <c r="J100" s="169"/>
      <c r="K100" s="169"/>
      <c r="L100" s="169"/>
    </row>
    <row r="101" spans="1:12" s="36" customFormat="1" ht="9.75" customHeight="1" x14ac:dyDescent="0.2">
      <c r="A101" s="1003"/>
      <c r="B101" s="1407"/>
      <c r="C101" s="1410"/>
      <c r="D101" s="1413"/>
      <c r="E101" s="311"/>
      <c r="F101" s="169"/>
      <c r="G101" s="169"/>
      <c r="H101" s="169"/>
      <c r="I101" s="169"/>
      <c r="J101" s="169"/>
      <c r="K101" s="169"/>
      <c r="L101" s="169"/>
    </row>
    <row r="102" spans="1:12" s="36" customFormat="1" ht="9.75" customHeight="1" x14ac:dyDescent="0.2">
      <c r="A102" s="1003"/>
      <c r="B102" s="1407"/>
      <c r="C102" s="1410"/>
      <c r="D102" s="1413"/>
      <c r="E102" s="311"/>
      <c r="F102" s="169"/>
      <c r="G102" s="169"/>
      <c r="H102" s="169"/>
      <c r="I102" s="169"/>
      <c r="J102" s="169"/>
      <c r="K102" s="169"/>
      <c r="L102" s="169"/>
    </row>
    <row r="103" spans="1:12" s="36" customFormat="1" ht="9.75" customHeight="1" x14ac:dyDescent="0.2">
      <c r="A103" s="1003"/>
      <c r="B103" s="1407"/>
      <c r="C103" s="1410"/>
      <c r="D103" s="1413"/>
      <c r="E103" s="311"/>
      <c r="F103" s="169"/>
      <c r="G103" s="169"/>
      <c r="H103" s="169"/>
      <c r="I103" s="169"/>
      <c r="J103" s="169"/>
      <c r="K103" s="169"/>
      <c r="L103" s="169"/>
    </row>
    <row r="104" spans="1:12" s="36" customFormat="1" ht="9.75" customHeight="1" x14ac:dyDescent="0.2">
      <c r="A104" s="1003"/>
      <c r="B104" s="1407"/>
      <c r="C104" s="1410"/>
      <c r="D104" s="1413"/>
      <c r="E104" s="311"/>
      <c r="F104" s="169"/>
      <c r="G104" s="169"/>
      <c r="H104" s="169"/>
      <c r="I104" s="169"/>
      <c r="J104" s="169"/>
      <c r="K104" s="169"/>
      <c r="L104" s="169"/>
    </row>
    <row r="105" spans="1:12" s="36" customFormat="1" ht="9.75" customHeight="1" x14ac:dyDescent="0.2">
      <c r="A105" s="1003"/>
      <c r="B105" s="1407"/>
      <c r="C105" s="1410"/>
      <c r="D105" s="1413"/>
      <c r="E105" s="311"/>
      <c r="F105" s="169"/>
      <c r="G105" s="169"/>
      <c r="H105" s="169"/>
      <c r="I105" s="169"/>
      <c r="J105" s="169"/>
      <c r="K105" s="169"/>
      <c r="L105" s="169"/>
    </row>
    <row r="106" spans="1:12" s="36" customFormat="1" ht="9.75" customHeight="1" x14ac:dyDescent="0.2">
      <c r="A106" s="1003"/>
      <c r="B106" s="1407"/>
      <c r="C106" s="1410"/>
      <c r="D106" s="1413"/>
      <c r="E106" s="311"/>
      <c r="F106" s="169"/>
      <c r="G106" s="169"/>
      <c r="H106" s="169"/>
      <c r="I106" s="169"/>
      <c r="J106" s="169"/>
      <c r="K106" s="169"/>
      <c r="L106" s="169"/>
    </row>
    <row r="107" spans="1:12" s="36" customFormat="1" ht="9.75" customHeight="1" x14ac:dyDescent="0.2">
      <c r="A107" s="1003"/>
      <c r="B107" s="1407"/>
      <c r="C107" s="1410"/>
      <c r="D107" s="1413"/>
      <c r="E107" s="370"/>
      <c r="F107" s="170"/>
      <c r="G107" s="170"/>
      <c r="H107" s="170"/>
      <c r="I107" s="170"/>
      <c r="J107" s="170"/>
      <c r="K107" s="170"/>
      <c r="L107" s="170"/>
    </row>
    <row r="108" spans="1:12" s="36" customFormat="1" ht="9.75" customHeight="1" x14ac:dyDescent="0.2">
      <c r="A108" s="1004"/>
      <c r="B108" s="1408"/>
      <c r="C108" s="1411"/>
      <c r="D108" s="1414"/>
      <c r="E108" s="328"/>
      <c r="F108" s="331"/>
      <c r="G108" s="331"/>
      <c r="H108" s="331"/>
      <c r="I108" s="331"/>
      <c r="J108" s="331"/>
      <c r="K108" s="331"/>
      <c r="L108" s="331"/>
    </row>
    <row r="109" spans="1:12" s="36" customFormat="1" ht="9.75" customHeight="1" x14ac:dyDescent="0.2">
      <c r="A109" s="1002" t="s">
        <v>121</v>
      </c>
      <c r="B109" s="1406" t="s">
        <v>122</v>
      </c>
      <c r="C109" s="1409"/>
      <c r="D109" s="1412">
        <v>2</v>
      </c>
      <c r="E109" s="319" t="s">
        <v>282</v>
      </c>
      <c r="F109" s="357" t="s">
        <v>238</v>
      </c>
      <c r="G109" s="357"/>
      <c r="H109" s="357" t="s">
        <v>123</v>
      </c>
      <c r="I109" s="357"/>
      <c r="J109" s="357">
        <v>49</v>
      </c>
      <c r="K109" s="357">
        <v>1000</v>
      </c>
      <c r="L109" s="357" t="s">
        <v>283</v>
      </c>
    </row>
    <row r="110" spans="1:12" s="36" customFormat="1" ht="9.75" customHeight="1" x14ac:dyDescent="0.2">
      <c r="A110" s="1003"/>
      <c r="B110" s="1407"/>
      <c r="C110" s="1410"/>
      <c r="D110" s="1413"/>
      <c r="E110" s="342" t="s">
        <v>284</v>
      </c>
      <c r="F110" s="345" t="s">
        <v>238</v>
      </c>
      <c r="G110" s="345"/>
      <c r="H110" s="345" t="s">
        <v>123</v>
      </c>
      <c r="I110" s="345"/>
      <c r="J110" s="345">
        <v>90</v>
      </c>
      <c r="K110" s="345">
        <v>300</v>
      </c>
      <c r="L110" s="345" t="s">
        <v>283</v>
      </c>
    </row>
    <row r="111" spans="1:12" s="36" customFormat="1" ht="9.75" customHeight="1" x14ac:dyDescent="0.2">
      <c r="A111" s="1003"/>
      <c r="B111" s="1407"/>
      <c r="C111" s="1410"/>
      <c r="D111" s="1413"/>
      <c r="E111" s="311" t="s">
        <v>285</v>
      </c>
      <c r="F111" s="169" t="s">
        <v>238</v>
      </c>
      <c r="G111" s="169"/>
      <c r="H111" s="169" t="s">
        <v>123</v>
      </c>
      <c r="I111" s="169"/>
      <c r="J111" s="169">
        <v>9</v>
      </c>
      <c r="K111" s="169">
        <v>50</v>
      </c>
      <c r="L111" s="169" t="s">
        <v>283</v>
      </c>
    </row>
    <row r="112" spans="1:12" s="36" customFormat="1" ht="9.75" customHeight="1" x14ac:dyDescent="0.2">
      <c r="A112" s="1003"/>
      <c r="B112" s="1407"/>
      <c r="C112" s="1410"/>
      <c r="D112" s="1413"/>
      <c r="E112" s="410"/>
      <c r="F112" s="394"/>
      <c r="G112" s="394"/>
      <c r="H112" s="394"/>
      <c r="I112" s="394"/>
      <c r="J112" s="394"/>
      <c r="K112" s="394"/>
      <c r="L112" s="394"/>
    </row>
    <row r="113" spans="1:17" s="36" customFormat="1" ht="9.75" customHeight="1" x14ac:dyDescent="0.2">
      <c r="A113" s="1003"/>
      <c r="B113" s="1407"/>
      <c r="C113" s="1410"/>
      <c r="D113" s="1413"/>
      <c r="E113" s="410"/>
      <c r="F113" s="394"/>
      <c r="G113" s="394"/>
      <c r="H113" s="394"/>
      <c r="I113" s="394"/>
      <c r="J113" s="394"/>
      <c r="K113" s="394"/>
      <c r="L113" s="394"/>
    </row>
    <row r="114" spans="1:17" s="36" customFormat="1" ht="9.75" customHeight="1" x14ac:dyDescent="0.2">
      <c r="A114" s="1004"/>
      <c r="B114" s="1408"/>
      <c r="C114" s="1411"/>
      <c r="D114" s="1414"/>
      <c r="E114" s="389"/>
      <c r="F114" s="391"/>
      <c r="G114" s="391"/>
      <c r="H114" s="391"/>
      <c r="I114" s="391"/>
      <c r="J114" s="391"/>
      <c r="K114" s="391"/>
      <c r="L114" s="391"/>
    </row>
    <row r="115" spans="1:17" s="36" customFormat="1" ht="9.75" customHeight="1" x14ac:dyDescent="0.2">
      <c r="A115" s="1002" t="s">
        <v>124</v>
      </c>
      <c r="B115" s="1406" t="s">
        <v>125</v>
      </c>
      <c r="C115" s="1409"/>
      <c r="D115" s="1412"/>
      <c r="E115" s="404"/>
      <c r="F115" s="393"/>
      <c r="G115" s="393"/>
      <c r="H115" s="393"/>
      <c r="I115" s="393"/>
      <c r="J115" s="393"/>
      <c r="K115" s="393"/>
      <c r="L115" s="393"/>
    </row>
    <row r="116" spans="1:17" s="36" customFormat="1" ht="9.75" customHeight="1" x14ac:dyDescent="0.2">
      <c r="A116" s="1003"/>
      <c r="B116" s="1407"/>
      <c r="C116" s="1410"/>
      <c r="D116" s="1413"/>
      <c r="E116" s="733"/>
      <c r="F116" s="734"/>
      <c r="G116" s="734"/>
      <c r="H116" s="734"/>
      <c r="I116" s="734"/>
      <c r="J116" s="734"/>
      <c r="K116" s="734"/>
      <c r="L116" s="734"/>
    </row>
    <row r="117" spans="1:17" s="36" customFormat="1" ht="9.75" customHeight="1" x14ac:dyDescent="0.2">
      <c r="A117" s="1003"/>
      <c r="B117" s="1407"/>
      <c r="C117" s="1410"/>
      <c r="D117" s="1413"/>
      <c r="E117" s="410"/>
      <c r="F117" s="394"/>
      <c r="G117" s="394"/>
      <c r="H117" s="394"/>
      <c r="I117" s="394"/>
      <c r="J117" s="394"/>
      <c r="K117" s="394"/>
      <c r="L117" s="394"/>
    </row>
    <row r="118" spans="1:17" s="36" customFormat="1" ht="9.75" customHeight="1" x14ac:dyDescent="0.2">
      <c r="A118" s="1003"/>
      <c r="B118" s="1407"/>
      <c r="C118" s="1410"/>
      <c r="D118" s="1413"/>
      <c r="E118" s="410"/>
      <c r="F118" s="394"/>
      <c r="G118" s="394"/>
      <c r="H118" s="394"/>
      <c r="I118" s="394"/>
      <c r="J118" s="394"/>
      <c r="K118" s="394"/>
      <c r="L118" s="394"/>
    </row>
    <row r="119" spans="1:17" s="36" customFormat="1" ht="9.75" customHeight="1" x14ac:dyDescent="0.2">
      <c r="A119" s="1004"/>
      <c r="B119" s="1408"/>
      <c r="C119" s="1411"/>
      <c r="D119" s="1414"/>
      <c r="E119" s="389"/>
      <c r="F119" s="391"/>
      <c r="G119" s="391"/>
      <c r="H119" s="391"/>
      <c r="I119" s="391"/>
      <c r="J119" s="391"/>
      <c r="K119" s="391"/>
      <c r="L119" s="391"/>
    </row>
    <row r="120" spans="1:17" s="36" customFormat="1" ht="9.75" customHeight="1" x14ac:dyDescent="0.2">
      <c r="A120" s="1002" t="s">
        <v>286</v>
      </c>
      <c r="B120" s="1406" t="s">
        <v>287</v>
      </c>
      <c r="C120" s="1409"/>
      <c r="D120" s="1412">
        <v>2</v>
      </c>
      <c r="E120" s="444" t="s">
        <v>288</v>
      </c>
      <c r="F120" s="170" t="s">
        <v>238</v>
      </c>
      <c r="G120" s="170"/>
      <c r="H120" s="170" t="s">
        <v>455</v>
      </c>
      <c r="I120" s="170"/>
      <c r="J120" s="170">
        <v>0.5</v>
      </c>
      <c r="K120" s="170">
        <v>0.5</v>
      </c>
      <c r="L120" s="141" t="s">
        <v>239</v>
      </c>
    </row>
    <row r="121" spans="1:17" s="36" customFormat="1" ht="9.75" customHeight="1" x14ac:dyDescent="0.2">
      <c r="A121" s="1003"/>
      <c r="B121" s="1407"/>
      <c r="C121" s="1410"/>
      <c r="D121" s="1413"/>
      <c r="E121" s="735" t="s">
        <v>289</v>
      </c>
      <c r="F121" s="169"/>
      <c r="G121" s="169"/>
      <c r="H121" s="169"/>
      <c r="I121" s="169"/>
      <c r="J121" s="169"/>
      <c r="K121" s="169"/>
      <c r="L121" s="718" t="s">
        <v>241</v>
      </c>
    </row>
    <row r="122" spans="1:17" s="36" customFormat="1" ht="9.75" customHeight="1" x14ac:dyDescent="0.2">
      <c r="A122" s="1003"/>
      <c r="B122" s="1407"/>
      <c r="C122" s="1410"/>
      <c r="D122" s="1413"/>
      <c r="E122" s="736" t="s">
        <v>290</v>
      </c>
      <c r="F122" s="169"/>
      <c r="G122" s="169"/>
      <c r="H122" s="169"/>
      <c r="I122" s="169"/>
      <c r="J122" s="169"/>
      <c r="K122" s="169"/>
      <c r="L122" s="169"/>
    </row>
    <row r="123" spans="1:17" s="36" customFormat="1" ht="9.75" customHeight="1" x14ac:dyDescent="0.2">
      <c r="A123" s="1003"/>
      <c r="B123" s="1407"/>
      <c r="C123" s="1410"/>
      <c r="D123" s="1413"/>
      <c r="E123" s="737" t="s">
        <v>291</v>
      </c>
      <c r="F123" s="169"/>
      <c r="G123" s="169"/>
      <c r="H123" s="169"/>
      <c r="I123" s="169"/>
      <c r="J123" s="169"/>
      <c r="K123" s="169"/>
      <c r="L123" s="169"/>
    </row>
    <row r="124" spans="1:17" s="36" customFormat="1" ht="42.75" customHeight="1" x14ac:dyDescent="0.2">
      <c r="A124" s="1004"/>
      <c r="B124" s="1408"/>
      <c r="C124" s="1411"/>
      <c r="D124" s="1414"/>
      <c r="E124" s="389"/>
      <c r="F124" s="391"/>
      <c r="G124" s="391"/>
      <c r="H124" s="391"/>
      <c r="I124" s="391"/>
      <c r="J124" s="391"/>
      <c r="K124" s="391"/>
      <c r="L124" s="391"/>
      <c r="M124" s="39"/>
      <c r="N124" s="39"/>
      <c r="O124" s="39"/>
      <c r="P124" s="39"/>
      <c r="Q124" s="39"/>
    </row>
    <row r="125" spans="1:17" s="36" customFormat="1" ht="11.25" x14ac:dyDescent="0.2">
      <c r="C125" s="49"/>
      <c r="D125" s="47"/>
    </row>
    <row r="126" spans="1:17" s="36" customFormat="1" ht="11.25" x14ac:dyDescent="0.2">
      <c r="C126" s="49"/>
      <c r="D126" s="47"/>
    </row>
    <row r="127" spans="1:17" s="36" customFormat="1" ht="11.25" x14ac:dyDescent="0.2">
      <c r="C127" s="49"/>
      <c r="D127" s="47"/>
    </row>
    <row r="128" spans="1:17" s="36" customFormat="1" ht="11.25" x14ac:dyDescent="0.2">
      <c r="C128" s="35"/>
      <c r="D128" s="47"/>
    </row>
    <row r="129" spans="1:13" s="36" customFormat="1" ht="11.25" x14ac:dyDescent="0.2">
      <c r="C129" s="35"/>
    </row>
    <row r="130" spans="1:13" s="36" customFormat="1" ht="11.25" customHeight="1" x14ac:dyDescent="0.2"/>
    <row r="131" spans="1:13" s="36" customFormat="1" ht="11.25" x14ac:dyDescent="0.2">
      <c r="C131" s="35"/>
    </row>
    <row r="132" spans="1:13" s="36" customFormat="1" ht="11.25" x14ac:dyDescent="0.2">
      <c r="C132" s="35"/>
    </row>
    <row r="133" spans="1:13" s="36" customFormat="1" ht="11.25" x14ac:dyDescent="0.2">
      <c r="C133" s="35"/>
    </row>
    <row r="134" spans="1:13" s="36" customFormat="1" ht="11.25" x14ac:dyDescent="0.2">
      <c r="C134" s="35"/>
    </row>
    <row r="135" spans="1:13" s="36" customFormat="1" ht="11.25" x14ac:dyDescent="0.2">
      <c r="C135" s="35"/>
    </row>
    <row r="136" spans="1:13" s="36" customFormat="1" ht="11.25" x14ac:dyDescent="0.2">
      <c r="C136" s="35"/>
    </row>
    <row r="137" spans="1:13" s="36" customFormat="1" ht="11.25" x14ac:dyDescent="0.2">
      <c r="C137" s="35"/>
    </row>
    <row r="138" spans="1:13" s="36" customFormat="1" ht="11.25" x14ac:dyDescent="0.2">
      <c r="C138" s="35"/>
    </row>
    <row r="139" spans="1:13" s="36" customFormat="1" ht="11.25" x14ac:dyDescent="0.2">
      <c r="C139" s="35"/>
    </row>
    <row r="140" spans="1:13" s="36" customFormat="1" ht="11.25" x14ac:dyDescent="0.2">
      <c r="C140" s="35"/>
    </row>
    <row r="141" spans="1:13" s="36" customFormat="1" ht="11.25" x14ac:dyDescent="0.2">
      <c r="C141" s="35"/>
    </row>
    <row r="142" spans="1:13" s="36" customFormat="1" ht="11.25" x14ac:dyDescent="0.2">
      <c r="C142" s="35"/>
    </row>
    <row r="143" spans="1:13" x14ac:dyDescent="0.25">
      <c r="A143" s="36"/>
      <c r="B143" s="36"/>
      <c r="C143" s="35"/>
      <c r="D143" s="36"/>
      <c r="E143" s="36"/>
      <c r="F143" s="36"/>
      <c r="G143" s="36"/>
      <c r="H143" s="36"/>
      <c r="I143" s="36"/>
      <c r="J143" s="36"/>
      <c r="K143" s="36"/>
      <c r="L143" s="36"/>
      <c r="M143" s="36"/>
    </row>
    <row r="144" spans="1:13" x14ac:dyDescent="0.25">
      <c r="A144" s="36"/>
      <c r="B144" s="36"/>
      <c r="C144" s="35"/>
      <c r="D144" s="36"/>
      <c r="E144" s="36"/>
      <c r="F144" s="36"/>
      <c r="G144" s="36"/>
      <c r="H144" s="36"/>
      <c r="I144" s="36"/>
      <c r="J144" s="36"/>
      <c r="K144" s="36"/>
      <c r="L144" s="36"/>
      <c r="M144" s="36"/>
    </row>
    <row r="145" spans="1:13" x14ac:dyDescent="0.25">
      <c r="A145" s="36"/>
      <c r="B145" s="36"/>
      <c r="C145" s="35"/>
      <c r="D145" s="36"/>
      <c r="E145" s="36"/>
      <c r="F145" s="36"/>
      <c r="G145" s="36"/>
      <c r="H145" s="36"/>
      <c r="I145" s="36"/>
      <c r="J145" s="36"/>
      <c r="K145" s="36"/>
      <c r="L145" s="36"/>
      <c r="M145" s="36"/>
    </row>
    <row r="146" spans="1:13" x14ac:dyDescent="0.25">
      <c r="A146" s="36"/>
      <c r="B146" s="36"/>
      <c r="C146" s="35"/>
      <c r="D146" s="36"/>
      <c r="E146" s="36"/>
      <c r="F146" s="36"/>
      <c r="G146" s="36"/>
      <c r="H146" s="36"/>
      <c r="I146" s="36"/>
      <c r="J146" s="36"/>
      <c r="K146" s="36"/>
      <c r="L146" s="36"/>
      <c r="M146" s="36"/>
    </row>
    <row r="147" spans="1:13" x14ac:dyDescent="0.25">
      <c r="A147" s="36"/>
      <c r="B147" s="36"/>
      <c r="C147" s="35"/>
      <c r="D147" s="36"/>
      <c r="E147" s="36"/>
      <c r="F147" s="36"/>
      <c r="G147" s="36"/>
      <c r="H147" s="36"/>
      <c r="I147" s="36"/>
      <c r="J147" s="36"/>
      <c r="K147" s="36"/>
      <c r="L147" s="36"/>
      <c r="M147" s="36"/>
    </row>
    <row r="148" spans="1:13" x14ac:dyDescent="0.25">
      <c r="A148" s="36"/>
      <c r="B148" s="36"/>
      <c r="C148" s="35"/>
      <c r="D148" s="36"/>
      <c r="E148" s="36"/>
      <c r="F148" s="36"/>
      <c r="G148" s="36"/>
      <c r="H148" s="36"/>
      <c r="I148" s="36"/>
      <c r="J148" s="36"/>
      <c r="K148" s="36"/>
      <c r="L148" s="36"/>
      <c r="M148" s="36"/>
    </row>
    <row r="149" spans="1:13" x14ac:dyDescent="0.25">
      <c r="A149" s="36"/>
      <c r="B149" s="36"/>
      <c r="C149" s="35"/>
      <c r="D149" s="36"/>
      <c r="E149" s="36"/>
      <c r="F149" s="36"/>
      <c r="G149" s="36"/>
      <c r="H149" s="36"/>
      <c r="I149" s="36"/>
      <c r="J149" s="36"/>
      <c r="K149" s="36"/>
      <c r="L149" s="36"/>
      <c r="M149" s="36"/>
    </row>
    <row r="150" spans="1:13" x14ac:dyDescent="0.25">
      <c r="A150" s="36"/>
      <c r="B150" s="36"/>
      <c r="C150" s="35"/>
      <c r="D150" s="36"/>
      <c r="E150" s="36"/>
      <c r="F150" s="36"/>
      <c r="G150" s="36"/>
      <c r="H150" s="36"/>
      <c r="I150" s="36"/>
      <c r="J150" s="36"/>
      <c r="K150" s="36"/>
      <c r="L150" s="36"/>
      <c r="M150" s="36"/>
    </row>
    <row r="151" spans="1:13" x14ac:dyDescent="0.25">
      <c r="A151" s="36"/>
      <c r="B151" s="36"/>
      <c r="C151" s="35"/>
      <c r="D151" s="36"/>
      <c r="E151" s="36"/>
      <c r="F151" s="36"/>
      <c r="G151" s="36"/>
      <c r="H151" s="36"/>
      <c r="I151" s="36"/>
      <c r="J151" s="36"/>
      <c r="K151" s="36"/>
      <c r="L151" s="36"/>
      <c r="M151" s="36"/>
    </row>
    <row r="152" spans="1:13" x14ac:dyDescent="0.25">
      <c r="A152" s="36"/>
      <c r="B152" s="36"/>
      <c r="C152" s="35"/>
      <c r="D152" s="36"/>
      <c r="E152" s="36"/>
      <c r="F152" s="36"/>
      <c r="G152" s="36"/>
      <c r="H152" s="36"/>
      <c r="I152" s="36"/>
      <c r="J152" s="36"/>
      <c r="K152" s="36"/>
      <c r="L152" s="36"/>
      <c r="M152" s="36"/>
    </row>
    <row r="153" spans="1:13" x14ac:dyDescent="0.25">
      <c r="A153" s="36"/>
      <c r="B153" s="36"/>
      <c r="C153" s="35"/>
      <c r="D153" s="36"/>
      <c r="E153" s="36"/>
      <c r="F153" s="36"/>
      <c r="G153" s="36"/>
      <c r="H153" s="36"/>
      <c r="I153" s="36"/>
      <c r="J153" s="36"/>
      <c r="K153" s="36"/>
      <c r="L153" s="36"/>
      <c r="M153" s="36"/>
    </row>
    <row r="154" spans="1:13" x14ac:dyDescent="0.25">
      <c r="A154" s="36"/>
      <c r="B154" s="36"/>
      <c r="C154" s="35"/>
      <c r="D154" s="36"/>
      <c r="E154" s="36"/>
      <c r="F154" s="36"/>
      <c r="G154" s="36"/>
      <c r="H154" s="36"/>
      <c r="I154" s="36"/>
      <c r="J154" s="36"/>
      <c r="K154" s="36"/>
      <c r="L154" s="36"/>
      <c r="M154" s="36"/>
    </row>
    <row r="155" spans="1:13" x14ac:dyDescent="0.25">
      <c r="A155" s="36"/>
      <c r="B155" s="36"/>
      <c r="C155" s="35"/>
      <c r="D155" s="36"/>
      <c r="E155" s="36"/>
      <c r="F155" s="36"/>
      <c r="G155" s="36"/>
      <c r="H155" s="36"/>
      <c r="I155" s="36"/>
      <c r="J155" s="36"/>
      <c r="K155" s="36"/>
      <c r="L155" s="36"/>
      <c r="M155" s="36"/>
    </row>
    <row r="156" spans="1:13" x14ac:dyDescent="0.25">
      <c r="A156" s="36"/>
      <c r="B156" s="36"/>
      <c r="C156" s="35"/>
      <c r="D156" s="36"/>
      <c r="E156" s="36"/>
      <c r="F156" s="36"/>
      <c r="G156" s="36"/>
      <c r="H156" s="36"/>
      <c r="I156" s="36"/>
      <c r="J156" s="36"/>
      <c r="K156" s="36"/>
      <c r="L156" s="36"/>
      <c r="M156" s="36"/>
    </row>
    <row r="157" spans="1:13" x14ac:dyDescent="0.25">
      <c r="A157" s="36"/>
      <c r="B157" s="36"/>
      <c r="C157" s="35"/>
      <c r="D157" s="36"/>
      <c r="E157" s="36"/>
      <c r="F157" s="36"/>
      <c r="G157" s="36"/>
      <c r="H157" s="36"/>
      <c r="I157" s="36"/>
      <c r="J157" s="36"/>
      <c r="K157" s="36"/>
      <c r="L157" s="36"/>
      <c r="M157" s="36"/>
    </row>
    <row r="158" spans="1:13" x14ac:dyDescent="0.25">
      <c r="A158" s="36"/>
      <c r="B158" s="36"/>
      <c r="C158" s="35"/>
      <c r="D158" s="36"/>
      <c r="E158" s="36"/>
      <c r="F158" s="36"/>
      <c r="G158" s="36"/>
      <c r="H158" s="36"/>
      <c r="I158" s="36"/>
      <c r="J158" s="36"/>
      <c r="K158" s="36"/>
      <c r="L158" s="36"/>
      <c r="M158" s="36"/>
    </row>
    <row r="159" spans="1:13" x14ac:dyDescent="0.25">
      <c r="A159" s="36"/>
      <c r="B159" s="36"/>
      <c r="C159" s="35"/>
      <c r="D159" s="36"/>
      <c r="E159" s="36"/>
      <c r="F159" s="36"/>
      <c r="G159" s="36"/>
      <c r="H159" s="36"/>
      <c r="I159" s="36"/>
      <c r="J159" s="36"/>
      <c r="K159" s="36"/>
      <c r="L159" s="36"/>
      <c r="M159" s="36"/>
    </row>
    <row r="160" spans="1:13" x14ac:dyDescent="0.25">
      <c r="A160" s="36"/>
      <c r="B160" s="36"/>
      <c r="C160" s="35"/>
      <c r="D160" s="36"/>
      <c r="E160" s="36"/>
      <c r="F160" s="36"/>
      <c r="G160" s="36"/>
      <c r="H160" s="36"/>
      <c r="I160" s="36"/>
      <c r="J160" s="36"/>
      <c r="K160" s="36"/>
      <c r="L160" s="36"/>
      <c r="M160" s="36"/>
    </row>
    <row r="161" spans="1:13" x14ac:dyDescent="0.25">
      <c r="A161" s="36"/>
      <c r="B161" s="36"/>
      <c r="C161" s="35"/>
      <c r="D161" s="36"/>
      <c r="E161" s="36"/>
      <c r="F161" s="36"/>
      <c r="G161" s="36"/>
      <c r="H161" s="36"/>
      <c r="I161" s="36"/>
      <c r="J161" s="36"/>
      <c r="K161" s="36"/>
      <c r="L161" s="36"/>
      <c r="M161" s="36"/>
    </row>
    <row r="162" spans="1:13" x14ac:dyDescent="0.25">
      <c r="A162" s="36"/>
      <c r="B162" s="36"/>
      <c r="C162" s="35"/>
      <c r="D162" s="36"/>
      <c r="E162" s="36"/>
      <c r="F162" s="36"/>
      <c r="G162" s="36"/>
      <c r="H162" s="36"/>
      <c r="I162" s="36"/>
      <c r="J162" s="36"/>
      <c r="K162" s="36"/>
      <c r="L162" s="36"/>
      <c r="M162" s="36"/>
    </row>
    <row r="163" spans="1:13" x14ac:dyDescent="0.25">
      <c r="A163" s="36"/>
      <c r="B163" s="36"/>
      <c r="C163" s="35"/>
      <c r="D163" s="36"/>
      <c r="E163" s="36"/>
      <c r="F163" s="36"/>
      <c r="G163" s="36"/>
      <c r="H163" s="36"/>
      <c r="I163" s="36"/>
      <c r="J163" s="36"/>
      <c r="K163" s="36"/>
      <c r="L163" s="36"/>
      <c r="M163" s="36"/>
    </row>
    <row r="164" spans="1:13" x14ac:dyDescent="0.25">
      <c r="A164" s="36"/>
      <c r="B164" s="36"/>
      <c r="C164" s="35"/>
      <c r="D164" s="36"/>
      <c r="E164" s="36"/>
      <c r="F164" s="36"/>
      <c r="G164" s="36"/>
      <c r="H164" s="36"/>
      <c r="I164" s="36"/>
      <c r="J164" s="36"/>
      <c r="K164" s="36"/>
      <c r="L164" s="36"/>
      <c r="M164" s="36"/>
    </row>
    <row r="165" spans="1:13" x14ac:dyDescent="0.25">
      <c r="A165" s="36"/>
      <c r="B165" s="36"/>
      <c r="C165" s="35"/>
      <c r="D165" s="36"/>
      <c r="E165" s="36"/>
      <c r="F165" s="36"/>
      <c r="G165" s="36"/>
      <c r="H165" s="36"/>
      <c r="I165" s="36"/>
      <c r="J165" s="36"/>
      <c r="K165" s="36"/>
      <c r="L165" s="36"/>
      <c r="M165" s="36"/>
    </row>
    <row r="166" spans="1:13" x14ac:dyDescent="0.25">
      <c r="A166" s="36"/>
      <c r="B166" s="36"/>
      <c r="C166" s="35"/>
      <c r="D166" s="36"/>
      <c r="E166" s="36"/>
      <c r="F166" s="36"/>
      <c r="G166" s="36"/>
      <c r="H166" s="36"/>
      <c r="I166" s="36"/>
      <c r="J166" s="36"/>
      <c r="K166" s="36"/>
      <c r="L166" s="36"/>
      <c r="M166" s="36"/>
    </row>
    <row r="167" spans="1:13" x14ac:dyDescent="0.25">
      <c r="A167" s="36"/>
      <c r="B167" s="36"/>
      <c r="C167" s="35"/>
      <c r="D167" s="36"/>
      <c r="E167" s="36"/>
      <c r="F167" s="36"/>
      <c r="G167" s="36"/>
      <c r="H167" s="36"/>
      <c r="I167" s="36"/>
      <c r="J167" s="36"/>
      <c r="K167" s="36"/>
      <c r="L167" s="36"/>
      <c r="M167" s="36"/>
    </row>
    <row r="168" spans="1:13" x14ac:dyDescent="0.25">
      <c r="A168" s="36"/>
      <c r="B168" s="36"/>
      <c r="C168" s="35"/>
      <c r="D168" s="36"/>
      <c r="E168" s="36"/>
      <c r="F168" s="36"/>
      <c r="G168" s="36"/>
      <c r="H168" s="36"/>
      <c r="I168" s="36"/>
      <c r="J168" s="36"/>
      <c r="K168" s="36"/>
      <c r="L168" s="36"/>
      <c r="M168" s="36"/>
    </row>
    <row r="169" spans="1:13" x14ac:dyDescent="0.25">
      <c r="A169" s="36"/>
      <c r="B169" s="36"/>
      <c r="C169" s="35"/>
      <c r="D169" s="36"/>
      <c r="E169" s="36"/>
      <c r="F169" s="36"/>
      <c r="G169" s="36"/>
      <c r="H169" s="36"/>
      <c r="I169" s="36"/>
      <c r="J169" s="36"/>
      <c r="K169" s="36"/>
      <c r="L169" s="36"/>
      <c r="M169" s="36"/>
    </row>
    <row r="170" spans="1:13" x14ac:dyDescent="0.25">
      <c r="A170" s="36"/>
      <c r="B170" s="36"/>
      <c r="C170" s="35"/>
      <c r="D170" s="36"/>
      <c r="E170" s="36"/>
      <c r="F170" s="36"/>
      <c r="G170" s="36"/>
      <c r="H170" s="36"/>
      <c r="I170" s="36"/>
      <c r="J170" s="36"/>
      <c r="K170" s="36"/>
      <c r="L170" s="36"/>
      <c r="M170" s="36"/>
    </row>
    <row r="171" spans="1:13" x14ac:dyDescent="0.25">
      <c r="A171" s="36"/>
      <c r="B171" s="36"/>
      <c r="C171" s="35"/>
      <c r="D171" s="36"/>
      <c r="E171" s="36"/>
      <c r="F171" s="36"/>
      <c r="G171" s="36"/>
      <c r="H171" s="36"/>
      <c r="I171" s="36"/>
      <c r="J171" s="36"/>
      <c r="K171" s="36"/>
      <c r="L171" s="36"/>
      <c r="M171" s="36"/>
    </row>
    <row r="172" spans="1:13" x14ac:dyDescent="0.25">
      <c r="A172" s="36"/>
      <c r="B172" s="36"/>
      <c r="C172" s="35"/>
      <c r="D172" s="36"/>
      <c r="E172" s="36"/>
      <c r="F172" s="36"/>
      <c r="G172" s="36"/>
      <c r="H172" s="36"/>
      <c r="I172" s="36"/>
      <c r="J172" s="36"/>
      <c r="K172" s="36"/>
      <c r="L172" s="36"/>
      <c r="M172" s="36"/>
    </row>
    <row r="173" spans="1:13" x14ac:dyDescent="0.25">
      <c r="A173" s="36"/>
      <c r="B173" s="36"/>
      <c r="C173" s="35"/>
      <c r="D173" s="36"/>
      <c r="E173" s="36"/>
      <c r="F173" s="36"/>
      <c r="G173" s="36"/>
      <c r="H173" s="36"/>
      <c r="I173" s="36"/>
      <c r="J173" s="36"/>
      <c r="K173" s="36"/>
      <c r="L173" s="36"/>
      <c r="M173" s="36"/>
    </row>
    <row r="174" spans="1:13" x14ac:dyDescent="0.25">
      <c r="A174" s="36"/>
      <c r="B174" s="36"/>
      <c r="C174" s="35"/>
      <c r="D174" s="36"/>
      <c r="E174" s="36"/>
      <c r="F174" s="36"/>
      <c r="G174" s="36"/>
      <c r="H174" s="36"/>
      <c r="I174" s="36"/>
      <c r="J174" s="36"/>
      <c r="K174" s="36"/>
      <c r="L174" s="36"/>
      <c r="M174" s="36"/>
    </row>
    <row r="175" spans="1:13" x14ac:dyDescent="0.25">
      <c r="A175" s="36"/>
      <c r="B175" s="36"/>
      <c r="C175" s="35"/>
      <c r="D175" s="36"/>
      <c r="E175" s="36"/>
      <c r="F175" s="36"/>
      <c r="G175" s="36"/>
      <c r="H175" s="36"/>
      <c r="I175" s="36"/>
      <c r="J175" s="36"/>
      <c r="K175" s="36"/>
      <c r="L175" s="36"/>
      <c r="M175" s="36"/>
    </row>
    <row r="176" spans="1:13" x14ac:dyDescent="0.25">
      <c r="A176" s="36"/>
      <c r="B176" s="36"/>
      <c r="C176" s="35"/>
      <c r="D176" s="36"/>
      <c r="E176" s="36"/>
      <c r="F176" s="36"/>
      <c r="G176" s="36"/>
      <c r="H176" s="36"/>
      <c r="I176" s="36"/>
      <c r="J176" s="36"/>
      <c r="K176" s="36"/>
      <c r="L176" s="36"/>
      <c r="M176" s="36"/>
    </row>
    <row r="177" spans="1:13" x14ac:dyDescent="0.25">
      <c r="A177" s="36"/>
      <c r="B177" s="36"/>
      <c r="C177" s="35"/>
      <c r="D177" s="36"/>
      <c r="E177" s="36"/>
      <c r="F177" s="36"/>
      <c r="G177" s="36"/>
      <c r="H177" s="36"/>
      <c r="I177" s="36"/>
      <c r="J177" s="36"/>
      <c r="K177" s="36"/>
      <c r="L177" s="36"/>
      <c r="M177" s="36"/>
    </row>
    <row r="178" spans="1:13" x14ac:dyDescent="0.25">
      <c r="A178" s="36"/>
      <c r="B178" s="36"/>
      <c r="C178" s="35"/>
      <c r="D178" s="36"/>
      <c r="E178" s="36"/>
      <c r="F178" s="36"/>
      <c r="G178" s="36"/>
      <c r="H178" s="36"/>
      <c r="I178" s="36"/>
      <c r="J178" s="36"/>
      <c r="K178" s="36"/>
      <c r="L178" s="36"/>
      <c r="M178" s="36"/>
    </row>
    <row r="179" spans="1:13" x14ac:dyDescent="0.25">
      <c r="A179" s="36"/>
      <c r="B179" s="36"/>
      <c r="C179" s="35"/>
      <c r="D179" s="36"/>
      <c r="E179" s="36"/>
      <c r="F179" s="36"/>
      <c r="G179" s="36"/>
      <c r="H179" s="36"/>
      <c r="I179" s="36"/>
      <c r="J179" s="36"/>
      <c r="K179" s="36"/>
      <c r="L179" s="36"/>
      <c r="M179" s="36"/>
    </row>
    <row r="180" spans="1:13" x14ac:dyDescent="0.25">
      <c r="A180" s="36"/>
      <c r="B180" s="36"/>
      <c r="C180" s="35"/>
      <c r="D180" s="36"/>
      <c r="E180" s="36"/>
      <c r="F180" s="36"/>
      <c r="G180" s="36"/>
      <c r="H180" s="36"/>
      <c r="I180" s="36"/>
      <c r="J180" s="36"/>
      <c r="K180" s="36"/>
      <c r="L180" s="36"/>
      <c r="M180" s="36"/>
    </row>
    <row r="181" spans="1:13" x14ac:dyDescent="0.25">
      <c r="A181" s="36"/>
      <c r="B181" s="36"/>
      <c r="C181" s="35"/>
      <c r="D181" s="36"/>
      <c r="E181" s="36"/>
      <c r="F181" s="36"/>
      <c r="G181" s="36"/>
      <c r="H181" s="36"/>
      <c r="I181" s="36"/>
      <c r="J181" s="36"/>
      <c r="K181" s="36"/>
      <c r="L181" s="36"/>
      <c r="M181" s="36"/>
    </row>
    <row r="182" spans="1:13" x14ac:dyDescent="0.25">
      <c r="A182" s="36"/>
      <c r="B182" s="36"/>
      <c r="C182" s="35"/>
      <c r="D182" s="36"/>
      <c r="E182" s="36"/>
      <c r="F182" s="36"/>
      <c r="G182" s="36"/>
      <c r="H182" s="36"/>
      <c r="I182" s="36"/>
      <c r="J182" s="36"/>
      <c r="K182" s="36"/>
      <c r="L182" s="36"/>
      <c r="M182" s="36"/>
    </row>
    <row r="183" spans="1:13" x14ac:dyDescent="0.25">
      <c r="A183" s="36"/>
      <c r="B183" s="36"/>
      <c r="C183" s="35"/>
      <c r="D183" s="36"/>
      <c r="E183" s="36"/>
      <c r="F183" s="36"/>
      <c r="G183" s="36"/>
      <c r="H183" s="36"/>
      <c r="I183" s="36"/>
      <c r="J183" s="36"/>
      <c r="K183" s="36"/>
      <c r="L183" s="36"/>
      <c r="M183" s="36"/>
    </row>
    <row r="184" spans="1:13" x14ac:dyDescent="0.25">
      <c r="A184" s="36"/>
      <c r="B184" s="36"/>
      <c r="C184" s="35"/>
      <c r="D184" s="36"/>
      <c r="E184" s="36"/>
      <c r="F184" s="36"/>
      <c r="G184" s="36"/>
      <c r="H184" s="36"/>
      <c r="I184" s="36"/>
      <c r="J184" s="36"/>
      <c r="K184" s="36"/>
      <c r="L184" s="36"/>
      <c r="M184" s="36"/>
    </row>
  </sheetData>
  <protectedRanges>
    <protectedRange sqref="C3:D4 G3 C6:D7 C10 D86:L119 D14:D44 D120 E122:L124 D85 E14:L32 D56:D82 F56:L82 E56:E69 E71:E82 E47:L55 D47:D55" name="Range1"/>
    <protectedRange password="CDC0" sqref="G6" name="Range1_2"/>
  </protectedRanges>
  <mergeCells count="91">
    <mergeCell ref="A6:B6"/>
    <mergeCell ref="C6:D6"/>
    <mergeCell ref="A7:B7"/>
    <mergeCell ref="C7:D7"/>
    <mergeCell ref="A3:B3"/>
    <mergeCell ref="C3:D3"/>
    <mergeCell ref="A4:B4"/>
    <mergeCell ref="C4:D4"/>
    <mergeCell ref="A5:B5"/>
    <mergeCell ref="C5:D5"/>
    <mergeCell ref="F7:J7"/>
    <mergeCell ref="A9:B9"/>
    <mergeCell ref="C9:D9"/>
    <mergeCell ref="A10:B10"/>
    <mergeCell ref="C10:D10"/>
    <mergeCell ref="A8:B8"/>
    <mergeCell ref="C8:D8"/>
    <mergeCell ref="A12:B13"/>
    <mergeCell ref="C12:D12"/>
    <mergeCell ref="K12:K13"/>
    <mergeCell ref="L12:L13"/>
    <mergeCell ref="A14:A17"/>
    <mergeCell ref="B14:B17"/>
    <mergeCell ref="C14:C17"/>
    <mergeCell ref="D14:D17"/>
    <mergeCell ref="E12:E13"/>
    <mergeCell ref="F12:F13"/>
    <mergeCell ref="G12:G13"/>
    <mergeCell ref="H12:H13"/>
    <mergeCell ref="I12:I13"/>
    <mergeCell ref="J12:J13"/>
    <mergeCell ref="G33:L33"/>
    <mergeCell ref="C35:C39"/>
    <mergeCell ref="D35:D39"/>
    <mergeCell ref="C40:C44"/>
    <mergeCell ref="D40:D44"/>
    <mergeCell ref="A18:A32"/>
    <mergeCell ref="B18:B32"/>
    <mergeCell ref="C18:C32"/>
    <mergeCell ref="D18:D32"/>
    <mergeCell ref="A33:A44"/>
    <mergeCell ref="I45:I46"/>
    <mergeCell ref="J45:J46"/>
    <mergeCell ref="K45:K46"/>
    <mergeCell ref="L45:L46"/>
    <mergeCell ref="A47:A69"/>
    <mergeCell ref="B47:B69"/>
    <mergeCell ref="C47:C69"/>
    <mergeCell ref="D47:D69"/>
    <mergeCell ref="A45:B46"/>
    <mergeCell ref="C45:D45"/>
    <mergeCell ref="E45:E46"/>
    <mergeCell ref="F45:F46"/>
    <mergeCell ref="G45:G46"/>
    <mergeCell ref="H45:H46"/>
    <mergeCell ref="A70:A78"/>
    <mergeCell ref="B70:B78"/>
    <mergeCell ref="C70:C78"/>
    <mergeCell ref="D70:D78"/>
    <mergeCell ref="A79:A82"/>
    <mergeCell ref="B79:B82"/>
    <mergeCell ref="C79:C82"/>
    <mergeCell ref="D79:D82"/>
    <mergeCell ref="I83:I84"/>
    <mergeCell ref="J83:J84"/>
    <mergeCell ref="K83:K84"/>
    <mergeCell ref="L83:L84"/>
    <mergeCell ref="A85:B85"/>
    <mergeCell ref="G85:L85"/>
    <mergeCell ref="A83:B84"/>
    <mergeCell ref="C83:D83"/>
    <mergeCell ref="E83:E84"/>
    <mergeCell ref="F83:F84"/>
    <mergeCell ref="G83:G84"/>
    <mergeCell ref="H83:H84"/>
    <mergeCell ref="A86:A108"/>
    <mergeCell ref="B86:B108"/>
    <mergeCell ref="C86:C108"/>
    <mergeCell ref="D86:D108"/>
    <mergeCell ref="A109:A114"/>
    <mergeCell ref="B109:B114"/>
    <mergeCell ref="C109:C114"/>
    <mergeCell ref="D109:D114"/>
    <mergeCell ref="A115:A119"/>
    <mergeCell ref="B115:B119"/>
    <mergeCell ref="C115:C119"/>
    <mergeCell ref="D115:D119"/>
    <mergeCell ref="A120:A124"/>
    <mergeCell ref="B120:B124"/>
    <mergeCell ref="C120:C124"/>
    <mergeCell ref="D120:D12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Bovine</vt:lpstr>
      <vt:lpstr>Ovine</vt:lpstr>
      <vt:lpstr>Equine</vt:lpstr>
      <vt:lpstr>Bovine Milk </vt:lpstr>
      <vt:lpstr>Wild Game</vt:lpstr>
      <vt:lpstr>Honey</vt:lpstr>
      <vt:lpstr>Aquaculture - finfish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Rossana Lariccia</dc:creator>
  <cp:lastModifiedBy>Martinez, Adriana</cp:lastModifiedBy>
  <cp:lastPrinted>2020-08-10T13:43:55Z</cp:lastPrinted>
  <dcterms:created xsi:type="dcterms:W3CDTF">2016-02-26T13:38:37Z</dcterms:created>
  <dcterms:modified xsi:type="dcterms:W3CDTF">2020-08-10T13:45:00Z</dcterms:modified>
</cp:coreProperties>
</file>