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_subidas\subidos\"/>
    </mc:Choice>
  </mc:AlternateContent>
  <bookViews>
    <workbookView xWindow="0" yWindow="0" windowWidth="19200" windowHeight="6792"/>
  </bookViews>
  <sheets>
    <sheet name="EXPORT VALOR Si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1" i="1" l="1"/>
  <c r="Q94" i="1" s="1"/>
  <c r="M91" i="1"/>
  <c r="M94" i="1" s="1"/>
  <c r="D91" i="1"/>
  <c r="C91" i="1"/>
  <c r="J87" i="1"/>
  <c r="J90" i="1" s="1"/>
  <c r="Y83" i="1"/>
  <c r="X83" i="1"/>
  <c r="X91" i="1" s="1"/>
  <c r="W83" i="1"/>
  <c r="W91" i="1" s="1"/>
  <c r="V83" i="1"/>
  <c r="V91" i="1" s="1"/>
  <c r="V94" i="1" s="1"/>
  <c r="U83" i="1"/>
  <c r="T83" i="1"/>
  <c r="T91" i="1" s="1"/>
  <c r="S83" i="1"/>
  <c r="S91" i="1" s="1"/>
  <c r="R83" i="1"/>
  <c r="R91" i="1" s="1"/>
  <c r="Q83" i="1"/>
  <c r="P83" i="1"/>
  <c r="P91" i="1" s="1"/>
  <c r="O83" i="1"/>
  <c r="O91" i="1" s="1"/>
  <c r="N83" i="1"/>
  <c r="N91" i="1" s="1"/>
  <c r="M83" i="1"/>
  <c r="L83" i="1"/>
  <c r="L91" i="1" s="1"/>
  <c r="K83" i="1"/>
  <c r="K91" i="1" s="1"/>
  <c r="I83" i="1"/>
  <c r="I91" i="1" s="1"/>
  <c r="I94" i="1" s="1"/>
  <c r="H83" i="1"/>
  <c r="H91" i="1" s="1"/>
  <c r="H94" i="1" s="1"/>
  <c r="G83" i="1"/>
  <c r="G91" i="1" s="1"/>
  <c r="F83" i="1"/>
  <c r="F91" i="1" s="1"/>
  <c r="E83" i="1"/>
  <c r="E91" i="1" s="1"/>
  <c r="E94" i="1" s="1"/>
  <c r="J79" i="1"/>
  <c r="J75" i="1" s="1"/>
  <c r="J91" i="1" s="1"/>
  <c r="P76" i="1"/>
  <c r="O76" i="1"/>
  <c r="Y75" i="1"/>
  <c r="Y91" i="1" s="1"/>
  <c r="X75" i="1"/>
  <c r="W75" i="1"/>
  <c r="V75" i="1"/>
  <c r="U75" i="1"/>
  <c r="U91" i="1" s="1"/>
  <c r="T75" i="1"/>
  <c r="R75" i="1"/>
  <c r="Q75" i="1"/>
  <c r="P75" i="1"/>
  <c r="O75" i="1"/>
  <c r="N75" i="1"/>
  <c r="M75" i="1"/>
  <c r="L75" i="1"/>
  <c r="K75" i="1"/>
  <c r="I75" i="1"/>
  <c r="H75" i="1"/>
  <c r="G75" i="1"/>
  <c r="F75" i="1"/>
  <c r="E75" i="1"/>
  <c r="I67" i="1"/>
  <c r="Y61" i="1"/>
  <c r="X61" i="1"/>
  <c r="W61" i="1"/>
  <c r="U61" i="1"/>
  <c r="T61" i="1"/>
  <c r="R61" i="1"/>
  <c r="Q61" i="1"/>
  <c r="P61" i="1"/>
  <c r="N61" i="1"/>
  <c r="M61" i="1"/>
  <c r="L61" i="1"/>
  <c r="Y55" i="1"/>
  <c r="X55" i="1"/>
  <c r="W55" i="1"/>
  <c r="W54" i="1" s="1"/>
  <c r="W67" i="1" s="1"/>
  <c r="V55" i="1"/>
  <c r="V54" i="1" s="1"/>
  <c r="V67" i="1" s="1"/>
  <c r="U55" i="1"/>
  <c r="T55" i="1"/>
  <c r="R55" i="1"/>
  <c r="R54" i="1" s="1"/>
  <c r="R67" i="1" s="1"/>
  <c r="Q55" i="1"/>
  <c r="Q54" i="1" s="1"/>
  <c r="Q67" i="1" s="1"/>
  <c r="P55" i="1"/>
  <c r="O55" i="1"/>
  <c r="N55" i="1"/>
  <c r="N54" i="1" s="1"/>
  <c r="N67" i="1" s="1"/>
  <c r="M55" i="1"/>
  <c r="M54" i="1" s="1"/>
  <c r="M67" i="1" s="1"/>
  <c r="L55" i="1"/>
  <c r="Y54" i="1"/>
  <c r="X54" i="1"/>
  <c r="U54" i="1"/>
  <c r="T54" i="1"/>
  <c r="P54" i="1"/>
  <c r="O54" i="1"/>
  <c r="O67" i="1" s="1"/>
  <c r="L54" i="1"/>
  <c r="E54" i="1"/>
  <c r="E67" i="1" s="1"/>
  <c r="D54" i="1"/>
  <c r="D67" i="1" s="1"/>
  <c r="P50" i="1"/>
  <c r="O50" i="1"/>
  <c r="R44" i="1"/>
  <c r="Q44" i="1"/>
  <c r="P44" i="1"/>
  <c r="O44" i="1"/>
  <c r="Y41" i="1"/>
  <c r="X41" i="1"/>
  <c r="W41" i="1"/>
  <c r="V41" i="1"/>
  <c r="R41" i="1"/>
  <c r="Q41" i="1"/>
  <c r="P41" i="1"/>
  <c r="O41" i="1"/>
  <c r="Y37" i="1"/>
  <c r="Y30" i="1" s="1"/>
  <c r="X37" i="1"/>
  <c r="W37" i="1"/>
  <c r="V37" i="1"/>
  <c r="U37" i="1"/>
  <c r="T37" i="1"/>
  <c r="R37" i="1"/>
  <c r="Q37" i="1"/>
  <c r="P37" i="1"/>
  <c r="P30" i="1" s="1"/>
  <c r="O37" i="1"/>
  <c r="N37" i="1"/>
  <c r="M37" i="1"/>
  <c r="L37" i="1"/>
  <c r="L30" i="1" s="1"/>
  <c r="R35" i="1"/>
  <c r="Q35" i="1"/>
  <c r="P35" i="1"/>
  <c r="O35" i="1"/>
  <c r="O30" i="1" s="1"/>
  <c r="Y31" i="1"/>
  <c r="X31" i="1"/>
  <c r="W31" i="1"/>
  <c r="R31" i="1"/>
  <c r="R30" i="1" s="1"/>
  <c r="Q31" i="1"/>
  <c r="P31" i="1"/>
  <c r="O31" i="1"/>
  <c r="M31" i="1"/>
  <c r="X30" i="1"/>
  <c r="W30" i="1"/>
  <c r="V30" i="1"/>
  <c r="T30" i="1"/>
  <c r="S30" i="1"/>
  <c r="S67" i="1" s="1"/>
  <c r="Q30" i="1"/>
  <c r="N30" i="1"/>
  <c r="M30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K67" i="1" s="1"/>
  <c r="J23" i="1"/>
  <c r="J67" i="1" s="1"/>
  <c r="I23" i="1"/>
  <c r="H23" i="1"/>
  <c r="H67" i="1" s="1"/>
  <c r="G23" i="1"/>
  <c r="G67" i="1" s="1"/>
  <c r="F23" i="1"/>
  <c r="F67" i="1" s="1"/>
  <c r="E23" i="1"/>
  <c r="D23" i="1"/>
  <c r="C23" i="1"/>
  <c r="C67" i="1" s="1"/>
  <c r="C94" i="1" s="1"/>
  <c r="Y19" i="1"/>
  <c r="X19" i="1"/>
  <c r="X17" i="1" s="1"/>
  <c r="W19" i="1"/>
  <c r="W17" i="1" s="1"/>
  <c r="V19" i="1"/>
  <c r="U19" i="1"/>
  <c r="T19" i="1"/>
  <c r="T17" i="1" s="1"/>
  <c r="S19" i="1"/>
  <c r="S17" i="1" s="1"/>
  <c r="R19" i="1"/>
  <c r="Q19" i="1"/>
  <c r="P19" i="1"/>
  <c r="P17" i="1" s="1"/>
  <c r="O19" i="1"/>
  <c r="O17" i="1" s="1"/>
  <c r="N19" i="1"/>
  <c r="M19" i="1"/>
  <c r="L19" i="1"/>
  <c r="L17" i="1" s="1"/>
  <c r="Y17" i="1"/>
  <c r="V17" i="1"/>
  <c r="U17" i="1"/>
  <c r="U67" i="1" s="1"/>
  <c r="R17" i="1"/>
  <c r="Q17" i="1"/>
  <c r="N17" i="1"/>
  <c r="M17" i="1"/>
  <c r="X67" i="1" l="1"/>
  <c r="P67" i="1"/>
  <c r="Y94" i="1"/>
  <c r="N94" i="1"/>
  <c r="Y67" i="1"/>
  <c r="T67" i="1"/>
  <c r="F94" i="1"/>
  <c r="K94" i="1"/>
  <c r="O94" i="1"/>
  <c r="S94" i="1"/>
  <c r="W94" i="1"/>
  <c r="L67" i="1"/>
  <c r="L94" i="1" s="1"/>
  <c r="G94" i="1"/>
  <c r="P94" i="1"/>
  <c r="T94" i="1"/>
  <c r="X94" i="1"/>
  <c r="D94" i="1"/>
  <c r="J94" i="1"/>
  <c r="U94" i="1"/>
  <c r="R94" i="1"/>
</calcChain>
</file>

<file path=xl/sharedStrings.xml><?xml version="1.0" encoding="utf-8"?>
<sst xmlns="http://schemas.openxmlformats.org/spreadsheetml/2006/main" count="123" uniqueCount="104">
  <si>
    <r>
      <t>EXPORTACIONES (VALOR FOB Miles de U$S  SIN ZONAS FRANCAS) /</t>
    </r>
    <r>
      <rPr>
        <b/>
        <sz val="18"/>
        <color theme="1"/>
        <rFont val="Calibri"/>
        <family val="2"/>
        <scheme val="minor"/>
      </rPr>
      <t xml:space="preserve"> EXPORTS (WITHOUT FREE ZONES VOLUME VALUE U$S Mill. FOB)</t>
    </r>
  </si>
  <si>
    <r>
      <t xml:space="preserve">Código / </t>
    </r>
    <r>
      <rPr>
        <b/>
        <sz val="12"/>
        <color theme="0"/>
        <rFont val="Univers"/>
      </rPr>
      <t>Code</t>
    </r>
  </si>
  <si>
    <r>
      <t>Producto /</t>
    </r>
    <r>
      <rPr>
        <b/>
        <sz val="12"/>
        <color theme="0"/>
        <rFont val="Univers"/>
      </rPr>
      <t xml:space="preserve"> Product</t>
    </r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</si>
  <si>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</si>
  <si>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</si>
  <si>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</si>
  <si>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</si>
  <si>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</si>
  <si>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</si>
  <si>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</si>
  <si>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>2</t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</si>
  <si>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</si>
  <si>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</si>
  <si>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</si>
  <si>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</si>
  <si>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</si>
  <si>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</si>
  <si>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</si>
  <si>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</si>
  <si>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 xml:space="preserve">WOOD PELLETS </t>
    </r>
  </si>
  <si>
    <t xml:space="preserve"> s/d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</si>
  <si>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</si>
  <si>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</si>
  <si>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</si>
  <si>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</si>
  <si>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</si>
  <si>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</si>
  <si>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</si>
  <si>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</si>
  <si>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>PARTICLE BOARD, ORIENTED STRANDBOARD (OSB) AND SIMILAR BOARD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</si>
  <si>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</si>
  <si>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</si>
  <si>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</si>
  <si>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</si>
  <si>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</si>
  <si>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</si>
  <si>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</si>
  <si>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</si>
  <si>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INSULATION, OTHER FIBREBOARD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</si>
  <si>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</si>
  <si>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</si>
  <si>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</si>
  <si>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 xml:space="preserve">QUÍMICA / 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</si>
  <si>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</si>
  <si>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</si>
  <si>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</si>
  <si>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</si>
  <si>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</si>
  <si>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 xml:space="preserve">SULPHITE UNBLEACHED PULP 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</si>
  <si>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</si>
  <si>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</si>
  <si>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</si>
  <si>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Univers"/>
      </rPr>
      <t xml:space="preserve"> </t>
    </r>
    <r>
      <rPr>
        <b/>
        <sz val="12"/>
        <rFont val="Calibri"/>
        <family val="2"/>
        <scheme val="minor"/>
      </rPr>
      <t>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</si>
  <si>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</si>
  <si>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</si>
  <si>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</si>
  <si>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</si>
  <si>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PAPERS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</si>
  <si>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</si>
  <si>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</si>
  <si>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</si>
  <si>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</si>
  <si>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t>10.1.3</t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</si>
  <si>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</si>
  <si>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t>10.1.4</t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</si>
  <si>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</si>
  <si>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</si>
  <si>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</si>
  <si>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</si>
  <si>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>MATERIAL DE ENVASAR /</t>
    </r>
    <r>
      <rPr>
        <b/>
        <sz val="12"/>
        <color theme="1"/>
        <rFont val="Calibri"/>
        <family val="2"/>
        <scheme val="minor"/>
      </rPr>
      <t xml:space="preserve"> CASE PAPER</t>
    </r>
  </si>
  <si>
    <t>10.3.2</t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</si>
  <si>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</si>
  <si>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</si>
  <si>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PAPERS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</si>
  <si>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</si>
  <si>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</si>
  <si>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</si>
  <si>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r>
      <t xml:space="preserve">SUBTOTAL / </t>
    </r>
    <r>
      <rPr>
        <b/>
        <sz val="14"/>
        <color theme="0"/>
        <rFont val="Univers"/>
      </rPr>
      <t>SUBTOTAL</t>
    </r>
  </si>
  <si>
    <t>Fuente: Dirección General Forestal - División Evaluación &amp; Información en base a BCU y Comercio Exterior Urunet</t>
  </si>
  <si>
    <r>
      <t xml:space="preserve">EXPORTACIONES DE PRODUCTOS SECUNDARIOS (VALOR CIF Miles de U$S  ) / </t>
    </r>
    <r>
      <rPr>
        <b/>
        <sz val="18"/>
        <rFont val="Calibri"/>
        <family val="2"/>
        <scheme val="minor"/>
      </rPr>
      <t xml:space="preserve">EXPORTS OF SECONDARY PRODUCTS (VOLUME VALUE U$S MILL CIF) </t>
    </r>
  </si>
  <si>
    <r>
      <t xml:space="preserve">Productos madereros secundarios / </t>
    </r>
    <r>
      <rPr>
        <b/>
        <sz val="12"/>
        <color theme="1"/>
        <rFont val="Calibri"/>
        <family val="2"/>
        <scheme val="minor"/>
      </rPr>
      <t>Secondary wood products</t>
    </r>
  </si>
  <si>
    <t>11.1</t>
  </si>
  <si>
    <r>
      <t xml:space="preserve">Madera aserrada elaborada / </t>
    </r>
    <r>
      <rPr>
        <b/>
        <sz val="12"/>
        <color theme="1"/>
        <rFont val="Calibri"/>
        <family val="2"/>
        <scheme val="minor"/>
      </rPr>
      <t>Further processed sawnwood</t>
    </r>
  </si>
  <si>
    <t>11.1.C</t>
  </si>
  <si>
    <t>11.1.NC</t>
  </si>
  <si>
    <t>11.2</t>
  </si>
  <si>
    <r>
      <t xml:space="preserve">Material de madera para empaquetar y embalar / </t>
    </r>
    <r>
      <rPr>
        <b/>
        <sz val="12"/>
        <rFont val="Calibri"/>
        <family val="2"/>
        <scheme val="minor"/>
      </rPr>
      <t>Wooden wrapping and packaging material</t>
    </r>
  </si>
  <si>
    <t>11.3</t>
  </si>
  <si>
    <r>
      <t xml:space="preserve">Obras y piezas de carpintería de madera para construcciones / </t>
    </r>
    <r>
      <rPr>
        <b/>
        <sz val="12"/>
        <color theme="1"/>
        <rFont val="Calibri"/>
        <family val="2"/>
        <scheme val="minor"/>
      </rPr>
      <t>Builder's joinery and carpentery of wood</t>
    </r>
  </si>
  <si>
    <t>11.4</t>
  </si>
  <si>
    <r>
      <t xml:space="preserve">Muebles de madera / </t>
    </r>
    <r>
      <rPr>
        <b/>
        <sz val="12"/>
        <color theme="1"/>
        <rFont val="Calibri"/>
        <family val="2"/>
        <scheme val="minor"/>
      </rPr>
      <t>Wooden furniture</t>
    </r>
  </si>
  <si>
    <t>11.5</t>
  </si>
  <si>
    <r>
      <t xml:space="preserve">Edificios prefabricados / </t>
    </r>
    <r>
      <rPr>
        <b/>
        <sz val="12"/>
        <color theme="1"/>
        <rFont val="Calibri"/>
        <family val="2"/>
        <scheme val="minor"/>
      </rPr>
      <t>Prefabricated buildings</t>
    </r>
  </si>
  <si>
    <r>
      <t xml:space="preserve">Productos papeleros secundarios / </t>
    </r>
    <r>
      <rPr>
        <b/>
        <sz val="12"/>
        <color theme="1"/>
        <rFont val="Calibri"/>
        <family val="2"/>
        <scheme val="minor"/>
      </rPr>
      <t>Secondary paper products</t>
    </r>
  </si>
  <si>
    <r>
      <t xml:space="preserve">Papel y cartón compuestos / </t>
    </r>
    <r>
      <rPr>
        <b/>
        <sz val="12"/>
        <color theme="1"/>
        <rFont val="Calibri"/>
        <family val="2"/>
        <scheme val="minor"/>
      </rPr>
      <t>Composite paper and paperboard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</si>
  <si>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paper and pulp products </t>
    </r>
  </si>
  <si>
    <r>
      <t xml:space="preserve">Papel carbón y papel para copia / </t>
    </r>
    <r>
      <rPr>
        <b/>
        <sz val="12"/>
        <color theme="1"/>
        <rFont val="Calibri"/>
        <family val="2"/>
        <scheme val="minor"/>
      </rPr>
      <t>Carbon paper and copying paper</t>
    </r>
  </si>
  <si>
    <r>
      <t xml:space="preserve">Papel de uso doméstico y sanitario / </t>
    </r>
    <r>
      <rPr>
        <b/>
        <sz val="12"/>
        <color theme="1"/>
        <rFont val="Calibri"/>
        <family val="2"/>
        <scheme val="minor"/>
      </rPr>
      <t>Household and sanitary paper</t>
    </r>
  </si>
  <si>
    <r>
      <t xml:space="preserve">Cajas de cartón, etc.  Para envasar / </t>
    </r>
    <r>
      <rPr>
        <b/>
        <sz val="12"/>
        <rFont val="Calibri"/>
        <family val="2"/>
        <scheme val="minor"/>
      </rPr>
      <t>Packing carton, boxes, etc. To pack</t>
    </r>
  </si>
  <si>
    <r>
      <t xml:space="preserve">Otros artículos de papel y cartón / </t>
    </r>
    <r>
      <rPr>
        <b/>
        <sz val="12"/>
        <color theme="1"/>
        <rFont val="Calibri"/>
        <family val="2"/>
        <scheme val="minor"/>
      </rPr>
      <t>Other articles of paper and paperboard</t>
    </r>
  </si>
  <si>
    <r>
      <t xml:space="preserve">Artículos impresos (Libros, Periodicos, etc) / </t>
    </r>
    <r>
      <rPr>
        <b/>
        <sz val="12"/>
        <color theme="1"/>
        <rFont val="Calibri"/>
        <family val="2"/>
        <scheme val="minor"/>
      </rPr>
      <t>Printed items (Books, Newspapers, etc.)</t>
    </r>
  </si>
  <si>
    <t xml:space="preserve">SUBTOTAL </t>
  </si>
  <si>
    <t>TOTAL EXPORTACIONES EN VALOR (Miles de U$S)</t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</si>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</sst>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u/>
      <sz val="10"/>
      <name val="Arial"/>
      <family val="2"/>
    </font>
    <font>
      <sz val="18"/>
      <name val="Univers"/>
      <family val="2"/>
    </font>
    <font>
      <b/>
      <sz val="12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Univers"/>
      <family val="2"/>
    </font>
    <font>
      <b/>
      <sz val="12"/>
      <color theme="0"/>
      <name val="Univers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499984740745262"/>
      <name val="Univers"/>
    </font>
    <font>
      <b/>
      <sz val="12"/>
      <color theme="1"/>
      <name val="Univers"/>
    </font>
    <font>
      <b/>
      <sz val="12"/>
      <name val="Univers"/>
    </font>
    <font>
      <b/>
      <sz val="14"/>
      <color theme="0"/>
      <name val="Calibri"/>
      <family val="2"/>
      <scheme val="minor"/>
    </font>
    <font>
      <b/>
      <sz val="14"/>
      <color theme="0"/>
      <name val="Univers"/>
    </font>
    <font>
      <b/>
      <sz val="12"/>
      <color theme="4" tint="-0.249977111117893"/>
      <name val="Calibri"/>
      <family val="2"/>
      <scheme val="minor"/>
    </font>
    <font>
      <b/>
      <i/>
      <sz val="12"/>
      <color rgb="FFC00000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49" fontId="1" fillId="4" borderId="1" xfId="1" applyNumberFormat="1" applyFill="1" applyAlignment="1" applyProtection="1">
      <alignment horizontal="left" vertical="center"/>
    </xf>
    <xf numFmtId="0" fontId="16" fillId="4" borderId="1" xfId="1" applyFont="1" applyFill="1" applyAlignment="1" applyProtection="1">
      <alignment horizontal="left" vertical="center"/>
    </xf>
    <xf numFmtId="1" fontId="1" fillId="4" borderId="1" xfId="1" applyNumberFormat="1" applyFon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6" fillId="5" borderId="1" xfId="1" applyFont="1" applyFill="1" applyAlignment="1" applyProtection="1">
      <alignment horizontal="left" vertical="center" wrapText="1" indent="1"/>
    </xf>
    <xf numFmtId="1" fontId="1" fillId="5" borderId="1" xfId="1" applyNumberFormat="1" applyFont="1" applyFill="1" applyAlignment="1" applyProtection="1">
      <alignment horizontal="right" vertical="center" wrapText="1"/>
    </xf>
    <xf numFmtId="0" fontId="1" fillId="0" borderId="1" xfId="1" applyFill="1" applyAlignment="1" applyProtection="1">
      <alignment vertical="center"/>
    </xf>
    <xf numFmtId="0" fontId="16" fillId="0" borderId="1" xfId="1" applyFont="1" applyAlignment="1" applyProtection="1">
      <alignment horizontal="left" vertical="center" indent="2"/>
    </xf>
    <xf numFmtId="1" fontId="1" fillId="0" borderId="1" xfId="1" applyNumberFormat="1" applyFont="1" applyAlignment="1" applyProtection="1">
      <alignment horizontal="right" vertical="center"/>
    </xf>
    <xf numFmtId="1" fontId="1" fillId="5" borderId="0" xfId="1" applyNumberFormat="1" applyFont="1" applyFill="1" applyBorder="1" applyAlignment="1" applyProtection="1">
      <alignment horizontal="right" vertical="center" wrapText="1"/>
    </xf>
    <xf numFmtId="1" fontId="1" fillId="5" borderId="1" xfId="1" applyNumberFormat="1" applyFont="1" applyFill="1" applyAlignment="1" applyProtection="1">
      <alignment horizontal="right" vertical="center"/>
      <protection locked="0"/>
    </xf>
    <xf numFmtId="1" fontId="1" fillId="0" borderId="1" xfId="1" applyNumberFormat="1" applyFont="1" applyFill="1" applyAlignment="1" applyProtection="1">
      <alignment horizontal="right" vertical="center"/>
    </xf>
    <xf numFmtId="1" fontId="1" fillId="5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Fill="1" applyAlignment="1" applyProtection="1">
      <alignment horizontal="right" vertical="center"/>
    </xf>
    <xf numFmtId="1" fontId="1" fillId="4" borderId="1" xfId="1" applyNumberFormat="1" applyFill="1" applyAlignment="1" applyProtection="1">
      <alignment horizontal="right" vertical="center"/>
    </xf>
    <xf numFmtId="0" fontId="16" fillId="0" borderId="1" xfId="1" applyFont="1" applyFill="1" applyAlignment="1" applyProtection="1">
      <alignment horizontal="left" vertical="center" indent="2"/>
    </xf>
    <xf numFmtId="0" fontId="16" fillId="0" borderId="1" xfId="1" applyFont="1" applyFill="1" applyAlignment="1" applyProtection="1">
      <alignment horizontal="left" vertical="center" wrapText="1" indent="2"/>
    </xf>
    <xf numFmtId="1" fontId="1" fillId="0" borderId="1" xfId="1" applyNumberFormat="1" applyFont="1" applyFill="1" applyAlignment="1" applyProtection="1">
      <alignment horizontal="right" vertical="center" wrapText="1"/>
    </xf>
    <xf numFmtId="49" fontId="22" fillId="6" borderId="1" xfId="1" applyNumberFormat="1" applyFont="1" applyFill="1" applyAlignment="1" applyProtection="1">
      <alignment horizontal="left" vertical="center"/>
    </xf>
    <xf numFmtId="0" fontId="22" fillId="6" borderId="1" xfId="1" applyFont="1" applyFill="1" applyAlignment="1" applyProtection="1">
      <alignment horizontal="left" vertical="center"/>
    </xf>
    <xf numFmtId="1" fontId="15" fillId="6" borderId="1" xfId="1" applyNumberFormat="1" applyFont="1" applyFill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 vertical="center" indent="3"/>
    </xf>
    <xf numFmtId="1" fontId="0" fillId="0" borderId="0" xfId="0" applyNumberFormat="1"/>
    <xf numFmtId="0" fontId="3" fillId="0" borderId="0" xfId="0" applyFont="1"/>
    <xf numFmtId="0" fontId="25" fillId="0" borderId="0" xfId="0" applyFont="1" applyBorder="1" applyAlignment="1">
      <alignment vertical="center"/>
    </xf>
    <xf numFmtId="0" fontId="0" fillId="0" borderId="0" xfId="0" applyBorder="1"/>
    <xf numFmtId="1" fontId="22" fillId="6" borderId="1" xfId="1" applyNumberFormat="1" applyFont="1" applyFill="1" applyAlignment="1" applyProtection="1">
      <alignment horizontal="right" vertical="center"/>
    </xf>
    <xf numFmtId="0" fontId="27" fillId="0" borderId="0" xfId="0" applyFont="1"/>
    <xf numFmtId="0" fontId="0" fillId="0" borderId="0" xfId="0" applyAlignment="1">
      <alignment vertical="center"/>
    </xf>
    <xf numFmtId="3" fontId="28" fillId="0" borderId="0" xfId="0" applyNumberFormat="1" applyFont="1"/>
    <xf numFmtId="0" fontId="29" fillId="0" borderId="0" xfId="0" applyFont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14</xdr:col>
      <xdr:colOff>909535</xdr:colOff>
      <xdr:row>9</xdr:row>
      <xdr:rowOff>396990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4999970" y="502920"/>
          <a:ext cx="5614885" cy="1368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04"/>
  <sheetViews>
    <sheetView showGridLines="0" tabSelected="1" topLeftCell="A15" zoomScale="70" zoomScaleNormal="70" workbookViewId="0">
      <pane xSplit="2" topLeftCell="S1" activePane="topRight" state="frozen"/>
      <selection pane="topRight" activeCell="Y28" sqref="Y28"/>
    </sheetView>
  </sheetViews>
  <sheetFormatPr baseColWidth="10" defaultRowHeight="12.3"/>
  <cols>
    <col min="1" max="1" width="23.44140625" customWidth="1"/>
    <col min="2" max="2" width="104" customWidth="1"/>
    <col min="3" max="4" width="11.5546875" customWidth="1"/>
    <col min="5" max="5" width="13.27734375" customWidth="1"/>
    <col min="6" max="15" width="13.71875" customWidth="1"/>
    <col min="16" max="16" width="15.1640625" customWidth="1"/>
    <col min="17" max="17" width="14.44140625" customWidth="1"/>
    <col min="18" max="20" width="13.71875" customWidth="1"/>
    <col min="21" max="21" width="11.44140625" customWidth="1"/>
  </cols>
  <sheetData>
    <row r="1" spans="1:25" ht="15">
      <c r="B1" s="1"/>
    </row>
    <row r="2" spans="1:25">
      <c r="B2" s="2"/>
    </row>
    <row r="3" spans="1:25">
      <c r="B3" s="2"/>
    </row>
    <row r="4" spans="1:25" ht="15">
      <c r="B4" s="1"/>
      <c r="C4" s="3"/>
    </row>
    <row r="5" spans="1:25">
      <c r="B5" s="4"/>
      <c r="C5" s="5"/>
      <c r="D5" s="6"/>
      <c r="E5" s="6"/>
      <c r="F5" s="6"/>
      <c r="G5" s="6"/>
      <c r="H5" s="6"/>
      <c r="I5" s="7"/>
      <c r="J5" s="7"/>
    </row>
    <row r="6" spans="1:25">
      <c r="B6" s="4"/>
      <c r="C6" s="5"/>
      <c r="D6" s="6"/>
      <c r="E6" s="6"/>
      <c r="F6" s="6"/>
      <c r="G6" s="6"/>
      <c r="H6" s="6"/>
      <c r="I6" s="7"/>
      <c r="J6" s="7"/>
    </row>
    <row r="7" spans="1:25">
      <c r="B7" s="4"/>
      <c r="C7" s="5"/>
      <c r="D7" s="6"/>
      <c r="E7" s="6"/>
      <c r="F7" s="6"/>
      <c r="G7" s="6"/>
      <c r="H7" s="6"/>
      <c r="I7" s="7"/>
      <c r="J7" s="7"/>
    </row>
    <row r="8" spans="1:25">
      <c r="B8" s="4"/>
      <c r="C8" s="5"/>
      <c r="D8" s="6"/>
      <c r="E8" s="6"/>
      <c r="F8" s="6"/>
      <c r="G8" s="6"/>
      <c r="H8" s="6"/>
      <c r="I8" s="7"/>
      <c r="J8" s="7"/>
    </row>
    <row r="9" spans="1:25">
      <c r="B9" s="4"/>
      <c r="C9" s="5"/>
      <c r="D9" s="6"/>
      <c r="E9" s="6"/>
      <c r="F9" s="6"/>
      <c r="G9" s="6"/>
      <c r="H9" s="6"/>
      <c r="I9" s="7"/>
      <c r="J9" s="7"/>
    </row>
    <row r="10" spans="1:25" ht="35.700000000000003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</row>
    <row r="11" spans="1:25">
      <c r="B11" s="4"/>
      <c r="C11" s="5"/>
      <c r="D11" s="6"/>
      <c r="E11" s="6"/>
      <c r="F11" s="6"/>
      <c r="G11" s="6"/>
      <c r="H11" s="6"/>
      <c r="I11" s="7"/>
      <c r="J11" s="7"/>
    </row>
    <row r="12" spans="1:25" ht="22.2">
      <c r="B12" s="4"/>
      <c r="C12" s="5"/>
      <c r="D12" s="6"/>
      <c r="E12" s="10"/>
      <c r="F12" s="10"/>
      <c r="G12" s="10"/>
      <c r="H12" s="10"/>
      <c r="I12" s="10"/>
      <c r="J12" s="10"/>
    </row>
    <row r="13" spans="1:25">
      <c r="B13" s="4"/>
      <c r="C13" s="5"/>
      <c r="D13" s="6"/>
      <c r="E13" s="6"/>
      <c r="F13" s="6"/>
      <c r="G13" s="6"/>
      <c r="H13" s="6"/>
      <c r="I13" s="7"/>
      <c r="J13" s="7"/>
    </row>
    <row r="14" spans="1:25" ht="15">
      <c r="B14" s="11"/>
    </row>
    <row r="15" spans="1:25" ht="17.649999999999999" customHeight="1">
      <c r="A15" s="12" t="s">
        <v>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6.8">
      <c r="A16" s="13" t="s">
        <v>1</v>
      </c>
      <c r="B16" s="13" t="s">
        <v>2</v>
      </c>
      <c r="C16" s="14">
        <v>2000</v>
      </c>
      <c r="D16" s="14">
        <v>2001</v>
      </c>
      <c r="E16" s="14">
        <v>2002</v>
      </c>
      <c r="F16" s="14">
        <v>2003</v>
      </c>
      <c r="G16" s="14">
        <v>2004</v>
      </c>
      <c r="H16" s="14">
        <v>2005</v>
      </c>
      <c r="I16" s="14">
        <v>2006</v>
      </c>
      <c r="J16" s="14">
        <v>2007</v>
      </c>
      <c r="K16" s="14">
        <v>2008</v>
      </c>
      <c r="L16" s="14">
        <v>2009</v>
      </c>
      <c r="M16" s="14">
        <v>2010</v>
      </c>
      <c r="N16" s="14">
        <v>2011</v>
      </c>
      <c r="O16" s="14">
        <v>2012</v>
      </c>
      <c r="P16" s="14">
        <v>2013</v>
      </c>
      <c r="Q16" s="14">
        <v>2014</v>
      </c>
      <c r="R16" s="14">
        <v>2015</v>
      </c>
      <c r="S16" s="14">
        <v>2016</v>
      </c>
      <c r="T16" s="14">
        <v>2017</v>
      </c>
      <c r="U16" s="14">
        <v>2018</v>
      </c>
      <c r="V16" s="14">
        <v>2019</v>
      </c>
      <c r="W16" s="14">
        <v>2020</v>
      </c>
      <c r="X16" s="14">
        <v>2021</v>
      </c>
      <c r="Y16" s="14">
        <v>2022</v>
      </c>
    </row>
    <row r="17" spans="1:25" ht="17.100000000000001" thickBot="1">
      <c r="A17" s="15">
        <v>1</v>
      </c>
      <c r="B17" s="16" t="s">
        <v>3</v>
      </c>
      <c r="C17" s="17">
        <v>39388</v>
      </c>
      <c r="D17" s="17">
        <v>40853</v>
      </c>
      <c r="E17" s="17">
        <v>42982</v>
      </c>
      <c r="F17" s="17">
        <v>47523</v>
      </c>
      <c r="G17" s="17">
        <v>56534</v>
      </c>
      <c r="H17" s="17">
        <v>55735</v>
      </c>
      <c r="I17" s="17">
        <v>73635</v>
      </c>
      <c r="J17" s="17">
        <v>112511</v>
      </c>
      <c r="K17" s="17">
        <v>177363</v>
      </c>
      <c r="L17" s="17">
        <f>SUM(L18:L19)</f>
        <v>196005</v>
      </c>
      <c r="M17" s="17">
        <f>SUM(M18:M19)</f>
        <v>248025</v>
      </c>
      <c r="N17" s="17">
        <f>SUM(N18:N19)</f>
        <v>255110</v>
      </c>
      <c r="O17" s="17">
        <f>O18+O19</f>
        <v>267964.76043999998</v>
      </c>
      <c r="P17" s="17">
        <f>P18+P19</f>
        <v>319262.45611999999</v>
      </c>
      <c r="Q17" s="17">
        <f>Q18+Q19</f>
        <v>450753.03768000001</v>
      </c>
      <c r="R17" s="17">
        <f>R18+R19</f>
        <v>592769.29306000017</v>
      </c>
      <c r="S17" s="17">
        <f>+S18+S19</f>
        <v>640732.51043999975</v>
      </c>
      <c r="T17" s="17">
        <f>SUM(T18:T19)</f>
        <v>759543.04339999915</v>
      </c>
      <c r="U17" s="17">
        <f>SUM(U18:U19)</f>
        <v>748082.67436999956</v>
      </c>
      <c r="V17" s="17">
        <f>+SUM(V18:V19)</f>
        <v>693620.55342999997</v>
      </c>
      <c r="W17" s="17">
        <f>+SUM(W18:W19)</f>
        <v>794882.62886999967</v>
      </c>
      <c r="X17" s="17">
        <f>+SUM(X18:X19)</f>
        <v>764909.53108000034</v>
      </c>
      <c r="Y17" s="17">
        <f>+SUM(Y18:Y19)</f>
        <v>721176.68356999964</v>
      </c>
    </row>
    <row r="18" spans="1:25" ht="17.399999999999999" thickTop="1" thickBot="1">
      <c r="A18" s="18">
        <v>1.1000000000000001</v>
      </c>
      <c r="B18" s="19" t="s">
        <v>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3.3424999999999998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</row>
    <row r="19" spans="1:25" ht="17.399999999999999" thickTop="1" thickBot="1">
      <c r="A19" s="18">
        <v>1.2</v>
      </c>
      <c r="B19" s="19" t="s">
        <v>5</v>
      </c>
      <c r="C19" s="20">
        <v>39388</v>
      </c>
      <c r="D19" s="20">
        <v>40853</v>
      </c>
      <c r="E19" s="20">
        <v>42982</v>
      </c>
      <c r="F19" s="20">
        <v>47523</v>
      </c>
      <c r="G19" s="20">
        <v>56534</v>
      </c>
      <c r="H19" s="20">
        <v>55735</v>
      </c>
      <c r="I19" s="20">
        <v>73633</v>
      </c>
      <c r="J19" s="20">
        <v>112511</v>
      </c>
      <c r="K19" s="20">
        <v>177363</v>
      </c>
      <c r="L19" s="20">
        <f>SUM(L20:L21)</f>
        <v>196005</v>
      </c>
      <c r="M19" s="20">
        <f>SUM(M20:M21)</f>
        <v>248025</v>
      </c>
      <c r="N19" s="20">
        <f>SUM(N20:N21)</f>
        <v>255110</v>
      </c>
      <c r="O19" s="20">
        <f>O20+O21</f>
        <v>267961.41793999996</v>
      </c>
      <c r="P19" s="20">
        <f>P20+P21</f>
        <v>319262.45611999999</v>
      </c>
      <c r="Q19" s="20">
        <f>Q20+Q21</f>
        <v>450753.03768000001</v>
      </c>
      <c r="R19" s="20">
        <f>R20+R21</f>
        <v>592769.29306000017</v>
      </c>
      <c r="S19" s="20">
        <f>SUM(S20:S21)</f>
        <v>640732.51043999975</v>
      </c>
      <c r="T19" s="20">
        <f>SUM(T20:T21)</f>
        <v>759543.04339999915</v>
      </c>
      <c r="U19" s="20">
        <f>SUM(U20:U21)</f>
        <v>748082.67436999956</v>
      </c>
      <c r="V19" s="20">
        <f>+SUM(V20:V21)</f>
        <v>693620.55342999997</v>
      </c>
      <c r="W19" s="20">
        <f>+SUM(W20:W21)</f>
        <v>794882.62886999967</v>
      </c>
      <c r="X19" s="20">
        <f>+SUM(X20:X21)</f>
        <v>764909.53108000034</v>
      </c>
      <c r="Y19" s="20">
        <f>+SUM(Y20:Y21)</f>
        <v>721176.68356999964</v>
      </c>
    </row>
    <row r="20" spans="1:25" ht="17.399999999999999" thickTop="1" thickBot="1">
      <c r="A20" s="21" t="s">
        <v>6</v>
      </c>
      <c r="B20" s="22" t="s">
        <v>7</v>
      </c>
      <c r="C20" s="23">
        <v>0</v>
      </c>
      <c r="D20" s="23">
        <v>448</v>
      </c>
      <c r="E20" s="23">
        <v>0</v>
      </c>
      <c r="F20" s="23">
        <v>260</v>
      </c>
      <c r="G20" s="23">
        <v>1149</v>
      </c>
      <c r="H20" s="23">
        <v>109</v>
      </c>
      <c r="I20" s="23"/>
      <c r="J20" s="23">
        <v>235</v>
      </c>
      <c r="K20" s="23">
        <v>364</v>
      </c>
      <c r="L20" s="23">
        <v>201</v>
      </c>
      <c r="M20" s="23">
        <v>2295</v>
      </c>
      <c r="N20" s="23">
        <v>9956</v>
      </c>
      <c r="O20" s="23">
        <v>1604.2680600000001</v>
      </c>
      <c r="P20" s="23">
        <v>3123.02358</v>
      </c>
      <c r="Q20" s="23">
        <v>5708.6479900000004</v>
      </c>
      <c r="R20" s="23">
        <v>868.10996999999986</v>
      </c>
      <c r="S20" s="23">
        <v>4640</v>
      </c>
      <c r="T20" s="23">
        <v>87234.363080000039</v>
      </c>
      <c r="U20" s="23">
        <v>147843.69423999998</v>
      </c>
      <c r="V20" s="23">
        <v>88399.009710000042</v>
      </c>
      <c r="W20" s="23">
        <v>139245.30860999998</v>
      </c>
      <c r="X20" s="23">
        <v>207125.42218000005</v>
      </c>
      <c r="Y20" s="23">
        <v>126595.96585000004</v>
      </c>
    </row>
    <row r="21" spans="1:25" ht="17.399999999999999" thickTop="1" thickBot="1">
      <c r="A21" s="21" t="s">
        <v>8</v>
      </c>
      <c r="B21" s="22" t="s">
        <v>9</v>
      </c>
      <c r="C21" s="23">
        <v>39388</v>
      </c>
      <c r="D21" s="23">
        <v>40405</v>
      </c>
      <c r="E21" s="23">
        <v>42982</v>
      </c>
      <c r="F21" s="23">
        <v>47263</v>
      </c>
      <c r="G21" s="23">
        <v>55385</v>
      </c>
      <c r="H21" s="23">
        <v>55626</v>
      </c>
      <c r="I21" s="23">
        <v>73633</v>
      </c>
      <c r="J21" s="23">
        <v>112276</v>
      </c>
      <c r="K21" s="23">
        <v>176999</v>
      </c>
      <c r="L21" s="23">
        <v>195804</v>
      </c>
      <c r="M21" s="23">
        <v>245730</v>
      </c>
      <c r="N21" s="23">
        <v>245154</v>
      </c>
      <c r="O21" s="23">
        <v>266357.14987999998</v>
      </c>
      <c r="P21" s="23">
        <v>316139.43254000001</v>
      </c>
      <c r="Q21" s="23">
        <v>445044.38968999998</v>
      </c>
      <c r="R21" s="23">
        <v>591901.18309000018</v>
      </c>
      <c r="S21" s="23">
        <v>636092.51043999975</v>
      </c>
      <c r="T21" s="23">
        <v>672308.68031999911</v>
      </c>
      <c r="U21" s="23">
        <v>600238.98012999957</v>
      </c>
      <c r="V21" s="23">
        <v>605221.54371999996</v>
      </c>
      <c r="W21" s="23">
        <v>655637.32025999972</v>
      </c>
      <c r="X21" s="23">
        <v>557784.10890000034</v>
      </c>
      <c r="Y21" s="23">
        <v>594580.71771999961</v>
      </c>
    </row>
    <row r="22" spans="1:25" ht="17.399999999999999" thickTop="1" thickBot="1">
      <c r="A22" s="15" t="s">
        <v>10</v>
      </c>
      <c r="B22" s="16" t="s">
        <v>11</v>
      </c>
      <c r="C22" s="17">
        <v>0</v>
      </c>
      <c r="D22" s="17">
        <v>0</v>
      </c>
      <c r="E22" s="17">
        <v>0</v>
      </c>
      <c r="F22" s="17">
        <v>0</v>
      </c>
      <c r="G22" s="17">
        <v>3</v>
      </c>
      <c r="H22" s="17">
        <v>7</v>
      </c>
      <c r="I22" s="17">
        <v>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</row>
    <row r="23" spans="1:25" ht="17.399999999999999" thickTop="1" thickBot="1">
      <c r="A23" s="15" t="s">
        <v>12</v>
      </c>
      <c r="B23" s="16" t="s">
        <v>13</v>
      </c>
      <c r="C23" s="17">
        <f t="shared" ref="C23:R23" si="0">SUM(C24:C25)</f>
        <v>426</v>
      </c>
      <c r="D23" s="17">
        <f t="shared" si="0"/>
        <v>667</v>
      </c>
      <c r="E23" s="17">
        <f t="shared" si="0"/>
        <v>667</v>
      </c>
      <c r="F23" s="17">
        <f t="shared" si="0"/>
        <v>10873</v>
      </c>
      <c r="G23" s="17">
        <f t="shared" si="0"/>
        <v>32708</v>
      </c>
      <c r="H23" s="17">
        <f t="shared" si="0"/>
        <v>62290</v>
      </c>
      <c r="I23" s="17">
        <f t="shared" si="0"/>
        <v>69275</v>
      </c>
      <c r="J23" s="17">
        <f t="shared" si="0"/>
        <v>65397</v>
      </c>
      <c r="K23" s="17">
        <f t="shared" si="0"/>
        <v>165855</v>
      </c>
      <c r="L23" s="17">
        <f t="shared" si="0"/>
        <v>79710</v>
      </c>
      <c r="M23" s="17">
        <f t="shared" si="0"/>
        <v>130379</v>
      </c>
      <c r="N23" s="17">
        <f t="shared" si="0"/>
        <v>159026</v>
      </c>
      <c r="O23" s="17">
        <f t="shared" si="0"/>
        <v>73302</v>
      </c>
      <c r="P23" s="17">
        <f t="shared" si="0"/>
        <v>82060</v>
      </c>
      <c r="Q23" s="17">
        <f t="shared" si="0"/>
        <v>69251</v>
      </c>
      <c r="R23" s="17">
        <f t="shared" si="0"/>
        <v>64596.165129999979</v>
      </c>
      <c r="S23" s="17">
        <f>SUM(S24:S25)</f>
        <v>85270.805520000024</v>
      </c>
      <c r="T23" s="17">
        <f>SUM(T24:T25)</f>
        <v>73020.814040000041</v>
      </c>
      <c r="U23" s="17">
        <f>SUM(U24:U25)</f>
        <v>105389.34122</v>
      </c>
      <c r="V23" s="17">
        <f>+SUM(V24:V25)</f>
        <v>108972.82171000003</v>
      </c>
      <c r="W23" s="17">
        <f>+SUM(W24:W25)</f>
        <v>26887.951650000003</v>
      </c>
      <c r="X23" s="17">
        <f>+SUM(X24:X25)</f>
        <v>80858.094509999995</v>
      </c>
      <c r="Y23" s="17">
        <f>+SUM(Y24:Y25)</f>
        <v>120169.68204999999</v>
      </c>
    </row>
    <row r="24" spans="1:25" ht="17.399999999999999" thickTop="1" thickBot="1">
      <c r="A24" s="18" t="s">
        <v>14</v>
      </c>
      <c r="B24" s="19" t="s">
        <v>15</v>
      </c>
      <c r="C24" s="20">
        <v>426</v>
      </c>
      <c r="D24" s="20">
        <v>667</v>
      </c>
      <c r="E24" s="20">
        <v>667</v>
      </c>
      <c r="F24" s="20">
        <v>10865</v>
      </c>
      <c r="G24" s="20">
        <v>32694</v>
      </c>
      <c r="H24" s="20">
        <v>62286</v>
      </c>
      <c r="I24" s="20">
        <v>69015</v>
      </c>
      <c r="J24" s="20">
        <v>65394</v>
      </c>
      <c r="K24" s="20">
        <v>165848</v>
      </c>
      <c r="L24" s="20">
        <v>79696</v>
      </c>
      <c r="M24" s="20">
        <v>130234</v>
      </c>
      <c r="N24" s="20">
        <v>158239</v>
      </c>
      <c r="O24" s="20">
        <v>73302</v>
      </c>
      <c r="P24" s="20">
        <v>82060</v>
      </c>
      <c r="Q24" s="20">
        <v>68707</v>
      </c>
      <c r="R24" s="20">
        <v>64376.165129999979</v>
      </c>
      <c r="S24" s="20">
        <v>85270.805520000024</v>
      </c>
      <c r="T24" s="20">
        <v>73020.814040000041</v>
      </c>
      <c r="U24" s="20">
        <v>105377.86428000001</v>
      </c>
      <c r="V24" s="20">
        <v>108958.80973000004</v>
      </c>
      <c r="W24" s="20">
        <v>26887.544680000003</v>
      </c>
      <c r="X24" s="20">
        <v>80839.981619999991</v>
      </c>
      <c r="Y24" s="20">
        <v>120169.68204999999</v>
      </c>
    </row>
    <row r="25" spans="1:25" ht="17.399999999999999" thickTop="1" thickBot="1">
      <c r="A25" s="18" t="s">
        <v>16</v>
      </c>
      <c r="B25" s="19" t="s">
        <v>17</v>
      </c>
      <c r="C25" s="20">
        <v>0</v>
      </c>
      <c r="D25" s="20">
        <v>0</v>
      </c>
      <c r="E25" s="20">
        <v>0</v>
      </c>
      <c r="F25" s="20">
        <v>8</v>
      </c>
      <c r="G25" s="20">
        <v>14</v>
      </c>
      <c r="H25" s="20">
        <v>4</v>
      </c>
      <c r="I25" s="20">
        <v>260</v>
      </c>
      <c r="J25" s="20">
        <v>3</v>
      </c>
      <c r="K25" s="20">
        <v>7</v>
      </c>
      <c r="L25" s="20">
        <v>14</v>
      </c>
      <c r="M25" s="20">
        <v>145</v>
      </c>
      <c r="N25" s="20">
        <v>787</v>
      </c>
      <c r="O25" s="20">
        <v>0</v>
      </c>
      <c r="P25" s="20">
        <v>0</v>
      </c>
      <c r="Q25" s="20">
        <v>544</v>
      </c>
      <c r="R25" s="20">
        <v>220</v>
      </c>
      <c r="S25" s="20">
        <v>0</v>
      </c>
      <c r="T25" s="20">
        <v>0</v>
      </c>
      <c r="U25" s="20">
        <v>11.476940000000001</v>
      </c>
      <c r="V25" s="20">
        <v>14.011979999999999</v>
      </c>
      <c r="W25" s="20">
        <v>0.40697000000000005</v>
      </c>
      <c r="X25" s="20">
        <v>18.11289</v>
      </c>
      <c r="Y25" s="24">
        <v>0</v>
      </c>
    </row>
    <row r="26" spans="1:25" ht="17.399999999999999" thickTop="1" thickBot="1">
      <c r="A26" s="15" t="s">
        <v>18</v>
      </c>
      <c r="B26" s="16" t="s">
        <v>19</v>
      </c>
      <c r="C26" s="17" t="s">
        <v>20</v>
      </c>
      <c r="D26" s="17" t="s">
        <v>20</v>
      </c>
      <c r="E26" s="17" t="s">
        <v>20</v>
      </c>
      <c r="F26" s="17" t="s">
        <v>20</v>
      </c>
      <c r="G26" s="17" t="s">
        <v>20</v>
      </c>
      <c r="H26" s="17" t="s">
        <v>20</v>
      </c>
      <c r="I26" s="17" t="s">
        <v>20</v>
      </c>
      <c r="J26" s="17" t="s">
        <v>20</v>
      </c>
      <c r="K26" s="17" t="s">
        <v>20</v>
      </c>
      <c r="L26" s="17" t="s">
        <v>20</v>
      </c>
      <c r="M26" s="17" t="s">
        <v>20</v>
      </c>
      <c r="N26" s="17" t="s">
        <v>20</v>
      </c>
      <c r="O26" s="17">
        <v>230.738</v>
      </c>
      <c r="P26" s="17">
        <v>575.41999999999996</v>
      </c>
      <c r="Q26" s="17">
        <v>258.59699999999998</v>
      </c>
      <c r="R26" s="17">
        <v>294.98570000000001</v>
      </c>
      <c r="S26" s="17">
        <v>65.805499999999995</v>
      </c>
      <c r="T26" s="17">
        <v>91.798919999999981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</row>
    <row r="27" spans="1:25" ht="17.399999999999999" thickTop="1" thickBot="1">
      <c r="A27" s="15">
        <v>5</v>
      </c>
      <c r="B27" s="16" t="s">
        <v>21</v>
      </c>
      <c r="C27" s="17">
        <v>7793</v>
      </c>
      <c r="D27" s="17">
        <v>7011</v>
      </c>
      <c r="E27" s="17">
        <v>8759</v>
      </c>
      <c r="F27" s="17">
        <v>12793</v>
      </c>
      <c r="G27" s="17">
        <v>18137</v>
      </c>
      <c r="H27" s="17">
        <v>22734</v>
      </c>
      <c r="I27" s="17">
        <v>25579</v>
      </c>
      <c r="J27" s="17">
        <v>30648</v>
      </c>
      <c r="K27" s="17">
        <v>29446</v>
      </c>
      <c r="L27" s="17">
        <f>SUM(L28:L29)</f>
        <v>25450</v>
      </c>
      <c r="M27" s="17">
        <f>SUM(M28:M29)</f>
        <v>38500</v>
      </c>
      <c r="N27" s="17">
        <f>SUM(N28:N29)</f>
        <v>49912</v>
      </c>
      <c r="O27" s="17">
        <f>O28+O29</f>
        <v>49849.714240000001</v>
      </c>
      <c r="P27" s="17">
        <f>P28+P29</f>
        <v>63406.495999999999</v>
      </c>
      <c r="Q27" s="17">
        <f>SUM(Q28:Q29)</f>
        <v>76173</v>
      </c>
      <c r="R27" s="17">
        <f>R28+R29</f>
        <v>67526.119759999943</v>
      </c>
      <c r="S27" s="17">
        <v>67450.714569999953</v>
      </c>
      <c r="T27" s="17">
        <f>SUM(T28:T29)</f>
        <v>93031</v>
      </c>
      <c r="U27" s="17">
        <f>SUM(U28:U29)</f>
        <v>115454.60897000006</v>
      </c>
      <c r="V27" s="17">
        <f>+SUM(V28:V29)</f>
        <v>97337.109619999974</v>
      </c>
      <c r="W27" s="17">
        <f>+SUM(W28:W29)</f>
        <v>107266.82473999998</v>
      </c>
      <c r="X27" s="17">
        <f>+SUM(X28:X29)</f>
        <v>159748.59484000003</v>
      </c>
      <c r="Y27" s="17">
        <f>+SUM(Y28:Y29)</f>
        <v>183572.58491999999</v>
      </c>
    </row>
    <row r="28" spans="1:25" ht="17.399999999999999" thickTop="1" thickBot="1">
      <c r="A28" s="21" t="s">
        <v>22</v>
      </c>
      <c r="B28" s="22" t="s">
        <v>7</v>
      </c>
      <c r="C28" s="23">
        <v>5565</v>
      </c>
      <c r="D28" s="23">
        <v>5173</v>
      </c>
      <c r="E28" s="23">
        <v>1031</v>
      </c>
      <c r="F28" s="23">
        <v>6688</v>
      </c>
      <c r="G28" s="23">
        <v>8530</v>
      </c>
      <c r="H28" s="23">
        <v>7907</v>
      </c>
      <c r="I28" s="23">
        <v>10058</v>
      </c>
      <c r="J28" s="23">
        <v>10969</v>
      </c>
      <c r="K28" s="23">
        <v>10567</v>
      </c>
      <c r="L28" s="23">
        <v>9843</v>
      </c>
      <c r="M28" s="23">
        <v>16740</v>
      </c>
      <c r="N28" s="23">
        <v>17320</v>
      </c>
      <c r="O28" s="23">
        <v>18051.190009999998</v>
      </c>
      <c r="P28" s="23">
        <v>24570.11</v>
      </c>
      <c r="Q28" s="23">
        <v>25263</v>
      </c>
      <c r="R28" s="23">
        <v>25253.56633999999</v>
      </c>
      <c r="S28" s="23">
        <v>28989.731909999991</v>
      </c>
      <c r="T28" s="23">
        <v>46454</v>
      </c>
      <c r="U28" s="23">
        <v>62466.714560000088</v>
      </c>
      <c r="V28" s="23">
        <v>51478.051329999995</v>
      </c>
      <c r="W28" s="23">
        <v>62218.844070000006</v>
      </c>
      <c r="X28" s="23">
        <v>93552.528539999912</v>
      </c>
      <c r="Y28" s="23">
        <v>102646.27058999996</v>
      </c>
    </row>
    <row r="29" spans="1:25" ht="17.399999999999999" thickTop="1" thickBot="1">
      <c r="A29" s="21" t="s">
        <v>23</v>
      </c>
      <c r="B29" s="22" t="s">
        <v>9</v>
      </c>
      <c r="C29" s="23">
        <v>2228</v>
      </c>
      <c r="D29" s="23">
        <v>1838</v>
      </c>
      <c r="E29" s="23">
        <v>7728</v>
      </c>
      <c r="F29" s="23">
        <v>6105</v>
      </c>
      <c r="G29" s="23">
        <v>9607</v>
      </c>
      <c r="H29" s="23">
        <v>14827</v>
      </c>
      <c r="I29" s="23">
        <v>15521</v>
      </c>
      <c r="J29" s="23">
        <v>19679</v>
      </c>
      <c r="K29" s="23">
        <v>18879</v>
      </c>
      <c r="L29" s="23">
        <v>15607</v>
      </c>
      <c r="M29" s="23">
        <v>21760</v>
      </c>
      <c r="N29" s="23">
        <v>32592</v>
      </c>
      <c r="O29" s="23">
        <v>31798.524229999999</v>
      </c>
      <c r="P29" s="23">
        <v>38836.385999999999</v>
      </c>
      <c r="Q29" s="23">
        <v>50910</v>
      </c>
      <c r="R29" s="23">
        <v>42272.553419999953</v>
      </c>
      <c r="S29" s="23">
        <v>38460.982659999958</v>
      </c>
      <c r="T29" s="23">
        <v>46577</v>
      </c>
      <c r="U29" s="23">
        <v>52987.894409999979</v>
      </c>
      <c r="V29" s="23">
        <v>45859.058289999979</v>
      </c>
      <c r="W29" s="23">
        <v>45047.980669999975</v>
      </c>
      <c r="X29" s="23">
        <v>66196.066300000108</v>
      </c>
      <c r="Y29" s="23">
        <v>80926.314330000037</v>
      </c>
    </row>
    <row r="30" spans="1:25" ht="17.399999999999999" thickTop="1" thickBot="1">
      <c r="A30" s="15">
        <v>6</v>
      </c>
      <c r="B30" s="16" t="s">
        <v>24</v>
      </c>
      <c r="C30" s="17">
        <v>0</v>
      </c>
      <c r="D30" s="17">
        <v>0</v>
      </c>
      <c r="E30" s="17">
        <v>9</v>
      </c>
      <c r="F30" s="17">
        <v>4</v>
      </c>
      <c r="G30" s="17">
        <v>10</v>
      </c>
      <c r="H30" s="17">
        <v>559</v>
      </c>
      <c r="I30" s="17">
        <v>14623</v>
      </c>
      <c r="J30" s="17">
        <v>33610</v>
      </c>
      <c r="K30" s="17">
        <v>47563</v>
      </c>
      <c r="L30" s="17">
        <f>SUM(L31+L34+L35+L37)</f>
        <v>31895</v>
      </c>
      <c r="M30" s="17">
        <f>SUM(M31+M34+M35+M37)</f>
        <v>53490</v>
      </c>
      <c r="N30" s="17">
        <f>SUM(N31+N34+N35+N37)</f>
        <v>53493</v>
      </c>
      <c r="O30" s="17">
        <f>O31+O34+O35+O37</f>
        <v>72462.708769999997</v>
      </c>
      <c r="P30" s="17">
        <f>P31+P34+P35+P37</f>
        <v>84892.809439999997</v>
      </c>
      <c r="Q30" s="17">
        <f>Q31+Q34+Q35+Q37</f>
        <v>74476.200330000094</v>
      </c>
      <c r="R30" s="17">
        <f>R31+R34+R35+R37</f>
        <v>62565.051059999954</v>
      </c>
      <c r="S30" s="17">
        <f>S31+S34+S35+S37</f>
        <v>43013.765979999982</v>
      </c>
      <c r="T30" s="17">
        <f>+T31+T34+T35+T37</f>
        <v>63676.238750000019</v>
      </c>
      <c r="U30" s="17">
        <v>76312.837689999869</v>
      </c>
      <c r="V30" s="17">
        <f>+V31+V34+V35+V37</f>
        <v>55497.840189999944</v>
      </c>
      <c r="W30" s="17">
        <f>+W31+W34+W35+W37</f>
        <v>70518.901930000022</v>
      </c>
      <c r="X30" s="17">
        <f>+X31+X34+X35+X37</f>
        <v>106035.66760000002</v>
      </c>
      <c r="Y30" s="17">
        <f>+Y31+Y34+Y35+Y37</f>
        <v>104103.17702</v>
      </c>
    </row>
    <row r="31" spans="1:25" ht="17.399999999999999" thickTop="1" thickBot="1">
      <c r="A31" s="18">
        <v>6.1</v>
      </c>
      <c r="B31" s="19" t="s">
        <v>25</v>
      </c>
      <c r="C31" s="20">
        <v>0</v>
      </c>
      <c r="D31" s="20">
        <v>0</v>
      </c>
      <c r="E31" s="20">
        <v>3</v>
      </c>
      <c r="F31" s="20">
        <v>0</v>
      </c>
      <c r="G31" s="20">
        <v>0</v>
      </c>
      <c r="H31" s="20">
        <v>0</v>
      </c>
      <c r="I31" s="20">
        <v>9</v>
      </c>
      <c r="J31" s="20">
        <v>32</v>
      </c>
      <c r="K31" s="20">
        <v>16</v>
      </c>
      <c r="L31" s="20">
        <v>0</v>
      </c>
      <c r="M31" s="20">
        <f>SUM(M32:M33)</f>
        <v>18</v>
      </c>
      <c r="N31" s="20">
        <v>231</v>
      </c>
      <c r="O31" s="20">
        <f>SUM(O32:O33)</f>
        <v>0</v>
      </c>
      <c r="P31" s="20">
        <f>SUM(P32:P33)</f>
        <v>7.7830000000000004</v>
      </c>
      <c r="Q31" s="20">
        <f>SUM(Q32:Q33)</f>
        <v>16.73902</v>
      </c>
      <c r="R31" s="20">
        <f>R32+R33</f>
        <v>7.3635799999999998</v>
      </c>
      <c r="S31" s="20">
        <v>0</v>
      </c>
      <c r="T31" s="20">
        <v>0</v>
      </c>
      <c r="U31" s="20">
        <v>0</v>
      </c>
      <c r="V31" s="20">
        <v>0</v>
      </c>
      <c r="W31" s="20">
        <f>W32+W33</f>
        <v>11.24352</v>
      </c>
      <c r="X31" s="20">
        <f>X32+X33</f>
        <v>75.641459999999995</v>
      </c>
      <c r="Y31" s="20">
        <f>Y32+Y33</f>
        <v>2171.9015000000004</v>
      </c>
    </row>
    <row r="32" spans="1:25" ht="17.399999999999999" thickTop="1" thickBot="1">
      <c r="A32" s="21" t="s">
        <v>26</v>
      </c>
      <c r="B32" s="22" t="s">
        <v>7</v>
      </c>
      <c r="C32" s="23">
        <v>0</v>
      </c>
      <c r="D32" s="23">
        <v>0</v>
      </c>
      <c r="E32" s="23">
        <v>3</v>
      </c>
      <c r="F32" s="23">
        <v>0</v>
      </c>
      <c r="G32" s="23">
        <v>0</v>
      </c>
      <c r="H32" s="23">
        <v>0</v>
      </c>
      <c r="I32" s="23">
        <v>0</v>
      </c>
      <c r="J32" s="23">
        <v>18</v>
      </c>
      <c r="K32" s="23">
        <v>15</v>
      </c>
      <c r="L32" s="23">
        <v>0</v>
      </c>
      <c r="M32" s="23">
        <v>1</v>
      </c>
      <c r="N32" s="23">
        <v>1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</row>
    <row r="33" spans="1:25" ht="17.399999999999999" thickTop="1" thickBot="1">
      <c r="A33" s="21" t="s">
        <v>27</v>
      </c>
      <c r="B33" s="22" t="s">
        <v>9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9</v>
      </c>
      <c r="J33" s="23">
        <v>14</v>
      </c>
      <c r="K33" s="23">
        <v>1</v>
      </c>
      <c r="L33" s="23">
        <v>0</v>
      </c>
      <c r="M33" s="23">
        <v>17</v>
      </c>
      <c r="N33" s="23">
        <v>230</v>
      </c>
      <c r="O33" s="23">
        <v>0</v>
      </c>
      <c r="P33" s="23">
        <v>7.7830000000000004</v>
      </c>
      <c r="Q33" s="23">
        <v>16.73902</v>
      </c>
      <c r="R33" s="23">
        <v>7.3635799999999998</v>
      </c>
      <c r="S33" s="23">
        <v>0</v>
      </c>
      <c r="T33" s="23">
        <v>0</v>
      </c>
      <c r="U33" s="23">
        <v>0</v>
      </c>
      <c r="V33" s="23">
        <v>0</v>
      </c>
      <c r="W33" s="23">
        <v>11.24352</v>
      </c>
      <c r="X33" s="23">
        <v>75.641459999999995</v>
      </c>
      <c r="Y33" s="23">
        <v>2171.9015000000004</v>
      </c>
    </row>
    <row r="34" spans="1:25" ht="17.399999999999999" thickTop="1" thickBot="1">
      <c r="A34" s="18">
        <v>6.2</v>
      </c>
      <c r="B34" s="19" t="s">
        <v>28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555</v>
      </c>
      <c r="I34" s="20">
        <v>13940</v>
      </c>
      <c r="J34" s="20">
        <v>33516</v>
      </c>
      <c r="K34" s="20">
        <v>47541</v>
      </c>
      <c r="L34" s="20">
        <v>30242</v>
      </c>
      <c r="M34" s="20">
        <v>40394</v>
      </c>
      <c r="N34" s="20">
        <v>44127</v>
      </c>
      <c r="O34" s="20">
        <v>65246.344730000004</v>
      </c>
      <c r="P34" s="20">
        <v>74439.038159999996</v>
      </c>
      <c r="Q34" s="20">
        <v>67795.271480000098</v>
      </c>
      <c r="R34" s="20">
        <v>62164.486289999957</v>
      </c>
      <c r="S34" s="20">
        <v>42944.87448999998</v>
      </c>
      <c r="T34" s="20">
        <v>63669.317450000017</v>
      </c>
      <c r="U34" s="20">
        <v>76312.837689999869</v>
      </c>
      <c r="V34" s="20">
        <v>55497.840189999944</v>
      </c>
      <c r="W34" s="20">
        <v>70507.658410000018</v>
      </c>
      <c r="X34" s="20">
        <v>105948.55727000002</v>
      </c>
      <c r="Y34" s="20">
        <v>101931.27552</v>
      </c>
    </row>
    <row r="35" spans="1:25" ht="29.25" customHeight="1" thickTop="1" thickBot="1">
      <c r="A35" s="18">
        <v>6.3</v>
      </c>
      <c r="B35" s="19" t="s">
        <v>29</v>
      </c>
      <c r="C35" s="25">
        <v>0</v>
      </c>
      <c r="D35" s="20">
        <v>0</v>
      </c>
      <c r="E35" s="25">
        <v>6</v>
      </c>
      <c r="F35" s="20">
        <v>4</v>
      </c>
      <c r="G35" s="25">
        <v>10</v>
      </c>
      <c r="H35" s="20">
        <v>4</v>
      </c>
      <c r="I35" s="25">
        <v>671</v>
      </c>
      <c r="J35" s="20">
        <v>62</v>
      </c>
      <c r="K35" s="25">
        <v>4</v>
      </c>
      <c r="L35" s="20">
        <v>4</v>
      </c>
      <c r="M35" s="25">
        <v>0</v>
      </c>
      <c r="N35" s="20">
        <v>51</v>
      </c>
      <c r="O35" s="25">
        <f>O36</f>
        <v>17.931000000000001</v>
      </c>
      <c r="P35" s="20">
        <f>P36</f>
        <v>0</v>
      </c>
      <c r="Q35" s="25">
        <f>Q36</f>
        <v>0</v>
      </c>
      <c r="R35" s="20">
        <f>R36</f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</row>
    <row r="36" spans="1:25" ht="17.399999999999999" thickTop="1" thickBot="1">
      <c r="A36" s="21" t="s">
        <v>30</v>
      </c>
      <c r="B36" s="22" t="s">
        <v>31</v>
      </c>
      <c r="C36" s="26">
        <v>0</v>
      </c>
      <c r="D36" s="23">
        <v>0</v>
      </c>
      <c r="E36" s="26">
        <v>0</v>
      </c>
      <c r="F36" s="23">
        <v>0</v>
      </c>
      <c r="G36" s="26">
        <v>0</v>
      </c>
      <c r="H36" s="23">
        <v>0</v>
      </c>
      <c r="I36" s="26">
        <v>0</v>
      </c>
      <c r="J36" s="23">
        <v>0</v>
      </c>
      <c r="K36" s="26">
        <v>0</v>
      </c>
      <c r="L36" s="23">
        <v>0</v>
      </c>
      <c r="M36" s="26">
        <v>0</v>
      </c>
      <c r="N36" s="23">
        <v>0</v>
      </c>
      <c r="O36" s="26">
        <v>17.931000000000001</v>
      </c>
      <c r="P36" s="23">
        <v>0</v>
      </c>
      <c r="Q36" s="26">
        <v>0</v>
      </c>
      <c r="R36" s="23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</row>
    <row r="37" spans="1:25" ht="17.399999999999999" thickTop="1" thickBot="1">
      <c r="A37" s="18">
        <v>6.4</v>
      </c>
      <c r="B37" s="19" t="s">
        <v>32</v>
      </c>
      <c r="C37" s="25">
        <v>0</v>
      </c>
      <c r="D37" s="20">
        <v>21</v>
      </c>
      <c r="E37" s="25">
        <v>0</v>
      </c>
      <c r="F37" s="20">
        <v>0</v>
      </c>
      <c r="G37" s="25">
        <v>0</v>
      </c>
      <c r="H37" s="20">
        <v>0</v>
      </c>
      <c r="I37" s="25">
        <v>3</v>
      </c>
      <c r="J37" s="20">
        <v>0</v>
      </c>
      <c r="K37" s="25">
        <v>2</v>
      </c>
      <c r="L37" s="20">
        <f>SUM(L38:L40)</f>
        <v>1649</v>
      </c>
      <c r="M37" s="25">
        <f>SUM(M38:M40)</f>
        <v>13078</v>
      </c>
      <c r="N37" s="20">
        <f>SUM(N38:N40)</f>
        <v>9084</v>
      </c>
      <c r="O37" s="25">
        <f>O38+O39+O40</f>
        <v>7198.4330399999999</v>
      </c>
      <c r="P37" s="20">
        <f>P38+P39+P40</f>
        <v>10445.98828</v>
      </c>
      <c r="Q37" s="25">
        <f>SUM(Q38:Q40)</f>
        <v>6664.1898300000021</v>
      </c>
      <c r="R37" s="20">
        <f>SUM(R38:R40)</f>
        <v>393.20118999999988</v>
      </c>
      <c r="S37" s="25">
        <v>68.891490000000005</v>
      </c>
      <c r="T37" s="25">
        <f t="shared" ref="T37:Y37" si="1">SUM(T38:T40)</f>
        <v>6.9213000000000031</v>
      </c>
      <c r="U37" s="25">
        <f t="shared" si="1"/>
        <v>1.1798700000000002</v>
      </c>
      <c r="V37" s="27">
        <f t="shared" si="1"/>
        <v>0</v>
      </c>
      <c r="W37" s="27">
        <f t="shared" si="1"/>
        <v>0</v>
      </c>
      <c r="X37" s="27">
        <f t="shared" si="1"/>
        <v>11.468870000000001</v>
      </c>
      <c r="Y37" s="27">
        <f t="shared" si="1"/>
        <v>0</v>
      </c>
    </row>
    <row r="38" spans="1:25" ht="17.399999999999999" thickTop="1" thickBot="1">
      <c r="A38" s="21" t="s">
        <v>33</v>
      </c>
      <c r="B38" s="22" t="s">
        <v>34</v>
      </c>
      <c r="C38" s="26">
        <v>0</v>
      </c>
      <c r="D38" s="23">
        <v>0</v>
      </c>
      <c r="E38" s="26">
        <v>0</v>
      </c>
      <c r="F38" s="23">
        <v>0</v>
      </c>
      <c r="G38" s="26">
        <v>0</v>
      </c>
      <c r="H38" s="23">
        <v>0</v>
      </c>
      <c r="I38" s="26">
        <v>3</v>
      </c>
      <c r="J38" s="23">
        <v>0</v>
      </c>
      <c r="K38" s="26">
        <v>0</v>
      </c>
      <c r="L38" s="23">
        <v>0</v>
      </c>
      <c r="M38" s="26">
        <v>0</v>
      </c>
      <c r="N38" s="23">
        <v>0</v>
      </c>
      <c r="O38" s="26">
        <v>0</v>
      </c>
      <c r="P38" s="23">
        <v>0</v>
      </c>
      <c r="Q38" s="26">
        <v>0</v>
      </c>
      <c r="R38" s="23">
        <v>0</v>
      </c>
      <c r="S38" s="26">
        <v>0</v>
      </c>
      <c r="T38" s="26">
        <v>0</v>
      </c>
      <c r="U38" s="26">
        <v>0</v>
      </c>
      <c r="V38" s="28">
        <v>0</v>
      </c>
      <c r="W38" s="28">
        <v>0</v>
      </c>
      <c r="X38" s="28">
        <v>0</v>
      </c>
      <c r="Y38" s="28">
        <v>0</v>
      </c>
    </row>
    <row r="39" spans="1:25" ht="17.399999999999999" thickTop="1" thickBot="1">
      <c r="A39" s="21" t="s">
        <v>35</v>
      </c>
      <c r="B39" s="22" t="s">
        <v>36</v>
      </c>
      <c r="C39" s="26">
        <v>0</v>
      </c>
      <c r="D39" s="23">
        <v>0</v>
      </c>
      <c r="E39" s="26">
        <v>0</v>
      </c>
      <c r="F39" s="23">
        <v>0</v>
      </c>
      <c r="G39" s="26">
        <v>0</v>
      </c>
      <c r="H39" s="23">
        <v>0</v>
      </c>
      <c r="I39" s="26">
        <v>0</v>
      </c>
      <c r="J39" s="23">
        <v>0</v>
      </c>
      <c r="K39" s="26">
        <v>2</v>
      </c>
      <c r="L39" s="23">
        <v>1649</v>
      </c>
      <c r="M39" s="26">
        <v>13078</v>
      </c>
      <c r="N39" s="23">
        <v>9084</v>
      </c>
      <c r="O39" s="26">
        <v>5921.9088099999999</v>
      </c>
      <c r="P39" s="23">
        <v>10445.98828</v>
      </c>
      <c r="Q39" s="26">
        <v>6664.1898300000021</v>
      </c>
      <c r="R39" s="23">
        <v>393.20118999999988</v>
      </c>
      <c r="S39" s="26">
        <v>68.891490000000005</v>
      </c>
      <c r="T39" s="26">
        <v>6.9213000000000031</v>
      </c>
      <c r="U39" s="26">
        <v>1.1798700000000002</v>
      </c>
      <c r="V39" s="28">
        <v>0</v>
      </c>
      <c r="W39" s="28">
        <v>0</v>
      </c>
      <c r="X39" s="28">
        <v>0</v>
      </c>
      <c r="Y39" s="28">
        <v>0</v>
      </c>
    </row>
    <row r="40" spans="1:25" ht="17.399999999999999" thickTop="1" thickBot="1">
      <c r="A40" s="21" t="s">
        <v>37</v>
      </c>
      <c r="B40" s="22" t="s">
        <v>38</v>
      </c>
      <c r="C40" s="26">
        <v>0</v>
      </c>
      <c r="D40" s="23">
        <v>0</v>
      </c>
      <c r="E40" s="26">
        <v>0</v>
      </c>
      <c r="F40" s="23">
        <v>0</v>
      </c>
      <c r="G40" s="26">
        <v>0</v>
      </c>
      <c r="H40" s="23">
        <v>0</v>
      </c>
      <c r="I40" s="26">
        <v>0</v>
      </c>
      <c r="J40" s="23">
        <v>0</v>
      </c>
      <c r="K40" s="26">
        <v>0</v>
      </c>
      <c r="L40" s="23">
        <v>0</v>
      </c>
      <c r="M40" s="26">
        <v>0</v>
      </c>
      <c r="N40" s="23">
        <v>0</v>
      </c>
      <c r="O40" s="26">
        <v>1276.52423</v>
      </c>
      <c r="P40" s="23">
        <v>0</v>
      </c>
      <c r="Q40" s="26">
        <v>0</v>
      </c>
      <c r="R40" s="23">
        <v>0</v>
      </c>
      <c r="S40" s="26">
        <v>0</v>
      </c>
      <c r="T40" s="26">
        <v>0</v>
      </c>
      <c r="U40" s="26">
        <v>0</v>
      </c>
      <c r="V40" s="28">
        <v>0</v>
      </c>
      <c r="W40" s="28">
        <v>0</v>
      </c>
      <c r="X40" s="28">
        <v>11.468870000000001</v>
      </c>
      <c r="Y40" s="28">
        <v>0</v>
      </c>
    </row>
    <row r="41" spans="1:25" ht="17.399999999999999" thickTop="1" thickBot="1">
      <c r="A41" s="15">
        <v>7</v>
      </c>
      <c r="B41" s="16" t="s">
        <v>39</v>
      </c>
      <c r="C41" s="17">
        <v>19</v>
      </c>
      <c r="D41" s="17">
        <v>708</v>
      </c>
      <c r="E41" s="17">
        <v>0</v>
      </c>
      <c r="F41" s="17">
        <v>34</v>
      </c>
      <c r="G41" s="17">
        <v>2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f>O42+O43+O44+O49</f>
        <v>0</v>
      </c>
      <c r="P41" s="17">
        <f>P42+P43+P44+P49</f>
        <v>0</v>
      </c>
      <c r="Q41" s="17">
        <f>Q42+Q43+Q44+Q49</f>
        <v>0</v>
      </c>
      <c r="R41" s="17">
        <f>R42+R43+R44+R49</f>
        <v>0</v>
      </c>
      <c r="S41" s="17">
        <v>0</v>
      </c>
      <c r="T41" s="17">
        <v>0</v>
      </c>
      <c r="U41" s="17">
        <v>0</v>
      </c>
      <c r="V41" s="29">
        <f>SUM(V42:V44)</f>
        <v>0</v>
      </c>
      <c r="W41" s="29">
        <f>SUM(W42:W44)</f>
        <v>0</v>
      </c>
      <c r="X41" s="29">
        <f>SUM(X42:X44)</f>
        <v>0</v>
      </c>
      <c r="Y41" s="29">
        <f>SUM(Y42:Y44)</f>
        <v>0</v>
      </c>
    </row>
    <row r="42" spans="1:25" ht="17.399999999999999" thickTop="1" thickBot="1">
      <c r="A42" s="18">
        <v>7.1</v>
      </c>
      <c r="B42" s="19" t="s">
        <v>40</v>
      </c>
      <c r="C42" s="25">
        <v>0</v>
      </c>
      <c r="D42" s="20">
        <v>0</v>
      </c>
      <c r="E42" s="25">
        <v>0</v>
      </c>
      <c r="F42" s="20">
        <v>0</v>
      </c>
      <c r="G42" s="25">
        <v>0</v>
      </c>
      <c r="H42" s="20">
        <v>0</v>
      </c>
      <c r="I42" s="25">
        <v>0</v>
      </c>
      <c r="J42" s="20">
        <v>0</v>
      </c>
      <c r="K42" s="25">
        <v>0</v>
      </c>
      <c r="L42" s="20">
        <v>0</v>
      </c>
      <c r="M42" s="25">
        <v>0</v>
      </c>
      <c r="N42" s="20">
        <v>0</v>
      </c>
      <c r="O42" s="25">
        <v>0</v>
      </c>
      <c r="P42" s="20">
        <v>0</v>
      </c>
      <c r="Q42" s="25">
        <v>0</v>
      </c>
      <c r="R42" s="20">
        <v>0</v>
      </c>
      <c r="S42" s="25">
        <v>0</v>
      </c>
      <c r="T42" s="25">
        <v>0</v>
      </c>
      <c r="U42" s="25">
        <v>0</v>
      </c>
      <c r="V42" s="27">
        <v>0</v>
      </c>
      <c r="W42" s="27">
        <v>0</v>
      </c>
      <c r="X42" s="27">
        <v>0</v>
      </c>
      <c r="Y42" s="27">
        <v>0</v>
      </c>
    </row>
    <row r="43" spans="1:25" ht="17.399999999999999" thickTop="1" thickBot="1">
      <c r="A43" s="18">
        <v>7.2</v>
      </c>
      <c r="B43" s="19" t="s">
        <v>41</v>
      </c>
      <c r="C43" s="25">
        <v>0</v>
      </c>
      <c r="D43" s="20">
        <v>0</v>
      </c>
      <c r="E43" s="25">
        <v>0</v>
      </c>
      <c r="F43" s="20">
        <v>0</v>
      </c>
      <c r="G43" s="25">
        <v>0</v>
      </c>
      <c r="H43" s="20">
        <v>0</v>
      </c>
      <c r="I43" s="25">
        <v>0</v>
      </c>
      <c r="J43" s="20">
        <v>0</v>
      </c>
      <c r="K43" s="25">
        <v>0</v>
      </c>
      <c r="L43" s="20">
        <v>0</v>
      </c>
      <c r="M43" s="25">
        <v>0</v>
      </c>
      <c r="N43" s="20">
        <v>0</v>
      </c>
      <c r="O43" s="25">
        <v>0</v>
      </c>
      <c r="P43" s="20">
        <v>0</v>
      </c>
      <c r="Q43" s="25">
        <v>0</v>
      </c>
      <c r="R43" s="20">
        <v>0</v>
      </c>
      <c r="S43" s="25">
        <v>0</v>
      </c>
      <c r="T43" s="25">
        <v>0</v>
      </c>
      <c r="U43" s="25">
        <v>0</v>
      </c>
      <c r="V43" s="27">
        <v>0</v>
      </c>
      <c r="W43" s="27">
        <v>0</v>
      </c>
      <c r="X43" s="27">
        <v>0</v>
      </c>
      <c r="Y43" s="27">
        <v>0</v>
      </c>
    </row>
    <row r="44" spans="1:25" ht="17.399999999999999" thickTop="1" thickBot="1">
      <c r="A44" s="18">
        <v>7.3</v>
      </c>
      <c r="B44" s="19" t="s">
        <v>42</v>
      </c>
      <c r="C44" s="25">
        <v>0</v>
      </c>
      <c r="D44" s="20">
        <v>708</v>
      </c>
      <c r="E44" s="25">
        <v>0</v>
      </c>
      <c r="F44" s="20">
        <v>34</v>
      </c>
      <c r="G44" s="25">
        <v>2</v>
      </c>
      <c r="H44" s="20">
        <v>0</v>
      </c>
      <c r="I44" s="25">
        <v>0</v>
      </c>
      <c r="J44" s="20">
        <v>0</v>
      </c>
      <c r="K44" s="25">
        <v>0</v>
      </c>
      <c r="L44" s="20">
        <v>0</v>
      </c>
      <c r="M44" s="25">
        <v>0</v>
      </c>
      <c r="N44" s="20">
        <v>0</v>
      </c>
      <c r="O44" s="25">
        <f>SUM(O45:O48)</f>
        <v>0</v>
      </c>
      <c r="P44" s="20">
        <f>SUM(P45:P48)</f>
        <v>0</v>
      </c>
      <c r="Q44" s="25">
        <f>SUM(Q45:Q48)</f>
        <v>0</v>
      </c>
      <c r="R44" s="20">
        <f>SUM(R45:R48)</f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</row>
    <row r="45" spans="1:25" ht="17.399999999999999" thickTop="1" thickBot="1">
      <c r="A45" s="21" t="s">
        <v>43</v>
      </c>
      <c r="B45" s="22" t="s">
        <v>44</v>
      </c>
      <c r="C45" s="26">
        <v>0</v>
      </c>
      <c r="D45" s="23">
        <v>0</v>
      </c>
      <c r="E45" s="26">
        <v>0</v>
      </c>
      <c r="F45" s="23">
        <v>0</v>
      </c>
      <c r="G45" s="26">
        <v>2</v>
      </c>
      <c r="H45" s="23">
        <v>0</v>
      </c>
      <c r="I45" s="26">
        <v>0</v>
      </c>
      <c r="J45" s="23">
        <v>0</v>
      </c>
      <c r="K45" s="26">
        <v>0</v>
      </c>
      <c r="L45" s="23">
        <v>0</v>
      </c>
      <c r="M45" s="26">
        <v>0</v>
      </c>
      <c r="N45" s="23">
        <v>0</v>
      </c>
      <c r="O45" s="26">
        <v>0</v>
      </c>
      <c r="P45" s="23">
        <v>0</v>
      </c>
      <c r="Q45" s="26">
        <v>0</v>
      </c>
      <c r="R45" s="23">
        <v>0</v>
      </c>
      <c r="S45" s="26">
        <v>0</v>
      </c>
      <c r="T45" s="26">
        <v>0</v>
      </c>
      <c r="U45" s="26">
        <v>0</v>
      </c>
      <c r="V45" s="28">
        <v>0</v>
      </c>
      <c r="W45" s="28">
        <v>0</v>
      </c>
      <c r="X45" s="28">
        <v>0</v>
      </c>
      <c r="Y45" s="28">
        <v>0</v>
      </c>
    </row>
    <row r="46" spans="1:25" ht="17.399999999999999" thickTop="1" thickBot="1">
      <c r="A46" s="21" t="s">
        <v>45</v>
      </c>
      <c r="B46" s="22" t="s">
        <v>46</v>
      </c>
      <c r="C46" s="26">
        <v>0</v>
      </c>
      <c r="D46" s="23">
        <v>708</v>
      </c>
      <c r="E46" s="26">
        <v>0</v>
      </c>
      <c r="F46" s="23">
        <v>34</v>
      </c>
      <c r="G46" s="26">
        <v>0</v>
      </c>
      <c r="H46" s="23">
        <v>0</v>
      </c>
      <c r="I46" s="26">
        <v>0</v>
      </c>
      <c r="J46" s="23">
        <v>0</v>
      </c>
      <c r="K46" s="26">
        <v>0</v>
      </c>
      <c r="L46" s="23">
        <v>0</v>
      </c>
      <c r="M46" s="26">
        <v>0</v>
      </c>
      <c r="N46" s="23">
        <v>0</v>
      </c>
      <c r="O46" s="26">
        <v>0</v>
      </c>
      <c r="P46" s="23">
        <v>0</v>
      </c>
      <c r="Q46" s="26">
        <v>0</v>
      </c>
      <c r="R46" s="23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</row>
    <row r="47" spans="1:25" ht="17.399999999999999" thickTop="1" thickBot="1">
      <c r="A47" s="21" t="s">
        <v>47</v>
      </c>
      <c r="B47" s="22" t="s">
        <v>48</v>
      </c>
      <c r="C47" s="26">
        <v>0</v>
      </c>
      <c r="D47" s="23">
        <v>0</v>
      </c>
      <c r="E47" s="26">
        <v>0</v>
      </c>
      <c r="F47" s="23">
        <v>0</v>
      </c>
      <c r="G47" s="26">
        <v>0</v>
      </c>
      <c r="H47" s="23">
        <v>0</v>
      </c>
      <c r="I47" s="26">
        <v>0</v>
      </c>
      <c r="J47" s="23">
        <v>0</v>
      </c>
      <c r="K47" s="26">
        <v>0</v>
      </c>
      <c r="L47" s="23">
        <v>0</v>
      </c>
      <c r="M47" s="26">
        <v>0</v>
      </c>
      <c r="N47" s="23">
        <v>0</v>
      </c>
      <c r="O47" s="26">
        <v>0</v>
      </c>
      <c r="P47" s="23">
        <v>0</v>
      </c>
      <c r="Q47" s="26">
        <v>0</v>
      </c>
      <c r="R47" s="23">
        <v>0</v>
      </c>
      <c r="S47" s="26">
        <v>0</v>
      </c>
      <c r="T47" s="26">
        <v>0</v>
      </c>
      <c r="U47" s="26">
        <v>0</v>
      </c>
      <c r="V47" s="28">
        <v>0</v>
      </c>
      <c r="W47" s="28">
        <v>0</v>
      </c>
      <c r="X47" s="28">
        <v>0</v>
      </c>
      <c r="Y47" s="28">
        <v>0</v>
      </c>
    </row>
    <row r="48" spans="1:25" ht="17.399999999999999" thickTop="1" thickBot="1">
      <c r="A48" s="21" t="s">
        <v>49</v>
      </c>
      <c r="B48" s="22" t="s">
        <v>50</v>
      </c>
      <c r="C48" s="26">
        <v>0</v>
      </c>
      <c r="D48" s="23">
        <v>0</v>
      </c>
      <c r="E48" s="26">
        <v>0</v>
      </c>
      <c r="F48" s="23">
        <v>0</v>
      </c>
      <c r="G48" s="26">
        <v>0</v>
      </c>
      <c r="H48" s="23">
        <v>0</v>
      </c>
      <c r="I48" s="26">
        <v>0</v>
      </c>
      <c r="J48" s="23">
        <v>0</v>
      </c>
      <c r="K48" s="26">
        <v>0</v>
      </c>
      <c r="L48" s="23">
        <v>0</v>
      </c>
      <c r="M48" s="26">
        <v>0</v>
      </c>
      <c r="N48" s="23">
        <v>0</v>
      </c>
      <c r="O48" s="26">
        <v>0</v>
      </c>
      <c r="P48" s="23">
        <v>0</v>
      </c>
      <c r="Q48" s="26">
        <v>0</v>
      </c>
      <c r="R48" s="23">
        <v>0</v>
      </c>
      <c r="S48" s="26">
        <v>0</v>
      </c>
      <c r="T48" s="26">
        <v>0</v>
      </c>
      <c r="U48" s="26">
        <v>0</v>
      </c>
      <c r="V48" s="28">
        <v>0</v>
      </c>
      <c r="W48" s="28">
        <v>0</v>
      </c>
      <c r="X48" s="28">
        <v>0</v>
      </c>
      <c r="Y48" s="28">
        <v>0</v>
      </c>
    </row>
    <row r="49" spans="1:25" ht="17.399999999999999" thickTop="1" thickBot="1">
      <c r="A49" s="18">
        <v>7.4</v>
      </c>
      <c r="B49" s="19" t="s">
        <v>51</v>
      </c>
      <c r="C49" s="25">
        <v>0</v>
      </c>
      <c r="D49" s="20">
        <v>0</v>
      </c>
      <c r="E49" s="25">
        <v>0</v>
      </c>
      <c r="F49" s="20">
        <v>0</v>
      </c>
      <c r="G49" s="25">
        <v>0</v>
      </c>
      <c r="H49" s="20">
        <v>0</v>
      </c>
      <c r="I49" s="25">
        <v>0</v>
      </c>
      <c r="J49" s="20">
        <v>0</v>
      </c>
      <c r="K49" s="25">
        <v>0</v>
      </c>
      <c r="L49" s="20">
        <v>0</v>
      </c>
      <c r="M49" s="25">
        <v>0</v>
      </c>
      <c r="N49" s="20">
        <v>0</v>
      </c>
      <c r="O49" s="25">
        <v>0</v>
      </c>
      <c r="P49" s="20">
        <v>0</v>
      </c>
      <c r="Q49" s="25">
        <v>0</v>
      </c>
      <c r="R49" s="20">
        <v>0</v>
      </c>
      <c r="S49" s="25">
        <v>0</v>
      </c>
      <c r="T49" s="25">
        <v>0</v>
      </c>
      <c r="U49" s="25">
        <v>0</v>
      </c>
      <c r="V49" s="27">
        <v>0</v>
      </c>
      <c r="W49" s="27">
        <v>0</v>
      </c>
      <c r="X49" s="27">
        <v>0</v>
      </c>
      <c r="Y49" s="27">
        <v>0</v>
      </c>
    </row>
    <row r="50" spans="1:25" ht="17.399999999999999" thickTop="1" thickBot="1">
      <c r="A50" s="15">
        <v>8</v>
      </c>
      <c r="B50" s="16" t="s">
        <v>52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f>O51+O52</f>
        <v>0</v>
      </c>
      <c r="P50" s="17">
        <f>P51+P52</f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29">
        <v>0</v>
      </c>
      <c r="W50" s="29">
        <v>0</v>
      </c>
      <c r="X50" s="29">
        <v>0</v>
      </c>
      <c r="Y50" s="29">
        <v>0</v>
      </c>
    </row>
    <row r="51" spans="1:25" ht="17.399999999999999" thickTop="1" thickBot="1">
      <c r="A51" s="18">
        <v>8.1</v>
      </c>
      <c r="B51" s="19" t="s">
        <v>53</v>
      </c>
      <c r="C51" s="25">
        <v>0</v>
      </c>
      <c r="D51" s="20">
        <v>0</v>
      </c>
      <c r="E51" s="25">
        <v>0</v>
      </c>
      <c r="F51" s="20">
        <v>0</v>
      </c>
      <c r="G51" s="25">
        <v>0</v>
      </c>
      <c r="H51" s="20">
        <v>0</v>
      </c>
      <c r="I51" s="25">
        <v>0</v>
      </c>
      <c r="J51" s="25">
        <v>0</v>
      </c>
      <c r="K51" s="25">
        <v>0</v>
      </c>
      <c r="L51" s="20">
        <v>0</v>
      </c>
      <c r="M51" s="25">
        <v>0</v>
      </c>
      <c r="N51" s="20">
        <v>0</v>
      </c>
      <c r="O51" s="25">
        <v>0</v>
      </c>
      <c r="P51" s="20">
        <v>0</v>
      </c>
      <c r="Q51" s="25">
        <v>0</v>
      </c>
      <c r="R51" s="20">
        <v>0</v>
      </c>
      <c r="S51" s="25">
        <v>0</v>
      </c>
      <c r="T51" s="25">
        <v>0</v>
      </c>
      <c r="U51" s="25">
        <v>0</v>
      </c>
      <c r="V51" s="27">
        <v>0</v>
      </c>
      <c r="W51" s="27">
        <v>0</v>
      </c>
      <c r="X51" s="27">
        <v>0</v>
      </c>
      <c r="Y51" s="27">
        <v>0</v>
      </c>
    </row>
    <row r="52" spans="1:25" ht="17.399999999999999" thickTop="1" thickBot="1">
      <c r="A52" s="18">
        <v>8.1999999999999993</v>
      </c>
      <c r="B52" s="19" t="s">
        <v>54</v>
      </c>
      <c r="C52" s="25">
        <v>0</v>
      </c>
      <c r="D52" s="20">
        <v>0</v>
      </c>
      <c r="E52" s="25">
        <v>0</v>
      </c>
      <c r="F52" s="20">
        <v>0</v>
      </c>
      <c r="G52" s="25">
        <v>0</v>
      </c>
      <c r="H52" s="20">
        <v>0</v>
      </c>
      <c r="I52" s="25">
        <v>0</v>
      </c>
      <c r="J52" s="20">
        <v>0</v>
      </c>
      <c r="K52" s="25">
        <v>0</v>
      </c>
      <c r="L52" s="20">
        <v>0</v>
      </c>
      <c r="M52" s="25">
        <v>0</v>
      </c>
      <c r="N52" s="20">
        <v>0</v>
      </c>
      <c r="O52" s="25">
        <v>0</v>
      </c>
      <c r="P52" s="20">
        <v>0</v>
      </c>
      <c r="Q52" s="25">
        <v>0</v>
      </c>
      <c r="R52" s="20">
        <v>0</v>
      </c>
      <c r="S52" s="25">
        <v>0</v>
      </c>
      <c r="T52" s="25">
        <v>0</v>
      </c>
      <c r="U52" s="25">
        <v>0</v>
      </c>
      <c r="V52" s="27">
        <v>0</v>
      </c>
      <c r="W52" s="27">
        <v>0</v>
      </c>
      <c r="X52" s="27">
        <v>0</v>
      </c>
      <c r="Y52" s="27">
        <v>0</v>
      </c>
    </row>
    <row r="53" spans="1:25" ht="17.399999999999999" thickTop="1" thickBot="1">
      <c r="A53" s="15">
        <v>9</v>
      </c>
      <c r="B53" s="16" t="s">
        <v>55</v>
      </c>
      <c r="C53" s="17">
        <v>1394</v>
      </c>
      <c r="D53" s="17">
        <v>1758</v>
      </c>
      <c r="E53" s="17">
        <v>1491</v>
      </c>
      <c r="F53" s="17">
        <v>1321</v>
      </c>
      <c r="G53" s="17">
        <v>977</v>
      </c>
      <c r="H53" s="17">
        <v>1622</v>
      </c>
      <c r="I53" s="17">
        <v>1423</v>
      </c>
      <c r="J53" s="17">
        <v>2761</v>
      </c>
      <c r="K53" s="17">
        <v>2043</v>
      </c>
      <c r="L53" s="17">
        <v>1744</v>
      </c>
      <c r="M53" s="17">
        <v>3459</v>
      </c>
      <c r="N53" s="17">
        <v>5130</v>
      </c>
      <c r="O53" s="17">
        <v>3035.50191</v>
      </c>
      <c r="P53" s="17">
        <v>3328.386</v>
      </c>
      <c r="Q53" s="17">
        <v>3237</v>
      </c>
      <c r="R53" s="17">
        <v>3823.9564200000009</v>
      </c>
      <c r="S53" s="17">
        <v>4433.5396499999988</v>
      </c>
      <c r="T53" s="17">
        <v>3262.0991800000002</v>
      </c>
      <c r="U53" s="17">
        <v>4695.5493800000004</v>
      </c>
      <c r="V53" s="29">
        <v>2794.0985199999991</v>
      </c>
      <c r="W53" s="29">
        <v>3843.8750299999997</v>
      </c>
      <c r="X53" s="29">
        <v>3522.5125600000006</v>
      </c>
      <c r="Y53" s="29">
        <v>4839.0574799999958</v>
      </c>
    </row>
    <row r="54" spans="1:25" ht="17.399999999999999" thickTop="1" thickBot="1">
      <c r="A54" s="15">
        <v>10</v>
      </c>
      <c r="B54" s="16" t="s">
        <v>56</v>
      </c>
      <c r="C54" s="17">
        <v>36169</v>
      </c>
      <c r="D54" s="17">
        <f>D55+D60+D61</f>
        <v>32918</v>
      </c>
      <c r="E54" s="17">
        <f>SUM(E66+E61+E60+E55)</f>
        <v>32634</v>
      </c>
      <c r="F54" s="17">
        <v>31419</v>
      </c>
      <c r="G54" s="17">
        <v>31617</v>
      </c>
      <c r="H54" s="17">
        <v>33654</v>
      </c>
      <c r="I54" s="17">
        <v>36415</v>
      </c>
      <c r="J54" s="17">
        <v>36451</v>
      </c>
      <c r="K54" s="17">
        <v>39643</v>
      </c>
      <c r="L54" s="17">
        <f>SUM(L55+L60+L61+L66)</f>
        <v>30972</v>
      </c>
      <c r="M54" s="17">
        <f>SUM(M55+M60+M61+M66)</f>
        <v>41115</v>
      </c>
      <c r="N54" s="17">
        <f>SUM(N55+N60+N61+N66)</f>
        <v>41715</v>
      </c>
      <c r="O54" s="17">
        <f>O55+O60+O61+O66</f>
        <v>46110.601649999997</v>
      </c>
      <c r="P54" s="17">
        <f>P55+P60+P61+P66</f>
        <v>42274.252780000032</v>
      </c>
      <c r="Q54" s="17">
        <f>Q55+Q60+Q61+Q66</f>
        <v>56240.305300000131</v>
      </c>
      <c r="R54" s="17">
        <f>R55+R60+R61+R66</f>
        <v>55737.234300000127</v>
      </c>
      <c r="S54" s="17">
        <v>30296.8308</v>
      </c>
      <c r="T54" s="17">
        <f t="shared" ref="T54:Y54" si="2">+T55+T60+T61+T66</f>
        <v>7160.4159099999988</v>
      </c>
      <c r="U54" s="17">
        <f t="shared" si="2"/>
        <v>2158.5975600000002</v>
      </c>
      <c r="V54" s="17">
        <f t="shared" si="2"/>
        <v>4042.7956000000008</v>
      </c>
      <c r="W54" s="17">
        <f t="shared" si="2"/>
        <v>581.32862000000011</v>
      </c>
      <c r="X54" s="17">
        <f t="shared" si="2"/>
        <v>449.32128999999998</v>
      </c>
      <c r="Y54" s="17">
        <f t="shared" si="2"/>
        <v>467.29692</v>
      </c>
    </row>
    <row r="55" spans="1:25" ht="17.399999999999999" thickTop="1" thickBot="1">
      <c r="A55" s="18">
        <v>10.1</v>
      </c>
      <c r="B55" s="19" t="s">
        <v>57</v>
      </c>
      <c r="C55" s="25">
        <v>0</v>
      </c>
      <c r="D55" s="20">
        <v>30629</v>
      </c>
      <c r="E55" s="25">
        <v>30917</v>
      </c>
      <c r="F55" s="20">
        <v>30486</v>
      </c>
      <c r="G55" s="25">
        <v>30896</v>
      </c>
      <c r="H55" s="20">
        <v>32479</v>
      </c>
      <c r="I55" s="25">
        <v>35504</v>
      </c>
      <c r="J55" s="20">
        <v>35483</v>
      </c>
      <c r="K55" s="25">
        <v>39282</v>
      </c>
      <c r="L55" s="20">
        <f t="shared" ref="L55:Q55" si="3">SUM(L56:L59)</f>
        <v>30628</v>
      </c>
      <c r="M55" s="25">
        <f t="shared" si="3"/>
        <v>39626</v>
      </c>
      <c r="N55" s="20">
        <f t="shared" si="3"/>
        <v>40215</v>
      </c>
      <c r="O55" s="25">
        <f t="shared" si="3"/>
        <v>45630.30889</v>
      </c>
      <c r="P55" s="25">
        <f t="shared" si="3"/>
        <v>40418.198780000035</v>
      </c>
      <c r="Q55" s="25">
        <f t="shared" si="3"/>
        <v>50456.264200000129</v>
      </c>
      <c r="R55" s="25">
        <f>SUM(R56:R59)</f>
        <v>49833.530910000125</v>
      </c>
      <c r="S55" s="25">
        <v>28522.317040000002</v>
      </c>
      <c r="T55" s="25">
        <f t="shared" ref="T55:Y55" si="4">SUM(T56:T59)</f>
        <v>1968.9962399999997</v>
      </c>
      <c r="U55" s="25">
        <f t="shared" si="4"/>
        <v>217.56501</v>
      </c>
      <c r="V55" s="25">
        <f t="shared" si="4"/>
        <v>34.974530000000016</v>
      </c>
      <c r="W55" s="25">
        <f t="shared" si="4"/>
        <v>38.605939999999997</v>
      </c>
      <c r="X55" s="25">
        <f t="shared" si="4"/>
        <v>64.970669999999998</v>
      </c>
      <c r="Y55" s="25">
        <f t="shared" si="4"/>
        <v>233.02120000000002</v>
      </c>
    </row>
    <row r="56" spans="1:25" ht="17.399999999999999" thickTop="1" thickBot="1">
      <c r="A56" s="21" t="s">
        <v>58</v>
      </c>
      <c r="B56" s="30" t="s">
        <v>59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1</v>
      </c>
      <c r="L56" s="26">
        <v>0</v>
      </c>
      <c r="M56" s="26">
        <v>11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2.9489399999999999</v>
      </c>
      <c r="X56" s="26">
        <v>7.0120699999999996</v>
      </c>
      <c r="Y56" s="26">
        <v>0</v>
      </c>
    </row>
    <row r="57" spans="1:25" ht="17.399999999999999" thickTop="1" thickBot="1">
      <c r="A57" s="21" t="s">
        <v>60</v>
      </c>
      <c r="B57" s="30" t="s">
        <v>61</v>
      </c>
      <c r="C57" s="26">
        <v>0</v>
      </c>
      <c r="D57" s="26">
        <v>13</v>
      </c>
      <c r="E57" s="26">
        <v>225</v>
      </c>
      <c r="F57" s="26">
        <v>33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/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</row>
    <row r="58" spans="1:25" ht="17.399999999999999" thickTop="1" thickBot="1">
      <c r="A58" s="21" t="s">
        <v>62</v>
      </c>
      <c r="B58" s="30" t="s">
        <v>63</v>
      </c>
      <c r="C58" s="26">
        <v>0</v>
      </c>
      <c r="D58" s="26">
        <v>7278</v>
      </c>
      <c r="E58" s="26">
        <v>7314</v>
      </c>
      <c r="F58" s="26">
        <v>5511</v>
      </c>
      <c r="G58" s="26">
        <v>5485</v>
      </c>
      <c r="H58" s="26">
        <v>5501</v>
      </c>
      <c r="I58" s="26">
        <v>7677</v>
      </c>
      <c r="J58" s="26">
        <v>4800</v>
      </c>
      <c r="K58" s="26">
        <v>3417</v>
      </c>
      <c r="L58" s="26">
        <v>7154</v>
      </c>
      <c r="M58" s="26">
        <v>7994</v>
      </c>
      <c r="N58" s="26">
        <v>9344</v>
      </c>
      <c r="O58" s="26">
        <v>8855.94722</v>
      </c>
      <c r="P58" s="26">
        <v>6348.9678299999996</v>
      </c>
      <c r="Q58" s="26">
        <v>8898</v>
      </c>
      <c r="R58" s="26">
        <v>8041.3607999999958</v>
      </c>
      <c r="S58" s="26">
        <v>5965.742229999998</v>
      </c>
      <c r="T58" s="26">
        <v>148.40295</v>
      </c>
      <c r="U58" s="26">
        <v>31.96021</v>
      </c>
      <c r="V58" s="26">
        <v>31.303730000000016</v>
      </c>
      <c r="W58" s="26">
        <v>35.656999999999996</v>
      </c>
      <c r="X58" s="26">
        <v>57.958599999999997</v>
      </c>
      <c r="Y58" s="26">
        <v>233.02120000000002</v>
      </c>
    </row>
    <row r="59" spans="1:25" ht="17.399999999999999" thickTop="1" thickBot="1">
      <c r="A59" s="21" t="s">
        <v>64</v>
      </c>
      <c r="B59" s="30" t="s">
        <v>65</v>
      </c>
      <c r="C59" s="26">
        <v>0</v>
      </c>
      <c r="D59" s="26">
        <v>23338</v>
      </c>
      <c r="E59" s="26">
        <v>23378</v>
      </c>
      <c r="F59" s="26">
        <v>24941</v>
      </c>
      <c r="G59" s="26">
        <v>25411</v>
      </c>
      <c r="H59" s="26">
        <v>26978</v>
      </c>
      <c r="I59" s="26">
        <v>27827</v>
      </c>
      <c r="J59" s="26">
        <v>30683</v>
      </c>
      <c r="K59" s="26">
        <v>35864</v>
      </c>
      <c r="L59" s="26">
        <v>23474</v>
      </c>
      <c r="M59" s="26">
        <v>31621</v>
      </c>
      <c r="N59" s="26">
        <v>30871</v>
      </c>
      <c r="O59" s="26">
        <v>36774.361669999998</v>
      </c>
      <c r="P59" s="26">
        <v>34069.230950000034</v>
      </c>
      <c r="Q59" s="26">
        <v>41558.264200000129</v>
      </c>
      <c r="R59" s="26">
        <v>41792.17011000013</v>
      </c>
      <c r="S59" s="26">
        <v>22556.574810000006</v>
      </c>
      <c r="T59" s="26">
        <v>1820.5932899999998</v>
      </c>
      <c r="U59" s="26">
        <v>185.60480000000001</v>
      </c>
      <c r="V59" s="26">
        <v>3.6708000000000003</v>
      </c>
      <c r="W59" s="26">
        <v>0</v>
      </c>
      <c r="X59" s="26">
        <v>0</v>
      </c>
      <c r="Y59" s="26">
        <v>0</v>
      </c>
    </row>
    <row r="60" spans="1:25" ht="17.399999999999999" thickTop="1" thickBot="1">
      <c r="A60" s="18">
        <v>10.199999999999999</v>
      </c>
      <c r="B60" s="19" t="s">
        <v>66</v>
      </c>
      <c r="C60" s="25">
        <v>0</v>
      </c>
      <c r="D60" s="20">
        <v>717</v>
      </c>
      <c r="E60" s="25">
        <v>1068</v>
      </c>
      <c r="F60" s="20">
        <v>728</v>
      </c>
      <c r="G60" s="25">
        <v>640</v>
      </c>
      <c r="H60" s="20">
        <v>862</v>
      </c>
      <c r="I60" s="25">
        <v>594</v>
      </c>
      <c r="J60" s="20">
        <v>680</v>
      </c>
      <c r="K60" s="25">
        <v>190</v>
      </c>
      <c r="L60" s="20">
        <v>202</v>
      </c>
      <c r="M60" s="25">
        <v>847</v>
      </c>
      <c r="N60" s="20">
        <v>1217</v>
      </c>
      <c r="O60" s="25">
        <v>226.29275999999999</v>
      </c>
      <c r="P60" s="25">
        <v>1795.778</v>
      </c>
      <c r="Q60" s="25">
        <v>5690</v>
      </c>
      <c r="R60" s="25">
        <v>5758.9101599999995</v>
      </c>
      <c r="S60" s="25">
        <v>1443.4527499999999</v>
      </c>
      <c r="T60" s="25">
        <v>4887.6720799999994</v>
      </c>
      <c r="U60" s="25">
        <v>1788.8891200000003</v>
      </c>
      <c r="V60" s="25">
        <v>3806.1305900000011</v>
      </c>
      <c r="W60" s="25">
        <v>263.99048000000005</v>
      </c>
      <c r="X60" s="25">
        <v>0</v>
      </c>
      <c r="Y60" s="25">
        <v>26.861789999999999</v>
      </c>
    </row>
    <row r="61" spans="1:25" ht="17.399999999999999" thickTop="1" thickBot="1">
      <c r="A61" s="18">
        <v>10.3</v>
      </c>
      <c r="B61" s="19" t="s">
        <v>67</v>
      </c>
      <c r="C61" s="25">
        <v>0</v>
      </c>
      <c r="D61" s="20">
        <v>1572</v>
      </c>
      <c r="E61" s="25">
        <v>467</v>
      </c>
      <c r="F61" s="20">
        <v>205</v>
      </c>
      <c r="G61" s="25">
        <v>65</v>
      </c>
      <c r="H61" s="20">
        <v>286</v>
      </c>
      <c r="I61" s="25">
        <v>316</v>
      </c>
      <c r="J61" s="20">
        <v>214</v>
      </c>
      <c r="K61" s="25">
        <v>165</v>
      </c>
      <c r="L61" s="20">
        <f>SUM(L62:L65)</f>
        <v>105</v>
      </c>
      <c r="M61" s="25">
        <f>SUM(M62:M65)</f>
        <v>637</v>
      </c>
      <c r="N61" s="20">
        <f>SUM(N62:N65)</f>
        <v>275</v>
      </c>
      <c r="O61" s="25">
        <v>144</v>
      </c>
      <c r="P61" s="25">
        <f>SUM(P62:P65)</f>
        <v>37.301000000000002</v>
      </c>
      <c r="Q61" s="25">
        <f>SUM(Q62:Q65)</f>
        <v>87.0411</v>
      </c>
      <c r="R61" s="25">
        <f>SUM(R62:R64)</f>
        <v>98.708699999999951</v>
      </c>
      <c r="S61" s="25">
        <v>320.57953999999995</v>
      </c>
      <c r="T61" s="25">
        <f>SUM(T63:T65)</f>
        <v>287.95065</v>
      </c>
      <c r="U61" s="25">
        <f>SUM(U63:U65)</f>
        <v>127.79061999999998</v>
      </c>
      <c r="V61" s="25">
        <v>104.14019999999999</v>
      </c>
      <c r="W61" s="25">
        <f>SUM(W62:W65)</f>
        <v>260.71757000000002</v>
      </c>
      <c r="X61" s="25">
        <f>SUM(X62:X65)</f>
        <v>344.14951000000002</v>
      </c>
      <c r="Y61" s="25">
        <f>SUM(Y62:Y65)</f>
        <v>150.33154999999999</v>
      </c>
    </row>
    <row r="62" spans="1:25" ht="17.399999999999999" thickTop="1" thickBot="1">
      <c r="A62" s="21" t="s">
        <v>68</v>
      </c>
      <c r="B62" s="30" t="s">
        <v>69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74</v>
      </c>
      <c r="I62" s="26">
        <v>2</v>
      </c>
      <c r="J62" s="26">
        <v>0</v>
      </c>
      <c r="K62" s="26">
        <v>4</v>
      </c>
      <c r="L62" s="26">
        <v>30</v>
      </c>
      <c r="M62" s="26">
        <v>252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237.29563999999999</v>
      </c>
      <c r="U62" s="26">
        <v>962.57388000000003</v>
      </c>
      <c r="V62" s="26">
        <v>0</v>
      </c>
      <c r="W62" s="26">
        <v>0</v>
      </c>
      <c r="X62" s="26">
        <v>0</v>
      </c>
      <c r="Y62" s="26">
        <v>0</v>
      </c>
    </row>
    <row r="63" spans="1:25" ht="17.399999999999999" thickTop="1" thickBot="1">
      <c r="A63" s="21" t="s">
        <v>70</v>
      </c>
      <c r="B63" s="30" t="s">
        <v>71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8</v>
      </c>
      <c r="J63" s="26">
        <v>4</v>
      </c>
      <c r="K63" s="26">
        <v>18</v>
      </c>
      <c r="L63" s="26">
        <v>14</v>
      </c>
      <c r="M63" s="26">
        <v>40</v>
      </c>
      <c r="N63" s="26">
        <v>0</v>
      </c>
      <c r="O63" s="26">
        <v>60</v>
      </c>
      <c r="P63" s="26">
        <v>0</v>
      </c>
      <c r="Q63" s="26">
        <v>0</v>
      </c>
      <c r="R63" s="26">
        <v>0</v>
      </c>
      <c r="S63" s="26">
        <v>0</v>
      </c>
      <c r="T63" s="26">
        <v>58.460049999999995</v>
      </c>
      <c r="U63" s="26">
        <v>0</v>
      </c>
      <c r="V63" s="26">
        <v>0</v>
      </c>
      <c r="W63" s="26">
        <v>22.87988</v>
      </c>
      <c r="X63" s="26">
        <v>0</v>
      </c>
      <c r="Y63" s="26">
        <v>96.049170000000004</v>
      </c>
    </row>
    <row r="64" spans="1:25" ht="17.399999999999999" thickTop="1" thickBot="1">
      <c r="A64" s="21" t="s">
        <v>72</v>
      </c>
      <c r="B64" s="30" t="s">
        <v>73</v>
      </c>
      <c r="C64" s="26">
        <v>0</v>
      </c>
      <c r="D64" s="26">
        <v>0</v>
      </c>
      <c r="E64" s="26">
        <v>467</v>
      </c>
      <c r="F64" s="26">
        <v>205</v>
      </c>
      <c r="G64" s="26">
        <v>65</v>
      </c>
      <c r="H64" s="26">
        <v>212</v>
      </c>
      <c r="I64" s="26">
        <v>218</v>
      </c>
      <c r="J64" s="26">
        <v>79</v>
      </c>
      <c r="K64" s="26">
        <v>129</v>
      </c>
      <c r="L64" s="26">
        <v>61</v>
      </c>
      <c r="M64" s="26">
        <v>345</v>
      </c>
      <c r="N64" s="26">
        <v>275</v>
      </c>
      <c r="O64" s="26">
        <v>84</v>
      </c>
      <c r="P64" s="26">
        <v>37.301000000000002</v>
      </c>
      <c r="Q64" s="26">
        <v>87.0411</v>
      </c>
      <c r="R64" s="26">
        <v>98.708699999999951</v>
      </c>
      <c r="S64" s="26">
        <v>320.57953999999995</v>
      </c>
      <c r="T64" s="26">
        <v>229.49060000000003</v>
      </c>
      <c r="U64" s="26">
        <v>127.79061999999998</v>
      </c>
      <c r="V64" s="26">
        <v>104.14019999999999</v>
      </c>
      <c r="W64" s="26">
        <v>237.83769000000001</v>
      </c>
      <c r="X64" s="26">
        <v>344.14951000000002</v>
      </c>
      <c r="Y64" s="26">
        <v>54.282380000000003</v>
      </c>
    </row>
    <row r="65" spans="1:25" ht="31.8" thickTop="1" thickBot="1">
      <c r="A65" s="21" t="s">
        <v>74</v>
      </c>
      <c r="B65" s="31" t="s">
        <v>75</v>
      </c>
      <c r="C65" s="26">
        <v>0</v>
      </c>
      <c r="D65" s="32">
        <v>1572</v>
      </c>
      <c r="E65" s="26">
        <v>0</v>
      </c>
      <c r="F65" s="32">
        <v>0</v>
      </c>
      <c r="G65" s="26">
        <v>0</v>
      </c>
      <c r="H65" s="32">
        <v>0</v>
      </c>
      <c r="I65" s="26">
        <v>88</v>
      </c>
      <c r="J65" s="32">
        <v>131</v>
      </c>
      <c r="K65" s="26">
        <v>14</v>
      </c>
      <c r="L65" s="32">
        <v>0</v>
      </c>
      <c r="M65" s="26">
        <v>0</v>
      </c>
      <c r="N65" s="32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</row>
    <row r="66" spans="1:25" ht="42.75" customHeight="1" thickTop="1" thickBot="1">
      <c r="A66" s="18">
        <v>10.4</v>
      </c>
      <c r="B66" s="19" t="s">
        <v>76</v>
      </c>
      <c r="C66" s="25">
        <v>0</v>
      </c>
      <c r="D66" s="20">
        <v>0</v>
      </c>
      <c r="E66" s="25">
        <v>182</v>
      </c>
      <c r="F66" s="20">
        <v>0</v>
      </c>
      <c r="G66" s="25">
        <v>16</v>
      </c>
      <c r="H66" s="20">
        <v>27</v>
      </c>
      <c r="I66" s="25">
        <v>1</v>
      </c>
      <c r="J66" s="20">
        <v>74</v>
      </c>
      <c r="K66" s="25">
        <v>6</v>
      </c>
      <c r="L66" s="20">
        <v>37</v>
      </c>
      <c r="M66" s="25">
        <v>5</v>
      </c>
      <c r="N66" s="20">
        <v>8</v>
      </c>
      <c r="O66" s="25">
        <v>110</v>
      </c>
      <c r="P66" s="25">
        <v>22.975000000000001</v>
      </c>
      <c r="Q66" s="25">
        <v>7</v>
      </c>
      <c r="R66" s="25">
        <v>46.084530000000001</v>
      </c>
      <c r="S66" s="25">
        <v>10.481470000000002</v>
      </c>
      <c r="T66" s="25">
        <v>15.796939999999999</v>
      </c>
      <c r="U66" s="25">
        <v>24.352810000000002</v>
      </c>
      <c r="V66" s="25">
        <v>97.550280000000001</v>
      </c>
      <c r="W66" s="25">
        <v>18.01463</v>
      </c>
      <c r="X66" s="25">
        <v>40.20111</v>
      </c>
      <c r="Y66" s="25">
        <v>57.082380000000001</v>
      </c>
    </row>
    <row r="67" spans="1:25" ht="18.899999999999999" thickTop="1" thickBot="1">
      <c r="A67" s="33"/>
      <c r="B67" s="34" t="s">
        <v>77</v>
      </c>
      <c r="C67" s="35">
        <f t="shared" ref="C67:M67" si="5">+C54+C53+C50+C41+C30+C27+C23+C22+C17</f>
        <v>85189</v>
      </c>
      <c r="D67" s="35">
        <f t="shared" si="5"/>
        <v>83915</v>
      </c>
      <c r="E67" s="35">
        <f t="shared" si="5"/>
        <v>86542</v>
      </c>
      <c r="F67" s="35">
        <f t="shared" si="5"/>
        <v>103967</v>
      </c>
      <c r="G67" s="35">
        <f t="shared" si="5"/>
        <v>139988</v>
      </c>
      <c r="H67" s="35">
        <f t="shared" si="5"/>
        <v>176601</v>
      </c>
      <c r="I67" s="35">
        <f t="shared" si="5"/>
        <v>220955</v>
      </c>
      <c r="J67" s="35">
        <f t="shared" si="5"/>
        <v>281378</v>
      </c>
      <c r="K67" s="35">
        <f t="shared" si="5"/>
        <v>461913</v>
      </c>
      <c r="L67" s="35">
        <f t="shared" si="5"/>
        <v>365776</v>
      </c>
      <c r="M67" s="35">
        <f t="shared" si="5"/>
        <v>514968</v>
      </c>
      <c r="N67" s="35">
        <f>+N54+N53+N50+N41+N30+N27+N23+N22+N17</f>
        <v>564386</v>
      </c>
      <c r="O67" s="35">
        <f t="shared" ref="O67:Y67" si="6">+O54+O53+O50+O41+O30+O27+O26+O23+O22+O17</f>
        <v>512956.02500999998</v>
      </c>
      <c r="P67" s="35">
        <f t="shared" si="6"/>
        <v>595799.82033999998</v>
      </c>
      <c r="Q67" s="35">
        <f t="shared" si="6"/>
        <v>730389.14031000016</v>
      </c>
      <c r="R67" s="35">
        <f t="shared" si="6"/>
        <v>847312.80543000018</v>
      </c>
      <c r="S67" s="35">
        <f t="shared" si="6"/>
        <v>871263.97245999973</v>
      </c>
      <c r="T67" s="35">
        <f t="shared" si="6"/>
        <v>999785.41019999923</v>
      </c>
      <c r="U67" s="35">
        <f t="shared" si="6"/>
        <v>1052093.6091899995</v>
      </c>
      <c r="V67" s="35">
        <f t="shared" si="6"/>
        <v>962265.21906999988</v>
      </c>
      <c r="W67" s="35">
        <f t="shared" si="6"/>
        <v>1003981.5108399997</v>
      </c>
      <c r="X67" s="35">
        <f t="shared" si="6"/>
        <v>1115523.7218800003</v>
      </c>
      <c r="Y67" s="35">
        <f t="shared" si="6"/>
        <v>1134328.4819599995</v>
      </c>
    </row>
    <row r="68" spans="1:25" ht="15.9" thickTop="1">
      <c r="B68" s="36"/>
    </row>
    <row r="69" spans="1:25" ht="15.6">
      <c r="B69" s="36" t="s">
        <v>78</v>
      </c>
      <c r="X69" s="37"/>
      <c r="Y69" s="37"/>
    </row>
    <row r="70" spans="1:25">
      <c r="B70" s="38"/>
    </row>
    <row r="71" spans="1:25" ht="15">
      <c r="B71" s="39"/>
      <c r="C71" s="40"/>
      <c r="D71" s="40"/>
      <c r="E71" s="40"/>
      <c r="F71" s="40"/>
      <c r="J71" s="37"/>
    </row>
    <row r="73" spans="1:25" ht="17.649999999999999" customHeight="1">
      <c r="A73" s="12" t="s">
        <v>79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">
      <c r="A74" s="13" t="s">
        <v>1</v>
      </c>
      <c r="B74" s="13" t="s">
        <v>2</v>
      </c>
      <c r="C74" s="13">
        <v>2000</v>
      </c>
      <c r="D74" s="13">
        <v>2001</v>
      </c>
      <c r="E74" s="13">
        <v>2002</v>
      </c>
      <c r="F74" s="13">
        <v>2003</v>
      </c>
      <c r="G74" s="13">
        <v>2004</v>
      </c>
      <c r="H74" s="13">
        <v>2005</v>
      </c>
      <c r="I74" s="13">
        <v>2006</v>
      </c>
      <c r="J74" s="13">
        <v>2007</v>
      </c>
      <c r="K74" s="13">
        <v>2008</v>
      </c>
      <c r="L74" s="13">
        <v>2009</v>
      </c>
      <c r="M74" s="13">
        <v>2010</v>
      </c>
      <c r="N74" s="13">
        <v>2011</v>
      </c>
      <c r="O74" s="13">
        <v>2012</v>
      </c>
      <c r="P74" s="13">
        <v>2013</v>
      </c>
      <c r="Q74" s="13">
        <v>2014</v>
      </c>
      <c r="R74" s="13">
        <v>2015</v>
      </c>
      <c r="S74" s="13">
        <v>2016</v>
      </c>
      <c r="T74" s="13">
        <v>2017</v>
      </c>
      <c r="U74" s="13">
        <v>2018</v>
      </c>
      <c r="V74" s="13">
        <v>2019</v>
      </c>
      <c r="W74" s="13">
        <v>2020</v>
      </c>
      <c r="X74" s="13">
        <v>2021</v>
      </c>
      <c r="Y74" s="13">
        <v>2022</v>
      </c>
    </row>
    <row r="75" spans="1:25" ht="17.100000000000001" thickBot="1">
      <c r="A75" s="15">
        <v>11</v>
      </c>
      <c r="B75" s="16" t="s">
        <v>80</v>
      </c>
      <c r="C75" s="29">
        <v>0</v>
      </c>
      <c r="D75" s="29">
        <v>0</v>
      </c>
      <c r="E75" s="29">
        <f t="shared" ref="E75:Q75" si="7">+E76+E79+E80+E81+E82</f>
        <v>392</v>
      </c>
      <c r="F75" s="29">
        <f t="shared" si="7"/>
        <v>641</v>
      </c>
      <c r="G75" s="29">
        <f t="shared" si="7"/>
        <v>878</v>
      </c>
      <c r="H75" s="29">
        <f t="shared" si="7"/>
        <v>986</v>
      </c>
      <c r="I75" s="29">
        <f>+I76+I79+I80+I81+I82</f>
        <v>3400</v>
      </c>
      <c r="J75" s="29">
        <f>J76+J79+J80+J81+J82</f>
        <v>11645</v>
      </c>
      <c r="K75" s="29">
        <f t="shared" si="7"/>
        <v>1607</v>
      </c>
      <c r="L75" s="29">
        <f t="shared" si="7"/>
        <v>860</v>
      </c>
      <c r="M75" s="29">
        <f t="shared" si="7"/>
        <v>1190</v>
      </c>
      <c r="N75" s="29">
        <f t="shared" si="7"/>
        <v>2194</v>
      </c>
      <c r="O75" s="29">
        <f t="shared" si="7"/>
        <v>2514.0237399999996</v>
      </c>
      <c r="P75" s="29">
        <f t="shared" si="7"/>
        <v>1668.18859</v>
      </c>
      <c r="Q75" s="29">
        <f t="shared" si="7"/>
        <v>2466.0369499999997</v>
      </c>
      <c r="R75" s="29">
        <f>+R76+R79+R80+R81+R82</f>
        <v>2723.3665999999998</v>
      </c>
      <c r="S75" s="29">
        <v>4624.2601500000001</v>
      </c>
      <c r="T75" s="29">
        <f t="shared" ref="T75:Y75" si="8">+T76+T79+T80+T81+T82</f>
        <v>2600.6197599999996</v>
      </c>
      <c r="U75" s="29">
        <f t="shared" si="8"/>
        <v>3584.253169999999</v>
      </c>
      <c r="V75" s="29">
        <f t="shared" si="8"/>
        <v>3733.2422599999995</v>
      </c>
      <c r="W75" s="29">
        <f t="shared" si="8"/>
        <v>3185.7762399999992</v>
      </c>
      <c r="X75" s="29">
        <f t="shared" si="8"/>
        <v>4729.9330999999984</v>
      </c>
      <c r="Y75" s="29">
        <f t="shared" si="8"/>
        <v>4539.9163999999973</v>
      </c>
    </row>
    <row r="76" spans="1:25" ht="17.399999999999999" thickTop="1" thickBot="1">
      <c r="A76" s="18" t="s">
        <v>81</v>
      </c>
      <c r="B76" s="19" t="s">
        <v>82</v>
      </c>
      <c r="C76" s="29">
        <v>0</v>
      </c>
      <c r="D76" s="29">
        <v>0</v>
      </c>
      <c r="E76" s="29">
        <v>392</v>
      </c>
      <c r="F76" s="29">
        <v>6</v>
      </c>
      <c r="G76" s="29">
        <v>13</v>
      </c>
      <c r="H76" s="29">
        <v>8</v>
      </c>
      <c r="I76" s="29">
        <v>22</v>
      </c>
      <c r="J76" s="29">
        <v>37</v>
      </c>
      <c r="K76" s="29">
        <v>0</v>
      </c>
      <c r="L76" s="29">
        <v>17</v>
      </c>
      <c r="M76" s="29">
        <v>0</v>
      </c>
      <c r="N76" s="29">
        <v>6</v>
      </c>
      <c r="O76" s="29">
        <f>SUM(O77:O78)</f>
        <v>23.795919999999999</v>
      </c>
      <c r="P76" s="29">
        <f>P77+P78</f>
        <v>0.9284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</row>
    <row r="77" spans="1:25" ht="17.399999999999999" thickTop="1" thickBot="1">
      <c r="A77" s="21" t="s">
        <v>83</v>
      </c>
      <c r="B77" s="22" t="s">
        <v>7</v>
      </c>
      <c r="C77" s="28">
        <v>0</v>
      </c>
      <c r="D77" s="28">
        <v>0</v>
      </c>
      <c r="E77" s="28">
        <v>0</v>
      </c>
      <c r="F77" s="28">
        <v>4</v>
      </c>
      <c r="G77" s="28">
        <v>8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</row>
    <row r="78" spans="1:25" ht="17.399999999999999" thickTop="1" thickBot="1">
      <c r="A78" s="21" t="s">
        <v>84</v>
      </c>
      <c r="B78" s="22" t="s">
        <v>9</v>
      </c>
      <c r="C78" s="28">
        <v>0</v>
      </c>
      <c r="D78" s="28">
        <v>0</v>
      </c>
      <c r="E78" s="28">
        <v>392</v>
      </c>
      <c r="F78" s="28">
        <v>2</v>
      </c>
      <c r="G78" s="28">
        <v>5</v>
      </c>
      <c r="H78" s="28">
        <v>8</v>
      </c>
      <c r="I78" s="28">
        <v>22</v>
      </c>
      <c r="J78" s="28">
        <v>37</v>
      </c>
      <c r="K78" s="28">
        <v>0</v>
      </c>
      <c r="L78" s="28">
        <v>17</v>
      </c>
      <c r="M78" s="28">
        <v>0</v>
      </c>
      <c r="N78" s="28">
        <v>6</v>
      </c>
      <c r="O78" s="28">
        <v>23.795919999999999</v>
      </c>
      <c r="P78" s="28">
        <v>0.9284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</row>
    <row r="79" spans="1:25" ht="17.399999999999999" thickTop="1" thickBot="1">
      <c r="A79" s="18" t="s">
        <v>85</v>
      </c>
      <c r="B79" s="19" t="s">
        <v>86</v>
      </c>
      <c r="C79" s="27">
        <v>0</v>
      </c>
      <c r="D79" s="27">
        <v>0</v>
      </c>
      <c r="E79" s="27">
        <v>0</v>
      </c>
      <c r="F79" s="27">
        <v>624</v>
      </c>
      <c r="G79" s="27">
        <v>261</v>
      </c>
      <c r="H79" s="27">
        <v>272</v>
      </c>
      <c r="I79" s="27">
        <v>329</v>
      </c>
      <c r="J79" s="27">
        <f>+J80+J81+J82+J83+J84+J85+J86</f>
        <v>6731</v>
      </c>
      <c r="K79" s="27">
        <v>560</v>
      </c>
      <c r="L79" s="27">
        <v>428</v>
      </c>
      <c r="M79" s="27">
        <v>557</v>
      </c>
      <c r="N79" s="27">
        <v>808</v>
      </c>
      <c r="O79" s="27">
        <v>874.28300000000002</v>
      </c>
      <c r="P79" s="27">
        <v>967.66300000000001</v>
      </c>
      <c r="Q79" s="27">
        <v>871.92154999999957</v>
      </c>
      <c r="R79" s="27">
        <v>921.00115999999991</v>
      </c>
      <c r="S79" s="27">
        <v>865.36563999999964</v>
      </c>
      <c r="T79" s="27">
        <v>878.9711199999997</v>
      </c>
      <c r="U79" s="27">
        <v>1212.6007799999995</v>
      </c>
      <c r="V79" s="27">
        <v>1658.8833199999999</v>
      </c>
      <c r="W79" s="27">
        <v>1848.2098399999995</v>
      </c>
      <c r="X79" s="27">
        <v>2974.7155799999982</v>
      </c>
      <c r="Y79" s="27">
        <v>3296.2641899999981</v>
      </c>
    </row>
    <row r="80" spans="1:25" ht="17.399999999999999" thickTop="1" thickBot="1">
      <c r="A80" s="18" t="s">
        <v>87</v>
      </c>
      <c r="B80" s="19" t="s">
        <v>88</v>
      </c>
      <c r="C80" s="27">
        <v>0</v>
      </c>
      <c r="D80" s="27">
        <v>0</v>
      </c>
      <c r="E80" s="27">
        <v>0</v>
      </c>
      <c r="F80" s="27">
        <v>11</v>
      </c>
      <c r="G80" s="27">
        <v>167</v>
      </c>
      <c r="H80" s="27">
        <v>156</v>
      </c>
      <c r="I80" s="27">
        <v>2618</v>
      </c>
      <c r="J80" s="27">
        <v>3880</v>
      </c>
      <c r="K80" s="27">
        <v>109</v>
      </c>
      <c r="L80" s="27">
        <v>27</v>
      </c>
      <c r="M80" s="27">
        <v>37</v>
      </c>
      <c r="N80" s="27">
        <v>537</v>
      </c>
      <c r="O80" s="27">
        <v>606.25001999999995</v>
      </c>
      <c r="P80" s="27">
        <v>11.33778</v>
      </c>
      <c r="Q80" s="27">
        <v>0</v>
      </c>
      <c r="R80" s="27">
        <v>24.53858</v>
      </c>
      <c r="S80" s="27">
        <v>10.97683</v>
      </c>
      <c r="T80" s="27">
        <v>72.236029999999985</v>
      </c>
      <c r="U80" s="27">
        <v>48.655610000000003</v>
      </c>
      <c r="V80" s="27">
        <v>0</v>
      </c>
      <c r="W80" s="27">
        <v>0</v>
      </c>
      <c r="X80" s="27">
        <v>18.35079</v>
      </c>
      <c r="Y80" s="27">
        <v>472.77870999999999</v>
      </c>
    </row>
    <row r="81" spans="1:25" ht="17.399999999999999" thickTop="1" thickBot="1">
      <c r="A81" s="18" t="s">
        <v>89</v>
      </c>
      <c r="B81" s="19" t="s">
        <v>90</v>
      </c>
      <c r="C81" s="27">
        <v>0</v>
      </c>
      <c r="D81" s="27">
        <v>0</v>
      </c>
      <c r="E81" s="27">
        <v>0</v>
      </c>
      <c r="F81" s="27">
        <v>0</v>
      </c>
      <c r="G81" s="27">
        <v>425</v>
      </c>
      <c r="H81" s="27">
        <v>448</v>
      </c>
      <c r="I81" s="27">
        <v>382</v>
      </c>
      <c r="J81" s="27">
        <v>868</v>
      </c>
      <c r="K81" s="27">
        <v>873</v>
      </c>
      <c r="L81" s="27">
        <v>388</v>
      </c>
      <c r="M81" s="27">
        <v>596</v>
      </c>
      <c r="N81" s="27">
        <v>682</v>
      </c>
      <c r="O81" s="27">
        <v>981.0548</v>
      </c>
      <c r="P81" s="27">
        <v>663.75741000000005</v>
      </c>
      <c r="Q81" s="27">
        <v>1382.3954200000003</v>
      </c>
      <c r="R81" s="27">
        <v>1331.1525099999997</v>
      </c>
      <c r="S81" s="27">
        <v>3712.7871900000005</v>
      </c>
      <c r="T81" s="27">
        <v>1571.99161</v>
      </c>
      <c r="U81" s="27">
        <v>2322.9967799999995</v>
      </c>
      <c r="V81" s="27">
        <v>2074.3589399999996</v>
      </c>
      <c r="W81" s="27">
        <v>1337.5663999999999</v>
      </c>
      <c r="X81" s="27">
        <v>1736.8667299999997</v>
      </c>
      <c r="Y81" s="27">
        <v>769.67349999999976</v>
      </c>
    </row>
    <row r="82" spans="1:25" ht="17.399999999999999" thickTop="1" thickBot="1">
      <c r="A82" s="18" t="s">
        <v>91</v>
      </c>
      <c r="B82" s="19" t="s">
        <v>92</v>
      </c>
      <c r="C82" s="27">
        <v>0</v>
      </c>
      <c r="D82" s="27">
        <v>0</v>
      </c>
      <c r="E82" s="27">
        <v>0</v>
      </c>
      <c r="F82" s="27">
        <v>0</v>
      </c>
      <c r="G82" s="27">
        <v>12</v>
      </c>
      <c r="H82" s="27">
        <v>102</v>
      </c>
      <c r="I82" s="27">
        <v>49</v>
      </c>
      <c r="J82" s="27">
        <v>129</v>
      </c>
      <c r="K82" s="27">
        <v>65</v>
      </c>
      <c r="L82" s="27">
        <v>0</v>
      </c>
      <c r="M82" s="27">
        <v>0</v>
      </c>
      <c r="N82" s="27">
        <v>161</v>
      </c>
      <c r="O82" s="27">
        <v>28.64</v>
      </c>
      <c r="P82" s="27">
        <v>24.501999999999999</v>
      </c>
      <c r="Q82" s="27">
        <v>211.71997999999999</v>
      </c>
      <c r="R82" s="27">
        <v>446.67435000000006</v>
      </c>
      <c r="S82" s="27">
        <v>35.130489999999995</v>
      </c>
      <c r="T82" s="27">
        <v>77.421000000000006</v>
      </c>
      <c r="U82" s="27">
        <v>0</v>
      </c>
      <c r="V82" s="27">
        <v>0</v>
      </c>
      <c r="W82" s="27">
        <v>0</v>
      </c>
      <c r="X82" s="27">
        <v>0</v>
      </c>
      <c r="Y82" s="27">
        <v>1.2</v>
      </c>
    </row>
    <row r="83" spans="1:25" ht="17.399999999999999" thickTop="1" thickBot="1">
      <c r="A83" s="15">
        <v>12</v>
      </c>
      <c r="B83" s="16" t="s">
        <v>93</v>
      </c>
      <c r="C83" s="29">
        <v>0</v>
      </c>
      <c r="D83" s="29">
        <v>0</v>
      </c>
      <c r="E83" s="29">
        <f t="shared" ref="E83:Q83" si="9">+E84+E85+E86+E87+E88+E89+E90</f>
        <v>13596</v>
      </c>
      <c r="F83" s="29">
        <f t="shared" si="9"/>
        <v>11668</v>
      </c>
      <c r="G83" s="29">
        <f t="shared" si="9"/>
        <v>21515</v>
      </c>
      <c r="H83" s="29">
        <f t="shared" si="9"/>
        <v>29213</v>
      </c>
      <c r="I83" s="29">
        <f>+I84+I85+I86+I87+I88+I89+I90</f>
        <v>27989</v>
      </c>
      <c r="J83" s="29"/>
      <c r="K83" s="29">
        <f t="shared" si="9"/>
        <v>38870</v>
      </c>
      <c r="L83" s="29">
        <f t="shared" si="9"/>
        <v>80251</v>
      </c>
      <c r="M83" s="29">
        <f t="shared" si="9"/>
        <v>55874</v>
      </c>
      <c r="N83" s="29">
        <f t="shared" si="9"/>
        <v>71488</v>
      </c>
      <c r="O83" s="29">
        <f t="shared" si="9"/>
        <v>52366.426729999999</v>
      </c>
      <c r="P83" s="29">
        <f t="shared" si="9"/>
        <v>49422.88672000001</v>
      </c>
      <c r="Q83" s="29">
        <f t="shared" si="9"/>
        <v>38565.289419999979</v>
      </c>
      <c r="R83" s="29">
        <f>+R84+R85+R86+R87+R88+R89+R90</f>
        <v>27090.377129999983</v>
      </c>
      <c r="S83" s="29">
        <f>SUM(S84:S90)</f>
        <v>23074.076580000001</v>
      </c>
      <c r="T83" s="29">
        <f>+T84+T85+T86+T87+T88+T89+T90</f>
        <v>25836.112259999994</v>
      </c>
      <c r="U83" s="29">
        <f>+U84+U85+U86+U87+U88+U89+U90</f>
        <v>29103.027829999992</v>
      </c>
      <c r="V83" s="29">
        <f>+V84+V85+V86+V87+V88+V89+V90</f>
        <v>25638.088420000029</v>
      </c>
      <c r="W83" s="29">
        <f>+W84+W85+W86+W87+W88+W89+W90</f>
        <v>18879.095369999999</v>
      </c>
      <c r="X83" s="29">
        <f>SUM(X84:X90)</f>
        <v>19821.502899999992</v>
      </c>
      <c r="Y83" s="29">
        <f>SUM(Y84:Y90)</f>
        <v>32016.976600000013</v>
      </c>
    </row>
    <row r="84" spans="1:25" ht="17.399999999999999" thickTop="1" thickBot="1">
      <c r="A84" s="18">
        <v>12.1</v>
      </c>
      <c r="B84" s="19" t="s">
        <v>94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3</v>
      </c>
      <c r="I84" s="27">
        <v>4</v>
      </c>
      <c r="J84" s="27">
        <v>0</v>
      </c>
      <c r="K84" s="27">
        <v>0</v>
      </c>
      <c r="L84" s="27">
        <v>23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</row>
    <row r="85" spans="1:25" ht="17.399999999999999" thickTop="1" thickBot="1">
      <c r="A85" s="18">
        <v>12.2</v>
      </c>
      <c r="B85" s="19" t="s">
        <v>95</v>
      </c>
      <c r="C85" s="27">
        <v>0</v>
      </c>
      <c r="D85" s="27">
        <v>0</v>
      </c>
      <c r="E85" s="27">
        <v>2215</v>
      </c>
      <c r="F85" s="27">
        <v>1751</v>
      </c>
      <c r="G85" s="27">
        <v>2934</v>
      </c>
      <c r="H85" s="27">
        <v>4640</v>
      </c>
      <c r="I85" s="27">
        <v>4468</v>
      </c>
      <c r="J85" s="27">
        <v>1854</v>
      </c>
      <c r="K85" s="27">
        <v>293</v>
      </c>
      <c r="L85" s="27">
        <v>137</v>
      </c>
      <c r="M85" s="27">
        <v>114</v>
      </c>
      <c r="N85" s="27">
        <v>225</v>
      </c>
      <c r="O85" s="27">
        <v>177.13254000000001</v>
      </c>
      <c r="P85" s="27">
        <v>142.12970000000001</v>
      </c>
      <c r="Q85" s="27">
        <v>6.1249799999999999</v>
      </c>
      <c r="R85" s="27">
        <v>0.10646000000000001</v>
      </c>
      <c r="S85" s="27">
        <v>0.10646000000000001</v>
      </c>
      <c r="T85" s="27">
        <v>0.10646000000000001</v>
      </c>
      <c r="U85" s="27">
        <v>8.2476300000000009</v>
      </c>
      <c r="V85" s="27">
        <v>0</v>
      </c>
      <c r="W85" s="27">
        <v>0</v>
      </c>
      <c r="X85" s="27">
        <v>0</v>
      </c>
      <c r="Y85" s="27">
        <v>4.6630000000000003</v>
      </c>
    </row>
    <row r="86" spans="1:25" ht="17.399999999999999" thickTop="1" thickBot="1">
      <c r="A86" s="18">
        <v>12.3</v>
      </c>
      <c r="B86" s="19" t="s">
        <v>96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7">
        <v>0.21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</row>
    <row r="87" spans="1:25" ht="17.399999999999999" thickTop="1" thickBot="1">
      <c r="A87" s="18">
        <v>12.4</v>
      </c>
      <c r="B87" s="19" t="s">
        <v>97</v>
      </c>
      <c r="C87" s="27">
        <v>0</v>
      </c>
      <c r="D87" s="27">
        <v>0</v>
      </c>
      <c r="E87" s="27">
        <v>5619</v>
      </c>
      <c r="F87" s="27">
        <v>4322</v>
      </c>
      <c r="G87" s="27">
        <v>7439</v>
      </c>
      <c r="H87" s="27">
        <v>5543</v>
      </c>
      <c r="I87" s="27">
        <v>5634</v>
      </c>
      <c r="J87" s="27">
        <f>+J79+J71</f>
        <v>6731</v>
      </c>
      <c r="K87" s="27">
        <v>10136</v>
      </c>
      <c r="L87" s="27">
        <v>19802</v>
      </c>
      <c r="M87" s="27">
        <v>29162</v>
      </c>
      <c r="N87" s="27">
        <v>38220</v>
      </c>
      <c r="O87" s="27">
        <v>23893.083119999999</v>
      </c>
      <c r="P87" s="27">
        <v>22563.046310000002</v>
      </c>
      <c r="Q87" s="27">
        <v>12035.799199999978</v>
      </c>
      <c r="R87" s="27">
        <v>6152.8215399999972</v>
      </c>
      <c r="S87" s="27">
        <v>6029.6490799999983</v>
      </c>
      <c r="T87" s="27">
        <v>8173.7652999999937</v>
      </c>
      <c r="U87" s="27">
        <v>9126.9682999999895</v>
      </c>
      <c r="V87" s="27">
        <v>7578.7853399999913</v>
      </c>
      <c r="W87" s="27">
        <v>5503.6302700000006</v>
      </c>
      <c r="X87" s="27">
        <v>5891.9184899999937</v>
      </c>
      <c r="Y87" s="27">
        <v>12229.303050000015</v>
      </c>
    </row>
    <row r="88" spans="1:25" ht="17.399999999999999" thickTop="1" thickBot="1">
      <c r="A88" s="18">
        <v>12.5</v>
      </c>
      <c r="B88" s="19" t="s">
        <v>98</v>
      </c>
      <c r="C88" s="27">
        <v>0</v>
      </c>
      <c r="D88" s="27">
        <v>0</v>
      </c>
      <c r="E88" s="27">
        <v>2808</v>
      </c>
      <c r="F88" s="27">
        <v>2420</v>
      </c>
      <c r="G88" s="27">
        <v>4861</v>
      </c>
      <c r="H88" s="27">
        <v>5220</v>
      </c>
      <c r="I88" s="27">
        <v>4292</v>
      </c>
      <c r="J88" s="27">
        <v>4082</v>
      </c>
      <c r="K88" s="27">
        <v>8372</v>
      </c>
      <c r="L88" s="27">
        <v>9608</v>
      </c>
      <c r="M88" s="27">
        <v>13125</v>
      </c>
      <c r="N88" s="27">
        <v>17288</v>
      </c>
      <c r="O88" s="27">
        <v>15172.54435</v>
      </c>
      <c r="P88" s="27">
        <v>16573.95638</v>
      </c>
      <c r="Q88" s="27">
        <v>17057.436950000003</v>
      </c>
      <c r="R88" s="27">
        <v>15178.41065999999</v>
      </c>
      <c r="S88" s="27">
        <v>14344.87643</v>
      </c>
      <c r="T88" s="27">
        <v>14525</v>
      </c>
      <c r="U88" s="27">
        <v>16620.571770000006</v>
      </c>
      <c r="V88" s="27">
        <v>16250.488930000038</v>
      </c>
      <c r="W88" s="27">
        <v>11677.068489999996</v>
      </c>
      <c r="X88" s="27">
        <v>11619.472329999995</v>
      </c>
      <c r="Y88" s="27">
        <v>16562.044429999994</v>
      </c>
    </row>
    <row r="89" spans="1:25" ht="17.399999999999999" thickTop="1" thickBot="1">
      <c r="A89" s="18">
        <v>12.6</v>
      </c>
      <c r="B89" s="19" t="s">
        <v>99</v>
      </c>
      <c r="C89" s="27">
        <v>0</v>
      </c>
      <c r="D89" s="27">
        <v>0</v>
      </c>
      <c r="E89" s="27">
        <v>2954</v>
      </c>
      <c r="F89" s="27">
        <v>3175</v>
      </c>
      <c r="G89" s="27">
        <v>3013</v>
      </c>
      <c r="H89" s="27">
        <v>3551</v>
      </c>
      <c r="I89" s="27">
        <v>3981</v>
      </c>
      <c r="J89" s="27">
        <v>3610</v>
      </c>
      <c r="K89" s="27">
        <v>4668</v>
      </c>
      <c r="L89" s="27">
        <v>5448</v>
      </c>
      <c r="M89" s="27">
        <v>1043</v>
      </c>
      <c r="N89" s="27">
        <v>6006</v>
      </c>
      <c r="O89" s="27">
        <v>4470.76</v>
      </c>
      <c r="P89" s="27">
        <v>4214.72</v>
      </c>
      <c r="Q89" s="27">
        <v>4303.3728099999998</v>
      </c>
      <c r="R89" s="27">
        <v>2317.4636099999993</v>
      </c>
      <c r="S89" s="27">
        <v>249.89529000000005</v>
      </c>
      <c r="T89" s="27">
        <v>491.62317999999999</v>
      </c>
      <c r="U89" s="27">
        <v>456.48</v>
      </c>
      <c r="V89" s="27">
        <v>416.86647999999991</v>
      </c>
      <c r="W89" s="27">
        <v>157.40833999999998</v>
      </c>
      <c r="X89" s="27">
        <v>47.798419999999993</v>
      </c>
      <c r="Y89" s="27">
        <v>16.059719999999999</v>
      </c>
    </row>
    <row r="90" spans="1:25" ht="17.399999999999999" thickTop="1" thickBot="1">
      <c r="A90" s="18">
        <v>12.7</v>
      </c>
      <c r="B90" s="19" t="s">
        <v>100</v>
      </c>
      <c r="C90" s="27">
        <v>0</v>
      </c>
      <c r="D90" s="27">
        <v>0</v>
      </c>
      <c r="E90" s="27">
        <v>0</v>
      </c>
      <c r="F90" s="27">
        <v>0</v>
      </c>
      <c r="G90" s="27">
        <v>3268</v>
      </c>
      <c r="H90" s="27">
        <v>10256</v>
      </c>
      <c r="I90" s="27">
        <v>9610</v>
      </c>
      <c r="J90" s="27">
        <f>+J87+J64</f>
        <v>6810</v>
      </c>
      <c r="K90" s="27">
        <v>15401</v>
      </c>
      <c r="L90" s="27">
        <v>45233</v>
      </c>
      <c r="M90" s="27">
        <v>12430</v>
      </c>
      <c r="N90" s="27">
        <v>9747</v>
      </c>
      <c r="O90" s="27">
        <v>8652.9067200000009</v>
      </c>
      <c r="P90" s="27">
        <v>5928.8243300000004</v>
      </c>
      <c r="Q90" s="27">
        <v>5162.5554799999973</v>
      </c>
      <c r="R90" s="27">
        <v>3441.5748599999979</v>
      </c>
      <c r="S90" s="27">
        <v>2449.5493200000001</v>
      </c>
      <c r="T90" s="27">
        <v>2645.6173199999994</v>
      </c>
      <c r="U90" s="27">
        <v>2890.7601300000006</v>
      </c>
      <c r="V90" s="27">
        <v>1391.9476699999991</v>
      </c>
      <c r="W90" s="27">
        <v>1540.9882700000003</v>
      </c>
      <c r="X90" s="27">
        <v>2262.3136600000025</v>
      </c>
      <c r="Y90" s="27">
        <v>3204.9064000000003</v>
      </c>
    </row>
    <row r="91" spans="1:25" ht="18.899999999999999" thickTop="1" thickBot="1">
      <c r="A91" s="33"/>
      <c r="B91" s="34" t="s">
        <v>101</v>
      </c>
      <c r="C91" s="41">
        <f t="shared" ref="C91:T91" si="10">+C83+C75</f>
        <v>0</v>
      </c>
      <c r="D91" s="41">
        <f t="shared" si="10"/>
        <v>0</v>
      </c>
      <c r="E91" s="41">
        <f t="shared" si="10"/>
        <v>13988</v>
      </c>
      <c r="F91" s="41">
        <f t="shared" si="10"/>
        <v>12309</v>
      </c>
      <c r="G91" s="41">
        <f t="shared" si="10"/>
        <v>22393</v>
      </c>
      <c r="H91" s="41">
        <f t="shared" si="10"/>
        <v>30199</v>
      </c>
      <c r="I91" s="41">
        <f t="shared" si="10"/>
        <v>31389</v>
      </c>
      <c r="J91" s="41">
        <f t="shared" si="10"/>
        <v>11645</v>
      </c>
      <c r="K91" s="41">
        <f t="shared" si="10"/>
        <v>40477</v>
      </c>
      <c r="L91" s="41">
        <f t="shared" si="10"/>
        <v>81111</v>
      </c>
      <c r="M91" s="41">
        <f t="shared" si="10"/>
        <v>57064</v>
      </c>
      <c r="N91" s="41">
        <f t="shared" si="10"/>
        <v>73682</v>
      </c>
      <c r="O91" s="41">
        <f t="shared" si="10"/>
        <v>54880.450469999996</v>
      </c>
      <c r="P91" s="41">
        <f t="shared" si="10"/>
        <v>51091.075310000007</v>
      </c>
      <c r="Q91" s="41">
        <f t="shared" si="10"/>
        <v>41031.326369999981</v>
      </c>
      <c r="R91" s="41">
        <f t="shared" si="10"/>
        <v>29813.743729999984</v>
      </c>
      <c r="S91" s="41">
        <f t="shared" si="10"/>
        <v>27698.336730000003</v>
      </c>
      <c r="T91" s="41">
        <f t="shared" si="10"/>
        <v>28436.732019999996</v>
      </c>
      <c r="U91" s="41">
        <f>+U83+U75</f>
        <v>32687.280999999992</v>
      </c>
      <c r="V91" s="41">
        <f>+V83+V75</f>
        <v>29371.330680000028</v>
      </c>
      <c r="W91" s="41">
        <f>+W83+W75</f>
        <v>22064.871609999998</v>
      </c>
      <c r="X91" s="41">
        <f>+X83+X75</f>
        <v>24551.435999999991</v>
      </c>
      <c r="Y91" s="41">
        <f>+Y83+Y75</f>
        <v>36556.893000000011</v>
      </c>
    </row>
    <row r="92" spans="1:25" ht="12.6" thickTop="1"/>
    <row r="94" spans="1:25" ht="18.600000000000001" thickBot="1">
      <c r="A94" s="33"/>
      <c r="B94" s="34" t="s">
        <v>102</v>
      </c>
      <c r="C94" s="41">
        <f t="shared" ref="C94:Y94" si="11">+C91+C67</f>
        <v>85189</v>
      </c>
      <c r="D94" s="41">
        <f t="shared" si="11"/>
        <v>83915</v>
      </c>
      <c r="E94" s="41">
        <f t="shared" si="11"/>
        <v>100530</v>
      </c>
      <c r="F94" s="41">
        <f t="shared" si="11"/>
        <v>116276</v>
      </c>
      <c r="G94" s="41">
        <f t="shared" si="11"/>
        <v>162381</v>
      </c>
      <c r="H94" s="41">
        <f t="shared" si="11"/>
        <v>206800</v>
      </c>
      <c r="I94" s="41">
        <f t="shared" si="11"/>
        <v>252344</v>
      </c>
      <c r="J94" s="41">
        <f t="shared" si="11"/>
        <v>293023</v>
      </c>
      <c r="K94" s="41">
        <f t="shared" si="11"/>
        <v>502390</v>
      </c>
      <c r="L94" s="41">
        <f t="shared" si="11"/>
        <v>446887</v>
      </c>
      <c r="M94" s="41">
        <f t="shared" si="11"/>
        <v>572032</v>
      </c>
      <c r="N94" s="41">
        <f t="shared" si="11"/>
        <v>638068</v>
      </c>
      <c r="O94" s="41">
        <f t="shared" si="11"/>
        <v>567836.47548000002</v>
      </c>
      <c r="P94" s="41">
        <f t="shared" si="11"/>
        <v>646890.89564999996</v>
      </c>
      <c r="Q94" s="41">
        <f t="shared" si="11"/>
        <v>771420.46668000019</v>
      </c>
      <c r="R94" s="41">
        <f t="shared" si="11"/>
        <v>877126.54916000017</v>
      </c>
      <c r="S94" s="41">
        <f t="shared" si="11"/>
        <v>898962.30918999971</v>
      </c>
      <c r="T94" s="41">
        <f t="shared" si="11"/>
        <v>1028222.1422199992</v>
      </c>
      <c r="U94" s="41">
        <f t="shared" si="11"/>
        <v>1084780.8901899995</v>
      </c>
      <c r="V94" s="41">
        <f t="shared" si="11"/>
        <v>991636.54974999989</v>
      </c>
      <c r="W94" s="41">
        <f t="shared" si="11"/>
        <v>1026046.3824499997</v>
      </c>
      <c r="X94" s="41">
        <f t="shared" si="11"/>
        <v>1140075.1578800003</v>
      </c>
      <c r="Y94" s="41">
        <f t="shared" si="11"/>
        <v>1170885.3749599995</v>
      </c>
    </row>
    <row r="95" spans="1:25" ht="12.6" thickTop="1">
      <c r="B95" s="38"/>
      <c r="C95" s="38"/>
      <c r="D95" s="38"/>
      <c r="E95" s="38"/>
    </row>
    <row r="96" spans="1:25" ht="15.6">
      <c r="B96" s="36" t="s">
        <v>103</v>
      </c>
    </row>
    <row r="97" spans="2:20">
      <c r="B97" s="38"/>
    </row>
    <row r="99" spans="2:20">
      <c r="N99" s="42"/>
      <c r="O99" s="43"/>
      <c r="P99" s="44"/>
      <c r="Q99" s="44"/>
      <c r="R99" s="37"/>
      <c r="S99" s="37"/>
      <c r="T99" s="37"/>
    </row>
    <row r="100" spans="2:20">
      <c r="N100" s="42"/>
      <c r="O100" s="43"/>
      <c r="P100" s="44"/>
      <c r="Q100" s="44"/>
      <c r="R100" s="37"/>
      <c r="S100" s="37"/>
      <c r="T100" s="37"/>
    </row>
    <row r="101" spans="2:20">
      <c r="R101" s="37"/>
      <c r="S101" s="37"/>
      <c r="T101" s="37"/>
    </row>
    <row r="102" spans="2:20">
      <c r="N102" s="42"/>
      <c r="O102" s="38"/>
      <c r="P102" s="45"/>
      <c r="Q102" s="44"/>
    </row>
    <row r="104" spans="2:20">
      <c r="Q104" s="37"/>
    </row>
  </sheetData>
  <mergeCells count="4">
    <mergeCell ref="C10:L10"/>
    <mergeCell ref="E12:J12"/>
    <mergeCell ref="A15:Y15"/>
    <mergeCell ref="A73:Y73"/>
  </mergeCells>
  <pageMargins left="1.1811023622047245" right="0.19685039370078741" top="0.59055118110236227" bottom="0.39370078740157483" header="0" footer="0"/>
  <pageSetup paperSize="9" scale="58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 VALOR Sin Zona Franca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2023-06-19T16:34:39Z</dcterms:created>
  <dcterms:modified xsi:type="dcterms:W3CDTF">2023-06-19T16:34:58Z</dcterms:modified>
</cp:coreProperties>
</file>