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 BOSCANA\Desktop\boletin\PASAR A SERVIDOR\planillas para web\"/>
    </mc:Choice>
  </mc:AlternateContent>
  <bookViews>
    <workbookView xWindow="0" yWindow="0" windowWidth="19200" windowHeight="6792"/>
  </bookViews>
  <sheets>
    <sheet name="IMPORT VOLUMEN Sin Zona Fr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5" i="1" l="1"/>
  <c r="Y65" i="1"/>
  <c r="X65" i="1"/>
  <c r="W65" i="1"/>
  <c r="V65" i="1"/>
  <c r="U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P63" i="1"/>
  <c r="P59" i="1" s="1"/>
  <c r="P58" i="1" s="1"/>
  <c r="Z59" i="1"/>
  <c r="Z58" i="1" s="1"/>
  <c r="Y59" i="1"/>
  <c r="X59" i="1"/>
  <c r="W59" i="1"/>
  <c r="W58" i="1" s="1"/>
  <c r="V59" i="1"/>
  <c r="V58" i="1" s="1"/>
  <c r="U59" i="1"/>
  <c r="S59" i="1"/>
  <c r="R59" i="1"/>
  <c r="R58" i="1" s="1"/>
  <c r="Q59" i="1"/>
  <c r="Q58" i="1" s="1"/>
  <c r="O59" i="1"/>
  <c r="N59" i="1"/>
  <c r="N58" i="1" s="1"/>
  <c r="M59" i="1"/>
  <c r="M58" i="1" s="1"/>
  <c r="L59" i="1"/>
  <c r="K59" i="1"/>
  <c r="J59" i="1"/>
  <c r="I59" i="1"/>
  <c r="H59" i="1"/>
  <c r="G59" i="1"/>
  <c r="F59" i="1"/>
  <c r="E59" i="1"/>
  <c r="D59" i="1"/>
  <c r="Y58" i="1"/>
  <c r="X58" i="1"/>
  <c r="U58" i="1"/>
  <c r="S58" i="1"/>
  <c r="O58" i="1"/>
  <c r="L58" i="1"/>
  <c r="Z54" i="1"/>
  <c r="Y54" i="1"/>
  <c r="X54" i="1"/>
  <c r="W54" i="1"/>
  <c r="V54" i="1"/>
  <c r="U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V50" i="1"/>
  <c r="Z48" i="1"/>
  <c r="Z45" i="1" s="1"/>
  <c r="Y48" i="1"/>
  <c r="Y45" i="1" s="1"/>
  <c r="X48" i="1"/>
  <c r="W48" i="1"/>
  <c r="V48" i="1"/>
  <c r="V45" i="1" s="1"/>
  <c r="U48" i="1"/>
  <c r="U45" i="1" s="1"/>
  <c r="T48" i="1"/>
  <c r="S48" i="1"/>
  <c r="R48" i="1"/>
  <c r="R45" i="1" s="1"/>
  <c r="Q48" i="1"/>
  <c r="Q45" i="1" s="1"/>
  <c r="P48" i="1"/>
  <c r="O48" i="1"/>
  <c r="N48" i="1"/>
  <c r="M48" i="1"/>
  <c r="M45" i="1" s="1"/>
  <c r="X45" i="1"/>
  <c r="W45" i="1"/>
  <c r="T45" i="1"/>
  <c r="S45" i="1"/>
  <c r="P45" i="1"/>
  <c r="O45" i="1"/>
  <c r="D45" i="1"/>
  <c r="Z41" i="1"/>
  <c r="Y41" i="1"/>
  <c r="X41" i="1"/>
  <c r="W41" i="1"/>
  <c r="V41" i="1"/>
  <c r="U41" i="1"/>
  <c r="U30" i="1" s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Y39" i="1"/>
  <c r="X39" i="1"/>
  <c r="W39" i="1"/>
  <c r="V39" i="1"/>
  <c r="S39" i="1"/>
  <c r="R39" i="1"/>
  <c r="Q39" i="1"/>
  <c r="P39" i="1"/>
  <c r="P30" i="1" s="1"/>
  <c r="O39" i="1"/>
  <c r="N39" i="1"/>
  <c r="M39" i="1"/>
  <c r="L39" i="1"/>
  <c r="L30" i="1" s="1"/>
  <c r="K39" i="1"/>
  <c r="J39" i="1"/>
  <c r="I39" i="1"/>
  <c r="H39" i="1"/>
  <c r="H30" i="1" s="1"/>
  <c r="G39" i="1"/>
  <c r="F39" i="1"/>
  <c r="E39" i="1"/>
  <c r="D39" i="1"/>
  <c r="D30" i="1" s="1"/>
  <c r="S38" i="1"/>
  <c r="S37" i="1"/>
  <c r="X35" i="1"/>
  <c r="W35" i="1"/>
  <c r="W30" i="1" s="1"/>
  <c r="V35" i="1"/>
  <c r="S35" i="1"/>
  <c r="R35" i="1"/>
  <c r="Q35" i="1"/>
  <c r="Q30" i="1" s="1"/>
  <c r="P35" i="1"/>
  <c r="O35" i="1"/>
  <c r="N35" i="1"/>
  <c r="M35" i="1"/>
  <c r="M30" i="1" s="1"/>
  <c r="L35" i="1"/>
  <c r="K35" i="1"/>
  <c r="J35" i="1"/>
  <c r="I35" i="1"/>
  <c r="I30" i="1" s="1"/>
  <c r="H35" i="1"/>
  <c r="G35" i="1"/>
  <c r="F35" i="1"/>
  <c r="E35" i="1"/>
  <c r="E30" i="1" s="1"/>
  <c r="D35" i="1"/>
  <c r="S33" i="1"/>
  <c r="Z31" i="1"/>
  <c r="Y31" i="1"/>
  <c r="Y30" i="1" s="1"/>
  <c r="X31" i="1"/>
  <c r="W31" i="1"/>
  <c r="V31" i="1"/>
  <c r="S31" i="1"/>
  <c r="S30" i="1" s="1"/>
  <c r="R31" i="1"/>
  <c r="Q31" i="1"/>
  <c r="P31" i="1"/>
  <c r="O31" i="1"/>
  <c r="O30" i="1" s="1"/>
  <c r="N31" i="1"/>
  <c r="M31" i="1"/>
  <c r="L31" i="1"/>
  <c r="K31" i="1"/>
  <c r="K30" i="1" s="1"/>
  <c r="J31" i="1"/>
  <c r="I31" i="1"/>
  <c r="H31" i="1"/>
  <c r="G31" i="1"/>
  <c r="G30" i="1" s="1"/>
  <c r="F31" i="1"/>
  <c r="E31" i="1"/>
  <c r="D31" i="1"/>
  <c r="Z30" i="1"/>
  <c r="X30" i="1"/>
  <c r="V30" i="1"/>
  <c r="T30" i="1"/>
  <c r="R30" i="1"/>
  <c r="N30" i="1"/>
  <c r="J30" i="1"/>
  <c r="F30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Z17" i="1"/>
  <c r="Y17" i="1"/>
  <c r="X17" i="1"/>
  <c r="W17" i="1"/>
  <c r="W15" i="1" s="1"/>
  <c r="V17" i="1"/>
  <c r="U17" i="1"/>
  <c r="T17" i="1"/>
  <c r="S17" i="1"/>
  <c r="S15" i="1" s="1"/>
  <c r="R17" i="1"/>
  <c r="Q17" i="1"/>
  <c r="P17" i="1"/>
  <c r="O17" i="1"/>
  <c r="O15" i="1" s="1"/>
  <c r="N17" i="1"/>
  <c r="M17" i="1"/>
  <c r="L17" i="1"/>
  <c r="K17" i="1"/>
  <c r="K15" i="1" s="1"/>
  <c r="J17" i="1"/>
  <c r="I17" i="1"/>
  <c r="H17" i="1"/>
  <c r="G17" i="1"/>
  <c r="G15" i="1" s="1"/>
  <c r="F17" i="1"/>
  <c r="E17" i="1"/>
  <c r="D17" i="1"/>
  <c r="Z15" i="1"/>
  <c r="Y15" i="1"/>
  <c r="X15" i="1"/>
  <c r="V15" i="1"/>
  <c r="U15" i="1"/>
  <c r="T15" i="1"/>
  <c r="R15" i="1"/>
  <c r="Q15" i="1"/>
  <c r="P15" i="1"/>
  <c r="N15" i="1"/>
  <c r="M15" i="1"/>
  <c r="L15" i="1"/>
  <c r="J15" i="1"/>
  <c r="I15" i="1"/>
  <c r="H15" i="1"/>
  <c r="F15" i="1"/>
  <c r="E15" i="1"/>
  <c r="D15" i="1"/>
</calcChain>
</file>

<file path=xl/sharedStrings.xml><?xml version="1.0" encoding="utf-8"?>
<sst xmlns="http://schemas.openxmlformats.org/spreadsheetml/2006/main" count="161" uniqueCount="88">
  <si>
    <r>
      <t xml:space="preserve">IMPORTACIONES (VOLUMEN SIN ZONA FRANCA) / </t>
    </r>
    <r>
      <rPr>
        <b/>
        <sz val="18"/>
        <color theme="1"/>
        <rFont val="Calibri"/>
        <family val="2"/>
        <scheme val="minor"/>
      </rPr>
      <t>IMPORTS ( WITHOUT FREE ZONES VOLUME)</t>
    </r>
  </si>
  <si>
    <t>Código / Code</t>
  </si>
  <si>
    <t>Producto / Product</t>
  </si>
  <si>
    <t>Unidad / Unity</t>
  </si>
  <si>
    <r>
      <t xml:space="preserve">MADERA EN ROLLO / </t>
    </r>
    <r>
      <rPr>
        <b/>
        <sz val="12"/>
        <color theme="1"/>
        <rFont val="Calibri"/>
        <family val="2"/>
        <scheme val="minor"/>
      </rPr>
      <t>ROUNDWOOD</t>
    </r>
  </si>
  <si>
    <r>
      <t>1000 m</t>
    </r>
    <r>
      <rPr>
        <vertAlign val="superscript"/>
        <sz val="11"/>
        <rFont val="Univers"/>
        <family val="2"/>
      </rPr>
      <t>3</t>
    </r>
  </si>
  <si>
    <r>
      <t xml:space="preserve">COMBUSTIBLE DE MADERA, INCLUIDA LA MADERA PARA PRODUCIR CARBÓN VEGETAL / </t>
    </r>
    <r>
      <rPr>
        <b/>
        <sz val="12"/>
        <color theme="1"/>
        <rFont val="Calibri"/>
        <family val="2"/>
        <scheme val="minor"/>
      </rPr>
      <t>WOOD FUEL (INCLUDING WOOD FOR CHARCOAL)</t>
    </r>
  </si>
  <si>
    <r>
      <t xml:space="preserve">MADERA EN ROLLO INDUSTRIAL (MADERA EN BRUTO) / </t>
    </r>
    <r>
      <rPr>
        <b/>
        <sz val="12"/>
        <color theme="1"/>
        <rFont val="Calibri"/>
        <family val="2"/>
        <scheme val="minor"/>
      </rPr>
      <t>INDUSTRIAL ROUNDWOOD</t>
    </r>
  </si>
  <si>
    <t>1.2.C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</si>
  <si>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</si>
  <si>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1.2.NC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</si>
  <si>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</si>
  <si>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t xml:space="preserve">     1.2.NC.T</t>
  </si>
  <si>
    <r>
      <t xml:space="preserve">     Tropical / </t>
    </r>
    <r>
      <rPr>
        <b/>
        <sz val="12"/>
        <color theme="1"/>
        <rFont val="Calibri"/>
        <family val="2"/>
        <scheme val="minor"/>
      </rPr>
      <t>Tropical</t>
    </r>
  </si>
  <si>
    <r>
      <t xml:space="preserve">CARBÓN VEGETAL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CHARCOAL</t>
    </r>
  </si>
  <si>
    <t>1000 ton</t>
  </si>
  <si>
    <t>3</t>
  </si>
  <si>
    <r>
      <t>ASTILLAS, PARTÍCULAS (CHIPS) Y RESIDUOS DE MADERA /</t>
    </r>
    <r>
      <rPr>
        <b/>
        <sz val="12"/>
        <rFont val="Calibri"/>
        <family val="2"/>
        <scheme val="minor"/>
      </rPr>
      <t xml:space="preserve"> WOOD CHIPS, PARTICLES AND RESIDUES</t>
    </r>
  </si>
  <si>
    <t>1000 m3</t>
  </si>
  <si>
    <t>3,1</t>
  </si>
  <si>
    <r>
      <t xml:space="preserve">ASTILLAS Y PARTÍCULAS (CHIPS) / </t>
    </r>
    <r>
      <rPr>
        <b/>
        <sz val="12"/>
        <rFont val="Calibri"/>
        <family val="2"/>
        <scheme val="minor"/>
      </rPr>
      <t>WOOD CHIPS AND PARTICLES</t>
    </r>
  </si>
  <si>
    <t>3,2</t>
  </si>
  <si>
    <r>
      <t xml:space="preserve">RESIDUOS DE MADERA / </t>
    </r>
    <r>
      <rPr>
        <b/>
        <sz val="12"/>
        <rFont val="Calibri"/>
        <family val="2"/>
        <scheme val="minor"/>
      </rPr>
      <t>WOOD RESIDUES</t>
    </r>
  </si>
  <si>
    <t>4</t>
  </si>
  <si>
    <r>
      <t xml:space="preserve">PELLETS DE MADERA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PELLETS </t>
    </r>
  </si>
  <si>
    <t xml:space="preserve"> s/d</t>
  </si>
  <si>
    <r>
      <t xml:space="preserve">MADERA ASERRADA / </t>
    </r>
    <r>
      <rPr>
        <b/>
        <sz val="12"/>
        <rFont val="Calibri"/>
        <family val="2"/>
        <scheme val="minor"/>
      </rPr>
      <t>SAWNWOOD</t>
    </r>
  </si>
  <si>
    <t>5.1.C</t>
  </si>
  <si>
    <t>5.2.NC</t>
  </si>
  <si>
    <t xml:space="preserve">    5.2.NC.T</t>
  </si>
  <si>
    <r>
      <t xml:space="preserve">TABLEROS DE MADERA Y HOJAS DE CHAPA / </t>
    </r>
    <r>
      <rPr>
        <b/>
        <sz val="12"/>
        <rFont val="Calibri"/>
        <family val="2"/>
        <scheme val="minor"/>
      </rPr>
      <t>WOOD-BASED PANELS AND VENEERS</t>
    </r>
  </si>
  <si>
    <r>
      <t xml:space="preserve">HOJAS DE CHAPA / </t>
    </r>
    <r>
      <rPr>
        <b/>
        <sz val="12"/>
        <rFont val="Calibri"/>
        <family val="2"/>
        <scheme val="minor"/>
      </rPr>
      <t>VENEER SHEETS</t>
    </r>
  </si>
  <si>
    <t>6.1.C</t>
  </si>
  <si>
    <t>6.1.NC</t>
  </si>
  <si>
    <t xml:space="preserve">    6.1.NC.T</t>
  </si>
  <si>
    <r>
      <t>MADERA TERCIADA /</t>
    </r>
    <r>
      <rPr>
        <b/>
        <sz val="12"/>
        <rFont val="Calibri"/>
        <family val="2"/>
        <scheme val="minor"/>
      </rPr>
      <t xml:space="preserve"> PLYWOOD</t>
    </r>
  </si>
  <si>
    <t>6.2.C</t>
  </si>
  <si>
    <t>6.2.NC</t>
  </si>
  <si>
    <t xml:space="preserve">     6.2.NC.T</t>
  </si>
  <si>
    <r>
      <t xml:space="preserve">TABLEROS DE PARTÍCULAS (incluidos los TPO) / </t>
    </r>
    <r>
      <rPr>
        <b/>
        <sz val="12"/>
        <rFont val="Calibri"/>
        <family val="2"/>
        <scheme val="minor"/>
      </rPr>
      <t xml:space="preserve">PARTICLE BOARD, ORIENTED STRANDBOARD (OSB) 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</si>
  <si>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</si>
  <si>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>ORIENTED STRANDBOARD (OSB)</t>
    </r>
  </si>
  <si>
    <r>
      <t xml:space="preserve">TABLEROS DE FIBRA / </t>
    </r>
    <r>
      <rPr>
        <b/>
        <sz val="12"/>
        <rFont val="Calibri"/>
        <family val="2"/>
        <scheme val="minor"/>
      </rPr>
      <t>FIBERBOARDS</t>
    </r>
  </si>
  <si>
    <t>6.4.1</t>
  </si>
  <si>
    <r>
      <t>DUROS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HARDBOARD</t>
    </r>
  </si>
  <si>
    <t>6.4.2</t>
  </si>
  <si>
    <r>
      <t>MDF (DENSIDAD MEDIA)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</si>
  <si>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</si>
  <si>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>INSULATION</t>
    </r>
  </si>
  <si>
    <r>
      <t xml:space="preserve">PULPA DE MADERA / </t>
    </r>
    <r>
      <rPr>
        <b/>
        <sz val="12"/>
        <rFont val="Calibri"/>
        <family val="2"/>
        <scheme val="minor"/>
      </rPr>
      <t>WOOD PULP</t>
    </r>
  </si>
  <si>
    <r>
      <t xml:space="preserve">MECÁNICA / </t>
    </r>
    <r>
      <rPr>
        <b/>
        <sz val="12"/>
        <rFont val="Calibri"/>
        <family val="2"/>
        <scheme val="minor"/>
      </rPr>
      <t>MECHANICAL WOOD PULP</t>
    </r>
  </si>
  <si>
    <r>
      <t xml:space="preserve">SEMIQUÍMICA / </t>
    </r>
    <r>
      <rPr>
        <b/>
        <sz val="12"/>
        <rFont val="Calibri"/>
        <family val="2"/>
        <scheme val="minor"/>
      </rPr>
      <t>SEMI-CHEMICAL WOOD PULP</t>
    </r>
  </si>
  <si>
    <r>
      <t>QUÍMICA /</t>
    </r>
    <r>
      <rPr>
        <b/>
        <sz val="12"/>
        <rFont val="Calibri"/>
        <family val="2"/>
        <scheme val="minor"/>
      </rPr>
      <t>CHEMICAL WOOD PULP</t>
    </r>
  </si>
  <si>
    <t>7.3.1</t>
  </si>
  <si>
    <r>
      <t xml:space="preserve">AL SULFATO SIN BLANQUEAR / </t>
    </r>
    <r>
      <rPr>
        <b/>
        <sz val="12"/>
        <color theme="1"/>
        <rFont val="Calibri"/>
        <family val="2"/>
        <scheme val="minor"/>
      </rPr>
      <t>SULPHATE UNBLEACHED PULP</t>
    </r>
  </si>
  <si>
    <t>7.3.2</t>
  </si>
  <si>
    <r>
      <t>AL SULFATO BLANQUEADA /</t>
    </r>
    <r>
      <rPr>
        <b/>
        <sz val="12"/>
        <color theme="1"/>
        <rFont val="Calibri"/>
        <family val="2"/>
        <scheme val="minor"/>
      </rPr>
      <t xml:space="preserve"> SULPHATE BLEACHED PULP</t>
    </r>
  </si>
  <si>
    <t>7.3.3</t>
  </si>
  <si>
    <r>
      <t>AL SULFITO SIN BLANQUEAR /</t>
    </r>
    <r>
      <rPr>
        <b/>
        <sz val="12"/>
        <color theme="1"/>
        <rFont val="Calibri"/>
        <family val="2"/>
        <scheme val="minor"/>
      </rPr>
      <t>SULPHITE BLEACHED PULP</t>
    </r>
  </si>
  <si>
    <t>7.3.4</t>
  </si>
  <si>
    <r>
      <t xml:space="preserve">AL SULFITO BLANQUEADA / </t>
    </r>
    <r>
      <rPr>
        <b/>
        <sz val="12"/>
        <color theme="1"/>
        <rFont val="Calibri"/>
        <family val="2"/>
        <scheme val="minor"/>
      </rPr>
      <t>SULPHITE BLEACHED PULP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</si>
  <si>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</si>
  <si>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Calibri"/>
        <family val="2"/>
        <scheme val="minor"/>
      </rPr>
      <t xml:space="preserve"> OTHER PULP</t>
    </r>
  </si>
  <si>
    <r>
      <t xml:space="preserve">PULPA DE OTRAS FIBRAS DISTINTAS DE LA MADERA / </t>
    </r>
    <r>
      <rPr>
        <b/>
        <sz val="12"/>
        <rFont val="Calibri"/>
        <family val="2"/>
        <scheme val="minor"/>
      </rPr>
      <t>PULP FROM FIBRES OTHER THAN WOOD</t>
    </r>
  </si>
  <si>
    <r>
      <t xml:space="preserve">PULPA DE FIBRA RECUPERADA / </t>
    </r>
    <r>
      <rPr>
        <b/>
        <sz val="12"/>
        <rFont val="Calibri"/>
        <family val="2"/>
        <scheme val="minor"/>
      </rPr>
      <t>RECOVERED FIBER PULP</t>
    </r>
  </si>
  <si>
    <r>
      <t xml:space="preserve">PAPEL RECUPERADO / </t>
    </r>
    <r>
      <rPr>
        <b/>
        <sz val="12"/>
        <rFont val="Calibri"/>
        <family val="2"/>
        <scheme val="minor"/>
      </rPr>
      <t>RECOVERED PAPER</t>
    </r>
  </si>
  <si>
    <r>
      <t xml:space="preserve">PAPEL Y CARTÓN / </t>
    </r>
    <r>
      <rPr>
        <b/>
        <sz val="12"/>
        <rFont val="Calibri"/>
        <family val="2"/>
        <scheme val="minor"/>
      </rPr>
      <t>PAPER AND PAPERBOARD</t>
    </r>
  </si>
  <si>
    <r>
      <t>PAPEL CON FINES GRÁFICOS/</t>
    </r>
    <r>
      <rPr>
        <b/>
        <sz val="12"/>
        <rFont val="Calibri"/>
        <family val="2"/>
        <scheme val="minor"/>
      </rPr>
      <t xml:space="preserve"> GRAPHIC PAPER</t>
    </r>
  </si>
  <si>
    <t>10.1.1</t>
  </si>
  <si>
    <r>
      <t xml:space="preserve">PAPEL PARA PERIÓDICOS / </t>
    </r>
    <r>
      <rPr>
        <b/>
        <sz val="12"/>
        <color theme="1"/>
        <rFont val="Calibri"/>
        <family val="2"/>
        <scheme val="minor"/>
      </rPr>
      <t>NEWSPRINT</t>
    </r>
  </si>
  <si>
    <t>10.1.2</t>
  </si>
  <si>
    <r>
      <t>PAPEL MECÁNICO SIN ESTUCO /</t>
    </r>
    <r>
      <rPr>
        <b/>
        <sz val="12"/>
        <color theme="1"/>
        <rFont val="Calibri"/>
        <family val="2"/>
        <scheme val="minor"/>
      </rPr>
      <t xml:space="preserve"> UNCOATED MECHANICAL PAPER  </t>
    </r>
  </si>
  <si>
    <t>10.1.3</t>
  </si>
  <si>
    <r>
      <t>PAPEL SIN ESTUCO Y SIN MADERA /</t>
    </r>
    <r>
      <rPr>
        <b/>
        <sz val="12"/>
        <color theme="1"/>
        <rFont val="Calibri"/>
        <family val="2"/>
        <scheme val="minor"/>
      </rPr>
      <t xml:space="preserve"> UNCOATED WOODFREE PAPER</t>
    </r>
  </si>
  <si>
    <t>10.1.4</t>
  </si>
  <si>
    <r>
      <t xml:space="preserve">PAPEL ESTUCADO / </t>
    </r>
    <r>
      <rPr>
        <b/>
        <sz val="12"/>
        <color theme="1"/>
        <rFont val="Calibri"/>
        <family val="2"/>
        <scheme val="minor"/>
      </rPr>
      <t>COATED PAPER</t>
    </r>
  </si>
  <si>
    <r>
      <t xml:space="preserve">PAPEL DE USO DOMÉSTICO Y SANITARIO /  </t>
    </r>
    <r>
      <rPr>
        <b/>
        <sz val="12"/>
        <rFont val="Calibri"/>
        <family val="2"/>
        <scheme val="minor"/>
      </rPr>
      <t>HOUSEHOLD AND SANITARY PAPER</t>
    </r>
  </si>
  <si>
    <r>
      <t>MATERIAL PARA EMPAQUETAR /</t>
    </r>
    <r>
      <rPr>
        <b/>
        <sz val="12"/>
        <rFont val="Calibri"/>
        <family val="2"/>
        <scheme val="minor"/>
      </rPr>
      <t xml:space="preserve"> PACKAGING MATERIAL</t>
    </r>
  </si>
  <si>
    <t>10.3.1</t>
  </si>
  <si>
    <r>
      <t xml:space="preserve">MATERIAL DE ENVASAR / </t>
    </r>
    <r>
      <rPr>
        <b/>
        <sz val="12"/>
        <color theme="1"/>
        <rFont val="Calibri"/>
        <family val="2"/>
        <scheme val="minor"/>
      </rPr>
      <t>CASE PAPER</t>
    </r>
  </si>
  <si>
    <t>10.3.2</t>
  </si>
  <si>
    <r>
      <t xml:space="preserve">CARTÓN PARA CAJAS PLEGABLES / </t>
    </r>
    <r>
      <rPr>
        <b/>
        <sz val="12"/>
        <color theme="1"/>
        <rFont val="Calibri"/>
        <family val="2"/>
        <scheme val="minor"/>
      </rPr>
      <t>CARTONBOARD</t>
    </r>
  </si>
  <si>
    <t>10.3.3</t>
  </si>
  <si>
    <r>
      <t xml:space="preserve">PAPEL PARA ENVOLVER / </t>
    </r>
    <r>
      <rPr>
        <b/>
        <sz val="12"/>
        <color theme="1"/>
        <rFont val="Calibri"/>
        <family val="2"/>
        <scheme val="minor"/>
      </rPr>
      <t xml:space="preserve">WRAPPING PAPER </t>
    </r>
  </si>
  <si>
    <t>10.3.4</t>
  </si>
  <si>
    <r>
      <t xml:space="preserve">OTROS PAPELES, UTILIZADOS PRINCIPALMENTE PARA EMPAQUETAR / </t>
    </r>
    <r>
      <rPr>
        <b/>
        <sz val="12"/>
        <color theme="1"/>
        <rFont val="Calibri"/>
        <family val="2"/>
        <scheme val="minor"/>
      </rPr>
      <t>OTHER PAPER, MAINLY FOR PACKAGING</t>
    </r>
  </si>
  <si>
    <r>
      <t xml:space="preserve">OTROS PAPELES Y CARTONES N.E.P. / </t>
    </r>
    <r>
      <rPr>
        <b/>
        <sz val="12"/>
        <rFont val="Calibri"/>
        <family val="2"/>
        <scheme val="minor"/>
      </rPr>
      <t>OTHER PAPER AND PAPERBOARD N.E.S. (NOT ELSEWHERE SPECIFIED)</t>
    </r>
  </si>
  <si>
    <t>Fuente: Dirección General Forestal - División Evaluación &amp; Información en base a BCU y Comercio Exterior Descartes Datamyne Latam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</si>
</sst>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13"/>
      <color theme="3"/>
      <name val="Calibri"/>
      <family val="2"/>
      <scheme val="minor"/>
    </font>
    <font>
      <b/>
      <sz val="12"/>
      <color indexed="48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9"/>
      <name val="Univers"/>
      <family val="2"/>
    </font>
    <font>
      <b/>
      <i/>
      <u/>
      <sz val="28"/>
      <color theme="6" tint="-0.499984740745262"/>
      <name val="Calibri"/>
      <family val="2"/>
    </font>
    <font>
      <i/>
      <u/>
      <sz val="28"/>
      <color theme="6" tint="-0.499984740745262"/>
      <name val="Univers"/>
      <family val="2"/>
    </font>
    <font>
      <i/>
      <u/>
      <sz val="28"/>
      <color theme="6" tint="-0.499984740745262"/>
      <name val="Arial"/>
      <family val="2"/>
    </font>
    <font>
      <u/>
      <sz val="10"/>
      <name val="Arial"/>
      <family val="2"/>
    </font>
    <font>
      <sz val="18"/>
      <name val="Univers"/>
      <family val="2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Univers"/>
      <family val="2"/>
    </font>
    <font>
      <b/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1" fontId="0" fillId="0" borderId="0" xfId="0" applyNumberFormat="1" applyFill="1"/>
    <xf numFmtId="0" fontId="0" fillId="0" borderId="0" xfId="0" applyBorder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4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3" fillId="3" borderId="1" xfId="1" applyFont="1" applyFill="1" applyAlignment="1" applyProtection="1">
      <alignment horizontal="center" vertical="center"/>
    </xf>
    <xf numFmtId="0" fontId="13" fillId="3" borderId="1" xfId="1" applyFont="1" applyFill="1" applyAlignment="1" applyProtection="1">
      <alignment horizontal="center" vertical="center" shrinkToFit="1"/>
    </xf>
    <xf numFmtId="49" fontId="1" fillId="4" borderId="1" xfId="1" applyNumberFormat="1" applyFill="1" applyAlignment="1" applyProtection="1">
      <alignment horizontal="left" vertical="center"/>
    </xf>
    <xf numFmtId="0" fontId="14" fillId="4" borderId="1" xfId="1" applyFont="1" applyFill="1" applyAlignment="1" applyProtection="1">
      <alignment horizontal="left" vertical="center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right" vertical="center"/>
      <protection locked="0"/>
    </xf>
    <xf numFmtId="1" fontId="1" fillId="4" borderId="1" xfId="1" applyNumberFormat="1" applyFill="1" applyAlignment="1" applyProtection="1">
      <alignment horizontal="right" vertical="center"/>
    </xf>
    <xf numFmtId="49" fontId="1" fillId="4" borderId="1" xfId="1" applyNumberFormat="1" applyFill="1" applyAlignment="1" applyProtection="1">
      <alignment horizontal="right" vertical="center"/>
    </xf>
    <xf numFmtId="0" fontId="1" fillId="4" borderId="1" xfId="1" applyFont="1" applyFill="1" applyAlignment="1" applyProtection="1">
      <alignment horizontal="right" vertical="center"/>
    </xf>
    <xf numFmtId="0" fontId="1" fillId="4" borderId="1" xfId="1" applyFill="1" applyAlignment="1" applyProtection="1">
      <alignment horizontal="right" vertical="center"/>
    </xf>
    <xf numFmtId="1" fontId="1" fillId="4" borderId="1" xfId="1" applyNumberFormat="1" applyFont="1" applyFill="1" applyAlignment="1" applyProtection="1">
      <alignment horizontal="right" vertical="center"/>
    </xf>
    <xf numFmtId="49" fontId="1" fillId="5" borderId="1" xfId="1" applyNumberFormat="1" applyFill="1" applyAlignment="1" applyProtection="1">
      <alignment horizontal="left" vertical="center"/>
      <protection locked="0"/>
    </xf>
    <xf numFmtId="0" fontId="14" fillId="5" borderId="1" xfId="1" applyFont="1" applyFill="1" applyAlignment="1" applyProtection="1">
      <alignment horizontal="left" vertical="center" wrapText="1" inden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vertical="center"/>
    </xf>
    <xf numFmtId="0" fontId="14" fillId="0" borderId="1" xfId="1" applyFont="1" applyAlignment="1" applyProtection="1">
      <alignment horizontal="left" vertical="center" indent="2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right"/>
    </xf>
    <xf numFmtId="1" fontId="1" fillId="0" borderId="1" xfId="1" applyNumberFormat="1" applyFill="1" applyAlignment="1" applyProtection="1">
      <alignment horizontal="right" vertical="center"/>
      <protection locked="0"/>
    </xf>
    <xf numFmtId="1" fontId="1" fillId="0" borderId="1" xfId="1" applyNumberFormat="1" applyFill="1" applyAlignment="1">
      <alignment horizontal="right"/>
    </xf>
    <xf numFmtId="49" fontId="1" fillId="0" borderId="1" xfId="1" applyNumberFormat="1" applyFill="1" applyAlignment="1" applyProtection="1">
      <alignment horizontal="left" vertical="center"/>
    </xf>
    <xf numFmtId="1" fontId="1" fillId="6" borderId="1" xfId="1" applyNumberFormat="1" applyFill="1" applyAlignment="1" applyProtection="1">
      <alignment horizontal="right" vertical="center"/>
      <protection locked="0"/>
    </xf>
    <xf numFmtId="0" fontId="14" fillId="0" borderId="1" xfId="1" applyFont="1" applyFill="1" applyAlignment="1" applyProtection="1">
      <alignment horizontal="left" vertical="center" indent="2"/>
    </xf>
    <xf numFmtId="0" fontId="14" fillId="0" borderId="1" xfId="1" applyFont="1" applyFill="1" applyAlignment="1" applyProtection="1">
      <alignment horizontal="left" vertical="center" wrapText="1" indent="2"/>
    </xf>
    <xf numFmtId="0" fontId="4" fillId="0" borderId="0" xfId="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left" vertical="center" indent="3"/>
    </xf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5464970</xdr:colOff>
      <xdr:row>7</xdr:row>
      <xdr:rowOff>438798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73"/>
        <a:stretch/>
      </xdr:blipFill>
      <xdr:spPr bwMode="auto">
        <a:xfrm>
          <a:off x="1078230" y="190500"/>
          <a:ext cx="5464970" cy="13760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2"/>
  <sheetViews>
    <sheetView showGridLines="0" tabSelected="1" topLeftCell="A49" zoomScale="70" zoomScaleNormal="70" workbookViewId="0">
      <pane xSplit="2" topLeftCell="L1" activePane="topRight" state="frozen"/>
      <selection pane="topRight" activeCell="Z39" sqref="Z39:Z70"/>
    </sheetView>
  </sheetViews>
  <sheetFormatPr baseColWidth="10" defaultRowHeight="12.3"/>
  <cols>
    <col min="1" max="1" width="15.71875" customWidth="1"/>
    <col min="2" max="2" width="92.5546875" customWidth="1"/>
    <col min="3" max="3" width="14.27734375" customWidth="1"/>
    <col min="4" max="6" width="11.44140625" customWidth="1"/>
    <col min="7" max="7" width="11.71875" customWidth="1"/>
    <col min="8" max="18" width="11.44140625" customWidth="1"/>
    <col min="19" max="19" width="11.71875" customWidth="1"/>
    <col min="20" max="20" width="11.44140625" customWidth="1"/>
    <col min="22" max="22" width="10.6640625" style="2"/>
  </cols>
  <sheetData>
    <row r="1" spans="1:26" ht="15">
      <c r="B1" s="1"/>
    </row>
    <row r="2" spans="1:26">
      <c r="B2" s="3"/>
    </row>
    <row r="3" spans="1:26">
      <c r="A3" s="4"/>
      <c r="B3" s="5"/>
      <c r="C3" s="6"/>
      <c r="D3" s="6"/>
      <c r="E3" s="6"/>
      <c r="F3" s="6"/>
      <c r="G3" s="6"/>
      <c r="H3" s="7"/>
      <c r="I3" s="7"/>
    </row>
    <row r="4" spans="1:26">
      <c r="A4" s="4"/>
      <c r="B4" s="5"/>
      <c r="C4" s="6"/>
      <c r="D4" s="6"/>
      <c r="E4" s="6"/>
      <c r="F4" s="6"/>
      <c r="G4" s="6"/>
      <c r="H4" s="7"/>
      <c r="I4" s="7"/>
    </row>
    <row r="5" spans="1:26">
      <c r="A5" s="4"/>
      <c r="B5" s="5"/>
      <c r="C5" s="6"/>
      <c r="D5" s="6"/>
      <c r="E5" s="6"/>
      <c r="F5" s="6"/>
      <c r="G5" s="6"/>
      <c r="H5" s="7"/>
      <c r="I5" s="7"/>
    </row>
    <row r="6" spans="1:26">
      <c r="A6" s="4"/>
      <c r="B6" s="5"/>
      <c r="C6" s="6"/>
      <c r="D6" s="6"/>
      <c r="E6" s="6"/>
      <c r="F6" s="6"/>
      <c r="G6" s="6"/>
      <c r="H6" s="7"/>
      <c r="I6" s="7"/>
    </row>
    <row r="7" spans="1:26">
      <c r="A7" s="4"/>
      <c r="B7" s="5"/>
      <c r="C7" s="6"/>
      <c r="D7" s="6"/>
      <c r="E7" s="6"/>
      <c r="F7" s="6"/>
      <c r="G7" s="6"/>
      <c r="H7" s="7"/>
      <c r="I7" s="7"/>
    </row>
    <row r="8" spans="1:26" ht="35.700000000000003">
      <c r="A8" s="4"/>
      <c r="B8" s="5"/>
      <c r="C8" s="8"/>
      <c r="D8" s="9"/>
      <c r="E8" s="9"/>
      <c r="F8" s="9"/>
      <c r="G8" s="9"/>
      <c r="H8" s="10"/>
      <c r="I8" s="10"/>
      <c r="J8" s="11"/>
      <c r="K8" s="11"/>
      <c r="L8" s="12"/>
      <c r="M8" s="12"/>
    </row>
    <row r="9" spans="1:26">
      <c r="A9" s="4"/>
      <c r="B9" s="5"/>
      <c r="C9" s="6"/>
      <c r="D9" s="6"/>
      <c r="E9" s="6"/>
      <c r="F9" s="6"/>
      <c r="G9" s="6"/>
      <c r="H9" s="7"/>
      <c r="I9" s="7"/>
    </row>
    <row r="10" spans="1:26" ht="22.2">
      <c r="A10" s="4"/>
      <c r="B10" s="5"/>
      <c r="C10" s="6"/>
      <c r="D10" s="6"/>
      <c r="E10" s="13"/>
      <c r="F10" s="13"/>
      <c r="G10" s="13"/>
      <c r="H10" s="13"/>
      <c r="I10" s="13"/>
      <c r="J10" s="13"/>
    </row>
    <row r="11" spans="1:26">
      <c r="A11" s="4"/>
      <c r="B11" s="5"/>
      <c r="C11" s="6"/>
      <c r="D11" s="6"/>
      <c r="E11" s="6"/>
      <c r="F11" s="6"/>
      <c r="G11" s="6"/>
      <c r="H11" s="7"/>
      <c r="I11" s="7"/>
    </row>
    <row r="12" spans="1:26">
      <c r="A12" s="4"/>
      <c r="B12" s="5"/>
      <c r="C12" s="6"/>
      <c r="D12" s="6"/>
      <c r="E12" s="6"/>
      <c r="F12" s="6"/>
      <c r="G12" s="6"/>
      <c r="H12" s="7"/>
      <c r="I12" s="7"/>
    </row>
    <row r="13" spans="1:26" ht="28.5" customHeight="1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0.100000000000001" customHeight="1" thickBot="1">
      <c r="A14" s="15" t="s">
        <v>1</v>
      </c>
      <c r="B14" s="15" t="s">
        <v>2</v>
      </c>
      <c r="C14" s="16" t="s">
        <v>3</v>
      </c>
      <c r="D14" s="15">
        <v>2000</v>
      </c>
      <c r="E14" s="15">
        <v>2001</v>
      </c>
      <c r="F14" s="15">
        <v>2002</v>
      </c>
      <c r="G14" s="15">
        <v>2003</v>
      </c>
      <c r="H14" s="15">
        <v>2004</v>
      </c>
      <c r="I14" s="15">
        <v>2005</v>
      </c>
      <c r="J14" s="15">
        <v>2006</v>
      </c>
      <c r="K14" s="15">
        <v>2007</v>
      </c>
      <c r="L14" s="15">
        <v>2008</v>
      </c>
      <c r="M14" s="15">
        <v>2009</v>
      </c>
      <c r="N14" s="15">
        <v>2010</v>
      </c>
      <c r="O14" s="15">
        <v>2011</v>
      </c>
      <c r="P14" s="15">
        <v>2012</v>
      </c>
      <c r="Q14" s="15">
        <v>2013</v>
      </c>
      <c r="R14" s="15">
        <v>2014</v>
      </c>
      <c r="S14" s="15">
        <v>2015</v>
      </c>
      <c r="T14" s="15">
        <v>2016</v>
      </c>
      <c r="U14" s="15">
        <v>2017</v>
      </c>
      <c r="V14" s="15">
        <v>2018</v>
      </c>
      <c r="W14" s="15">
        <v>2019</v>
      </c>
      <c r="X14" s="15">
        <v>2020</v>
      </c>
      <c r="Y14" s="15">
        <v>2021</v>
      </c>
      <c r="Z14" s="15">
        <v>2022</v>
      </c>
    </row>
    <row r="15" spans="1:26" ht="17.399999999999999" thickTop="1" thickBot="1">
      <c r="A15" s="17">
        <v>1</v>
      </c>
      <c r="B15" s="18" t="s">
        <v>4</v>
      </c>
      <c r="C15" s="19" t="s">
        <v>5</v>
      </c>
      <c r="D15" s="20">
        <f t="shared" ref="D15:X15" si="0">SUM(D16:D17)</f>
        <v>2</v>
      </c>
      <c r="E15" s="20">
        <f t="shared" si="0"/>
        <v>2</v>
      </c>
      <c r="F15" s="20">
        <f t="shared" si="0"/>
        <v>1</v>
      </c>
      <c r="G15" s="21">
        <f t="shared" si="0"/>
        <v>2</v>
      </c>
      <c r="H15" s="22">
        <f t="shared" si="0"/>
        <v>3</v>
      </c>
      <c r="I15" s="23">
        <f t="shared" si="0"/>
        <v>8</v>
      </c>
      <c r="J15" s="24">
        <f t="shared" si="0"/>
        <v>8</v>
      </c>
      <c r="K15" s="20">
        <f t="shared" si="0"/>
        <v>7</v>
      </c>
      <c r="L15" s="20">
        <f t="shared" si="0"/>
        <v>6</v>
      </c>
      <c r="M15" s="20">
        <f t="shared" si="0"/>
        <v>5</v>
      </c>
      <c r="N15" s="21">
        <f t="shared" si="0"/>
        <v>5</v>
      </c>
      <c r="O15" s="22">
        <f t="shared" si="0"/>
        <v>9</v>
      </c>
      <c r="P15" s="25">
        <f t="shared" si="0"/>
        <v>6.19177</v>
      </c>
      <c r="Q15" s="21">
        <f t="shared" si="0"/>
        <v>6.21</v>
      </c>
      <c r="R15" s="21">
        <f t="shared" si="0"/>
        <v>2.4763000000000002</v>
      </c>
      <c r="S15" s="21">
        <f t="shared" si="0"/>
        <v>2.8369</v>
      </c>
      <c r="T15" s="21">
        <f t="shared" si="0"/>
        <v>3.5119862500000001</v>
      </c>
      <c r="U15" s="21">
        <f t="shared" si="0"/>
        <v>3.7707773699999998</v>
      </c>
      <c r="V15" s="21">
        <f t="shared" si="0"/>
        <v>2.6275454599999999</v>
      </c>
      <c r="W15" s="21">
        <f t="shared" si="0"/>
        <v>3.1864302499999999</v>
      </c>
      <c r="X15" s="21">
        <f t="shared" si="0"/>
        <v>5.4042851299999999</v>
      </c>
      <c r="Y15" s="20">
        <f>+Y16+Y17</f>
        <v>6.1512276000000004</v>
      </c>
      <c r="Z15" s="20">
        <f>+Z16+Z17</f>
        <v>8.5470513000000015</v>
      </c>
    </row>
    <row r="16" spans="1:26" ht="31.8" thickTop="1" thickBot="1">
      <c r="A16" s="26">
        <v>1.1000000000000001</v>
      </c>
      <c r="B16" s="27" t="s">
        <v>6</v>
      </c>
      <c r="C16" s="28" t="s">
        <v>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</row>
    <row r="17" spans="1:26" ht="17.399999999999999" thickTop="1" thickBot="1">
      <c r="A17" s="26">
        <v>1.2</v>
      </c>
      <c r="B17" s="27" t="s">
        <v>7</v>
      </c>
      <c r="C17" s="28" t="s">
        <v>5</v>
      </c>
      <c r="D17" s="29">
        <f t="shared" ref="D17:R17" si="1">SUM(D18:D19)</f>
        <v>2</v>
      </c>
      <c r="E17" s="29">
        <f t="shared" si="1"/>
        <v>2</v>
      </c>
      <c r="F17" s="29">
        <f t="shared" si="1"/>
        <v>1</v>
      </c>
      <c r="G17" s="29">
        <f t="shared" si="1"/>
        <v>2</v>
      </c>
      <c r="H17" s="29">
        <f t="shared" si="1"/>
        <v>3</v>
      </c>
      <c r="I17" s="29">
        <f t="shared" si="1"/>
        <v>8</v>
      </c>
      <c r="J17" s="29">
        <f t="shared" si="1"/>
        <v>8</v>
      </c>
      <c r="K17" s="29">
        <f t="shared" si="1"/>
        <v>7</v>
      </c>
      <c r="L17" s="29">
        <f t="shared" si="1"/>
        <v>6</v>
      </c>
      <c r="M17" s="29">
        <f t="shared" si="1"/>
        <v>5</v>
      </c>
      <c r="N17" s="29">
        <f t="shared" si="1"/>
        <v>5</v>
      </c>
      <c r="O17" s="29">
        <f t="shared" si="1"/>
        <v>9</v>
      </c>
      <c r="P17" s="29">
        <f t="shared" si="1"/>
        <v>6.19177</v>
      </c>
      <c r="Q17" s="29">
        <f t="shared" si="1"/>
        <v>6.21</v>
      </c>
      <c r="R17" s="29">
        <f t="shared" si="1"/>
        <v>2.4763000000000002</v>
      </c>
      <c r="S17" s="29">
        <f t="shared" ref="S17:Z17" si="2">+S18+S19</f>
        <v>2.8369</v>
      </c>
      <c r="T17" s="29">
        <f t="shared" si="2"/>
        <v>3.5119862500000001</v>
      </c>
      <c r="U17" s="29">
        <f t="shared" si="2"/>
        <v>3.7707773699999998</v>
      </c>
      <c r="V17" s="29">
        <f t="shared" si="2"/>
        <v>2.6275454599999999</v>
      </c>
      <c r="W17" s="29">
        <f t="shared" si="2"/>
        <v>3.1864302499999999</v>
      </c>
      <c r="X17" s="29">
        <f t="shared" si="2"/>
        <v>5.4042851299999999</v>
      </c>
      <c r="Y17" s="29">
        <f t="shared" si="2"/>
        <v>6.1512276000000004</v>
      </c>
      <c r="Z17" s="29">
        <f t="shared" si="2"/>
        <v>8.5470513000000015</v>
      </c>
    </row>
    <row r="18" spans="1:26" ht="17.399999999999999" thickTop="1" thickBot="1">
      <c r="A18" s="30" t="s">
        <v>8</v>
      </c>
      <c r="B18" s="31" t="s">
        <v>9</v>
      </c>
      <c r="C18" s="32" t="s">
        <v>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1.4135389999999999E-2</v>
      </c>
      <c r="Y18" s="33">
        <v>0</v>
      </c>
      <c r="Z18" s="33">
        <v>0</v>
      </c>
    </row>
    <row r="19" spans="1:26" ht="17.399999999999999" thickTop="1" thickBot="1">
      <c r="A19" s="30" t="s">
        <v>10</v>
      </c>
      <c r="B19" s="31" t="s">
        <v>11</v>
      </c>
      <c r="C19" s="32" t="s">
        <v>5</v>
      </c>
      <c r="D19" s="33">
        <v>2</v>
      </c>
      <c r="E19" s="33">
        <v>2</v>
      </c>
      <c r="F19" s="33">
        <v>1</v>
      </c>
      <c r="G19" s="33">
        <v>2</v>
      </c>
      <c r="H19" s="33">
        <v>3</v>
      </c>
      <c r="I19" s="33">
        <v>8</v>
      </c>
      <c r="J19" s="33">
        <v>8</v>
      </c>
      <c r="K19" s="33">
        <v>7</v>
      </c>
      <c r="L19" s="33">
        <v>6</v>
      </c>
      <c r="M19" s="33">
        <v>5</v>
      </c>
      <c r="N19" s="33">
        <v>5</v>
      </c>
      <c r="O19" s="33">
        <v>9</v>
      </c>
      <c r="P19" s="33">
        <v>6.19177</v>
      </c>
      <c r="Q19" s="33">
        <v>6.21</v>
      </c>
      <c r="R19" s="33">
        <v>2.4763000000000002</v>
      </c>
      <c r="S19" s="33">
        <v>2.8369</v>
      </c>
      <c r="T19" s="33">
        <v>3.5119862500000001</v>
      </c>
      <c r="U19" s="33">
        <v>3.7707773699999998</v>
      </c>
      <c r="V19" s="33">
        <v>2.6275454599999999</v>
      </c>
      <c r="W19" s="33">
        <v>3.1864302499999999</v>
      </c>
      <c r="X19" s="33">
        <v>5.39014974</v>
      </c>
      <c r="Y19" s="33">
        <v>6.1512276000000004</v>
      </c>
      <c r="Z19" s="33">
        <v>8.5470513000000015</v>
      </c>
    </row>
    <row r="20" spans="1:26" ht="17.399999999999999" thickTop="1" thickBot="1">
      <c r="A20" s="30" t="s">
        <v>12</v>
      </c>
      <c r="B20" s="31" t="s">
        <v>13</v>
      </c>
      <c r="C20" s="32" t="s">
        <v>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7</v>
      </c>
      <c r="L20" s="33">
        <v>6</v>
      </c>
      <c r="M20" s="33">
        <v>5</v>
      </c>
      <c r="N20" s="33">
        <v>5</v>
      </c>
      <c r="O20" s="33">
        <v>9</v>
      </c>
      <c r="P20" s="33">
        <v>6</v>
      </c>
      <c r="Q20" s="33">
        <v>6</v>
      </c>
      <c r="R20" s="33">
        <v>2.4763000000000002</v>
      </c>
      <c r="S20" s="33">
        <v>2.8369</v>
      </c>
      <c r="T20" s="33">
        <v>3.5119862500000001</v>
      </c>
      <c r="U20" s="33">
        <v>3.7707773699999998</v>
      </c>
      <c r="V20" s="33">
        <v>2.6275454599999999</v>
      </c>
      <c r="W20" s="33">
        <v>3.1864302499999999</v>
      </c>
      <c r="X20" s="33">
        <v>5.1738843799999996</v>
      </c>
      <c r="Y20" s="33">
        <v>6.1512276000000004</v>
      </c>
      <c r="Z20" s="33">
        <v>8.5470513000000015</v>
      </c>
    </row>
    <row r="21" spans="1:26" ht="17.399999999999999" thickTop="1" thickBot="1">
      <c r="A21" s="17">
        <v>2</v>
      </c>
      <c r="B21" s="18" t="s">
        <v>14</v>
      </c>
      <c r="C21" s="19" t="s">
        <v>15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2</v>
      </c>
      <c r="N21" s="20">
        <v>2</v>
      </c>
      <c r="O21" s="20">
        <v>1</v>
      </c>
      <c r="P21" s="20">
        <v>1.8178869</v>
      </c>
      <c r="Q21" s="20">
        <v>1.895</v>
      </c>
      <c r="R21" s="20">
        <v>2.1432545099999998</v>
      </c>
      <c r="S21" s="20">
        <v>2.0734497699999999</v>
      </c>
      <c r="T21" s="20">
        <v>3.0190652</v>
      </c>
      <c r="U21" s="20">
        <v>3.02204899</v>
      </c>
      <c r="V21" s="20">
        <v>3.0504206999999997</v>
      </c>
      <c r="W21" s="20">
        <v>3.55</v>
      </c>
      <c r="X21" s="20">
        <v>3.4796927500000003</v>
      </c>
      <c r="Y21" s="20">
        <v>3.8313125799999996</v>
      </c>
      <c r="Z21" s="20">
        <v>4.4944379800000007</v>
      </c>
    </row>
    <row r="22" spans="1:26" ht="17.399999999999999" thickTop="1" thickBot="1">
      <c r="A22" s="17" t="s">
        <v>16</v>
      </c>
      <c r="B22" s="18" t="s">
        <v>17</v>
      </c>
      <c r="C22" s="19" t="s">
        <v>18</v>
      </c>
      <c r="D22" s="20">
        <f t="shared" ref="D22:Z22" si="3">SUM(D23:D24)</f>
        <v>0</v>
      </c>
      <c r="E22" s="20">
        <f t="shared" si="3"/>
        <v>1</v>
      </c>
      <c r="F22" s="20">
        <f t="shared" si="3"/>
        <v>0</v>
      </c>
      <c r="G22" s="20">
        <f t="shared" si="3"/>
        <v>1</v>
      </c>
      <c r="H22" s="20">
        <f t="shared" si="3"/>
        <v>0</v>
      </c>
      <c r="I22" s="20">
        <f t="shared" si="3"/>
        <v>1</v>
      </c>
      <c r="J22" s="20">
        <f t="shared" si="3"/>
        <v>5</v>
      </c>
      <c r="K22" s="20">
        <f t="shared" si="3"/>
        <v>29</v>
      </c>
      <c r="L22" s="20">
        <f t="shared" si="3"/>
        <v>0</v>
      </c>
      <c r="M22" s="20">
        <f t="shared" si="3"/>
        <v>148</v>
      </c>
      <c r="N22" s="20">
        <f t="shared" si="3"/>
        <v>184</v>
      </c>
      <c r="O22" s="20">
        <f t="shared" si="3"/>
        <v>166</v>
      </c>
      <c r="P22" s="20">
        <f t="shared" si="3"/>
        <v>86</v>
      </c>
      <c r="Q22" s="20">
        <f t="shared" si="3"/>
        <v>14.5</v>
      </c>
      <c r="R22" s="20">
        <f t="shared" si="3"/>
        <v>444.02850177777782</v>
      </c>
      <c r="S22" s="20">
        <f t="shared" si="3"/>
        <v>190.62321441037039</v>
      </c>
      <c r="T22" s="20">
        <f t="shared" si="3"/>
        <v>221.26190110666664</v>
      </c>
      <c r="U22" s="20">
        <f t="shared" si="3"/>
        <v>13.23322395851852</v>
      </c>
      <c r="V22" s="20">
        <f t="shared" si="3"/>
        <v>12.58413633777778</v>
      </c>
      <c r="W22" s="20">
        <f t="shared" si="3"/>
        <v>0.11844542666666669</v>
      </c>
      <c r="X22" s="20">
        <f t="shared" si="3"/>
        <v>174.56148288888889</v>
      </c>
      <c r="Y22" s="20">
        <f t="shared" si="3"/>
        <v>0.11684983</v>
      </c>
      <c r="Z22" s="20">
        <f t="shared" si="3"/>
        <v>0.15628943925925926</v>
      </c>
    </row>
    <row r="23" spans="1:26" ht="17.399999999999999" thickTop="1" thickBot="1">
      <c r="A23" s="26" t="s">
        <v>19</v>
      </c>
      <c r="B23" s="27" t="s">
        <v>20</v>
      </c>
      <c r="C23" s="28" t="s">
        <v>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2</v>
      </c>
      <c r="O23" s="29">
        <v>24</v>
      </c>
      <c r="P23" s="29">
        <v>86</v>
      </c>
      <c r="Q23" s="29">
        <v>14.5</v>
      </c>
      <c r="R23" s="29">
        <v>47.069596933333337</v>
      </c>
      <c r="S23" s="29">
        <v>10.583553906666699</v>
      </c>
      <c r="T23" s="29">
        <v>3.0823128400000002</v>
      </c>
      <c r="U23" s="29">
        <v>3.7437187733333341</v>
      </c>
      <c r="V23" s="29">
        <v>11.881697760000002</v>
      </c>
      <c r="W23" s="29">
        <v>9.8445426666666683E-2</v>
      </c>
      <c r="X23" s="29">
        <v>5.3688266666666665E-2</v>
      </c>
      <c r="Y23" s="29">
        <v>0</v>
      </c>
      <c r="Z23" s="29">
        <v>6.2245309259259252E-2</v>
      </c>
    </row>
    <row r="24" spans="1:26" ht="17.399999999999999" thickTop="1" thickBot="1">
      <c r="A24" s="26" t="s">
        <v>21</v>
      </c>
      <c r="B24" s="27" t="s">
        <v>22</v>
      </c>
      <c r="C24" s="28" t="s">
        <v>5</v>
      </c>
      <c r="D24" s="29">
        <v>0</v>
      </c>
      <c r="E24" s="29">
        <v>1</v>
      </c>
      <c r="F24" s="29">
        <v>0</v>
      </c>
      <c r="G24" s="29">
        <v>1</v>
      </c>
      <c r="H24" s="29">
        <v>0</v>
      </c>
      <c r="I24" s="29">
        <v>1</v>
      </c>
      <c r="J24" s="29">
        <v>5</v>
      </c>
      <c r="K24" s="29">
        <v>29</v>
      </c>
      <c r="L24" s="29">
        <v>0</v>
      </c>
      <c r="M24" s="29">
        <v>148</v>
      </c>
      <c r="N24" s="29">
        <v>182</v>
      </c>
      <c r="O24" s="29">
        <v>142</v>
      </c>
      <c r="P24" s="29">
        <v>0</v>
      </c>
      <c r="Q24" s="29">
        <v>0</v>
      </c>
      <c r="R24" s="29">
        <v>396.95890484444448</v>
      </c>
      <c r="S24" s="29">
        <v>180.03966050370369</v>
      </c>
      <c r="T24" s="29">
        <v>218.17958826666663</v>
      </c>
      <c r="U24" s="29">
        <v>9.4895051851851857</v>
      </c>
      <c r="V24" s="29">
        <v>0.70243857777777774</v>
      </c>
      <c r="W24" s="29">
        <v>0.02</v>
      </c>
      <c r="X24" s="29">
        <v>174.50779462222224</v>
      </c>
      <c r="Y24" s="29">
        <v>0.11684983</v>
      </c>
      <c r="Z24" s="29">
        <v>9.4044130000000004E-2</v>
      </c>
    </row>
    <row r="25" spans="1:26" ht="17.399999999999999" thickTop="1" thickBot="1">
      <c r="A25" s="17" t="s">
        <v>23</v>
      </c>
      <c r="B25" s="18" t="s">
        <v>24</v>
      </c>
      <c r="C25" s="19" t="s">
        <v>15</v>
      </c>
      <c r="D25" s="20" t="s">
        <v>25</v>
      </c>
      <c r="E25" s="20" t="s">
        <v>25</v>
      </c>
      <c r="F25" s="20" t="s">
        <v>25</v>
      </c>
      <c r="G25" s="20" t="s">
        <v>25</v>
      </c>
      <c r="H25" s="20" t="s">
        <v>25</v>
      </c>
      <c r="I25" s="20" t="s">
        <v>25</v>
      </c>
      <c r="J25" s="20" t="s">
        <v>25</v>
      </c>
      <c r="K25" s="20" t="s">
        <v>25</v>
      </c>
      <c r="L25" s="20" t="s">
        <v>25</v>
      </c>
      <c r="M25" s="20" t="s">
        <v>25</v>
      </c>
      <c r="N25" s="20" t="s">
        <v>25</v>
      </c>
      <c r="O25" s="20" t="s">
        <v>25</v>
      </c>
      <c r="P25" s="20">
        <v>0</v>
      </c>
      <c r="Q25" s="20">
        <v>0.10269481481481482</v>
      </c>
      <c r="R25" s="20">
        <v>0.10196467148148149</v>
      </c>
      <c r="S25" s="20">
        <v>0.17083231000000004</v>
      </c>
      <c r="T25" s="20">
        <v>0.56886599999999998</v>
      </c>
      <c r="U25" s="20">
        <v>1.07618799</v>
      </c>
      <c r="V25" s="20">
        <v>2.8671813200000003</v>
      </c>
      <c r="W25" s="20">
        <v>2.8031476899999999</v>
      </c>
      <c r="X25" s="20">
        <v>4.269861563703703</v>
      </c>
      <c r="Y25" s="20">
        <v>6.3825002200000007</v>
      </c>
      <c r="Z25" s="20">
        <v>6.1808050899999998</v>
      </c>
    </row>
    <row r="26" spans="1:26" ht="17.399999999999999" thickTop="1" thickBot="1">
      <c r="A26" s="17">
        <v>5</v>
      </c>
      <c r="B26" s="18" t="s">
        <v>26</v>
      </c>
      <c r="C26" s="19" t="s">
        <v>5</v>
      </c>
      <c r="D26" s="20">
        <f t="shared" ref="D26:Z26" si="4">SUM(D27:D28)</f>
        <v>84</v>
      </c>
      <c r="E26" s="20">
        <f t="shared" si="4"/>
        <v>148</v>
      </c>
      <c r="F26" s="20">
        <f t="shared" si="4"/>
        <v>20</v>
      </c>
      <c r="G26" s="20">
        <f t="shared" si="4"/>
        <v>19</v>
      </c>
      <c r="H26" s="20">
        <f t="shared" si="4"/>
        <v>33</v>
      </c>
      <c r="I26" s="20">
        <f t="shared" si="4"/>
        <v>37</v>
      </c>
      <c r="J26" s="20">
        <f t="shared" si="4"/>
        <v>30</v>
      </c>
      <c r="K26" s="20">
        <f t="shared" si="4"/>
        <v>29</v>
      </c>
      <c r="L26" s="20">
        <f t="shared" si="4"/>
        <v>27</v>
      </c>
      <c r="M26" s="20">
        <f t="shared" si="4"/>
        <v>24</v>
      </c>
      <c r="N26" s="20">
        <f t="shared" si="4"/>
        <v>20</v>
      </c>
      <c r="O26" s="20">
        <f t="shared" si="4"/>
        <v>19</v>
      </c>
      <c r="P26" s="20">
        <f t="shared" si="4"/>
        <v>12.708970000000001</v>
      </c>
      <c r="Q26" s="20">
        <f t="shared" si="4"/>
        <v>12.168839999999999</v>
      </c>
      <c r="R26" s="20">
        <f t="shared" si="4"/>
        <v>10.153359999999989</v>
      </c>
      <c r="S26" s="20">
        <f t="shared" si="4"/>
        <v>10.312224507402599</v>
      </c>
      <c r="T26" s="20">
        <f t="shared" si="4"/>
        <v>3.9654396571428574</v>
      </c>
      <c r="U26" s="20">
        <f t="shared" si="4"/>
        <v>8.9619391675324653</v>
      </c>
      <c r="V26" s="20">
        <f t="shared" si="4"/>
        <v>8.4996730636363669</v>
      </c>
      <c r="W26" s="20">
        <f t="shared" si="4"/>
        <v>8.1166100922077931</v>
      </c>
      <c r="X26" s="20">
        <f t="shared" si="4"/>
        <v>14.355089472727254</v>
      </c>
      <c r="Y26" s="20">
        <f t="shared" si="4"/>
        <v>15.271299999999997</v>
      </c>
      <c r="Z26" s="20">
        <f t="shared" si="4"/>
        <v>18.731056872727269</v>
      </c>
    </row>
    <row r="27" spans="1:26" ht="17.399999999999999" thickTop="1" thickBot="1">
      <c r="A27" s="30" t="s">
        <v>27</v>
      </c>
      <c r="B27" s="31" t="s">
        <v>9</v>
      </c>
      <c r="C27" s="32" t="s">
        <v>5</v>
      </c>
      <c r="D27" s="33">
        <v>11</v>
      </c>
      <c r="E27" s="33">
        <v>15</v>
      </c>
      <c r="F27" s="33">
        <v>4</v>
      </c>
      <c r="G27" s="33">
        <v>3</v>
      </c>
      <c r="H27" s="34">
        <v>5</v>
      </c>
      <c r="I27" s="34">
        <v>3</v>
      </c>
      <c r="J27" s="35">
        <v>4</v>
      </c>
      <c r="K27" s="34">
        <v>3</v>
      </c>
      <c r="L27" s="34">
        <v>3</v>
      </c>
      <c r="M27" s="34">
        <v>4</v>
      </c>
      <c r="N27" s="34">
        <v>3</v>
      </c>
      <c r="O27" s="34">
        <v>2</v>
      </c>
      <c r="P27" s="34">
        <v>2.5</v>
      </c>
      <c r="Q27" s="34">
        <v>2.5</v>
      </c>
      <c r="R27" s="34">
        <v>2.4998100000000001</v>
      </c>
      <c r="S27" s="34">
        <v>2.4595662545454542</v>
      </c>
      <c r="T27" s="34">
        <v>1.4027785428571433</v>
      </c>
      <c r="U27" s="34">
        <v>2.0468237999999999</v>
      </c>
      <c r="V27" s="34">
        <v>1.4242489272727272</v>
      </c>
      <c r="W27" s="34">
        <v>1.8214043636363635</v>
      </c>
      <c r="X27" s="34">
        <v>2.4273204545454545</v>
      </c>
      <c r="Y27" s="34">
        <v>2.6773693272727268</v>
      </c>
      <c r="Z27" s="34">
        <v>3.246345618181818</v>
      </c>
    </row>
    <row r="28" spans="1:26" ht="17.399999999999999" thickTop="1" thickBot="1">
      <c r="A28" s="30" t="s">
        <v>28</v>
      </c>
      <c r="B28" s="31" t="s">
        <v>11</v>
      </c>
      <c r="C28" s="32" t="s">
        <v>5</v>
      </c>
      <c r="D28" s="33">
        <v>73</v>
      </c>
      <c r="E28" s="33">
        <v>133</v>
      </c>
      <c r="F28" s="33">
        <v>16</v>
      </c>
      <c r="G28" s="33">
        <v>16</v>
      </c>
      <c r="H28" s="34">
        <v>28</v>
      </c>
      <c r="I28" s="34">
        <v>34</v>
      </c>
      <c r="J28" s="35">
        <v>26</v>
      </c>
      <c r="K28" s="34">
        <v>26</v>
      </c>
      <c r="L28" s="34">
        <v>24</v>
      </c>
      <c r="M28" s="34">
        <v>20</v>
      </c>
      <c r="N28" s="34">
        <v>17</v>
      </c>
      <c r="O28" s="34">
        <v>17</v>
      </c>
      <c r="P28" s="34">
        <v>10.208970000000001</v>
      </c>
      <c r="Q28" s="34">
        <v>9.6688399999999994</v>
      </c>
      <c r="R28" s="34">
        <v>7.6535499999999876</v>
      </c>
      <c r="S28" s="34">
        <v>7.8526582528571449</v>
      </c>
      <c r="T28" s="34">
        <v>2.5626611142857141</v>
      </c>
      <c r="U28" s="34">
        <v>6.915115367532465</v>
      </c>
      <c r="V28" s="34">
        <v>7.0754241363636394</v>
      </c>
      <c r="W28" s="34">
        <v>6.29520572857143</v>
      </c>
      <c r="X28" s="34">
        <v>11.927769018181801</v>
      </c>
      <c r="Y28" s="34">
        <v>12.59393067272727</v>
      </c>
      <c r="Z28" s="34">
        <v>15.48471125454545</v>
      </c>
    </row>
    <row r="29" spans="1:26" ht="17.399999999999999" thickTop="1" thickBot="1">
      <c r="A29" s="30" t="s">
        <v>29</v>
      </c>
      <c r="B29" s="31" t="s">
        <v>13</v>
      </c>
      <c r="C29" s="32" t="s">
        <v>5</v>
      </c>
      <c r="D29" s="33">
        <v>0</v>
      </c>
      <c r="E29" s="33">
        <v>0</v>
      </c>
      <c r="F29" s="33">
        <v>0</v>
      </c>
      <c r="G29" s="33">
        <v>0</v>
      </c>
      <c r="H29" s="34">
        <v>9</v>
      </c>
      <c r="I29" s="34">
        <v>0</v>
      </c>
      <c r="J29" s="35">
        <v>19</v>
      </c>
      <c r="K29" s="34">
        <v>26</v>
      </c>
      <c r="L29" s="34">
        <v>24</v>
      </c>
      <c r="M29" s="34">
        <v>20</v>
      </c>
      <c r="N29" s="34">
        <v>17</v>
      </c>
      <c r="O29" s="34">
        <v>17</v>
      </c>
      <c r="P29" s="34">
        <v>5.7076000000000002</v>
      </c>
      <c r="Q29" s="34">
        <v>4.8877971000000002</v>
      </c>
      <c r="R29" s="34">
        <v>7.5350999999999875</v>
      </c>
      <c r="S29" s="34">
        <v>7.7507839428571446</v>
      </c>
      <c r="T29" s="34">
        <v>2.5626611142857141</v>
      </c>
      <c r="U29" s="34">
        <v>6.7767949857142833</v>
      </c>
      <c r="V29" s="34">
        <v>6.9789379000000027</v>
      </c>
      <c r="W29" s="34">
        <v>5.7477235285714299</v>
      </c>
      <c r="X29" s="34">
        <v>11.607652709090916</v>
      </c>
      <c r="Y29" s="34">
        <v>12.257899327272726</v>
      </c>
      <c r="Z29" s="34">
        <v>6.3306458545454527</v>
      </c>
    </row>
    <row r="30" spans="1:26" ht="17.399999999999999" thickTop="1" thickBot="1">
      <c r="A30" s="17">
        <v>6</v>
      </c>
      <c r="B30" s="18" t="s">
        <v>30</v>
      </c>
      <c r="C30" s="19" t="s">
        <v>5</v>
      </c>
      <c r="D30" s="20">
        <f t="shared" ref="D30:Z30" si="5">+D31+D35+D39+D41</f>
        <v>12</v>
      </c>
      <c r="E30" s="20">
        <f t="shared" si="5"/>
        <v>11</v>
      </c>
      <c r="F30" s="20">
        <f t="shared" si="5"/>
        <v>16</v>
      </c>
      <c r="G30" s="20">
        <f t="shared" si="5"/>
        <v>19</v>
      </c>
      <c r="H30" s="20">
        <f t="shared" si="5"/>
        <v>19</v>
      </c>
      <c r="I30" s="20">
        <f t="shared" si="5"/>
        <v>25</v>
      </c>
      <c r="J30" s="20">
        <f t="shared" si="5"/>
        <v>72</v>
      </c>
      <c r="K30" s="20">
        <f t="shared" si="5"/>
        <v>34</v>
      </c>
      <c r="L30" s="20">
        <f t="shared" si="5"/>
        <v>37</v>
      </c>
      <c r="M30" s="20">
        <f t="shared" si="5"/>
        <v>37</v>
      </c>
      <c r="N30" s="20">
        <f t="shared" si="5"/>
        <v>44</v>
      </c>
      <c r="O30" s="20">
        <f t="shared" si="5"/>
        <v>58</v>
      </c>
      <c r="P30" s="20">
        <f t="shared" si="5"/>
        <v>33.747984903999999</v>
      </c>
      <c r="Q30" s="20">
        <f t="shared" si="5"/>
        <v>47.408382079999996</v>
      </c>
      <c r="R30" s="20">
        <f t="shared" si="5"/>
        <v>49.112539840303036</v>
      </c>
      <c r="S30" s="20">
        <f t="shared" si="5"/>
        <v>47.980872634123529</v>
      </c>
      <c r="T30" s="20">
        <f t="shared" si="5"/>
        <v>45.105224525541729</v>
      </c>
      <c r="U30" s="20">
        <f t="shared" si="5"/>
        <v>45.559490500607289</v>
      </c>
      <c r="V30" s="20">
        <f t="shared" si="5"/>
        <v>45.748339955195704</v>
      </c>
      <c r="W30" s="20">
        <f t="shared" si="5"/>
        <v>44.205270762638833</v>
      </c>
      <c r="X30" s="20">
        <f>+X31+X35+X39+X41</f>
        <v>49.248479622082655</v>
      </c>
      <c r="Y30" s="20">
        <f t="shared" si="5"/>
        <v>71.873805271428623</v>
      </c>
      <c r="Z30" s="20">
        <f t="shared" si="5"/>
        <v>67.901251984415609</v>
      </c>
    </row>
    <row r="31" spans="1:26" ht="17.399999999999999" thickTop="1" thickBot="1">
      <c r="A31" s="26">
        <v>6.1</v>
      </c>
      <c r="B31" s="27" t="s">
        <v>31</v>
      </c>
      <c r="C31" s="28" t="s">
        <v>5</v>
      </c>
      <c r="D31" s="29">
        <f t="shared" ref="D31:S31" si="6">SUM(D32:D33)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  <c r="J31" s="29">
        <f t="shared" si="6"/>
        <v>0</v>
      </c>
      <c r="K31" s="29">
        <f t="shared" si="6"/>
        <v>0</v>
      </c>
      <c r="L31" s="29">
        <f t="shared" si="6"/>
        <v>0</v>
      </c>
      <c r="M31" s="29">
        <f t="shared" si="6"/>
        <v>0</v>
      </c>
      <c r="N31" s="29">
        <f t="shared" si="6"/>
        <v>1</v>
      </c>
      <c r="O31" s="29">
        <f t="shared" si="6"/>
        <v>1</v>
      </c>
      <c r="P31" s="29">
        <f t="shared" si="6"/>
        <v>3.7287873999999999E-2</v>
      </c>
      <c r="Q31" s="29">
        <f t="shared" si="6"/>
        <v>4.8187600000000004E-2</v>
      </c>
      <c r="R31" s="29">
        <f t="shared" si="6"/>
        <v>2.6718680000000033E-2</v>
      </c>
      <c r="S31" s="29">
        <f t="shared" si="6"/>
        <v>2.3500905641025641E-2</v>
      </c>
      <c r="T31" s="29">
        <v>2.8815082051282057E-2</v>
      </c>
      <c r="U31" s="29">
        <v>2.9609555897435899E-2</v>
      </c>
      <c r="V31" s="29">
        <f>V32+V33</f>
        <v>4.5490367179487172E-2</v>
      </c>
      <c r="W31" s="29">
        <f>W32+W33</f>
        <v>9.9134092307692281E-3</v>
      </c>
      <c r="X31" s="29">
        <f>X32+X33</f>
        <v>1.9997260512820515E-2</v>
      </c>
      <c r="Y31" s="29">
        <f t="shared" ref="Y31:Z31" si="7">SUM(Y32:Y33)</f>
        <v>1.1949654545454545E-2</v>
      </c>
      <c r="Z31" s="29">
        <f t="shared" si="7"/>
        <v>5.4150109090909136E-2</v>
      </c>
    </row>
    <row r="32" spans="1:26" ht="17.399999999999999" thickTop="1" thickBot="1">
      <c r="A32" s="30" t="s">
        <v>32</v>
      </c>
      <c r="B32" s="31" t="s">
        <v>9</v>
      </c>
      <c r="C32" s="32" t="s">
        <v>5</v>
      </c>
      <c r="D32" s="33">
        <v>0</v>
      </c>
      <c r="E32" s="33">
        <v>0</v>
      </c>
      <c r="F32" s="33">
        <v>0</v>
      </c>
      <c r="G32" s="33">
        <v>0</v>
      </c>
      <c r="H32" s="34">
        <v>0</v>
      </c>
      <c r="I32" s="34">
        <v>0</v>
      </c>
      <c r="J32" s="33">
        <v>0</v>
      </c>
      <c r="K32" s="34">
        <v>0</v>
      </c>
      <c r="L32" s="34">
        <v>0</v>
      </c>
      <c r="M32" s="34">
        <v>0</v>
      </c>
      <c r="N32" s="34">
        <v>1</v>
      </c>
      <c r="O32" s="34">
        <v>1</v>
      </c>
      <c r="P32" s="34">
        <v>1.6217400000000001E-4</v>
      </c>
      <c r="Q32" s="34">
        <v>3.457E-3</v>
      </c>
      <c r="R32" s="34">
        <v>1.2416E-3</v>
      </c>
      <c r="S32" s="34">
        <v>7.2009230769230759E-4</v>
      </c>
      <c r="T32" s="34">
        <v>1.1858153846153847E-3</v>
      </c>
      <c r="U32" s="34">
        <v>2.8933692307692308E-3</v>
      </c>
      <c r="V32" s="34">
        <v>4.0935384615384615E-4</v>
      </c>
      <c r="W32" s="34">
        <v>9.9369230769230782E-5</v>
      </c>
      <c r="X32" s="34">
        <v>6.3675384615384609E-4</v>
      </c>
      <c r="Y32" s="34">
        <v>3.2290909090909088E-4</v>
      </c>
      <c r="Z32" s="34">
        <v>1.4614545454545453E-4</v>
      </c>
    </row>
    <row r="33" spans="1:26" ht="17.399999999999999" thickTop="1" thickBot="1">
      <c r="A33" s="30" t="s">
        <v>33</v>
      </c>
      <c r="B33" s="31" t="s">
        <v>11</v>
      </c>
      <c r="C33" s="32" t="s">
        <v>5</v>
      </c>
      <c r="D33" s="33">
        <v>0</v>
      </c>
      <c r="E33" s="33">
        <v>0</v>
      </c>
      <c r="F33" s="33">
        <v>0</v>
      </c>
      <c r="G33" s="33">
        <v>0</v>
      </c>
      <c r="H33" s="34">
        <v>0</v>
      </c>
      <c r="I33" s="34">
        <v>0</v>
      </c>
      <c r="J33" s="33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3.7125699999999998E-2</v>
      </c>
      <c r="Q33" s="34">
        <v>4.4730600000000002E-2</v>
      </c>
      <c r="R33" s="34">
        <v>2.5477080000000034E-2</v>
      </c>
      <c r="S33" s="34">
        <f>S34+0.0146</f>
        <v>2.2780813333333334E-2</v>
      </c>
      <c r="T33" s="34">
        <v>2.7629266666666673E-2</v>
      </c>
      <c r="U33" s="34">
        <v>2.6716186666666666E-2</v>
      </c>
      <c r="V33" s="34">
        <v>4.5081013333333322E-2</v>
      </c>
      <c r="W33" s="34">
        <v>9.8140399999999978E-3</v>
      </c>
      <c r="X33" s="34">
        <v>1.9360506666666669E-2</v>
      </c>
      <c r="Y33" s="34">
        <v>1.1626745454545454E-2</v>
      </c>
      <c r="Z33" s="34">
        <v>5.4003963636363679E-2</v>
      </c>
    </row>
    <row r="34" spans="1:26" ht="17.399999999999999" thickTop="1" thickBot="1">
      <c r="A34" s="30" t="s">
        <v>34</v>
      </c>
      <c r="B34" s="31" t="s">
        <v>13</v>
      </c>
      <c r="C34" s="32" t="s">
        <v>5</v>
      </c>
      <c r="D34" s="33">
        <v>0</v>
      </c>
      <c r="E34" s="33">
        <v>0</v>
      </c>
      <c r="F34" s="33">
        <v>0</v>
      </c>
      <c r="G34" s="33">
        <v>0</v>
      </c>
      <c r="H34" s="34">
        <v>0</v>
      </c>
      <c r="I34" s="34">
        <v>0</v>
      </c>
      <c r="J34" s="33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8.2140000000000002E-4</v>
      </c>
      <c r="Q34" s="34">
        <v>1.4347520000000001E-2</v>
      </c>
      <c r="R34" s="34">
        <v>1.0897333333333332E-2</v>
      </c>
      <c r="S34" s="34">
        <v>8.1808133333333335E-3</v>
      </c>
      <c r="T34" s="34">
        <v>2.7629266666666673E-2</v>
      </c>
      <c r="U34" s="34">
        <v>2.6716186666666666E-2</v>
      </c>
      <c r="V34" s="34">
        <v>4.5081013333333322E-2</v>
      </c>
      <c r="W34" s="34">
        <v>9.8140399999999978E-3</v>
      </c>
      <c r="X34" s="34">
        <v>1.6323226666666669E-2</v>
      </c>
      <c r="Y34" s="34">
        <v>2.1429454545454549E-3</v>
      </c>
      <c r="Z34" s="34">
        <v>2.0816181818181798E-3</v>
      </c>
    </row>
    <row r="35" spans="1:26" ht="17.399999999999999" thickTop="1" thickBot="1">
      <c r="A35" s="26">
        <v>6.2</v>
      </c>
      <c r="B35" s="27" t="s">
        <v>35</v>
      </c>
      <c r="C35" s="28" t="s">
        <v>5</v>
      </c>
      <c r="D35" s="29">
        <f t="shared" ref="D35:R35" si="8">SUM(D36:D37)</f>
        <v>0</v>
      </c>
      <c r="E35" s="29">
        <f t="shared" si="8"/>
        <v>0</v>
      </c>
      <c r="F35" s="29">
        <f t="shared" si="8"/>
        <v>5</v>
      </c>
      <c r="G35" s="29">
        <f t="shared" si="8"/>
        <v>4</v>
      </c>
      <c r="H35" s="29">
        <f t="shared" si="8"/>
        <v>5</v>
      </c>
      <c r="I35" s="29">
        <f t="shared" si="8"/>
        <v>8</v>
      </c>
      <c r="J35" s="29">
        <f t="shared" si="8"/>
        <v>8</v>
      </c>
      <c r="K35" s="29">
        <f t="shared" si="8"/>
        <v>5</v>
      </c>
      <c r="L35" s="29">
        <f t="shared" si="8"/>
        <v>4</v>
      </c>
      <c r="M35" s="29">
        <f t="shared" si="8"/>
        <v>6</v>
      </c>
      <c r="N35" s="29">
        <f t="shared" si="8"/>
        <v>6</v>
      </c>
      <c r="O35" s="29">
        <f t="shared" si="8"/>
        <v>9</v>
      </c>
      <c r="P35" s="29">
        <f t="shared" si="8"/>
        <v>2.3995100300000001</v>
      </c>
      <c r="Q35" s="29">
        <f t="shared" si="8"/>
        <v>7.6638479999999998</v>
      </c>
      <c r="R35" s="29">
        <f t="shared" si="8"/>
        <v>9.4086319636363651</v>
      </c>
      <c r="S35" s="29">
        <f>S36+S37</f>
        <v>9.8389371346363639</v>
      </c>
      <c r="T35" s="29">
        <v>8.5950227230769229</v>
      </c>
      <c r="U35" s="29">
        <v>5.1158949076923079</v>
      </c>
      <c r="V35" s="29">
        <f>V36+V37</f>
        <v>7.4169022153846162</v>
      </c>
      <c r="W35" s="29">
        <f>W36+W37</f>
        <v>6.6532080769230788</v>
      </c>
      <c r="X35" s="29">
        <f>X36+X37</f>
        <v>10.182506461538463</v>
      </c>
      <c r="Y35" s="29">
        <v>12.166469657142862</v>
      </c>
      <c r="Z35" s="29">
        <v>12.166469657142862</v>
      </c>
    </row>
    <row r="36" spans="1:26" ht="17.399999999999999" thickTop="1" thickBot="1">
      <c r="A36" s="30" t="s">
        <v>36</v>
      </c>
      <c r="B36" s="31" t="s">
        <v>9</v>
      </c>
      <c r="C36" s="32" t="s">
        <v>5</v>
      </c>
      <c r="D36" s="33">
        <v>0</v>
      </c>
      <c r="E36" s="33">
        <v>0</v>
      </c>
      <c r="F36" s="33">
        <v>1</v>
      </c>
      <c r="G36" s="33">
        <v>1</v>
      </c>
      <c r="H36" s="33">
        <v>1</v>
      </c>
      <c r="I36" s="33">
        <v>3</v>
      </c>
      <c r="J36" s="33">
        <v>2</v>
      </c>
      <c r="K36" s="33">
        <v>0</v>
      </c>
      <c r="L36" s="33">
        <v>4</v>
      </c>
      <c r="M36" s="33">
        <v>3</v>
      </c>
      <c r="N36" s="33">
        <v>3</v>
      </c>
      <c r="O36" s="33">
        <v>5</v>
      </c>
      <c r="P36" s="33">
        <v>0.53391303000000001</v>
      </c>
      <c r="Q36" s="33">
        <v>4.7880000000000003</v>
      </c>
      <c r="R36" s="33">
        <v>6.4681513999999991</v>
      </c>
      <c r="S36" s="33">
        <v>4.3230561636363625</v>
      </c>
      <c r="T36" s="33">
        <v>4.945905830769231</v>
      </c>
      <c r="U36" s="33">
        <v>3.755135276923077</v>
      </c>
      <c r="V36" s="33">
        <v>5.4819318000000008</v>
      </c>
      <c r="W36" s="33">
        <v>4.7859608307692323</v>
      </c>
      <c r="X36" s="33">
        <v>5.590745353846156</v>
      </c>
      <c r="Y36" s="33">
        <v>5.8620166428571467</v>
      </c>
      <c r="Z36" s="33">
        <v>8.5734644714285739</v>
      </c>
    </row>
    <row r="37" spans="1:26" ht="17.399999999999999" thickTop="1" thickBot="1">
      <c r="A37" s="30" t="s">
        <v>37</v>
      </c>
      <c r="B37" s="31" t="s">
        <v>11</v>
      </c>
      <c r="C37" s="32" t="s">
        <v>5</v>
      </c>
      <c r="D37" s="33">
        <v>0</v>
      </c>
      <c r="E37" s="33">
        <v>0</v>
      </c>
      <c r="F37" s="33">
        <v>4</v>
      </c>
      <c r="G37" s="33">
        <v>3</v>
      </c>
      <c r="H37" s="33">
        <v>4</v>
      </c>
      <c r="I37" s="33">
        <v>5</v>
      </c>
      <c r="J37" s="33">
        <v>6</v>
      </c>
      <c r="K37" s="33">
        <v>5</v>
      </c>
      <c r="L37" s="33">
        <v>0</v>
      </c>
      <c r="M37" s="33">
        <v>3</v>
      </c>
      <c r="N37" s="33">
        <v>3</v>
      </c>
      <c r="O37" s="33">
        <v>4</v>
      </c>
      <c r="P37" s="33">
        <v>1.8655969999999999</v>
      </c>
      <c r="Q37" s="33">
        <v>2.875848</v>
      </c>
      <c r="R37" s="33">
        <v>2.940480563636366</v>
      </c>
      <c r="S37" s="33">
        <f>1.0663046+3.99449442+S38</f>
        <v>5.5158809710000005</v>
      </c>
      <c r="T37" s="33">
        <v>3.6491168923076929</v>
      </c>
      <c r="U37" s="33">
        <v>1.3607596307692307</v>
      </c>
      <c r="V37" s="33">
        <v>1.9349704153846152</v>
      </c>
      <c r="W37" s="33">
        <v>1.8672472461538461</v>
      </c>
      <c r="X37" s="33">
        <v>4.5917611076923066</v>
      </c>
      <c r="Y37" s="33">
        <v>6.3044530142857145</v>
      </c>
      <c r="Z37" s="33">
        <v>4.96630067142857</v>
      </c>
    </row>
    <row r="38" spans="1:26" ht="17.399999999999999" thickTop="1" thickBot="1">
      <c r="A38" s="36" t="s">
        <v>38</v>
      </c>
      <c r="B38" s="31" t="s">
        <v>13</v>
      </c>
      <c r="C38" s="32" t="s">
        <v>5</v>
      </c>
      <c r="D38" s="33">
        <v>0</v>
      </c>
      <c r="E38" s="33">
        <v>0</v>
      </c>
      <c r="F38" s="33">
        <v>2</v>
      </c>
      <c r="G38" s="33">
        <v>1</v>
      </c>
      <c r="H38" s="33">
        <v>3</v>
      </c>
      <c r="I38" s="33">
        <v>0</v>
      </c>
      <c r="J38" s="33">
        <v>6</v>
      </c>
      <c r="K38" s="33">
        <v>5</v>
      </c>
      <c r="L38" s="33">
        <v>0</v>
      </c>
      <c r="M38" s="33">
        <v>3</v>
      </c>
      <c r="N38" s="33">
        <v>3</v>
      </c>
      <c r="O38" s="33">
        <v>4</v>
      </c>
      <c r="P38" s="33">
        <v>0.22026961</v>
      </c>
      <c r="Q38" s="33">
        <v>0.13977999999999999</v>
      </c>
      <c r="R38" s="33">
        <v>1.840344945454546</v>
      </c>
      <c r="S38" s="33">
        <f>0.18786913+0.219340091+0.04787273</f>
        <v>0.45508195100000004</v>
      </c>
      <c r="T38" s="33">
        <v>2.1991700461538466</v>
      </c>
      <c r="U38" s="33">
        <v>0.72529356923076915</v>
      </c>
      <c r="V38" s="33">
        <v>0.76373184615384582</v>
      </c>
      <c r="W38" s="33">
        <v>0.88645049230769235</v>
      </c>
      <c r="X38" s="33">
        <v>2.5412752769230775</v>
      </c>
      <c r="Y38" s="33">
        <v>2.022435771428571</v>
      </c>
      <c r="Z38" s="33">
        <v>1.8326232142857146</v>
      </c>
    </row>
    <row r="39" spans="1:26" ht="31.8" thickTop="1" thickBot="1">
      <c r="A39" s="26">
        <v>6.3</v>
      </c>
      <c r="B39" s="27" t="s">
        <v>39</v>
      </c>
      <c r="C39" s="28" t="s">
        <v>5</v>
      </c>
      <c r="D39" s="29">
        <f t="shared" ref="D39:R39" si="9">+D40</f>
        <v>4</v>
      </c>
      <c r="E39" s="29">
        <f t="shared" si="9"/>
        <v>4</v>
      </c>
      <c r="F39" s="29">
        <f t="shared" si="9"/>
        <v>3</v>
      </c>
      <c r="G39" s="29">
        <f t="shared" si="9"/>
        <v>7</v>
      </c>
      <c r="H39" s="29">
        <f t="shared" si="9"/>
        <v>6</v>
      </c>
      <c r="I39" s="29">
        <f t="shared" si="9"/>
        <v>2</v>
      </c>
      <c r="J39" s="29">
        <f t="shared" si="9"/>
        <v>0</v>
      </c>
      <c r="K39" s="29">
        <f t="shared" si="9"/>
        <v>9</v>
      </c>
      <c r="L39" s="29">
        <f t="shared" si="9"/>
        <v>5</v>
      </c>
      <c r="M39" s="29">
        <f t="shared" si="9"/>
        <v>5</v>
      </c>
      <c r="N39" s="29">
        <f t="shared" si="9"/>
        <v>4</v>
      </c>
      <c r="O39" s="29">
        <f t="shared" si="9"/>
        <v>8</v>
      </c>
      <c r="P39" s="29">
        <f t="shared" si="9"/>
        <v>8</v>
      </c>
      <c r="Q39" s="29">
        <f t="shared" si="9"/>
        <v>9</v>
      </c>
      <c r="R39" s="29">
        <f t="shared" si="9"/>
        <v>9.4497675166666664</v>
      </c>
      <c r="S39" s="29">
        <f>S40</f>
        <v>6.9058849538461544</v>
      </c>
      <c r="T39" s="29">
        <v>7.8984638285714253</v>
      </c>
      <c r="U39" s="29">
        <v>9.9510497999999981</v>
      </c>
      <c r="V39" s="29">
        <f>V40</f>
        <v>7.8861468000000015</v>
      </c>
      <c r="W39" s="29">
        <f>W40</f>
        <v>6.7898007571428591</v>
      </c>
      <c r="X39" s="29">
        <f>X40</f>
        <v>7.0205046142857173</v>
      </c>
      <c r="Y39" s="29">
        <f t="shared" ref="Y39" si="10">Y40</f>
        <v>9.4387747090909073</v>
      </c>
      <c r="Z39" s="29">
        <v>6.4165297636363627</v>
      </c>
    </row>
    <row r="40" spans="1:26" ht="17.399999999999999" thickTop="1" thickBot="1">
      <c r="A40" s="30" t="s">
        <v>40</v>
      </c>
      <c r="B40" s="31" t="s">
        <v>41</v>
      </c>
      <c r="C40" s="32" t="s">
        <v>5</v>
      </c>
      <c r="D40" s="33">
        <v>4</v>
      </c>
      <c r="E40" s="33">
        <v>4</v>
      </c>
      <c r="F40" s="33">
        <v>3</v>
      </c>
      <c r="G40" s="33">
        <v>7</v>
      </c>
      <c r="H40" s="33">
        <v>6</v>
      </c>
      <c r="I40" s="33">
        <v>2</v>
      </c>
      <c r="J40" s="33">
        <v>0</v>
      </c>
      <c r="K40" s="33">
        <v>9</v>
      </c>
      <c r="L40" s="33">
        <v>5</v>
      </c>
      <c r="M40" s="33">
        <v>5</v>
      </c>
      <c r="N40" s="33">
        <v>4</v>
      </c>
      <c r="O40" s="33">
        <v>8</v>
      </c>
      <c r="P40" s="33">
        <v>8</v>
      </c>
      <c r="Q40" s="33">
        <v>9</v>
      </c>
      <c r="R40" s="33">
        <v>9.4497675166666664</v>
      </c>
      <c r="S40" s="33">
        <v>6.9058849538461544</v>
      </c>
      <c r="T40" s="33">
        <v>7.8984638285714253</v>
      </c>
      <c r="U40" s="33">
        <v>9.9510497999999981</v>
      </c>
      <c r="V40" s="33">
        <v>7.8861468000000015</v>
      </c>
      <c r="W40" s="33">
        <v>6.7898007571428591</v>
      </c>
      <c r="X40" s="33">
        <v>7.0205046142857173</v>
      </c>
      <c r="Y40" s="33">
        <v>9.4387747090909073</v>
      </c>
      <c r="Z40" s="33">
        <v>6.4165297636363627</v>
      </c>
    </row>
    <row r="41" spans="1:26" ht="17.399999999999999" thickTop="1" thickBot="1">
      <c r="A41" s="26">
        <v>6.4</v>
      </c>
      <c r="B41" s="27" t="s">
        <v>42</v>
      </c>
      <c r="C41" s="28" t="s">
        <v>5</v>
      </c>
      <c r="D41" s="29">
        <f t="shared" ref="D41:R41" si="11">SUM(D42:D44)</f>
        <v>8</v>
      </c>
      <c r="E41" s="29">
        <f t="shared" si="11"/>
        <v>7</v>
      </c>
      <c r="F41" s="29">
        <f t="shared" si="11"/>
        <v>8</v>
      </c>
      <c r="G41" s="29">
        <f t="shared" si="11"/>
        <v>8</v>
      </c>
      <c r="H41" s="29">
        <f t="shared" si="11"/>
        <v>8</v>
      </c>
      <c r="I41" s="29">
        <f t="shared" si="11"/>
        <v>15</v>
      </c>
      <c r="J41" s="29">
        <f t="shared" si="11"/>
        <v>64</v>
      </c>
      <c r="K41" s="29">
        <f t="shared" si="11"/>
        <v>20</v>
      </c>
      <c r="L41" s="29">
        <f t="shared" si="11"/>
        <v>28</v>
      </c>
      <c r="M41" s="29">
        <f t="shared" si="11"/>
        <v>26</v>
      </c>
      <c r="N41" s="29">
        <f t="shared" si="11"/>
        <v>33</v>
      </c>
      <c r="O41" s="29">
        <f t="shared" si="11"/>
        <v>40</v>
      </c>
      <c r="P41" s="29">
        <f t="shared" si="11"/>
        <v>23.311187</v>
      </c>
      <c r="Q41" s="29">
        <f t="shared" si="11"/>
        <v>30.696346479999999</v>
      </c>
      <c r="R41" s="29">
        <f t="shared" si="11"/>
        <v>30.227421680000006</v>
      </c>
      <c r="S41" s="29">
        <f>S42+S43+S44</f>
        <v>31.212549639999981</v>
      </c>
      <c r="T41" s="29">
        <v>28.582922891842095</v>
      </c>
      <c r="U41" s="29">
        <f>U42+U43+U44</f>
        <v>30.462936237017548</v>
      </c>
      <c r="V41" s="29">
        <f>V42+V43+V44</f>
        <v>30.399800572631598</v>
      </c>
      <c r="W41" s="29">
        <f>W42+W43+W44</f>
        <v>30.752348519342121</v>
      </c>
      <c r="X41" s="29">
        <f>X42+X43+X44</f>
        <v>32.025471285745652</v>
      </c>
      <c r="Y41" s="29">
        <f>SUM(Y42:Y44)</f>
        <v>50.256611250649399</v>
      </c>
      <c r="Z41" s="29">
        <f>SUM(Z42:Z44)</f>
        <v>49.26410245454548</v>
      </c>
    </row>
    <row r="42" spans="1:26" ht="17.399999999999999" thickTop="1" thickBot="1">
      <c r="A42" s="30" t="s">
        <v>43</v>
      </c>
      <c r="B42" s="31" t="s">
        <v>44</v>
      </c>
      <c r="C42" s="32" t="s">
        <v>5</v>
      </c>
      <c r="D42" s="33">
        <v>3</v>
      </c>
      <c r="E42" s="33">
        <v>3</v>
      </c>
      <c r="F42" s="33">
        <v>3</v>
      </c>
      <c r="G42" s="33">
        <v>3</v>
      </c>
      <c r="H42" s="34">
        <v>3</v>
      </c>
      <c r="I42" s="34">
        <v>4</v>
      </c>
      <c r="J42" s="33">
        <v>4</v>
      </c>
      <c r="K42" s="34">
        <v>10</v>
      </c>
      <c r="L42" s="34">
        <v>3</v>
      </c>
      <c r="M42" s="34">
        <v>3</v>
      </c>
      <c r="N42" s="34">
        <v>3</v>
      </c>
      <c r="O42" s="34">
        <v>5</v>
      </c>
      <c r="P42" s="34">
        <v>4.3204010000000004</v>
      </c>
      <c r="Q42" s="34">
        <v>5.9709483199999998</v>
      </c>
      <c r="R42" s="34">
        <v>5.9004236666666667</v>
      </c>
      <c r="S42" s="34">
        <v>3.3669527466666702</v>
      </c>
      <c r="T42" s="34">
        <v>2.032710936842105</v>
      </c>
      <c r="U42" s="34">
        <v>1.9364724736842105</v>
      </c>
      <c r="V42" s="34">
        <v>1.6826136526315787</v>
      </c>
      <c r="W42" s="34">
        <v>1.5414171368421055</v>
      </c>
      <c r="X42" s="34">
        <v>1.2195456315789475</v>
      </c>
      <c r="Y42" s="34">
        <v>1.8562010142857142</v>
      </c>
      <c r="Z42" s="34">
        <v>1.5012530000000002</v>
      </c>
    </row>
    <row r="43" spans="1:26" ht="17.399999999999999" thickTop="1" thickBot="1">
      <c r="A43" s="30" t="s">
        <v>45</v>
      </c>
      <c r="B43" s="31" t="s">
        <v>46</v>
      </c>
      <c r="C43" s="32" t="s">
        <v>5</v>
      </c>
      <c r="D43" s="33">
        <v>5</v>
      </c>
      <c r="E43" s="33">
        <v>4</v>
      </c>
      <c r="F43" s="33">
        <v>0</v>
      </c>
      <c r="G43" s="33">
        <v>5</v>
      </c>
      <c r="H43" s="34">
        <v>5</v>
      </c>
      <c r="I43" s="34">
        <v>11</v>
      </c>
      <c r="J43" s="33">
        <v>14</v>
      </c>
      <c r="K43" s="34">
        <v>0</v>
      </c>
      <c r="L43" s="34">
        <v>24</v>
      </c>
      <c r="M43" s="34">
        <v>23</v>
      </c>
      <c r="N43" s="34">
        <v>30</v>
      </c>
      <c r="O43" s="34">
        <v>35</v>
      </c>
      <c r="P43" s="34">
        <v>18.881862000000002</v>
      </c>
      <c r="Q43" s="34">
        <v>24.455576359999998</v>
      </c>
      <c r="R43" s="34">
        <v>24.251005133333337</v>
      </c>
      <c r="S43" s="34">
        <v>27.583792853333311</v>
      </c>
      <c r="T43" s="34">
        <v>26.23750107499999</v>
      </c>
      <c r="U43" s="34">
        <v>28.176163350000003</v>
      </c>
      <c r="V43" s="34">
        <v>28.423441200000021</v>
      </c>
      <c r="W43" s="34">
        <v>28.985298062500014</v>
      </c>
      <c r="X43" s="34">
        <v>30.674774387500033</v>
      </c>
      <c r="Y43" s="34">
        <v>48.117748800000044</v>
      </c>
      <c r="Z43" s="34">
        <v>47.267297690909118</v>
      </c>
    </row>
    <row r="44" spans="1:26" ht="17.399999999999999" thickTop="1" thickBot="1">
      <c r="A44" s="30" t="s">
        <v>47</v>
      </c>
      <c r="B44" s="31" t="s">
        <v>48</v>
      </c>
      <c r="C44" s="32" t="s">
        <v>5</v>
      </c>
      <c r="D44" s="33">
        <v>0</v>
      </c>
      <c r="E44" s="33">
        <v>0</v>
      </c>
      <c r="F44" s="33">
        <v>5</v>
      </c>
      <c r="G44" s="33">
        <v>0</v>
      </c>
      <c r="H44" s="34">
        <v>0</v>
      </c>
      <c r="I44" s="34">
        <v>0</v>
      </c>
      <c r="J44" s="33">
        <v>46</v>
      </c>
      <c r="K44" s="34">
        <v>10</v>
      </c>
      <c r="L44" s="34">
        <v>1</v>
      </c>
      <c r="M44" s="34">
        <v>0</v>
      </c>
      <c r="N44" s="34">
        <v>0</v>
      </c>
      <c r="O44" s="34">
        <v>0</v>
      </c>
      <c r="P44" s="34">
        <v>0.10892400000000001</v>
      </c>
      <c r="Q44" s="34">
        <v>0.2698218</v>
      </c>
      <c r="R44" s="34">
        <v>7.5992879999999999E-2</v>
      </c>
      <c r="S44" s="34">
        <v>0.26180403999999996</v>
      </c>
      <c r="T44" s="34">
        <v>0.31271087999999997</v>
      </c>
      <c r="U44" s="34">
        <v>0.35030041333333339</v>
      </c>
      <c r="V44" s="34">
        <v>0.29374571999999999</v>
      </c>
      <c r="W44" s="34">
        <v>0.22563332</v>
      </c>
      <c r="X44" s="34">
        <v>0.13115126666666665</v>
      </c>
      <c r="Y44" s="34">
        <v>0.28266143636363639</v>
      </c>
      <c r="Z44" s="34">
        <v>0.49555176363636355</v>
      </c>
    </row>
    <row r="45" spans="1:26" ht="17.399999999999999" thickTop="1" thickBot="1">
      <c r="A45" s="17">
        <v>7</v>
      </c>
      <c r="B45" s="18" t="s">
        <v>49</v>
      </c>
      <c r="C45" s="19" t="s">
        <v>15</v>
      </c>
      <c r="D45" s="20">
        <f>+D46+D47+D48+D53</f>
        <v>16</v>
      </c>
      <c r="E45" s="20">
        <v>15</v>
      </c>
      <c r="F45" s="20">
        <v>13</v>
      </c>
      <c r="G45" s="20">
        <v>13</v>
      </c>
      <c r="H45" s="20">
        <v>17</v>
      </c>
      <c r="I45" s="20">
        <v>15</v>
      </c>
      <c r="J45" s="20">
        <v>8</v>
      </c>
      <c r="K45" s="20">
        <v>10</v>
      </c>
      <c r="L45" s="20">
        <v>9</v>
      </c>
      <c r="M45" s="20">
        <f>SUM(M46+M47+M48+M53)</f>
        <v>26</v>
      </c>
      <c r="N45" s="20">
        <v>17</v>
      </c>
      <c r="O45" s="20">
        <f>+(O46+O47+O48+O53)</f>
        <v>21</v>
      </c>
      <c r="P45" s="20">
        <f>P46+P47+P48</f>
        <v>22.638529200000001</v>
      </c>
      <c r="Q45" s="20">
        <f>+Q46+Q47+Q48+Q53</f>
        <v>19.698522000000001</v>
      </c>
      <c r="R45" s="20">
        <f>+R46+R47+R48+R53</f>
        <v>27.501191100000003</v>
      </c>
      <c r="S45" s="20">
        <f>+S46+S47+S48+S52</f>
        <v>29.814371600000001</v>
      </c>
      <c r="T45" s="20">
        <f t="shared" ref="T45:Z45" si="12">SUM(T46:T48)+T53</f>
        <v>27.232795509999999</v>
      </c>
      <c r="U45" s="20">
        <f t="shared" si="12"/>
        <v>17.3794285</v>
      </c>
      <c r="V45" s="20">
        <f t="shared" si="12"/>
        <v>15.54417561</v>
      </c>
      <c r="W45" s="20">
        <f t="shared" si="12"/>
        <v>5.56396332</v>
      </c>
      <c r="X45" s="20">
        <f t="shared" si="12"/>
        <v>13.416332110000003</v>
      </c>
      <c r="Y45" s="20">
        <f t="shared" si="12"/>
        <v>13.417416830000002</v>
      </c>
      <c r="Z45" s="20">
        <f t="shared" si="12"/>
        <v>4.3872401200000013</v>
      </c>
    </row>
    <row r="46" spans="1:26" ht="17.399999999999999" thickTop="1" thickBot="1">
      <c r="A46" s="26">
        <v>7.1</v>
      </c>
      <c r="B46" s="27" t="s">
        <v>50</v>
      </c>
      <c r="C46" s="28" t="s">
        <v>15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8.3599999999999994E-3</v>
      </c>
      <c r="Q46" s="29">
        <v>0</v>
      </c>
      <c r="R46" s="29">
        <v>1.1220000000000001E-2</v>
      </c>
      <c r="S46" s="29">
        <v>2.2440000000000002E-2</v>
      </c>
      <c r="T46" s="29">
        <v>0</v>
      </c>
      <c r="U46" s="29">
        <v>4.4880000000000003E-2</v>
      </c>
      <c r="V46" s="29">
        <v>3.4499000000000002E-2</v>
      </c>
      <c r="W46" s="29">
        <v>3.4680000000000002E-2</v>
      </c>
      <c r="X46" s="29">
        <v>2.3460000000000002E-2</v>
      </c>
      <c r="Y46" s="29">
        <v>0</v>
      </c>
      <c r="Z46" s="29">
        <v>2.346581E-2</v>
      </c>
    </row>
    <row r="47" spans="1:26" ht="17.399999999999999" thickTop="1" thickBot="1">
      <c r="A47" s="26">
        <v>7.2</v>
      </c>
      <c r="B47" s="27" t="s">
        <v>51</v>
      </c>
      <c r="C47" s="28" t="s">
        <v>15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</row>
    <row r="48" spans="1:26" ht="17.399999999999999" thickTop="1" thickBot="1">
      <c r="A48" s="26">
        <v>7.3</v>
      </c>
      <c r="B48" s="27" t="s">
        <v>52</v>
      </c>
      <c r="C48" s="28" t="s">
        <v>15</v>
      </c>
      <c r="D48" s="29">
        <v>16</v>
      </c>
      <c r="E48" s="29">
        <v>15</v>
      </c>
      <c r="F48" s="29">
        <v>13</v>
      </c>
      <c r="G48" s="29">
        <v>13</v>
      </c>
      <c r="H48" s="29">
        <v>17</v>
      </c>
      <c r="I48" s="29">
        <v>15</v>
      </c>
      <c r="J48" s="29">
        <v>8</v>
      </c>
      <c r="K48" s="29">
        <v>10</v>
      </c>
      <c r="L48" s="29">
        <v>9</v>
      </c>
      <c r="M48" s="29">
        <f t="shared" ref="M48:Z48" si="13">SUM(M49:M52)</f>
        <v>26</v>
      </c>
      <c r="N48" s="29">
        <f t="shared" si="13"/>
        <v>17</v>
      </c>
      <c r="O48" s="29">
        <f t="shared" si="13"/>
        <v>21</v>
      </c>
      <c r="P48" s="29">
        <f t="shared" si="13"/>
        <v>22.630169200000001</v>
      </c>
      <c r="Q48" s="29">
        <f t="shared" si="13"/>
        <v>19.675000000000001</v>
      </c>
      <c r="R48" s="29">
        <f t="shared" si="13"/>
        <v>27.463571100000003</v>
      </c>
      <c r="S48" s="29">
        <f t="shared" si="13"/>
        <v>29.783340550000002</v>
      </c>
      <c r="T48" s="29">
        <f t="shared" si="13"/>
        <v>27.215012849999997</v>
      </c>
      <c r="U48" s="29">
        <f t="shared" si="13"/>
        <v>17.308148500000001</v>
      </c>
      <c r="V48" s="29">
        <f t="shared" si="13"/>
        <v>15.50967661</v>
      </c>
      <c r="W48" s="29">
        <f t="shared" si="13"/>
        <v>5.5292833200000002</v>
      </c>
      <c r="X48" s="29">
        <f t="shared" si="13"/>
        <v>13.349672110000002</v>
      </c>
      <c r="Y48" s="29">
        <f t="shared" si="13"/>
        <v>13.374216830000002</v>
      </c>
      <c r="Z48" s="29">
        <f t="shared" si="13"/>
        <v>4.3138543100000009</v>
      </c>
    </row>
    <row r="49" spans="1:26" ht="17.399999999999999" thickTop="1" thickBot="1">
      <c r="A49" s="30" t="s">
        <v>53</v>
      </c>
      <c r="B49" s="31" t="s">
        <v>54</v>
      </c>
      <c r="C49" s="32" t="s">
        <v>15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3">
        <v>0</v>
      </c>
      <c r="K49" s="34">
        <v>0</v>
      </c>
      <c r="L49" s="34">
        <v>0</v>
      </c>
      <c r="M49" s="34">
        <v>0</v>
      </c>
      <c r="N49" s="37">
        <v>0</v>
      </c>
      <c r="O49" s="34">
        <v>0</v>
      </c>
      <c r="P49" s="34">
        <v>8.7410000000000005E-4</v>
      </c>
      <c r="Q49" s="34">
        <v>0</v>
      </c>
      <c r="R49" s="34">
        <v>4.13E-3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</row>
    <row r="50" spans="1:26" ht="17.399999999999999" thickTop="1" thickBot="1">
      <c r="A50" s="30" t="s">
        <v>55</v>
      </c>
      <c r="B50" s="31" t="s">
        <v>56</v>
      </c>
      <c r="C50" s="32" t="s">
        <v>15</v>
      </c>
      <c r="D50" s="33">
        <v>16</v>
      </c>
      <c r="E50" s="33">
        <v>15</v>
      </c>
      <c r="F50" s="33">
        <v>13</v>
      </c>
      <c r="G50" s="33">
        <v>13</v>
      </c>
      <c r="H50" s="34">
        <v>17</v>
      </c>
      <c r="I50" s="34">
        <v>15</v>
      </c>
      <c r="J50" s="33">
        <v>8</v>
      </c>
      <c r="K50" s="34">
        <v>10</v>
      </c>
      <c r="L50" s="34">
        <v>9</v>
      </c>
      <c r="M50" s="34">
        <v>26</v>
      </c>
      <c r="N50" s="37">
        <v>17</v>
      </c>
      <c r="O50" s="34">
        <v>21</v>
      </c>
      <c r="P50" s="34">
        <v>22.629000000000001</v>
      </c>
      <c r="Q50" s="34">
        <v>19.669</v>
      </c>
      <c r="R50" s="34">
        <v>27.448225100000002</v>
      </c>
      <c r="S50" s="34">
        <v>29.774749500000002</v>
      </c>
      <c r="T50" s="34">
        <v>27.215012849999997</v>
      </c>
      <c r="U50" s="34">
        <v>17.2930685</v>
      </c>
      <c r="V50" s="34">
        <f>5.52461261+9.981</f>
        <v>15.50561261</v>
      </c>
      <c r="W50" s="34">
        <v>5.5202533200000001</v>
      </c>
      <c r="X50" s="34">
        <v>13.349672110000002</v>
      </c>
      <c r="Y50" s="34">
        <v>13.374216830000002</v>
      </c>
      <c r="Z50" s="34">
        <v>4.2639343100000007</v>
      </c>
    </row>
    <row r="51" spans="1:26" ht="17.399999999999999" thickTop="1" thickBot="1">
      <c r="A51" s="30" t="s">
        <v>57</v>
      </c>
      <c r="B51" s="31" t="s">
        <v>58</v>
      </c>
      <c r="C51" s="32" t="s">
        <v>15</v>
      </c>
      <c r="D51" s="33">
        <v>0</v>
      </c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3">
        <v>0</v>
      </c>
      <c r="K51" s="34">
        <v>0</v>
      </c>
      <c r="L51" s="34">
        <v>0</v>
      </c>
      <c r="M51" s="34">
        <v>0</v>
      </c>
      <c r="N51" s="37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</row>
    <row r="52" spans="1:26" ht="17.399999999999999" thickTop="1" thickBot="1">
      <c r="A52" s="30" t="s">
        <v>59</v>
      </c>
      <c r="B52" s="31" t="s">
        <v>60</v>
      </c>
      <c r="C52" s="32" t="s">
        <v>15</v>
      </c>
      <c r="D52" s="33">
        <v>0</v>
      </c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3">
        <v>0</v>
      </c>
      <c r="K52" s="34">
        <v>0</v>
      </c>
      <c r="L52" s="34">
        <v>0</v>
      </c>
      <c r="M52" s="34">
        <v>0</v>
      </c>
      <c r="N52" s="37">
        <v>0</v>
      </c>
      <c r="O52" s="34">
        <v>0</v>
      </c>
      <c r="P52" s="34">
        <v>2.9510000000000002E-4</v>
      </c>
      <c r="Q52" s="34">
        <v>6.0000000000000001E-3</v>
      </c>
      <c r="R52" s="34">
        <v>1.1215999999999999E-2</v>
      </c>
      <c r="S52" s="34">
        <v>8.5910499999999994E-3</v>
      </c>
      <c r="T52" s="34">
        <v>0</v>
      </c>
      <c r="U52" s="34">
        <v>1.508E-2</v>
      </c>
      <c r="V52" s="34">
        <v>4.0639999999999999E-3</v>
      </c>
      <c r="W52" s="34">
        <v>9.0299999999999998E-3</v>
      </c>
      <c r="X52" s="34">
        <v>0</v>
      </c>
      <c r="Y52" s="34">
        <v>0</v>
      </c>
      <c r="Z52" s="34">
        <v>4.9919999999999999E-2</v>
      </c>
    </row>
    <row r="53" spans="1:26" ht="17.399999999999999" thickTop="1" thickBot="1">
      <c r="A53" s="26">
        <v>7.4</v>
      </c>
      <c r="B53" s="27" t="s">
        <v>61</v>
      </c>
      <c r="C53" s="28" t="s">
        <v>15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2.3522000000000001E-2</v>
      </c>
      <c r="R53" s="29">
        <v>2.64E-2</v>
      </c>
      <c r="S53" s="29">
        <v>0</v>
      </c>
      <c r="T53" s="29">
        <v>1.7782659999999999E-2</v>
      </c>
      <c r="U53" s="29">
        <v>2.64E-2</v>
      </c>
      <c r="V53" s="29">
        <v>0</v>
      </c>
      <c r="W53" s="29">
        <v>0</v>
      </c>
      <c r="X53" s="29">
        <v>4.3200000000000002E-2</v>
      </c>
      <c r="Y53" s="29">
        <v>4.3200000000000002E-2</v>
      </c>
      <c r="Z53" s="29">
        <v>4.9919999999999999E-2</v>
      </c>
    </row>
    <row r="54" spans="1:26" ht="17.399999999999999" thickTop="1" thickBot="1">
      <c r="A54" s="17">
        <v>8</v>
      </c>
      <c r="B54" s="18" t="s">
        <v>62</v>
      </c>
      <c r="C54" s="19" t="s">
        <v>15</v>
      </c>
      <c r="D54" s="20">
        <f t="shared" ref="D54:S54" si="14">SUM(D55:D56)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0">
        <f t="shared" si="14"/>
        <v>0</v>
      </c>
      <c r="J54" s="20">
        <f t="shared" si="14"/>
        <v>0</v>
      </c>
      <c r="K54" s="20">
        <f t="shared" si="14"/>
        <v>0</v>
      </c>
      <c r="L54" s="20">
        <f t="shared" si="14"/>
        <v>0</v>
      </c>
      <c r="M54" s="20">
        <f t="shared" si="14"/>
        <v>0</v>
      </c>
      <c r="N54" s="20">
        <f t="shared" si="14"/>
        <v>0</v>
      </c>
      <c r="O54" s="20">
        <f t="shared" si="14"/>
        <v>0</v>
      </c>
      <c r="P54" s="20">
        <f t="shared" si="14"/>
        <v>0.14849999999999999</v>
      </c>
      <c r="Q54" s="20">
        <f t="shared" si="14"/>
        <v>0.14849999999999999</v>
      </c>
      <c r="R54" s="20">
        <f t="shared" si="14"/>
        <v>0.15039527999999999</v>
      </c>
      <c r="S54" s="20">
        <f t="shared" si="14"/>
        <v>0.13113580999999999</v>
      </c>
      <c r="T54" s="20">
        <v>0.12814233999999999</v>
      </c>
      <c r="U54" s="20">
        <f>U55+U56</f>
        <v>8.9864219999999995E-2</v>
      </c>
      <c r="V54" s="20">
        <f>V55+V56</f>
        <v>6.99018E-2</v>
      </c>
      <c r="W54" s="20">
        <f>W55+W56</f>
        <v>6.8151690000000001E-2</v>
      </c>
      <c r="X54" s="20">
        <f>X55+X56</f>
        <v>9.0345399999999992E-2</v>
      </c>
      <c r="Y54" s="20">
        <f t="shared" ref="Y54:Z54" si="15">Y55+Y56</f>
        <v>9.0345399999999992E-2</v>
      </c>
      <c r="Z54" s="20">
        <f t="shared" si="15"/>
        <v>0.10684099999999999</v>
      </c>
    </row>
    <row r="55" spans="1:26" ht="17.399999999999999" thickTop="1" thickBot="1">
      <c r="A55" s="26">
        <v>8.1</v>
      </c>
      <c r="B55" s="27" t="s">
        <v>63</v>
      </c>
      <c r="C55" s="28" t="s">
        <v>15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9.2999999999999999E-2</v>
      </c>
      <c r="Q55" s="29">
        <v>9.2999999999999999E-2</v>
      </c>
      <c r="R55" s="29">
        <v>0.10716299999999999</v>
      </c>
      <c r="S55" s="29">
        <v>9.5614999999999992E-2</v>
      </c>
      <c r="T55" s="29">
        <v>8.133E-2</v>
      </c>
      <c r="U55" s="29">
        <v>4.5359999999999998E-2</v>
      </c>
      <c r="V55" s="29">
        <v>4.6060000000000004E-2</v>
      </c>
      <c r="W55" s="29">
        <v>5.6850000000000005E-2</v>
      </c>
      <c r="X55" s="29">
        <v>6.9134399999999999E-2</v>
      </c>
      <c r="Y55" s="29">
        <v>6.9134399999999999E-2</v>
      </c>
      <c r="Z55" s="29">
        <v>8.6029999999999995E-2</v>
      </c>
    </row>
    <row r="56" spans="1:26" ht="17.399999999999999" thickTop="1" thickBot="1">
      <c r="A56" s="26">
        <v>8.1999999999999993</v>
      </c>
      <c r="B56" s="27" t="s">
        <v>64</v>
      </c>
      <c r="C56" s="28" t="s">
        <v>15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5.5500000000000001E-2</v>
      </c>
      <c r="Q56" s="29">
        <v>5.5500000000000001E-2</v>
      </c>
      <c r="R56" s="29">
        <v>4.3232279999999998E-2</v>
      </c>
      <c r="S56" s="29">
        <v>3.552081E-2</v>
      </c>
      <c r="T56" s="29">
        <v>4.6812340000000001E-2</v>
      </c>
      <c r="U56" s="29">
        <v>4.4504220000000004E-2</v>
      </c>
      <c r="V56" s="29">
        <v>2.38418E-2</v>
      </c>
      <c r="W56" s="29">
        <v>1.1301690000000001E-2</v>
      </c>
      <c r="X56" s="29">
        <v>2.1210999999999997E-2</v>
      </c>
      <c r="Y56" s="29">
        <v>2.1210999999999997E-2</v>
      </c>
      <c r="Z56" s="29">
        <v>2.0811E-2</v>
      </c>
    </row>
    <row r="57" spans="1:26" ht="17.399999999999999" thickTop="1" thickBot="1">
      <c r="A57" s="17">
        <v>9</v>
      </c>
      <c r="B57" s="18" t="s">
        <v>65</v>
      </c>
      <c r="C57" s="19" t="s">
        <v>15</v>
      </c>
      <c r="D57" s="20">
        <v>4</v>
      </c>
      <c r="E57" s="20">
        <v>4</v>
      </c>
      <c r="F57" s="20">
        <v>4</v>
      </c>
      <c r="G57" s="20">
        <v>3</v>
      </c>
      <c r="H57" s="20">
        <v>2</v>
      </c>
      <c r="I57" s="20">
        <v>2</v>
      </c>
      <c r="J57" s="20">
        <v>4</v>
      </c>
      <c r="K57" s="20">
        <v>9</v>
      </c>
      <c r="L57" s="20">
        <v>12</v>
      </c>
      <c r="M57" s="20">
        <v>6</v>
      </c>
      <c r="N57" s="20">
        <v>15</v>
      </c>
      <c r="O57" s="20">
        <v>11</v>
      </c>
      <c r="P57" s="20">
        <v>5</v>
      </c>
      <c r="Q57" s="20">
        <v>4</v>
      </c>
      <c r="R57" s="20">
        <v>4.1107470699999995</v>
      </c>
      <c r="S57" s="20">
        <v>4.9970591400000002</v>
      </c>
      <c r="T57" s="20">
        <v>4.8753561500000009</v>
      </c>
      <c r="U57" s="20">
        <v>2.8561414100000002</v>
      </c>
      <c r="V57" s="20">
        <v>3.1144804900000005</v>
      </c>
      <c r="W57" s="20">
        <v>5.5418714800000002</v>
      </c>
      <c r="X57" s="20">
        <v>2.8525295599999998</v>
      </c>
      <c r="Y57" s="20">
        <v>4.2410412600000003</v>
      </c>
      <c r="Z57" s="20">
        <v>1.2803538799999998</v>
      </c>
    </row>
    <row r="58" spans="1:26" ht="17.399999999999999" thickTop="1" thickBot="1">
      <c r="A58" s="17">
        <v>10</v>
      </c>
      <c r="B58" s="18" t="s">
        <v>66</v>
      </c>
      <c r="C58" s="19" t="s">
        <v>15</v>
      </c>
      <c r="D58" s="20">
        <v>76</v>
      </c>
      <c r="E58" s="20">
        <v>74</v>
      </c>
      <c r="F58" s="20">
        <v>50</v>
      </c>
      <c r="G58" s="20">
        <v>35</v>
      </c>
      <c r="H58" s="20">
        <v>20</v>
      </c>
      <c r="I58" s="20">
        <v>64</v>
      </c>
      <c r="J58" s="20">
        <v>74</v>
      </c>
      <c r="K58" s="20">
        <v>71</v>
      </c>
      <c r="L58" s="20">
        <f>SUM(L59+L64+L65+L70)</f>
        <v>71</v>
      </c>
      <c r="M58" s="20">
        <f>SUM(M59+M64+M65+M70)</f>
        <v>92</v>
      </c>
      <c r="N58" s="20">
        <f>SUM(N59+N64+N65+N70)</f>
        <v>82</v>
      </c>
      <c r="O58" s="20">
        <f>SUM(O59+O64+O65+O70)</f>
        <v>81</v>
      </c>
      <c r="P58" s="20">
        <f>P59+P64+P65+P70</f>
        <v>65.753275720000005</v>
      </c>
      <c r="Q58" s="20">
        <f>+Q59+Q64+Q65+Q70</f>
        <v>67.324668000000017</v>
      </c>
      <c r="R58" s="20">
        <f>+R59+R64+R65+R70</f>
        <v>65.056174659999996</v>
      </c>
      <c r="S58" s="20">
        <f>+S59+S64+S65+S70</f>
        <v>58.248517559999996</v>
      </c>
      <c r="T58" s="20">
        <v>41.841514710000006</v>
      </c>
      <c r="U58" s="20">
        <f>U59+U64+U65+U70</f>
        <v>71.410928330000004</v>
      </c>
      <c r="V58" s="20">
        <f>V59+V64+V65+V70</f>
        <v>69.168816290000009</v>
      </c>
      <c r="W58" s="20">
        <f>W59+W64+W65+W70</f>
        <v>64.382936049999998</v>
      </c>
      <c r="X58" s="20">
        <f>X59+X64+X65+X70</f>
        <v>54.920808909999984</v>
      </c>
      <c r="Y58" s="20">
        <f t="shared" ref="Y58:Z58" si="16">Y59+Y64+Y65+Y70</f>
        <v>86.638390380000047</v>
      </c>
      <c r="Z58" s="20">
        <f t="shared" si="16"/>
        <v>67.831621929999997</v>
      </c>
    </row>
    <row r="59" spans="1:26" ht="17.399999999999999" thickTop="1" thickBot="1">
      <c r="A59" s="26">
        <v>10.1</v>
      </c>
      <c r="B59" s="27" t="s">
        <v>67</v>
      </c>
      <c r="C59" s="28" t="s">
        <v>15</v>
      </c>
      <c r="D59" s="29">
        <f t="shared" ref="D59:S59" si="17">SUM(D60:D63)</f>
        <v>37</v>
      </c>
      <c r="E59" s="29">
        <f t="shared" si="17"/>
        <v>37</v>
      </c>
      <c r="F59" s="29">
        <f t="shared" si="17"/>
        <v>23</v>
      </c>
      <c r="G59" s="29">
        <f t="shared" si="17"/>
        <v>21</v>
      </c>
      <c r="H59" s="29">
        <f t="shared" si="17"/>
        <v>9</v>
      </c>
      <c r="I59" s="29">
        <f t="shared" si="17"/>
        <v>32</v>
      </c>
      <c r="J59" s="29">
        <f t="shared" si="17"/>
        <v>44</v>
      </c>
      <c r="K59" s="29">
        <f t="shared" si="17"/>
        <v>32</v>
      </c>
      <c r="L59" s="29">
        <f t="shared" si="17"/>
        <v>33</v>
      </c>
      <c r="M59" s="29">
        <f t="shared" si="17"/>
        <v>32</v>
      </c>
      <c r="N59" s="29">
        <f t="shared" si="17"/>
        <v>35</v>
      </c>
      <c r="O59" s="29">
        <f t="shared" si="17"/>
        <v>39</v>
      </c>
      <c r="P59" s="29">
        <f t="shared" si="17"/>
        <v>31.128112000000002</v>
      </c>
      <c r="Q59" s="29">
        <f t="shared" si="17"/>
        <v>36.862018000000006</v>
      </c>
      <c r="R59" s="29">
        <f t="shared" si="17"/>
        <v>37.12652302</v>
      </c>
      <c r="S59" s="29">
        <f t="shared" si="17"/>
        <v>30.168250610000005</v>
      </c>
      <c r="T59" s="29">
        <v>20.548525670000004</v>
      </c>
      <c r="U59" s="29">
        <f t="shared" ref="U59:Z59" si="18">SUM(U60:U63)</f>
        <v>41.248349169999997</v>
      </c>
      <c r="V59" s="29">
        <f t="shared" si="18"/>
        <v>40.176851100000007</v>
      </c>
      <c r="W59" s="29">
        <f t="shared" si="18"/>
        <v>35.357105119999993</v>
      </c>
      <c r="X59" s="29">
        <f t="shared" si="18"/>
        <v>27.777009389999993</v>
      </c>
      <c r="Y59" s="29">
        <f t="shared" si="18"/>
        <v>53.401262480000057</v>
      </c>
      <c r="Z59" s="29">
        <f t="shared" si="18"/>
        <v>34.090630779999991</v>
      </c>
    </row>
    <row r="60" spans="1:26" ht="17.399999999999999" thickTop="1" thickBot="1">
      <c r="A60" s="30" t="s">
        <v>68</v>
      </c>
      <c r="B60" s="38" t="s">
        <v>69</v>
      </c>
      <c r="C60" s="32" t="s">
        <v>15</v>
      </c>
      <c r="D60" s="33">
        <v>13</v>
      </c>
      <c r="E60" s="33">
        <v>13</v>
      </c>
      <c r="F60" s="33">
        <v>8</v>
      </c>
      <c r="G60" s="33">
        <v>7</v>
      </c>
      <c r="H60" s="34">
        <v>8</v>
      </c>
      <c r="I60" s="34">
        <v>9</v>
      </c>
      <c r="J60" s="33">
        <v>9</v>
      </c>
      <c r="K60" s="34">
        <v>8</v>
      </c>
      <c r="L60" s="34">
        <v>10</v>
      </c>
      <c r="M60" s="34">
        <v>9</v>
      </c>
      <c r="N60" s="34">
        <v>9</v>
      </c>
      <c r="O60" s="34">
        <v>9</v>
      </c>
      <c r="P60" s="34">
        <v>8.4705770000000005</v>
      </c>
      <c r="Q60" s="34">
        <v>8.6364000000000001</v>
      </c>
      <c r="R60" s="34">
        <v>8.0673292399999994</v>
      </c>
      <c r="S60" s="34">
        <v>7.1292749999999998</v>
      </c>
      <c r="T60" s="34">
        <v>6.1487093800000006</v>
      </c>
      <c r="U60" s="34">
        <v>5.6385470900000003</v>
      </c>
      <c r="V60" s="34">
        <v>6.0514600600000001</v>
      </c>
      <c r="W60" s="34">
        <v>4.3263744299999995</v>
      </c>
      <c r="X60" s="34">
        <v>3.2825072599999996</v>
      </c>
      <c r="Y60" s="34">
        <v>2.9074079900000003</v>
      </c>
      <c r="Z60" s="34">
        <v>3.2294899800000003</v>
      </c>
    </row>
    <row r="61" spans="1:26" ht="17.399999999999999" thickTop="1" thickBot="1">
      <c r="A61" s="30" t="s">
        <v>70</v>
      </c>
      <c r="B61" s="38" t="s">
        <v>71</v>
      </c>
      <c r="C61" s="32" t="s">
        <v>15</v>
      </c>
      <c r="D61" s="33">
        <v>9</v>
      </c>
      <c r="E61" s="33">
        <v>9</v>
      </c>
      <c r="F61" s="33">
        <v>6</v>
      </c>
      <c r="G61" s="33">
        <v>3</v>
      </c>
      <c r="H61" s="34">
        <v>1</v>
      </c>
      <c r="I61" s="34">
        <v>8</v>
      </c>
      <c r="J61" s="33">
        <v>17</v>
      </c>
      <c r="K61" s="34">
        <v>7</v>
      </c>
      <c r="L61" s="34">
        <v>7</v>
      </c>
      <c r="M61" s="34">
        <v>7</v>
      </c>
      <c r="N61" s="34">
        <v>6</v>
      </c>
      <c r="O61" s="34">
        <v>6</v>
      </c>
      <c r="P61" s="34">
        <v>0</v>
      </c>
      <c r="Q61" s="34">
        <v>0</v>
      </c>
      <c r="R61" s="34">
        <v>1.6153289499999999</v>
      </c>
      <c r="S61" s="34">
        <v>1.6376336100000002</v>
      </c>
      <c r="T61" s="34">
        <v>0</v>
      </c>
      <c r="U61" s="34">
        <v>0</v>
      </c>
      <c r="V61" s="34">
        <v>0</v>
      </c>
      <c r="W61" s="34">
        <v>0</v>
      </c>
      <c r="X61" s="34">
        <v>0.30323975000000003</v>
      </c>
      <c r="Y61" s="34">
        <v>0.5980630600000002</v>
      </c>
      <c r="Z61" s="34">
        <v>0.17383202</v>
      </c>
    </row>
    <row r="62" spans="1:26" ht="17.399999999999999" thickTop="1" thickBot="1">
      <c r="A62" s="30" t="s">
        <v>72</v>
      </c>
      <c r="B62" s="38" t="s">
        <v>73</v>
      </c>
      <c r="C62" s="32" t="s">
        <v>15</v>
      </c>
      <c r="D62" s="33">
        <v>11</v>
      </c>
      <c r="E62" s="33">
        <v>11</v>
      </c>
      <c r="F62" s="33">
        <v>7</v>
      </c>
      <c r="G62" s="33">
        <v>6</v>
      </c>
      <c r="H62" s="34">
        <v>0</v>
      </c>
      <c r="I62" s="34">
        <v>8</v>
      </c>
      <c r="J62" s="35">
        <v>8</v>
      </c>
      <c r="K62" s="34">
        <v>8</v>
      </c>
      <c r="L62" s="34">
        <v>8</v>
      </c>
      <c r="M62" s="34">
        <v>8</v>
      </c>
      <c r="N62" s="34">
        <v>10</v>
      </c>
      <c r="O62" s="34">
        <v>8</v>
      </c>
      <c r="P62" s="34">
        <v>7.7547470000000001</v>
      </c>
      <c r="Q62" s="34">
        <v>8.75</v>
      </c>
      <c r="R62" s="34">
        <v>8.968264210000001</v>
      </c>
      <c r="S62" s="34">
        <v>7.4046769300000008</v>
      </c>
      <c r="T62" s="34">
        <v>8.3957908700000008</v>
      </c>
      <c r="U62" s="34">
        <v>19.270178480000009</v>
      </c>
      <c r="V62" s="34">
        <v>17.752534280000003</v>
      </c>
      <c r="W62" s="34">
        <v>17.32562587</v>
      </c>
      <c r="X62" s="34">
        <v>13.759969089999995</v>
      </c>
      <c r="Y62" s="34">
        <v>14.625523879999994</v>
      </c>
      <c r="Z62" s="34">
        <v>16.104774559999992</v>
      </c>
    </row>
    <row r="63" spans="1:26" ht="17.399999999999999" thickTop="1" thickBot="1">
      <c r="A63" s="30" t="s">
        <v>74</v>
      </c>
      <c r="B63" s="38" t="s">
        <v>75</v>
      </c>
      <c r="C63" s="32" t="s">
        <v>15</v>
      </c>
      <c r="D63" s="33">
        <v>4</v>
      </c>
      <c r="E63" s="33">
        <v>4</v>
      </c>
      <c r="F63" s="33">
        <v>2</v>
      </c>
      <c r="G63" s="33">
        <v>5</v>
      </c>
      <c r="H63" s="34">
        <v>0</v>
      </c>
      <c r="I63" s="34">
        <v>7</v>
      </c>
      <c r="J63" s="35">
        <v>10</v>
      </c>
      <c r="K63" s="34">
        <v>9</v>
      </c>
      <c r="L63" s="34">
        <v>8</v>
      </c>
      <c r="M63" s="34">
        <v>8</v>
      </c>
      <c r="N63" s="34">
        <v>10</v>
      </c>
      <c r="O63" s="34">
        <v>16</v>
      </c>
      <c r="P63" s="34">
        <f>0.659876+14.242912</f>
        <v>14.902788000000001</v>
      </c>
      <c r="Q63" s="34">
        <v>19.475618000000001</v>
      </c>
      <c r="R63" s="34">
        <v>18.475600620000002</v>
      </c>
      <c r="S63" s="34">
        <v>13.996665070000002</v>
      </c>
      <c r="T63" s="34">
        <v>6.0040254200000014</v>
      </c>
      <c r="U63" s="34">
        <v>16.339623599999989</v>
      </c>
      <c r="V63" s="34">
        <v>16.372856760000001</v>
      </c>
      <c r="W63" s="34">
        <v>13.705104819999994</v>
      </c>
      <c r="X63" s="34">
        <v>10.431293289999999</v>
      </c>
      <c r="Y63" s="34">
        <v>35.270267550000064</v>
      </c>
      <c r="Z63" s="34">
        <v>14.582534220000001</v>
      </c>
    </row>
    <row r="64" spans="1:26" ht="17.399999999999999" thickTop="1" thickBot="1">
      <c r="A64" s="26">
        <v>10.199999999999999</v>
      </c>
      <c r="B64" s="27" t="s">
        <v>76</v>
      </c>
      <c r="C64" s="28" t="s">
        <v>15</v>
      </c>
      <c r="D64" s="29">
        <v>0</v>
      </c>
      <c r="E64" s="29">
        <v>0</v>
      </c>
      <c r="F64" s="29">
        <v>0</v>
      </c>
      <c r="G64" s="29">
        <v>0</v>
      </c>
      <c r="H64" s="29">
        <v>1</v>
      </c>
      <c r="I64" s="29">
        <v>0</v>
      </c>
      <c r="J64" s="29">
        <v>0</v>
      </c>
      <c r="K64" s="29">
        <v>0</v>
      </c>
      <c r="L64" s="29">
        <v>5</v>
      </c>
      <c r="M64" s="29">
        <v>3</v>
      </c>
      <c r="N64" s="29">
        <v>2</v>
      </c>
      <c r="O64" s="29">
        <v>0</v>
      </c>
      <c r="P64" s="29">
        <v>0.31309225000000002</v>
      </c>
      <c r="Q64" s="29">
        <v>0.52775000000000005</v>
      </c>
      <c r="R64" s="29">
        <v>0.25815246999999997</v>
      </c>
      <c r="S64" s="29">
        <v>0.52</v>
      </c>
      <c r="T64" s="29">
        <v>0.32896302999999988</v>
      </c>
      <c r="U64" s="29">
        <v>0.50118375000000004</v>
      </c>
      <c r="V64" s="29">
        <v>0.72525191999999983</v>
      </c>
      <c r="W64" s="29">
        <v>0.8462917499999999</v>
      </c>
      <c r="X64" s="29">
        <v>1.44772952</v>
      </c>
      <c r="Y64" s="29">
        <v>2.00157242</v>
      </c>
      <c r="Z64" s="29">
        <v>3.0872709399999994</v>
      </c>
    </row>
    <row r="65" spans="1:26" ht="17.399999999999999" thickTop="1" thickBot="1">
      <c r="A65" s="26">
        <v>10.3</v>
      </c>
      <c r="B65" s="27" t="s">
        <v>77</v>
      </c>
      <c r="C65" s="28" t="s">
        <v>15</v>
      </c>
      <c r="D65" s="29">
        <f t="shared" ref="D65:S65" si="19">SUM(D66:D69)</f>
        <v>37</v>
      </c>
      <c r="E65" s="29">
        <f t="shared" si="19"/>
        <v>35</v>
      </c>
      <c r="F65" s="29">
        <f t="shared" si="19"/>
        <v>25</v>
      </c>
      <c r="G65" s="29">
        <f t="shared" si="19"/>
        <v>14</v>
      </c>
      <c r="H65" s="29">
        <f t="shared" si="19"/>
        <v>7</v>
      </c>
      <c r="I65" s="29">
        <f t="shared" si="19"/>
        <v>32</v>
      </c>
      <c r="J65" s="29">
        <f t="shared" si="19"/>
        <v>39</v>
      </c>
      <c r="K65" s="29">
        <f t="shared" si="19"/>
        <v>38</v>
      </c>
      <c r="L65" s="29">
        <f t="shared" si="19"/>
        <v>32</v>
      </c>
      <c r="M65" s="29">
        <f t="shared" si="19"/>
        <v>56</v>
      </c>
      <c r="N65" s="29">
        <f t="shared" si="19"/>
        <v>44</v>
      </c>
      <c r="O65" s="29">
        <f t="shared" si="19"/>
        <v>41</v>
      </c>
      <c r="P65" s="29">
        <f t="shared" si="19"/>
        <v>33.776110600000003</v>
      </c>
      <c r="Q65" s="29">
        <f t="shared" si="19"/>
        <v>29.385900000000003</v>
      </c>
      <c r="R65" s="29">
        <f t="shared" si="19"/>
        <v>27.070073359999999</v>
      </c>
      <c r="S65" s="29">
        <f t="shared" si="19"/>
        <v>27.099266949999997</v>
      </c>
      <c r="T65" s="29">
        <v>20.436114960000001</v>
      </c>
      <c r="U65" s="29">
        <f>SUM(U66:U69)</f>
        <v>29.181354360000007</v>
      </c>
      <c r="V65" s="29">
        <f>SUM(V66:V69)</f>
        <v>27.792732259999994</v>
      </c>
      <c r="W65" s="29">
        <f>SUM(W66:W69)</f>
        <v>27.77385571000001</v>
      </c>
      <c r="X65" s="29">
        <f>SUM(X66:X69)</f>
        <v>25.374846199999993</v>
      </c>
      <c r="Y65" s="29">
        <f t="shared" ref="Y65:Z65" si="20">SUM(Y66:Y69)</f>
        <v>30.914331679999993</v>
      </c>
      <c r="Z65" s="29">
        <f t="shared" si="20"/>
        <v>30.300007440000005</v>
      </c>
    </row>
    <row r="66" spans="1:26" ht="17.399999999999999" thickTop="1" thickBot="1">
      <c r="A66" s="30" t="s">
        <v>78</v>
      </c>
      <c r="B66" s="38" t="s">
        <v>79</v>
      </c>
      <c r="C66" s="32" t="s">
        <v>15</v>
      </c>
      <c r="D66" s="33">
        <v>30</v>
      </c>
      <c r="E66" s="33">
        <v>30</v>
      </c>
      <c r="F66" s="33">
        <v>20</v>
      </c>
      <c r="G66" s="33">
        <v>14</v>
      </c>
      <c r="H66" s="34">
        <v>7</v>
      </c>
      <c r="I66" s="34">
        <v>23</v>
      </c>
      <c r="J66" s="33">
        <v>29</v>
      </c>
      <c r="K66" s="34">
        <v>21</v>
      </c>
      <c r="L66" s="34">
        <v>26</v>
      </c>
      <c r="M66" s="34">
        <v>16</v>
      </c>
      <c r="N66" s="34">
        <v>31</v>
      </c>
      <c r="O66" s="34">
        <v>28</v>
      </c>
      <c r="P66" s="34">
        <v>24.784682</v>
      </c>
      <c r="Q66" s="34">
        <v>19.186900000000001</v>
      </c>
      <c r="R66" s="34">
        <v>17.175103649999997</v>
      </c>
      <c r="S66" s="34">
        <v>15.816266949999999</v>
      </c>
      <c r="T66" s="34">
        <v>9.3876222100000017</v>
      </c>
      <c r="U66" s="34">
        <v>18.180949590000004</v>
      </c>
      <c r="V66" s="34">
        <v>17.604766700000003</v>
      </c>
      <c r="W66" s="34">
        <v>17.713944920000007</v>
      </c>
      <c r="X66" s="34">
        <v>14.532024030000001</v>
      </c>
      <c r="Y66" s="34">
        <v>19.406645129999994</v>
      </c>
      <c r="Z66" s="34">
        <v>18.738525619999997</v>
      </c>
    </row>
    <row r="67" spans="1:26" ht="17.399999999999999" thickTop="1" thickBot="1">
      <c r="A67" s="30" t="s">
        <v>80</v>
      </c>
      <c r="B67" s="38" t="s">
        <v>81</v>
      </c>
      <c r="C67" s="32" t="s">
        <v>15</v>
      </c>
      <c r="D67" s="33">
        <v>0</v>
      </c>
      <c r="E67" s="33">
        <v>0</v>
      </c>
      <c r="F67" s="33">
        <v>0</v>
      </c>
      <c r="G67" s="33">
        <v>0</v>
      </c>
      <c r="H67" s="34">
        <v>0</v>
      </c>
      <c r="I67" s="34">
        <v>7</v>
      </c>
      <c r="J67" s="33">
        <v>8</v>
      </c>
      <c r="K67" s="34">
        <v>5</v>
      </c>
      <c r="L67" s="34">
        <v>0</v>
      </c>
      <c r="M67" s="34">
        <v>11</v>
      </c>
      <c r="N67" s="34">
        <v>10</v>
      </c>
      <c r="O67" s="34">
        <v>10</v>
      </c>
      <c r="P67" s="34">
        <v>6.5943800000000001</v>
      </c>
      <c r="Q67" s="34">
        <v>6.87</v>
      </c>
      <c r="R67" s="34">
        <v>5.6601495899999996</v>
      </c>
      <c r="S67" s="34">
        <v>6.34</v>
      </c>
      <c r="T67" s="34">
        <v>6.6541922399999995</v>
      </c>
      <c r="U67" s="34">
        <v>6.5309096900000032</v>
      </c>
      <c r="V67" s="34">
        <v>6.0150851099999922</v>
      </c>
      <c r="W67" s="34">
        <v>5.8789673300000027</v>
      </c>
      <c r="X67" s="34">
        <v>6.2337682899999924</v>
      </c>
      <c r="Y67" s="34">
        <v>5.4009467199999985</v>
      </c>
      <c r="Z67" s="34">
        <v>5.6737071400000056</v>
      </c>
    </row>
    <row r="68" spans="1:26" ht="17.399999999999999" thickTop="1" thickBot="1">
      <c r="A68" s="30" t="s">
        <v>82</v>
      </c>
      <c r="B68" s="38" t="s">
        <v>83</v>
      </c>
      <c r="C68" s="32" t="s">
        <v>15</v>
      </c>
      <c r="D68" s="33">
        <v>7</v>
      </c>
      <c r="E68" s="33">
        <v>5</v>
      </c>
      <c r="F68" s="33">
        <v>5</v>
      </c>
      <c r="G68" s="33">
        <v>0</v>
      </c>
      <c r="H68" s="34">
        <v>0</v>
      </c>
      <c r="I68" s="34">
        <v>2</v>
      </c>
      <c r="J68" s="33">
        <v>2</v>
      </c>
      <c r="K68" s="34">
        <v>11</v>
      </c>
      <c r="L68" s="34">
        <v>6</v>
      </c>
      <c r="M68" s="34">
        <v>29</v>
      </c>
      <c r="N68" s="34">
        <v>3</v>
      </c>
      <c r="O68" s="34">
        <v>3</v>
      </c>
      <c r="P68" s="34">
        <v>2.0708057599999998</v>
      </c>
      <c r="Q68" s="34">
        <v>2.9119999999999999</v>
      </c>
      <c r="R68" s="34">
        <v>3.8478674400000004</v>
      </c>
      <c r="S68" s="34">
        <v>4.6100000000000003</v>
      </c>
      <c r="T68" s="34">
        <v>4.0148681699999997</v>
      </c>
      <c r="U68" s="34">
        <v>4.0731340499999993</v>
      </c>
      <c r="V68" s="34">
        <v>3.9218950400000026</v>
      </c>
      <c r="W68" s="34">
        <v>3.9462777500000001</v>
      </c>
      <c r="X68" s="34">
        <v>4.5023140500000025</v>
      </c>
      <c r="Y68" s="34">
        <v>6</v>
      </c>
      <c r="Z68" s="34">
        <v>5.6878040000000034</v>
      </c>
    </row>
    <row r="69" spans="1:26" ht="31.8" thickTop="1" thickBot="1">
      <c r="A69" s="30" t="s">
        <v>84</v>
      </c>
      <c r="B69" s="39" t="s">
        <v>85</v>
      </c>
      <c r="C69" s="32" t="s">
        <v>15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1</v>
      </c>
      <c r="L69" s="33">
        <v>0</v>
      </c>
      <c r="M69" s="33">
        <v>0</v>
      </c>
      <c r="N69" s="33">
        <v>0</v>
      </c>
      <c r="O69" s="33">
        <v>0</v>
      </c>
      <c r="P69" s="33">
        <v>0.32624283999999998</v>
      </c>
      <c r="Q69" s="33">
        <v>0.41699999999999998</v>
      </c>
      <c r="R69" s="33">
        <v>0.38695267999999999</v>
      </c>
      <c r="S69" s="33">
        <v>0.33300000000000002</v>
      </c>
      <c r="T69" s="33">
        <v>0.37943234000000003</v>
      </c>
      <c r="U69" s="33">
        <v>0.39636102999999995</v>
      </c>
      <c r="V69" s="33">
        <v>0.25098541000000002</v>
      </c>
      <c r="W69" s="33">
        <v>0.23466571</v>
      </c>
      <c r="X69" s="33">
        <v>0.10673982999999999</v>
      </c>
      <c r="Y69" s="33">
        <v>0.10673982999999999</v>
      </c>
      <c r="Z69" s="33">
        <v>0.19997067999999998</v>
      </c>
    </row>
    <row r="70" spans="1:26" ht="31.8" thickTop="1" thickBot="1">
      <c r="A70" s="26">
        <v>10.4</v>
      </c>
      <c r="B70" s="27" t="s">
        <v>86</v>
      </c>
      <c r="C70" s="28" t="s">
        <v>15</v>
      </c>
      <c r="D70" s="29">
        <v>2</v>
      </c>
      <c r="E70" s="29">
        <v>2</v>
      </c>
      <c r="F70" s="29">
        <v>2</v>
      </c>
      <c r="G70" s="29">
        <v>0</v>
      </c>
      <c r="H70" s="29">
        <v>3</v>
      </c>
      <c r="I70" s="29">
        <v>0</v>
      </c>
      <c r="J70" s="29">
        <v>1</v>
      </c>
      <c r="K70" s="29">
        <v>1</v>
      </c>
      <c r="L70" s="29">
        <v>1</v>
      </c>
      <c r="M70" s="29">
        <v>1</v>
      </c>
      <c r="N70" s="29">
        <v>1</v>
      </c>
      <c r="O70" s="29">
        <v>1</v>
      </c>
      <c r="P70" s="29">
        <v>0.53596087000000003</v>
      </c>
      <c r="Q70" s="29">
        <v>0.54900000000000004</v>
      </c>
      <c r="R70" s="29">
        <v>0.60142581000000006</v>
      </c>
      <c r="S70" s="29">
        <v>0.46100000000000002</v>
      </c>
      <c r="T70" s="29">
        <v>0.52791104999999994</v>
      </c>
      <c r="U70" s="29">
        <v>0.48004104999999991</v>
      </c>
      <c r="V70" s="29">
        <v>0.47398101000000004</v>
      </c>
      <c r="W70" s="29">
        <v>0.40568346999999971</v>
      </c>
      <c r="X70" s="29">
        <v>0.32122379999999984</v>
      </c>
      <c r="Y70" s="29">
        <v>0.32122379999999984</v>
      </c>
      <c r="Z70" s="29">
        <v>0.35371277000000034</v>
      </c>
    </row>
    <row r="71" spans="1:26" ht="12.6" thickTop="1">
      <c r="N71" s="40"/>
    </row>
    <row r="72" spans="1:26" ht="15.6">
      <c r="B72" s="41" t="s">
        <v>87</v>
      </c>
    </row>
  </sheetData>
  <mergeCells count="2">
    <mergeCell ref="E10:J10"/>
    <mergeCell ref="A13:Z13"/>
  </mergeCells>
  <pageMargins left="0.6692913385826772" right="0.19685039370078741" top="1.1811023622047245" bottom="0.98425196850393704" header="0" footer="0"/>
  <pageSetup paperSize="9" scale="60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 VOLUMEN Sin Zona Franca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BOSCANA</dc:creator>
  <cp:lastModifiedBy>MARIANA BOSCANA</cp:lastModifiedBy>
  <dcterms:created xsi:type="dcterms:W3CDTF">2023-06-19T10:49:18Z</dcterms:created>
  <dcterms:modified xsi:type="dcterms:W3CDTF">2023-06-19T10:49:39Z</dcterms:modified>
</cp:coreProperties>
</file>