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DGSA\CONTROL DE INSUMOS\Estadistica de importaciones\"/>
    </mc:Choice>
  </mc:AlternateContent>
  <bookViews>
    <workbookView xWindow="-120" yWindow="-120" windowWidth="29040" windowHeight="15840" activeTab="5"/>
  </bookViews>
  <sheets>
    <sheet name="Herbicidas" sheetId="1" r:id="rId1"/>
    <sheet name="Fungicidas" sheetId="2" r:id="rId2"/>
    <sheet name="Insecticidas" sheetId="3" r:id="rId3"/>
    <sheet name="Curasemillas" sheetId="4" r:id="rId4"/>
    <sheet name="Otros productos" sheetId="5" r:id="rId5"/>
    <sheet name="Formulación Nacional" sheetId="6" r:id="rId6"/>
  </sheets>
  <definedNames>
    <definedName name="_xlnm._FilterDatabase" localSheetId="4" hidden="1">'Otros productos'!$B$95:$F$106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11" i="6" l="1"/>
  <c r="D160" i="6"/>
  <c r="D35" i="6"/>
  <c r="D29" i="6"/>
  <c r="D25" i="6"/>
  <c r="D24" i="6"/>
  <c r="D139" i="6"/>
  <c r="D129" i="6"/>
  <c r="D65" i="6"/>
  <c r="D100" i="6"/>
  <c r="D99" i="6"/>
  <c r="D97" i="6"/>
  <c r="D96" i="6"/>
  <c r="D101" i="6"/>
  <c r="D87" i="6"/>
  <c r="D88" i="6"/>
  <c r="D149" i="6"/>
  <c r="D84" i="6"/>
  <c r="D41" i="6"/>
  <c r="D20" i="6"/>
  <c r="D42" i="6" l="1"/>
  <c r="D146" i="6"/>
  <c r="D111" i="6"/>
  <c r="D78" i="6"/>
  <c r="E6" i="3" l="1"/>
  <c r="D6" i="3"/>
  <c r="E6" i="2"/>
  <c r="D6" i="2"/>
  <c r="C6" i="1"/>
  <c r="E6" i="4"/>
  <c r="D6" i="4"/>
</calcChain>
</file>

<file path=xl/sharedStrings.xml><?xml version="1.0" encoding="utf-8"?>
<sst xmlns="http://schemas.openxmlformats.org/spreadsheetml/2006/main" count="696" uniqueCount="460">
  <si>
    <t>Uruguay - MGAP - DGSA / División Control de Insumos</t>
  </si>
  <si>
    <t>Productos Fitosanitarios</t>
  </si>
  <si>
    <t>Volumen</t>
  </si>
  <si>
    <t>Cif</t>
  </si>
  <si>
    <t>Kg. / Lts de</t>
  </si>
  <si>
    <t>Valor</t>
  </si>
  <si>
    <t>Sustancia Activa</t>
  </si>
  <si>
    <t>Formulado</t>
  </si>
  <si>
    <t>U$S / CIF</t>
  </si>
  <si>
    <t>2-4D ácido</t>
  </si>
  <si>
    <t>2-4D ester butílico</t>
  </si>
  <si>
    <t>2-4D sal colina</t>
  </si>
  <si>
    <t>2-4D Sal dimetil amina</t>
  </si>
  <si>
    <t>2-4D sal dimetilamina + Aminopiralid dimetilamina</t>
  </si>
  <si>
    <t>2-4D sal sódica + Glifosto sal sódica</t>
  </si>
  <si>
    <t>2-4D sal triisopropilamina + Picloram sal triisopropilamina</t>
  </si>
  <si>
    <t>Acetoclor</t>
  </si>
  <si>
    <t>Acetoclor + Azaspiro</t>
  </si>
  <si>
    <t>Acetoclor + Flumetsulam +Furilazol + Clopiralid</t>
  </si>
  <si>
    <t>Ametrina</t>
  </si>
  <si>
    <t>Amicarbazone</t>
  </si>
  <si>
    <t>Biciclopirone</t>
  </si>
  <si>
    <t>Bromoxinil</t>
  </si>
  <si>
    <t>Carfentrazone etil</t>
  </si>
  <si>
    <t>Cihalofop butil</t>
  </si>
  <si>
    <t>Cletodin</t>
  </si>
  <si>
    <t>Cletodin + Haloxifop p metil</t>
  </si>
  <si>
    <t>Clomazone</t>
  </si>
  <si>
    <t>Clomazone + Pendimetalin</t>
  </si>
  <si>
    <t>Clopiralid + Halaxifen metil</t>
  </si>
  <si>
    <t>Clopiralid sal monoetanolamina</t>
  </si>
  <si>
    <t>Clopiralid sal olamina</t>
  </si>
  <si>
    <t>Clopiralid sal potásica</t>
  </si>
  <si>
    <t>Cloquintocet mexil + Fenoxaprop p etil + Pinoxaden</t>
  </si>
  <si>
    <t>Cloquintocet mexil + Pinoxaden</t>
  </si>
  <si>
    <t>Cloquintocet mexil + Piroxsulam + Halauxifen metil + Florasulam</t>
  </si>
  <si>
    <t>Dicamba sal diglicolamina</t>
  </si>
  <si>
    <t>Dicamba sal dimetilamina</t>
  </si>
  <si>
    <t>Diclosulam</t>
  </si>
  <si>
    <t>Diclosulam + Halauxifen metil</t>
  </si>
  <si>
    <t>Diquat</t>
  </si>
  <si>
    <t>Diuron</t>
  </si>
  <si>
    <t>Etofumesate</t>
  </si>
  <si>
    <t>Florpirauxifen bencil</t>
  </si>
  <si>
    <t>Flumetsulam</t>
  </si>
  <si>
    <t>Flumioxazina</t>
  </si>
  <si>
    <t>Fluroxipir meptil</t>
  </si>
  <si>
    <t>Fomesafen</t>
  </si>
  <si>
    <t>Fomesafen + Benazolin etil</t>
  </si>
  <si>
    <t>Glifosato sal amónica</t>
  </si>
  <si>
    <t>Glifosato sal dimetilamina</t>
  </si>
  <si>
    <t>Glifosato sal isopropilamina</t>
  </si>
  <si>
    <t>Glifosto sal potásica</t>
  </si>
  <si>
    <t>Glisosato sal monoamónica</t>
  </si>
  <si>
    <t>Glufosinato de amonio</t>
  </si>
  <si>
    <t>Halauxifen metil + Florasulam</t>
  </si>
  <si>
    <t>Haloxifop p metil</t>
  </si>
  <si>
    <t>Imazapic + Imazapr</t>
  </si>
  <si>
    <t>Imazapir</t>
  </si>
  <si>
    <t>Imazapir + Imazetapir</t>
  </si>
  <si>
    <t>Imazetapir</t>
  </si>
  <si>
    <t xml:space="preserve">Iodosulfuron metil sodio + Mefenpir dietil </t>
  </si>
  <si>
    <t>Iodosulfuron metil sodio + Mefenpir dietil  + Mesosulfuron metil sodio</t>
  </si>
  <si>
    <t>Isoxaflutol</t>
  </si>
  <si>
    <t>Isoxaflutol + Ciprosulfamida + Thiencarbazone metil</t>
  </si>
  <si>
    <t>Linuron</t>
  </si>
  <si>
    <t>Matamitron</t>
  </si>
  <si>
    <t>MCPA sal dimetilamina</t>
  </si>
  <si>
    <t>MCPA sal potásica</t>
  </si>
  <si>
    <t>Metamifop</t>
  </si>
  <si>
    <t>Metolaclor</t>
  </si>
  <si>
    <t>Metribuzin</t>
  </si>
  <si>
    <t>Metribuzin + Sulfentrazone</t>
  </si>
  <si>
    <t>Metsulfuron</t>
  </si>
  <si>
    <t>MSMA</t>
  </si>
  <si>
    <t>Nicosulfuron</t>
  </si>
  <si>
    <t>Oxifluorfen</t>
  </si>
  <si>
    <t>Paraquat</t>
  </si>
  <si>
    <t>Pendimetalin</t>
  </si>
  <si>
    <t>Penoxulam</t>
  </si>
  <si>
    <t>Picloram sal potásica</t>
  </si>
  <si>
    <t>Picloram sal triisopropilamina + 2-4 D sal triisopropilamina</t>
  </si>
  <si>
    <t>Pirazosulfuron etil</t>
  </si>
  <si>
    <t>Piroxasulfone</t>
  </si>
  <si>
    <t>Profoxidim</t>
  </si>
  <si>
    <t>Propanil</t>
  </si>
  <si>
    <t>Quinclorac</t>
  </si>
  <si>
    <t>Rimsulfuron</t>
  </si>
  <si>
    <t>Saflufenacil</t>
  </si>
  <si>
    <t>Saflufenacil + Trifludimoxazin</t>
  </si>
  <si>
    <t>Simazina</t>
  </si>
  <si>
    <t>Simazina + Mesotrione</t>
  </si>
  <si>
    <t>S-Metolaclor</t>
  </si>
  <si>
    <t>S-Metolaclor + Terbutilazina</t>
  </si>
  <si>
    <t>Sulfentrazone</t>
  </si>
  <si>
    <t>Terbacilo</t>
  </si>
  <si>
    <t>Topramezona</t>
  </si>
  <si>
    <t>Triclopir</t>
  </si>
  <si>
    <t xml:space="preserve">2,4 D ACIDO + GLIFOSATO                                                                                      </t>
  </si>
  <si>
    <t>2-4D ester iso butilico</t>
  </si>
  <si>
    <t>x</t>
  </si>
  <si>
    <t xml:space="preserve">AMINOPYRALID, SAL TRIISOPROPANOLAMINA                                                               </t>
  </si>
  <si>
    <t xml:space="preserve">AMINOPYRALID, SAL POTASICA                                                                          </t>
  </si>
  <si>
    <t xml:space="preserve">CIHALOFOP BUTIL + PENOXSULAM                                                                                    </t>
  </si>
  <si>
    <t xml:space="preserve">CLOQUINTOCET MEXIL + FLUROXIPIR -MEPTIL + HALAUXIFEN METIL                                                                                  </t>
  </si>
  <si>
    <t xml:space="preserve">CLOQUINTOCET MEXIL + metsulfuron metil + HALAUXIFEN METIL                                                                                  </t>
  </si>
  <si>
    <t xml:space="preserve">IMAZETAPIR, SAL AMÓNICA + FLUMIOXAZINA                                                                             </t>
  </si>
  <si>
    <t>Picloram + 2-4 D sal triisopropanolamina</t>
  </si>
  <si>
    <t>Acido fosfónico</t>
  </si>
  <si>
    <t>Azoxistrobin</t>
  </si>
  <si>
    <t>Azoxistrobin + Ciproconazole</t>
  </si>
  <si>
    <t>Azoxistrobin + Difenoconazole</t>
  </si>
  <si>
    <t>Azoxistrobin + Epoxiconazole</t>
  </si>
  <si>
    <t>Azoxistrobin + Mancozeb</t>
  </si>
  <si>
    <t>Azoxistrobin + Mancozeb + Tebuconazole</t>
  </si>
  <si>
    <t>Azufre</t>
  </si>
  <si>
    <t>Benomilo</t>
  </si>
  <si>
    <t>Boscalid + Piraclostrobin</t>
  </si>
  <si>
    <t>Caldo Bordeles</t>
  </si>
  <si>
    <t>Captan</t>
  </si>
  <si>
    <t>Carbendazim</t>
  </si>
  <si>
    <t>Cimoxanilo</t>
  </si>
  <si>
    <t>Ciproconazole + Picoxistrobin</t>
  </si>
  <si>
    <t>Ciproconazole + Trifloxistrobin</t>
  </si>
  <si>
    <t>Clorotalonil</t>
  </si>
  <si>
    <t>Clorotalonil + Metalaxil M</t>
  </si>
  <si>
    <t>Cobre Hidróxido</t>
  </si>
  <si>
    <t>Difenoconazole</t>
  </si>
  <si>
    <t>Difenoconazole + Pidyflumetofen</t>
  </si>
  <si>
    <t>Epoxiconazole + Kresoxim metil</t>
  </si>
  <si>
    <t>Epoxiconazole + Metconazole</t>
  </si>
  <si>
    <t>Epoxiconazole + Piraclostrobin</t>
  </si>
  <si>
    <t>Epoxiconazole + Piraclostrobin + Fluxapiroxad</t>
  </si>
  <si>
    <t>Fentin Hidróxido</t>
  </si>
  <si>
    <t>Flutriafol</t>
  </si>
  <si>
    <t>Fluxapiroxad</t>
  </si>
  <si>
    <t>Folpet</t>
  </si>
  <si>
    <t>Imazalil</t>
  </si>
  <si>
    <t>Iprodione</t>
  </si>
  <si>
    <t>Kresoxim metil</t>
  </si>
  <si>
    <t>Mancozeb</t>
  </si>
  <si>
    <t>Mefentrifluconazole</t>
  </si>
  <si>
    <t>Metil tiofanato</t>
  </si>
  <si>
    <t>Oxido cuproso</t>
  </si>
  <si>
    <t>Piraclostrobin</t>
  </si>
  <si>
    <t>Piraclostrobin + Fluxapiroxad</t>
  </si>
  <si>
    <t>Piraclostrobin + Fluxapiroxad + Mefentrifluconazole</t>
  </si>
  <si>
    <t>Pirimetanil</t>
  </si>
  <si>
    <t>Procimidona</t>
  </si>
  <si>
    <t>Propiconazole + Benzovindiflupir</t>
  </si>
  <si>
    <t>Protioconazole + Trifloxistrobin</t>
  </si>
  <si>
    <t>Protioconazole + Trifloxistrobin + Bixafen</t>
  </si>
  <si>
    <t>Pydiflumetofen</t>
  </si>
  <si>
    <t>Tebuconazole</t>
  </si>
  <si>
    <t>Tebuconazole + Trifloxistrobin</t>
  </si>
  <si>
    <t>Triciclazol</t>
  </si>
  <si>
    <t>Ziram</t>
  </si>
  <si>
    <t>Azoxistrobin + Mancozeb + Protioconazole</t>
  </si>
  <si>
    <t>Azoxistrobin + Protioconazole</t>
  </si>
  <si>
    <t>Azoxistrobin + Ciproconazole + Protioconazole</t>
  </si>
  <si>
    <t>Cimoxanilo + Clorhidrato de Propamocarb</t>
  </si>
  <si>
    <t xml:space="preserve">Cobre oxicloruro </t>
  </si>
  <si>
    <t>Cobre oxicloruro + hidroxido de cobre</t>
  </si>
  <si>
    <t>Dimetomorph + Amectoctradin</t>
  </si>
  <si>
    <t>Dimetomorph + Folpet</t>
  </si>
  <si>
    <t>Dimetomorph + Mancozeb</t>
  </si>
  <si>
    <t>Mancozeb + Metalaxil</t>
  </si>
  <si>
    <t>Metil tiofanato + Piraclostrobina</t>
  </si>
  <si>
    <t>Piraclostrobin + Epoxiconazole</t>
  </si>
  <si>
    <t>Propamocarb clorhidrato</t>
  </si>
  <si>
    <t xml:space="preserve">Propiconazole  </t>
  </si>
  <si>
    <t>Abamectina</t>
  </si>
  <si>
    <t>Abamectina + Bifentrin + Lufenuron</t>
  </si>
  <si>
    <t>Abamectina + Clorantraniliprole</t>
  </si>
  <si>
    <t>Acefato</t>
  </si>
  <si>
    <t>Aceite mineral</t>
  </si>
  <si>
    <t>Acetamiprid</t>
  </si>
  <si>
    <t>Beta cipermetrina</t>
  </si>
  <si>
    <t>Bifentrin</t>
  </si>
  <si>
    <t>Bifentrin + Dinotefuran</t>
  </si>
  <si>
    <t>Bifentrin + Imidacloprid</t>
  </si>
  <si>
    <t>Bifentrin + Tiametoxan</t>
  </si>
  <si>
    <t>Carbosulfan</t>
  </si>
  <si>
    <t>Cipermetrina</t>
  </si>
  <si>
    <t>Clorantraniliprole</t>
  </si>
  <si>
    <t>Clorpirifos</t>
  </si>
  <si>
    <t>Deltametrina + Butóxido de piperonilo</t>
  </si>
  <si>
    <t>Dimetoato</t>
  </si>
  <si>
    <t>Dinotefuran</t>
  </si>
  <si>
    <t>Emamectin benzoato</t>
  </si>
  <si>
    <t>Fosmet</t>
  </si>
  <si>
    <t>Hexitiazox</t>
  </si>
  <si>
    <t>Imidacloprid</t>
  </si>
  <si>
    <t>Isocicloseram</t>
  </si>
  <si>
    <t>Lambdacihalotrina</t>
  </si>
  <si>
    <t>Lambdacihalotrina + Sulfoxaflor</t>
  </si>
  <si>
    <t>Lambdacihalotrina + Tiametoxan</t>
  </si>
  <si>
    <t>Lufenuron</t>
  </si>
  <si>
    <t>Matrine</t>
  </si>
  <si>
    <t>Metoxifenocide</t>
  </si>
  <si>
    <t>Metoxifenocide + Spinetoram</t>
  </si>
  <si>
    <t>Pirimifos etil</t>
  </si>
  <si>
    <t>Piriproxifen</t>
  </si>
  <si>
    <t>Spinosad</t>
  </si>
  <si>
    <t>Sulfoxaflor</t>
  </si>
  <si>
    <t>Teflubenzuron</t>
  </si>
  <si>
    <t>Tiacloprid</t>
  </si>
  <si>
    <t>Tiociclam</t>
  </si>
  <si>
    <t>Triflumuron</t>
  </si>
  <si>
    <t xml:space="preserve">Deltametrina   </t>
  </si>
  <si>
    <t>Lambdacihalotrina + Isocicloseram</t>
  </si>
  <si>
    <t>Fungicida</t>
  </si>
  <si>
    <t>Carbendazim + Iprodione + Thiram</t>
  </si>
  <si>
    <t>Carbendazim + Metalaxil + Thiram</t>
  </si>
  <si>
    <t>Carbendazim + Thiram</t>
  </si>
  <si>
    <t>Ciantraniliprole</t>
  </si>
  <si>
    <t>Insecticida</t>
  </si>
  <si>
    <t>Difenoconazole + Fludioxonil</t>
  </si>
  <si>
    <t>Difenoconazole + Fludioxonil + Sedaxane</t>
  </si>
  <si>
    <t>Fludioxonil + Metalaxil M</t>
  </si>
  <si>
    <t>Fludioxonil + Metalaxil M + Tiabendazol</t>
  </si>
  <si>
    <t>Metalaxil</t>
  </si>
  <si>
    <t>Metalaxil + Protioconazole + Penflufen</t>
  </si>
  <si>
    <t>Tiametoxan</t>
  </si>
  <si>
    <t>Triticonazole</t>
  </si>
  <si>
    <t xml:space="preserve">Azoxistrobin + Fludioxonil + Metalaxil M </t>
  </si>
  <si>
    <t>Azoxistrobin + Fludioxonil + Metalaxil M + Tiabendazol</t>
  </si>
  <si>
    <t>Difenoconazole + Fludioxonil + Tiametoxam + Sedaxane</t>
  </si>
  <si>
    <t>Fungicida/Insec</t>
  </si>
  <si>
    <t>Herbicidas Formulados  -  Importaciones 2024</t>
  </si>
  <si>
    <t>Fungicidas Formulados  -  Importaciones 2024</t>
  </si>
  <si>
    <t>Insecticidas Formulados   -  Importaciones 2024</t>
  </si>
  <si>
    <t>Curasemillas  Formulados   -  Importaciones 2024</t>
  </si>
  <si>
    <t>Otros Productos Fitosanitarios</t>
  </si>
  <si>
    <t>I.A.</t>
  </si>
  <si>
    <t>Aptitud</t>
  </si>
  <si>
    <t>U$S</t>
  </si>
  <si>
    <t>Cantidad</t>
  </si>
  <si>
    <t xml:space="preserve">Unidades                                                                                                                                                                                                </t>
  </si>
  <si>
    <t>Gluten de maìz</t>
  </si>
  <si>
    <t>Atrayente</t>
  </si>
  <si>
    <t xml:space="preserve">Litros                                                                                                                                                                                                  </t>
  </si>
  <si>
    <t>Proteinas hidrolizadas</t>
  </si>
  <si>
    <t xml:space="preserve">Trimetil amina </t>
  </si>
  <si>
    <t>Cera carnauba</t>
  </si>
  <si>
    <t>Cera</t>
  </si>
  <si>
    <t>Coadyuvante</t>
  </si>
  <si>
    <t>Acidos grasos + esteres metílicos de acidos grasos</t>
  </si>
  <si>
    <t>Heptametiltrisiloxano</t>
  </si>
  <si>
    <t>Latex sintético</t>
  </si>
  <si>
    <t>Esteres de ácido fosfórico + Polialcoholes</t>
  </si>
  <si>
    <t>Nonil fenol polietoxietanol</t>
  </si>
  <si>
    <t>Acido fosfórico + Nonil fenol etoxilado + Lauriol eter sulfato de sodio</t>
  </si>
  <si>
    <t>Nonil fenol etoxilado + lauril eter sulfato de sodio</t>
  </si>
  <si>
    <t>Esteres metílicos de ácidos grasos de aceite vegetal</t>
  </si>
  <si>
    <t>Sulfato de amonio</t>
  </si>
  <si>
    <t xml:space="preserve">Kilos                                                                                                                                                                                                   </t>
  </si>
  <si>
    <t>Aceite de soja</t>
  </si>
  <si>
    <t>Amina grasa etoxilada</t>
  </si>
  <si>
    <t>Alcohol graso etoxilado</t>
  </si>
  <si>
    <t>Acido fosfórico + Alcohol graso etoxilado</t>
  </si>
  <si>
    <t>Lecitina de soja</t>
  </si>
  <si>
    <t>Alcohol lineal etoxilado</t>
  </si>
  <si>
    <t>Urea + Solución de Acido fosfórico + Dietanolamina de acido graso de coco</t>
  </si>
  <si>
    <t>Clorato de zinc + Lauril eter sulfato de sodio</t>
  </si>
  <si>
    <t>Dietilentriaminopenta (DTPMP) + Aminotris (ATMP)</t>
  </si>
  <si>
    <t>Acido ortofosfórico</t>
  </si>
  <si>
    <t>Acido fosfórico</t>
  </si>
  <si>
    <t>Cloruro de dodecil dimetil amonio</t>
  </si>
  <si>
    <t xml:space="preserve">Desinfectante  </t>
  </si>
  <si>
    <t>Metam sódico</t>
  </si>
  <si>
    <t>Desinfectante de suelo</t>
  </si>
  <si>
    <t>Metam potásico</t>
  </si>
  <si>
    <t>Brumouro de metilo + Cloropicrina</t>
  </si>
  <si>
    <t>Fumigante</t>
  </si>
  <si>
    <t>Fosfina</t>
  </si>
  <si>
    <t>Fosfuro de aluminio</t>
  </si>
  <si>
    <t>Fosfuro de magnesio</t>
  </si>
  <si>
    <t>Alfa cipermetrina</t>
  </si>
  <si>
    <t>Hormiguicida</t>
  </si>
  <si>
    <t>Imidaclorpid</t>
  </si>
  <si>
    <t>Metaldehido</t>
  </si>
  <si>
    <t>Molusquicida</t>
  </si>
  <si>
    <t>Crustacicida</t>
  </si>
  <si>
    <t>Kilos</t>
  </si>
  <si>
    <t>Carbaril</t>
  </si>
  <si>
    <t>Cloropicrina + 1-3 dicloropropeno</t>
  </si>
  <si>
    <t>Nematicida</t>
  </si>
  <si>
    <t>Fluxofenim</t>
  </si>
  <si>
    <t>Protector de cultivos</t>
  </si>
  <si>
    <t>Repelente de aves</t>
  </si>
  <si>
    <t>Metiocarb</t>
  </si>
  <si>
    <t>Brodifacoum</t>
  </si>
  <si>
    <t>Rodenticida</t>
  </si>
  <si>
    <t>kilos</t>
  </si>
  <si>
    <t>Flocoumafen</t>
  </si>
  <si>
    <t xml:space="preserve">(8E,10E)- 8,10 DODECADIEN-1-OL                                                                      </t>
  </si>
  <si>
    <t>Feromona</t>
  </si>
  <si>
    <t>ANHYDRO SERRICORNINE</t>
  </si>
  <si>
    <t xml:space="preserve">DODECADIENOL + Dodecanol  + tetradecanol                                                                                     </t>
  </si>
  <si>
    <t>Dodecadienol + Dodecenil E 8 + Dodecenil Z 8 + Dodecenol Z 8</t>
  </si>
  <si>
    <t>Dodecenil E8 + Dodecenil Z8</t>
  </si>
  <si>
    <t>Rescalure</t>
  </si>
  <si>
    <t>Acido giberèlico</t>
  </si>
  <si>
    <t>Regulador de crecimiento</t>
  </si>
  <si>
    <t>Difenilamina</t>
  </si>
  <si>
    <t>Quitosano</t>
  </si>
  <si>
    <t>2-4 D isopropílico</t>
  </si>
  <si>
    <t>Cianamida hidrogenada</t>
  </si>
  <si>
    <t xml:space="preserve">1-METILCICLOPROPENO (1-MCP)                                                                         </t>
  </si>
  <si>
    <t>Aminoetoxivinilglicina</t>
  </si>
  <si>
    <t>Benciladenina (BAP)</t>
  </si>
  <si>
    <t xml:space="preserve"> Importaciones 2024</t>
  </si>
  <si>
    <t>Acido propiónico</t>
  </si>
  <si>
    <t>Acido propiónico+Lecitina de soja+ Alcoholes grasos etoxilados</t>
  </si>
  <si>
    <t xml:space="preserve">(E,Z,Z) - 3,8,11 - TETRADECATRIENIL ACETATO + (E,Z)-3,8 -TETRADECADIENIL ACETATO                                                        </t>
  </si>
  <si>
    <t xml:space="preserve">(E)-8-DODECENIL ACETATO + (Z)-8-DODECENIL ACETATO + (Z)-8-DODECEN-1-OL                                                                             </t>
  </si>
  <si>
    <t xml:space="preserve">(E,E) - 8 ,10- DODECADIENOL + N-DODECADENOL + N-TETRADECADENOL                                                                         </t>
  </si>
  <si>
    <t>DODECADIENOL + DODECANOL + TETRADECANOL</t>
  </si>
  <si>
    <t xml:space="preserve">Z-8-DODECEN-1-IL ACETATO + E-8-DODECEN-1-IL ACETATO + Z-8-DODECEN-1-OL 1%                                                                         </t>
  </si>
  <si>
    <t xml:space="preserve">Z-8-DODECEN-1-IL ACETATO + Z-8-DODECEN-1-8L + E.8.DODECEN-1-IL-ACETATO                                                                            </t>
  </si>
  <si>
    <t xml:space="preserve">DODECADIENOL + €-8-DODECENIL ACETATO + (Z)-8-DODECENIL ACETATO + (Z)-8-DODECEN-1-OL                                                                                     </t>
  </si>
  <si>
    <t xml:space="preserve">Z-8-DODECEN-1-IL ACETATO + E-8-DODECEN-1-IL ACETATO + (8E,10E)-8.10 DODECADIEN-1-OL + Z-8-DODECEN-1-OL 1%                                                                         </t>
  </si>
  <si>
    <t>Sencionato de lavandullo</t>
  </si>
  <si>
    <t xml:space="preserve">DODECANOL + TETRADECANOL + (8E,10E)-8,10 DODECADIEN-1-OL                                                                                           </t>
  </si>
  <si>
    <t xml:space="preserve">Z11, Z8,E3- TETRADECATRIENIL ACETATO                                                                </t>
  </si>
  <si>
    <t>Propaquizafop</t>
  </si>
  <si>
    <t>trifluralina</t>
  </si>
  <si>
    <t>Trinexapac etil</t>
  </si>
  <si>
    <t>Aceite de neem</t>
  </si>
  <si>
    <t xml:space="preserve">Esteres de ácido fosfórico </t>
  </si>
  <si>
    <t>Isoprotiolano</t>
  </si>
  <si>
    <t>Diazinon</t>
  </si>
  <si>
    <t>Bispiribac Sodio</t>
  </si>
  <si>
    <t>Flumetralin</t>
  </si>
  <si>
    <t>Dietolate</t>
  </si>
  <si>
    <t>Alcohol grasp momoramificado</t>
  </si>
  <si>
    <t>Halosulfuron metil</t>
  </si>
  <si>
    <t>Pinoxaden</t>
  </si>
  <si>
    <t>Tetraconazol</t>
  </si>
  <si>
    <t>Profenofos</t>
  </si>
  <si>
    <t>Alcohol polivinilico</t>
  </si>
  <si>
    <t>Cipermetrina + Deltametrina</t>
  </si>
  <si>
    <t>Spirotetramat</t>
  </si>
  <si>
    <t>Propilenglicol USP</t>
  </si>
  <si>
    <t>Pacobutrazol</t>
  </si>
  <si>
    <t>Clorantraniliprole + Tiametoxam</t>
  </si>
  <si>
    <t>Acido fosf+orico + Silicona + Urea</t>
  </si>
  <si>
    <t>Indaziflam</t>
  </si>
  <si>
    <t>Poliacrilamida</t>
  </si>
  <si>
    <t>Aclonifen + Diflufenican + Flufenacet</t>
  </si>
  <si>
    <t>Bentazona</t>
  </si>
  <si>
    <t>Oxadiazon</t>
  </si>
  <si>
    <t>Fostiazato</t>
  </si>
  <si>
    <t>litros</t>
  </si>
  <si>
    <t>Flupyradifurone</t>
  </si>
  <si>
    <t>Polieter + trisiloxano polieter</t>
  </si>
  <si>
    <t>Tiabendazol</t>
  </si>
  <si>
    <t>Terpineol</t>
  </si>
  <si>
    <t>Acido s Absísico</t>
  </si>
  <si>
    <t xml:space="preserve">CLODINAFOP-PROPARGIL + CLOQUINTOCET MEXIL                                                                               </t>
  </si>
  <si>
    <t>Sulfato de cobre pentahidratado</t>
  </si>
  <si>
    <t>Tembotriona + Isoxadifen etil</t>
  </si>
  <si>
    <t>Metabisulfito de sodio (generador de gas)</t>
  </si>
  <si>
    <t>COADYUVANTES</t>
  </si>
  <si>
    <t>Aceite de Soja</t>
  </si>
  <si>
    <t>EMAG</t>
  </si>
  <si>
    <t xml:space="preserve">CURASEMILLAS </t>
  </si>
  <si>
    <t>Azoxistrobin - Tiametoxam</t>
  </si>
  <si>
    <t>Carbendazim - Iprodione - Tiram</t>
  </si>
  <si>
    <t>Carbendazim - Metalaxil - Tiram</t>
  </si>
  <si>
    <t>Carbendazim - Tiram</t>
  </si>
  <si>
    <t>Fludioxonil - Metalaxil</t>
  </si>
  <si>
    <t>Iprodione - Fluopiram</t>
  </si>
  <si>
    <t>Metalaxil - Fludioxonil - Tiabendazol</t>
  </si>
  <si>
    <t>Metalaxil- Metil Tiofanato - Piraclostrobin</t>
  </si>
  <si>
    <t>Tebuconazol</t>
  </si>
  <si>
    <t>Tebuconzaole - Tiametoxam</t>
  </si>
  <si>
    <t>Tiodicarb</t>
  </si>
  <si>
    <t>HERBICIDAS</t>
  </si>
  <si>
    <t>2-4 D Sal Dimetilamina</t>
  </si>
  <si>
    <t>2-4 D Sal Dimetilamina - Picloram sal Dimetilamina</t>
  </si>
  <si>
    <t>Cihalofop Butil</t>
  </si>
  <si>
    <t>Cletodim</t>
  </si>
  <si>
    <t>Clopiralid Sal Dimetilamina</t>
  </si>
  <si>
    <t>Dicamba Sal Dimetilamina</t>
  </si>
  <si>
    <t>Flumioxazin</t>
  </si>
  <si>
    <t>Fluroxipir Meptil</t>
  </si>
  <si>
    <t>Fluroxipir Meptil - Penoxsulam</t>
  </si>
  <si>
    <t>Glifosato Isopropilamina</t>
  </si>
  <si>
    <t>Glifosato Sal Amonica</t>
  </si>
  <si>
    <t>Glifosato Sal Dimetilamina</t>
  </si>
  <si>
    <t>Glifosato Sal Potásica</t>
  </si>
  <si>
    <t>Glufosinato de Amonio</t>
  </si>
  <si>
    <t>Metamifop - Penoxsulam</t>
  </si>
  <si>
    <t>Penoxsulam</t>
  </si>
  <si>
    <t>Picloram Sal Potásica</t>
  </si>
  <si>
    <t>S Metolaclor</t>
  </si>
  <si>
    <t>HORMIGUICIDAS</t>
  </si>
  <si>
    <t>Fipronil</t>
  </si>
  <si>
    <t>Fenitotrion</t>
  </si>
  <si>
    <t>INSECTICIDAS</t>
  </si>
  <si>
    <t>Acetamiprid - Bifentrin</t>
  </si>
  <si>
    <t xml:space="preserve">Beta Ciflutrina </t>
  </si>
  <si>
    <t>Beta Ciflutrina - Tiametoxam</t>
  </si>
  <si>
    <t>Bifentrin - Dinotefuran</t>
  </si>
  <si>
    <t>Bifentrin - Tiametoxam</t>
  </si>
  <si>
    <t>Clorantaniliprole</t>
  </si>
  <si>
    <t>Deltametrina</t>
  </si>
  <si>
    <t>Emamectin Benzoato</t>
  </si>
  <si>
    <t>Imidaclopprid</t>
  </si>
  <si>
    <t>Tiametoxam</t>
  </si>
  <si>
    <t>FUNGICIDAS</t>
  </si>
  <si>
    <t>Azoxistrobin - Ciproconazol</t>
  </si>
  <si>
    <t>Azoxistrobin - Ciproconazole - Protioconazole</t>
  </si>
  <si>
    <t>Azoxistrobin - Difenoconazol</t>
  </si>
  <si>
    <t>Boscalid - Piraclostrobin</t>
  </si>
  <si>
    <t xml:space="preserve">Carbendazim  </t>
  </si>
  <si>
    <t>Carbendazim + Tebuconazole</t>
  </si>
  <si>
    <t>Cimoxanil</t>
  </si>
  <si>
    <t>Ciproconazole - Picoxistrobin</t>
  </si>
  <si>
    <t>Ciproconazole - Trifloxistrobin</t>
  </si>
  <si>
    <t>Difenoconazol</t>
  </si>
  <si>
    <t>Epoxiconazol - Metconazol</t>
  </si>
  <si>
    <t>Epoxiconazol - Piraclostrobin</t>
  </si>
  <si>
    <t>Guazatina</t>
  </si>
  <si>
    <t>Ortofenil Fenato de Sodio</t>
  </si>
  <si>
    <t>Piraclostrobin - Protioconazole</t>
  </si>
  <si>
    <t>Protioconazole</t>
  </si>
  <si>
    <t>Protioconazole - Trifloxistrobin</t>
  </si>
  <si>
    <t xml:space="preserve">Tebuconazol  </t>
  </si>
  <si>
    <t>Tebuconazole - Trifloxistrobin</t>
  </si>
  <si>
    <t>PROTECTOR DE CULTIVOS</t>
  </si>
  <si>
    <t>REGULADOR DE CRECIMIENTO</t>
  </si>
  <si>
    <t>Cloruro de calcio</t>
  </si>
  <si>
    <t>OTROS</t>
  </si>
  <si>
    <t>Cera de Polietileno - Resina de Colofonia</t>
  </si>
  <si>
    <t>Cera de Polietileno - Goma Laca</t>
  </si>
  <si>
    <t>Cera Carnauba - Goma Laca</t>
  </si>
  <si>
    <t>Ing.Agr. Alex Hughes</t>
  </si>
  <si>
    <t>Protioconazole + Bixafen</t>
  </si>
  <si>
    <t>Iprodione + Thiram</t>
  </si>
  <si>
    <t>Metalaxil + Thiram</t>
  </si>
  <si>
    <t>Cloquintocet mexyl + Pinoxaden</t>
  </si>
  <si>
    <t>Haloxifop  Meptil</t>
  </si>
  <si>
    <t>Fluopicolide + Propamocarb Clorhidrato</t>
  </si>
  <si>
    <t>Ciproconazole</t>
  </si>
  <si>
    <t>Isoprotiolane</t>
  </si>
  <si>
    <t xml:space="preserve">Metamifop </t>
  </si>
  <si>
    <t>Nonil fenol etoxilado</t>
  </si>
  <si>
    <t xml:space="preserve">Alcohol Graso Etoxilado </t>
  </si>
  <si>
    <t>Antraquinona</t>
  </si>
  <si>
    <t>2-4 D Acido</t>
  </si>
  <si>
    <t>Cletodim + Haloxifop</t>
  </si>
  <si>
    <t>Carbensazim+Ipridione+Protioconazole+Azoxistrobin</t>
  </si>
  <si>
    <t xml:space="preserve">Metil siloxano   </t>
  </si>
  <si>
    <t>FITOSANITARIOS FORMULADOS A NIVEL NACIONAL</t>
  </si>
  <si>
    <t xml:space="preserve">Ing.Agr. Alex Hughes 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</si>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</sst>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7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17"/>
      <name val="Arial Narrow"/>
      <family val="2"/>
    </font>
    <font>
      <b/>
      <sz val="12"/>
      <color indexed="12"/>
      <name val="Arial Narrow"/>
      <family val="2"/>
    </font>
    <font>
      <sz val="12"/>
      <color indexed="12"/>
      <name val="Arial"/>
      <family val="2"/>
    </font>
    <font>
      <sz val="16"/>
      <name val="Arial"/>
      <family val="2"/>
    </font>
    <font>
      <b/>
      <sz val="16"/>
      <color indexed="12"/>
      <name val="Arial Narrow"/>
      <family val="2"/>
    </font>
    <font>
      <b/>
      <sz val="16"/>
      <color indexed="12"/>
      <name val="Comic Sans MS"/>
      <family val="4"/>
    </font>
    <font>
      <sz val="16"/>
      <color indexed="8"/>
      <name val="Arial"/>
      <family val="2"/>
    </font>
    <font>
      <b/>
      <sz val="12"/>
      <name val="Arial Narrow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name val="Arial Narrow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indexed="12"/>
      <name val="Arial Narrow"/>
      <family val="2"/>
    </font>
    <font>
      <b/>
      <sz val="12"/>
      <color indexed="12"/>
      <name val="Arial"/>
      <family val="2"/>
    </font>
    <font>
      <i/>
      <sz val="12"/>
      <color indexed="8"/>
      <name val="Arial"/>
      <family val="2"/>
    </font>
    <font>
      <b/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3" fillId="0" borderId="0" xfId="3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3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9" fillId="2" borderId="0" xfId="0" applyFont="1" applyFill="1"/>
    <xf numFmtId="0" fontId="10" fillId="2" borderId="0" xfId="0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5" fillId="0" borderId="0" xfId="0" applyFont="1"/>
    <xf numFmtId="0" fontId="7" fillId="0" borderId="0" xfId="0" applyFont="1" applyAlignment="1">
      <alignment horizontal="right"/>
    </xf>
    <xf numFmtId="3" fontId="13" fillId="0" borderId="1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4" fontId="13" fillId="3" borderId="0" xfId="0" applyNumberFormat="1" applyFont="1" applyFill="1" applyAlignment="1">
      <alignment horizontal="right"/>
    </xf>
    <xf numFmtId="3" fontId="13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4" fontId="17" fillId="0" borderId="0" xfId="0" applyNumberFormat="1" applyFont="1" applyAlignment="1">
      <alignment horizontal="right"/>
    </xf>
    <xf numFmtId="3" fontId="13" fillId="0" borderId="3" xfId="0" applyNumberFormat="1" applyFont="1" applyBorder="1" applyAlignment="1">
      <alignment horizontal="center"/>
    </xf>
    <xf numFmtId="4" fontId="17" fillId="0" borderId="0" xfId="0" applyNumberFormat="1" applyFont="1" applyAlignment="1">
      <alignment horizontal="center"/>
    </xf>
    <xf numFmtId="4" fontId="13" fillId="3" borderId="0" xfId="0" applyNumberFormat="1" applyFont="1" applyFill="1" applyAlignment="1">
      <alignment horizontal="center"/>
    </xf>
    <xf numFmtId="3" fontId="13" fillId="0" borderId="4" xfId="0" applyNumberFormat="1" applyFont="1" applyBorder="1" applyAlignment="1">
      <alignment horizontal="center"/>
    </xf>
    <xf numFmtId="0" fontId="4" fillId="0" borderId="0" xfId="0" applyFont="1"/>
    <xf numFmtId="0" fontId="18" fillId="0" borderId="0" xfId="0" applyFont="1"/>
    <xf numFmtId="4" fontId="17" fillId="4" borderId="0" xfId="0" applyNumberFormat="1" applyFont="1" applyFill="1" applyAlignment="1">
      <alignment horizontal="right"/>
    </xf>
    <xf numFmtId="3" fontId="18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5" borderId="0" xfId="0" applyFont="1" applyFill="1" applyAlignment="1">
      <alignment horizontal="center"/>
    </xf>
    <xf numFmtId="4" fontId="17" fillId="3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20" fillId="0" borderId="0" xfId="0" applyFont="1"/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10" fontId="12" fillId="0" borderId="0" xfId="0" applyNumberFormat="1" applyFont="1"/>
    <xf numFmtId="10" fontId="4" fillId="0" borderId="0" xfId="0" applyNumberFormat="1" applyFont="1"/>
    <xf numFmtId="0" fontId="14" fillId="0" borderId="0" xfId="0" applyFont="1"/>
    <xf numFmtId="3" fontId="1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/>
    <xf numFmtId="10" fontId="1" fillId="0" borderId="0" xfId="2" applyNumberFormat="1" applyAlignment="1">
      <alignment horizontal="center"/>
    </xf>
    <xf numFmtId="3" fontId="4" fillId="0" borderId="0" xfId="0" applyNumberFormat="1" applyFont="1"/>
    <xf numFmtId="3" fontId="21" fillId="0" borderId="0" xfId="0" applyNumberFormat="1" applyFont="1" applyAlignment="1">
      <alignment horizontal="right"/>
    </xf>
    <xf numFmtId="10" fontId="1" fillId="2" borderId="0" xfId="2" applyNumberFormat="1" applyFill="1" applyAlignment="1">
      <alignment horizontal="center"/>
    </xf>
    <xf numFmtId="3" fontId="8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center"/>
    </xf>
    <xf numFmtId="0" fontId="19" fillId="6" borderId="0" xfId="0" applyFont="1" applyFill="1"/>
    <xf numFmtId="0" fontId="19" fillId="6" borderId="0" xfId="0" applyFont="1" applyFill="1" applyAlignment="1">
      <alignment horizontal="center"/>
    </xf>
    <xf numFmtId="3" fontId="4" fillId="5" borderId="0" xfId="0" applyNumberFormat="1" applyFont="1" applyFill="1"/>
    <xf numFmtId="43" fontId="19" fillId="0" borderId="2" xfId="1" applyFont="1" applyBorder="1" applyAlignment="1">
      <alignment horizontal="center"/>
    </xf>
    <xf numFmtId="43" fontId="19" fillId="0" borderId="1" xfId="1" applyFont="1" applyBorder="1" applyAlignment="1"/>
    <xf numFmtId="3" fontId="17" fillId="5" borderId="0" xfId="0" applyNumberFormat="1" applyFont="1" applyFill="1" applyAlignment="1">
      <alignment horizontal="center"/>
    </xf>
    <xf numFmtId="43" fontId="19" fillId="0" borderId="0" xfId="1" applyFont="1" applyBorder="1" applyAlignment="1">
      <alignment horizontal="center"/>
    </xf>
    <xf numFmtId="43" fontId="19" fillId="0" borderId="0" xfId="1" applyFont="1" applyBorder="1" applyAlignment="1"/>
    <xf numFmtId="43" fontId="19" fillId="0" borderId="2" xfId="0" applyNumberFormat="1" applyFont="1" applyBorder="1" applyAlignment="1">
      <alignment horizontal="center"/>
    </xf>
    <xf numFmtId="43" fontId="19" fillId="0" borderId="1" xfId="0" applyNumberFormat="1" applyFont="1" applyBorder="1"/>
    <xf numFmtId="0" fontId="19" fillId="0" borderId="1" xfId="0" applyFont="1" applyBorder="1"/>
    <xf numFmtId="43" fontId="19" fillId="0" borderId="1" xfId="1" applyFont="1" applyBorder="1" applyAlignment="1">
      <alignment horizontal="center"/>
    </xf>
    <xf numFmtId="43" fontId="19" fillId="0" borderId="2" xfId="1" applyFont="1" applyBorder="1" applyAlignment="1"/>
    <xf numFmtId="0" fontId="19" fillId="5" borderId="2" xfId="0" applyFont="1" applyFill="1" applyBorder="1"/>
    <xf numFmtId="0" fontId="19" fillId="5" borderId="2" xfId="0" applyFont="1" applyFill="1" applyBorder="1" applyAlignment="1">
      <alignment horizontal="center"/>
    </xf>
    <xf numFmtId="43" fontId="19" fillId="5" borderId="2" xfId="1" applyFont="1" applyFill="1" applyBorder="1" applyAlignment="1">
      <alignment horizontal="center"/>
    </xf>
    <xf numFmtId="43" fontId="19" fillId="5" borderId="1" xfId="1" applyFont="1" applyFill="1" applyBorder="1" applyAlignment="1"/>
    <xf numFmtId="3" fontId="22" fillId="0" borderId="0" xfId="0" applyNumberFormat="1" applyFont="1"/>
    <xf numFmtId="0" fontId="19" fillId="0" borderId="3" xfId="0" applyFont="1" applyBorder="1"/>
    <xf numFmtId="2" fontId="19" fillId="0" borderId="2" xfId="0" applyNumberFormat="1" applyFont="1" applyBorder="1" applyAlignment="1">
      <alignment horizontal="right"/>
    </xf>
    <xf numFmtId="3" fontId="23" fillId="0" borderId="2" xfId="0" applyNumberFormat="1" applyFont="1" applyBorder="1"/>
    <xf numFmtId="4" fontId="23" fillId="0" borderId="2" xfId="0" applyNumberFormat="1" applyFont="1" applyBorder="1" applyAlignment="1">
      <alignment horizontal="right"/>
    </xf>
    <xf numFmtId="4" fontId="19" fillId="0" borderId="2" xfId="2" applyNumberFormat="1" applyFont="1" applyBorder="1" applyAlignment="1">
      <alignment horizontal="right"/>
    </xf>
    <xf numFmtId="2" fontId="19" fillId="0" borderId="2" xfId="2" applyNumberFormat="1" applyFont="1" applyBorder="1" applyAlignment="1">
      <alignment horizontal="right"/>
    </xf>
    <xf numFmtId="2" fontId="23" fillId="0" borderId="2" xfId="0" applyNumberFormat="1" applyFont="1" applyBorder="1" applyAlignment="1">
      <alignment horizontal="right"/>
    </xf>
    <xf numFmtId="0" fontId="23" fillId="0" borderId="0" xfId="0" applyFont="1"/>
    <xf numFmtId="3" fontId="13" fillId="0" borderId="0" xfId="0" applyNumberFormat="1" applyFont="1" applyAlignment="1">
      <alignment horizontal="center"/>
    </xf>
    <xf numFmtId="3" fontId="13" fillId="0" borderId="5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3" fontId="19" fillId="5" borderId="0" xfId="0" applyNumberFormat="1" applyFont="1" applyFill="1" applyAlignment="1">
      <alignment horizontal="center"/>
    </xf>
    <xf numFmtId="4" fontId="13" fillId="3" borderId="7" xfId="0" applyNumberFormat="1" applyFont="1" applyFill="1" applyBorder="1" applyAlignment="1">
      <alignment horizontal="right"/>
    </xf>
    <xf numFmtId="3" fontId="19" fillId="5" borderId="8" xfId="0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workbookViewId="0">
      <selection activeCell="D7" sqref="D7"/>
    </sheetView>
  </sheetViews>
  <sheetFormatPr baseColWidth="10" defaultRowHeight="14.5" x14ac:dyDescent="0.35"/>
  <cols>
    <col min="2" max="2" width="71.1796875" bestFit="1" customWidth="1"/>
    <col min="3" max="3" width="12.7265625" bestFit="1" customWidth="1"/>
    <col min="4" max="4" width="14" bestFit="1" customWidth="1"/>
  </cols>
  <sheetData>
    <row r="1" spans="1:8" ht="15.5" x14ac:dyDescent="0.35">
      <c r="A1" s="1" t="s">
        <v>0</v>
      </c>
      <c r="B1" s="2"/>
      <c r="C1" s="3"/>
      <c r="D1" s="4"/>
      <c r="E1" s="5"/>
      <c r="F1" s="3"/>
      <c r="G1" s="3"/>
      <c r="H1" s="3"/>
    </row>
    <row r="2" spans="1:8" ht="15.5" x14ac:dyDescent="0.35">
      <c r="A2" s="6"/>
      <c r="B2" s="7"/>
      <c r="C2" s="7"/>
      <c r="D2" s="4"/>
      <c r="E2" s="5"/>
      <c r="F2" s="3"/>
      <c r="G2" s="3"/>
      <c r="H2" s="3"/>
    </row>
    <row r="3" spans="1:8" ht="15.5" x14ac:dyDescent="0.35">
      <c r="A3" s="1" t="s">
        <v>1</v>
      </c>
      <c r="B3" s="8"/>
      <c r="C3" s="8"/>
      <c r="D3" s="9"/>
      <c r="E3" s="10"/>
      <c r="F3" s="3"/>
      <c r="G3" s="3"/>
      <c r="H3" s="3"/>
    </row>
    <row r="4" spans="1:8" ht="25" x14ac:dyDescent="0.7">
      <c r="A4" s="11"/>
      <c r="B4" s="12"/>
      <c r="C4" s="12"/>
      <c r="D4" s="13"/>
      <c r="E4" s="14" t="s">
        <v>229</v>
      </c>
      <c r="F4" s="15"/>
      <c r="G4" s="16"/>
      <c r="H4" s="16"/>
    </row>
    <row r="5" spans="1:8" ht="15.5" x14ac:dyDescent="0.35">
      <c r="A5" s="17"/>
      <c r="B5" s="18"/>
      <c r="C5" s="19" t="s">
        <v>2</v>
      </c>
      <c r="D5" s="20" t="s">
        <v>3</v>
      </c>
      <c r="E5" s="3"/>
      <c r="F5" s="3"/>
      <c r="G5" s="3"/>
      <c r="H5" s="3"/>
    </row>
    <row r="6" spans="1:8" ht="15.5" x14ac:dyDescent="0.35">
      <c r="A6" s="3"/>
      <c r="B6" s="3"/>
      <c r="C6" s="21">
        <f>SUM(C12:C120)</f>
        <v>31088297.899999999</v>
      </c>
      <c r="D6" s="22">
        <f>SUM(D12:D120)</f>
        <v>131113572.55</v>
      </c>
      <c r="E6" s="3"/>
      <c r="F6" s="3"/>
      <c r="G6" s="3"/>
      <c r="H6" s="3"/>
    </row>
    <row r="7" spans="1:8" ht="15.5" x14ac:dyDescent="0.35">
      <c r="A7" s="17"/>
      <c r="B7" s="23"/>
      <c r="C7" s="3"/>
      <c r="D7" s="5"/>
      <c r="E7" s="5"/>
      <c r="F7" s="3"/>
      <c r="G7" s="3"/>
      <c r="H7" s="3"/>
    </row>
    <row r="8" spans="1:8" ht="15.5" x14ac:dyDescent="0.35">
      <c r="A8" s="17"/>
      <c r="B8" s="24"/>
      <c r="C8" s="25"/>
      <c r="D8" s="26"/>
      <c r="E8" s="26"/>
      <c r="F8" s="25"/>
      <c r="G8" s="3"/>
      <c r="H8" s="3"/>
    </row>
    <row r="9" spans="1:8" ht="15.5" x14ac:dyDescent="0.35">
      <c r="A9" s="27"/>
      <c r="B9" s="28"/>
      <c r="C9" s="29" t="s">
        <v>4</v>
      </c>
      <c r="D9" s="29" t="s">
        <v>5</v>
      </c>
      <c r="E9" s="30"/>
      <c r="F9" s="25"/>
      <c r="G9" s="30"/>
      <c r="H9" s="30"/>
    </row>
    <row r="10" spans="1:8" ht="15.5" x14ac:dyDescent="0.35">
      <c r="A10" s="27"/>
      <c r="B10" s="31" t="s">
        <v>6</v>
      </c>
      <c r="C10" s="32" t="s">
        <v>7</v>
      </c>
      <c r="D10" s="32" t="s">
        <v>8</v>
      </c>
      <c r="E10" s="30"/>
      <c r="F10" s="25"/>
      <c r="G10" s="30"/>
      <c r="H10" s="30"/>
    </row>
    <row r="11" spans="1:8" ht="15.5" x14ac:dyDescent="0.35">
      <c r="A11" s="33"/>
      <c r="B11" s="34"/>
      <c r="C11" s="35"/>
      <c r="D11" s="36"/>
      <c r="E11" s="36"/>
      <c r="F11" s="25"/>
      <c r="G11" s="33"/>
      <c r="H11" s="33"/>
    </row>
    <row r="12" spans="1:8" ht="15.5" x14ac:dyDescent="0.35">
      <c r="A12" s="33"/>
      <c r="B12" s="37" t="s">
        <v>9</v>
      </c>
      <c r="C12" s="38">
        <v>9600</v>
      </c>
      <c r="D12" s="38">
        <v>20783.55</v>
      </c>
      <c r="E12" s="36"/>
      <c r="F12" s="25"/>
      <c r="G12" s="33"/>
      <c r="H12" s="33"/>
    </row>
    <row r="13" spans="1:8" ht="15.5" x14ac:dyDescent="0.35">
      <c r="A13" s="33"/>
      <c r="B13" s="37" t="s">
        <v>98</v>
      </c>
      <c r="C13" s="38">
        <v>163200</v>
      </c>
      <c r="D13" s="38">
        <v>390214</v>
      </c>
      <c r="E13" s="36"/>
      <c r="F13" s="25"/>
      <c r="G13" s="33"/>
      <c r="H13" s="33"/>
    </row>
    <row r="14" spans="1:8" ht="15.5" x14ac:dyDescent="0.35">
      <c r="A14" s="33"/>
      <c r="B14" s="37" t="s">
        <v>10</v>
      </c>
      <c r="C14" s="38">
        <v>91600</v>
      </c>
      <c r="D14" s="38">
        <v>770776</v>
      </c>
      <c r="E14" s="36"/>
      <c r="F14" s="25"/>
      <c r="G14" s="33"/>
      <c r="H14" s="33"/>
    </row>
    <row r="15" spans="1:8" ht="15.5" x14ac:dyDescent="0.35">
      <c r="A15" s="33"/>
      <c r="B15" s="37" t="s">
        <v>99</v>
      </c>
      <c r="C15" s="45">
        <v>5200</v>
      </c>
      <c r="D15" s="45">
        <v>44200</v>
      </c>
      <c r="E15" s="36"/>
      <c r="F15" s="25"/>
      <c r="G15" s="33"/>
      <c r="H15" s="33"/>
    </row>
    <row r="16" spans="1:8" ht="15.5" x14ac:dyDescent="0.35">
      <c r="A16" s="33"/>
      <c r="B16" s="37" t="s">
        <v>11</v>
      </c>
      <c r="C16" s="38">
        <v>799200</v>
      </c>
      <c r="D16" s="38">
        <v>770776</v>
      </c>
      <c r="E16" s="36"/>
      <c r="F16" s="25"/>
      <c r="G16" s="33"/>
      <c r="H16" s="33"/>
    </row>
    <row r="17" spans="1:8" ht="15.5" x14ac:dyDescent="0.35">
      <c r="A17" s="33"/>
      <c r="B17" s="37" t="s">
        <v>12</v>
      </c>
      <c r="C17" s="38">
        <v>1832108</v>
      </c>
      <c r="D17" s="38">
        <v>3098733</v>
      </c>
      <c r="E17" s="36"/>
      <c r="F17" s="25"/>
      <c r="G17" s="33"/>
      <c r="H17" s="33"/>
    </row>
    <row r="18" spans="1:8" ht="15.5" x14ac:dyDescent="0.35">
      <c r="A18" s="33"/>
      <c r="B18" s="37" t="s">
        <v>13</v>
      </c>
      <c r="C18" s="38">
        <v>209440</v>
      </c>
      <c r="D18" s="38">
        <v>1110032</v>
      </c>
      <c r="E18" s="36"/>
      <c r="F18" s="25"/>
      <c r="G18" s="33"/>
      <c r="H18" s="33"/>
    </row>
    <row r="19" spans="1:8" ht="15.5" x14ac:dyDescent="0.35">
      <c r="A19" s="33"/>
      <c r="B19" s="37" t="s">
        <v>14</v>
      </c>
      <c r="C19" s="38">
        <v>38400</v>
      </c>
      <c r="D19" s="38">
        <v>160320</v>
      </c>
      <c r="E19" s="36"/>
      <c r="F19" s="25"/>
      <c r="G19" s="33"/>
      <c r="H19" s="33"/>
    </row>
    <row r="20" spans="1:8" ht="15.5" x14ac:dyDescent="0.35">
      <c r="A20" s="33"/>
      <c r="B20" s="37" t="s">
        <v>15</v>
      </c>
      <c r="C20" s="38">
        <v>2000</v>
      </c>
      <c r="D20" s="38">
        <v>4920</v>
      </c>
      <c r="E20" s="36"/>
      <c r="F20" s="25"/>
      <c r="G20" s="33"/>
      <c r="H20" s="33"/>
    </row>
    <row r="21" spans="1:8" ht="15.5" x14ac:dyDescent="0.35">
      <c r="A21" s="33"/>
      <c r="B21" s="37" t="s">
        <v>16</v>
      </c>
      <c r="C21" s="38">
        <v>21000</v>
      </c>
      <c r="D21" s="38">
        <v>79340</v>
      </c>
      <c r="E21" s="36"/>
      <c r="F21" s="25"/>
      <c r="G21" s="33"/>
      <c r="H21" s="33"/>
    </row>
    <row r="22" spans="1:8" ht="15.5" x14ac:dyDescent="0.35">
      <c r="A22" s="33"/>
      <c r="B22" s="37" t="s">
        <v>17</v>
      </c>
      <c r="C22" s="38">
        <v>4000</v>
      </c>
      <c r="D22" s="38">
        <v>20800</v>
      </c>
      <c r="E22" s="36"/>
      <c r="F22" s="25"/>
      <c r="G22" s="33"/>
      <c r="H22" s="33"/>
    </row>
    <row r="23" spans="1:8" ht="15.5" x14ac:dyDescent="0.35">
      <c r="A23" s="33"/>
      <c r="B23" s="37" t="s">
        <v>18</v>
      </c>
      <c r="C23" s="38">
        <v>115200</v>
      </c>
      <c r="D23" s="38">
        <v>1117440</v>
      </c>
      <c r="E23" s="36"/>
      <c r="F23" s="25"/>
      <c r="G23" s="33"/>
      <c r="H23" s="33"/>
    </row>
    <row r="24" spans="1:8" ht="15.5" x14ac:dyDescent="0.35">
      <c r="A24" s="33"/>
      <c r="B24" s="37" t="s">
        <v>350</v>
      </c>
      <c r="C24" s="38">
        <v>15020</v>
      </c>
      <c r="D24" s="38">
        <v>206826</v>
      </c>
      <c r="E24" s="36"/>
      <c r="F24" s="25"/>
      <c r="G24" s="33"/>
      <c r="H24" s="33"/>
    </row>
    <row r="25" spans="1:8" ht="15.5" x14ac:dyDescent="0.35">
      <c r="A25" s="33"/>
      <c r="B25" s="37" t="s">
        <v>19</v>
      </c>
      <c r="C25" s="38">
        <v>3750</v>
      </c>
      <c r="D25" s="38">
        <v>20138</v>
      </c>
      <c r="E25" s="36"/>
      <c r="F25" s="25"/>
      <c r="G25" s="33"/>
      <c r="H25" s="33"/>
    </row>
    <row r="26" spans="1:8" ht="15.5" x14ac:dyDescent="0.35">
      <c r="A26" s="33"/>
      <c r="B26" s="37" t="s">
        <v>20</v>
      </c>
      <c r="C26" s="38">
        <v>8000</v>
      </c>
      <c r="D26" s="38">
        <v>168088</v>
      </c>
      <c r="E26" s="36"/>
      <c r="F26" s="25"/>
      <c r="G26" s="33"/>
      <c r="H26" s="33"/>
    </row>
    <row r="27" spans="1:8" ht="15.5" x14ac:dyDescent="0.35">
      <c r="A27" s="33"/>
      <c r="B27" s="37" t="s">
        <v>101</v>
      </c>
      <c r="C27" s="38">
        <v>2160</v>
      </c>
      <c r="D27" s="38">
        <v>118120</v>
      </c>
      <c r="E27" s="36"/>
      <c r="F27" s="25"/>
      <c r="G27" s="33"/>
      <c r="H27" s="33"/>
    </row>
    <row r="28" spans="1:8" ht="15.5" x14ac:dyDescent="0.35">
      <c r="A28" s="33"/>
      <c r="B28" s="37" t="s">
        <v>102</v>
      </c>
      <c r="C28" s="38">
        <v>300</v>
      </c>
      <c r="D28" s="38">
        <v>40800</v>
      </c>
      <c r="E28" s="36"/>
      <c r="F28" s="25"/>
      <c r="G28" s="33"/>
      <c r="H28" s="33"/>
    </row>
    <row r="29" spans="1:8" ht="15.5" x14ac:dyDescent="0.35">
      <c r="A29" s="33"/>
      <c r="B29" s="37" t="s">
        <v>351</v>
      </c>
      <c r="C29" s="38">
        <v>18520</v>
      </c>
      <c r="D29" s="38">
        <v>123596</v>
      </c>
      <c r="E29" s="36"/>
      <c r="F29" s="25"/>
      <c r="G29" s="33"/>
      <c r="H29" s="33"/>
    </row>
    <row r="30" spans="1:8" ht="15.5" x14ac:dyDescent="0.35">
      <c r="A30" s="33"/>
      <c r="B30" s="37" t="s">
        <v>21</v>
      </c>
      <c r="C30" s="38">
        <v>94400</v>
      </c>
      <c r="D30" s="38">
        <v>3273680</v>
      </c>
      <c r="E30" s="36"/>
      <c r="F30" s="25"/>
      <c r="G30" s="33"/>
      <c r="H30" s="33"/>
    </row>
    <row r="31" spans="1:8" ht="15.5" x14ac:dyDescent="0.35">
      <c r="A31" s="33"/>
      <c r="B31" s="37" t="s">
        <v>333</v>
      </c>
      <c r="C31" s="38">
        <v>4008</v>
      </c>
      <c r="D31" s="38">
        <v>55657</v>
      </c>
      <c r="E31" s="36"/>
      <c r="F31" s="25"/>
      <c r="G31" s="33"/>
      <c r="H31" s="33"/>
    </row>
    <row r="32" spans="1:8" ht="15.5" x14ac:dyDescent="0.35">
      <c r="A32" s="33"/>
      <c r="B32" s="37" t="s">
        <v>22</v>
      </c>
      <c r="C32" s="38">
        <v>10000</v>
      </c>
      <c r="D32" s="38">
        <v>53100</v>
      </c>
      <c r="E32" s="36"/>
      <c r="F32" s="25"/>
      <c r="G32" s="33"/>
      <c r="H32" s="33"/>
    </row>
    <row r="33" spans="1:8" ht="15.5" x14ac:dyDescent="0.35">
      <c r="A33" s="33"/>
      <c r="B33" s="37" t="s">
        <v>23</v>
      </c>
      <c r="C33" s="38">
        <v>3888</v>
      </c>
      <c r="D33" s="38">
        <v>256560</v>
      </c>
      <c r="E33" s="36"/>
      <c r="F33" s="25"/>
      <c r="G33" s="33"/>
      <c r="H33" s="33"/>
    </row>
    <row r="34" spans="1:8" ht="15.5" x14ac:dyDescent="0.35">
      <c r="A34" s="33"/>
      <c r="B34" s="37" t="s">
        <v>24</v>
      </c>
      <c r="C34" s="38">
        <v>177640</v>
      </c>
      <c r="D34" s="38">
        <v>1009900</v>
      </c>
      <c r="E34" s="36"/>
      <c r="F34" s="25"/>
      <c r="G34" s="33"/>
      <c r="H34" s="33"/>
    </row>
    <row r="35" spans="1:8" ht="15.5" x14ac:dyDescent="0.35">
      <c r="A35" s="33"/>
      <c r="B35" s="37" t="s">
        <v>103</v>
      </c>
      <c r="C35" s="38">
        <v>5000</v>
      </c>
      <c r="D35" s="38">
        <v>47400</v>
      </c>
      <c r="E35" s="36"/>
      <c r="F35" s="25"/>
      <c r="G35" s="33"/>
      <c r="H35" s="33"/>
    </row>
    <row r="36" spans="1:8" ht="15.5" x14ac:dyDescent="0.35">
      <c r="A36" s="33"/>
      <c r="B36" s="37" t="s">
        <v>25</v>
      </c>
      <c r="C36" s="38">
        <v>1875332</v>
      </c>
      <c r="D36" s="38">
        <v>6977890</v>
      </c>
      <c r="E36" s="36"/>
      <c r="F36" s="25"/>
      <c r="G36" s="33"/>
      <c r="H36" s="33"/>
    </row>
    <row r="37" spans="1:8" ht="15.5" x14ac:dyDescent="0.35">
      <c r="A37" s="33"/>
      <c r="B37" s="37" t="s">
        <v>26</v>
      </c>
      <c r="C37" s="38">
        <v>38400</v>
      </c>
      <c r="D37" s="38">
        <v>214580</v>
      </c>
      <c r="E37" s="36"/>
      <c r="F37" s="25"/>
      <c r="G37" s="33"/>
      <c r="H37" s="33"/>
    </row>
    <row r="38" spans="1:8" ht="15.5" x14ac:dyDescent="0.35">
      <c r="A38" s="33"/>
      <c r="B38" s="37" t="s">
        <v>360</v>
      </c>
      <c r="C38" s="38">
        <v>5000</v>
      </c>
      <c r="D38" s="38">
        <v>50600</v>
      </c>
      <c r="E38" s="36"/>
      <c r="F38" s="25"/>
      <c r="G38" s="33"/>
      <c r="H38" s="33"/>
    </row>
    <row r="39" spans="1:8" ht="15.5" x14ac:dyDescent="0.35">
      <c r="A39" s="33"/>
      <c r="B39" s="37" t="s">
        <v>27</v>
      </c>
      <c r="C39" s="38">
        <v>173560</v>
      </c>
      <c r="D39" s="38">
        <v>916763</v>
      </c>
      <c r="E39" s="36"/>
      <c r="F39" s="25"/>
      <c r="G39" s="33"/>
      <c r="H39" s="33"/>
    </row>
    <row r="40" spans="1:8" ht="15.5" x14ac:dyDescent="0.35">
      <c r="A40" s="33"/>
      <c r="B40" s="37" t="s">
        <v>28</v>
      </c>
      <c r="C40" s="38">
        <v>12840</v>
      </c>
      <c r="D40" s="38">
        <v>102798</v>
      </c>
      <c r="E40" s="36"/>
      <c r="F40" s="25"/>
      <c r="G40" s="33"/>
      <c r="H40" s="33"/>
    </row>
    <row r="41" spans="1:8" ht="15.5" x14ac:dyDescent="0.35">
      <c r="A41" s="33"/>
      <c r="B41" s="37" t="s">
        <v>29</v>
      </c>
      <c r="C41" s="38">
        <v>41040</v>
      </c>
      <c r="D41" s="38">
        <v>656640</v>
      </c>
      <c r="E41" s="36"/>
      <c r="F41" s="25"/>
      <c r="G41" s="33"/>
      <c r="H41" s="33"/>
    </row>
    <row r="42" spans="1:8" ht="15.5" x14ac:dyDescent="0.35">
      <c r="A42" s="33"/>
      <c r="B42" s="37" t="s">
        <v>30</v>
      </c>
      <c r="C42" s="38">
        <v>94016</v>
      </c>
      <c r="D42" s="38">
        <v>1002184</v>
      </c>
      <c r="E42" s="36"/>
      <c r="F42" s="25"/>
      <c r="G42" s="33"/>
      <c r="H42" s="33"/>
    </row>
    <row r="43" spans="1:8" ht="15.5" x14ac:dyDescent="0.35">
      <c r="A43" s="33"/>
      <c r="B43" s="37" t="s">
        <v>31</v>
      </c>
      <c r="C43" s="38">
        <v>2000</v>
      </c>
      <c r="D43" s="38">
        <v>16000</v>
      </c>
      <c r="E43" s="36"/>
      <c r="F43" s="25"/>
      <c r="G43" s="33"/>
      <c r="H43" s="33"/>
    </row>
    <row r="44" spans="1:8" ht="15.5" x14ac:dyDescent="0.35">
      <c r="A44" s="33"/>
      <c r="B44" s="37" t="s">
        <v>32</v>
      </c>
      <c r="C44" s="38">
        <v>25480</v>
      </c>
      <c r="D44" s="38">
        <v>1052356</v>
      </c>
      <c r="E44" s="36"/>
      <c r="F44" s="25"/>
      <c r="G44" s="33"/>
      <c r="H44" s="33"/>
    </row>
    <row r="45" spans="1:8" ht="15.5" x14ac:dyDescent="0.35">
      <c r="A45" s="33"/>
      <c r="B45" s="37" t="s">
        <v>33</v>
      </c>
      <c r="C45" s="38">
        <v>16000</v>
      </c>
      <c r="D45" s="38">
        <v>200800</v>
      </c>
      <c r="E45" s="36"/>
      <c r="F45" s="25"/>
      <c r="G45" s="33"/>
      <c r="H45" s="33"/>
    </row>
    <row r="46" spans="1:8" ht="15.5" x14ac:dyDescent="0.35">
      <c r="A46" s="33"/>
      <c r="B46" s="37" t="s">
        <v>34</v>
      </c>
      <c r="C46" s="38">
        <v>229488</v>
      </c>
      <c r="D46" s="38">
        <v>2409751</v>
      </c>
      <c r="E46" s="36"/>
      <c r="F46" s="25"/>
      <c r="G46" s="33"/>
      <c r="H46" s="33"/>
    </row>
    <row r="47" spans="1:8" ht="15.5" x14ac:dyDescent="0.35">
      <c r="A47" s="33"/>
      <c r="B47" s="37" t="s">
        <v>35</v>
      </c>
      <c r="C47" s="38">
        <v>6314</v>
      </c>
      <c r="D47" s="38">
        <v>1129500</v>
      </c>
      <c r="E47" s="36"/>
      <c r="F47" s="25"/>
      <c r="G47" s="33"/>
      <c r="H47" s="33"/>
    </row>
    <row r="48" spans="1:8" ht="15.5" x14ac:dyDescent="0.35">
      <c r="A48" s="33"/>
      <c r="B48" s="37" t="s">
        <v>104</v>
      </c>
      <c r="C48" s="38">
        <v>47520</v>
      </c>
      <c r="D48" s="38">
        <v>1473120</v>
      </c>
      <c r="E48" s="36"/>
      <c r="F48" s="25"/>
      <c r="G48" s="33"/>
      <c r="H48" s="33"/>
    </row>
    <row r="49" spans="1:8" ht="15.5" x14ac:dyDescent="0.35">
      <c r="A49" s="33"/>
      <c r="B49" s="37" t="s">
        <v>105</v>
      </c>
      <c r="C49" s="38">
        <v>19326</v>
      </c>
      <c r="D49" s="38">
        <v>2000000</v>
      </c>
      <c r="E49" s="36"/>
      <c r="F49" s="25"/>
      <c r="G49" s="33"/>
      <c r="H49" s="33"/>
    </row>
    <row r="50" spans="1:8" ht="15.5" x14ac:dyDescent="0.35">
      <c r="A50" s="33"/>
      <c r="B50" s="37" t="s">
        <v>36</v>
      </c>
      <c r="C50" s="38">
        <v>9500</v>
      </c>
      <c r="D50" s="38">
        <v>125400</v>
      </c>
      <c r="E50" s="36"/>
      <c r="F50" s="25"/>
      <c r="G50" s="33"/>
      <c r="H50" s="33"/>
    </row>
    <row r="51" spans="1:8" ht="15.5" x14ac:dyDescent="0.35">
      <c r="A51" s="33"/>
      <c r="B51" s="37" t="s">
        <v>37</v>
      </c>
      <c r="C51" s="38">
        <v>68240</v>
      </c>
      <c r="D51" s="38">
        <v>387367</v>
      </c>
      <c r="E51" s="36"/>
      <c r="F51" s="25"/>
      <c r="G51" s="33"/>
      <c r="H51" s="33"/>
    </row>
    <row r="52" spans="1:8" ht="15.5" x14ac:dyDescent="0.35">
      <c r="A52" s="33"/>
      <c r="B52" s="37" t="s">
        <v>38</v>
      </c>
      <c r="C52" s="38">
        <v>11500</v>
      </c>
      <c r="D52" s="38">
        <v>930730</v>
      </c>
      <c r="E52" s="36"/>
      <c r="F52" s="25"/>
      <c r="G52" s="33"/>
      <c r="H52" s="33"/>
    </row>
    <row r="53" spans="1:8" ht="15.5" x14ac:dyDescent="0.35">
      <c r="A53" s="33"/>
      <c r="B53" s="37" t="s">
        <v>39</v>
      </c>
      <c r="C53" s="38">
        <v>1548</v>
      </c>
      <c r="D53" s="38">
        <v>421000</v>
      </c>
      <c r="E53" s="36"/>
      <c r="F53" s="25"/>
      <c r="G53" s="33"/>
      <c r="H53" s="33"/>
    </row>
    <row r="54" spans="1:8" ht="15.5" x14ac:dyDescent="0.35">
      <c r="A54" s="33"/>
      <c r="B54" s="37" t="s">
        <v>40</v>
      </c>
      <c r="C54" s="38">
        <v>120440</v>
      </c>
      <c r="D54" s="38">
        <v>347112</v>
      </c>
      <c r="E54" s="36"/>
      <c r="F54" s="25"/>
      <c r="G54" s="33"/>
      <c r="H54" s="33"/>
    </row>
    <row r="55" spans="1:8" ht="15.5" x14ac:dyDescent="0.35">
      <c r="A55" s="33"/>
      <c r="B55" s="37" t="s">
        <v>41</v>
      </c>
      <c r="C55" s="38">
        <v>45300</v>
      </c>
      <c r="D55" s="38">
        <v>275977</v>
      </c>
      <c r="E55" s="36"/>
      <c r="F55" s="25"/>
      <c r="G55" s="33"/>
      <c r="H55" s="33"/>
    </row>
    <row r="56" spans="1:8" ht="15.5" x14ac:dyDescent="0.35">
      <c r="A56" s="33"/>
      <c r="B56" s="37" t="s">
        <v>42</v>
      </c>
      <c r="C56" s="38">
        <v>3500</v>
      </c>
      <c r="D56" s="38">
        <v>34300</v>
      </c>
      <c r="E56" s="36"/>
      <c r="F56" s="25"/>
      <c r="G56" s="33"/>
      <c r="H56" s="33"/>
    </row>
    <row r="57" spans="1:8" ht="15.5" x14ac:dyDescent="0.35">
      <c r="A57" s="33"/>
      <c r="B57" s="37" t="s">
        <v>43</v>
      </c>
      <c r="C57" s="38">
        <v>3000</v>
      </c>
      <c r="D57" s="38">
        <v>148200</v>
      </c>
      <c r="E57" s="36"/>
      <c r="F57" s="25"/>
      <c r="G57" s="33"/>
      <c r="H57" s="33"/>
    </row>
    <row r="58" spans="1:8" ht="15.5" x14ac:dyDescent="0.35">
      <c r="A58" s="33"/>
      <c r="B58" s="37" t="s">
        <v>44</v>
      </c>
      <c r="C58" s="38">
        <v>97118</v>
      </c>
      <c r="D58" s="38">
        <v>1449968</v>
      </c>
      <c r="E58" s="36"/>
      <c r="F58" s="25"/>
      <c r="G58" s="33"/>
      <c r="H58" s="33"/>
    </row>
    <row r="59" spans="1:8" ht="15.5" x14ac:dyDescent="0.35">
      <c r="A59" s="33"/>
      <c r="B59" s="37" t="s">
        <v>45</v>
      </c>
      <c r="C59" s="38">
        <v>165996</v>
      </c>
      <c r="D59" s="38">
        <v>1105776</v>
      </c>
      <c r="E59" s="36"/>
      <c r="F59" s="25"/>
      <c r="G59" s="33"/>
      <c r="H59" s="33"/>
    </row>
    <row r="60" spans="1:8" ht="15.5" x14ac:dyDescent="0.35">
      <c r="A60" s="33"/>
      <c r="B60" s="37" t="s">
        <v>46</v>
      </c>
      <c r="C60" s="38">
        <v>123900</v>
      </c>
      <c r="D60" s="38">
        <v>1246231</v>
      </c>
      <c r="E60" s="36"/>
      <c r="F60" s="25"/>
      <c r="G60" s="33"/>
      <c r="H60" s="33"/>
    </row>
    <row r="61" spans="1:8" ht="15.5" x14ac:dyDescent="0.35">
      <c r="A61" s="33"/>
      <c r="B61" s="37" t="s">
        <v>47</v>
      </c>
      <c r="C61" s="38">
        <v>2012</v>
      </c>
      <c r="D61" s="38">
        <v>10325</v>
      </c>
      <c r="E61" s="36"/>
      <c r="F61" s="25"/>
      <c r="G61" s="33"/>
      <c r="H61" s="33"/>
    </row>
    <row r="62" spans="1:8" ht="15.5" x14ac:dyDescent="0.35">
      <c r="A62" s="33"/>
      <c r="B62" s="37" t="s">
        <v>48</v>
      </c>
      <c r="C62" s="38">
        <v>16560</v>
      </c>
      <c r="D62" s="38">
        <v>255024</v>
      </c>
      <c r="E62" s="36"/>
      <c r="F62" s="25"/>
      <c r="G62" s="33"/>
      <c r="H62" s="33"/>
    </row>
    <row r="63" spans="1:8" ht="15.5" x14ac:dyDescent="0.35">
      <c r="A63" s="33"/>
      <c r="B63" s="37" t="s">
        <v>49</v>
      </c>
      <c r="C63" s="38">
        <v>3609720</v>
      </c>
      <c r="D63" s="38">
        <v>13724025</v>
      </c>
      <c r="E63" s="36"/>
      <c r="F63" s="25"/>
      <c r="G63" s="33"/>
      <c r="H63" s="33"/>
    </row>
    <row r="64" spans="1:8" ht="15.5" x14ac:dyDescent="0.35">
      <c r="A64" s="33"/>
      <c r="B64" s="37" t="s">
        <v>50</v>
      </c>
      <c r="C64" s="38">
        <v>13809588</v>
      </c>
      <c r="D64" s="38">
        <v>35026682</v>
      </c>
      <c r="E64" s="36"/>
      <c r="F64" s="25"/>
      <c r="G64" s="33"/>
      <c r="H64" s="33"/>
    </row>
    <row r="65" spans="1:8" ht="15.5" x14ac:dyDescent="0.35">
      <c r="A65" s="33"/>
      <c r="B65" s="37" t="s">
        <v>51</v>
      </c>
      <c r="C65" s="38">
        <v>257860</v>
      </c>
      <c r="D65" s="38">
        <v>512591</v>
      </c>
      <c r="E65" s="36"/>
      <c r="F65" s="25"/>
      <c r="G65" s="33"/>
      <c r="H65" s="33"/>
    </row>
    <row r="66" spans="1:8" ht="15.5" x14ac:dyDescent="0.35">
      <c r="A66" s="33"/>
      <c r="B66" s="37" t="s">
        <v>52</v>
      </c>
      <c r="C66" s="38">
        <v>887320</v>
      </c>
      <c r="D66" s="38">
        <v>3513924</v>
      </c>
      <c r="E66" s="36"/>
      <c r="F66" s="25"/>
      <c r="G66" s="33"/>
      <c r="H66" s="33"/>
    </row>
    <row r="67" spans="1:8" ht="15.5" x14ac:dyDescent="0.35">
      <c r="A67" s="33"/>
      <c r="B67" s="37" t="s">
        <v>53</v>
      </c>
      <c r="C67" s="38">
        <v>115860</v>
      </c>
      <c r="D67" s="38">
        <v>426046</v>
      </c>
      <c r="E67" s="36"/>
      <c r="F67" s="25"/>
      <c r="G67" s="33"/>
      <c r="H67" s="33"/>
    </row>
    <row r="68" spans="1:8" ht="15.5" x14ac:dyDescent="0.35">
      <c r="A68" s="33" t="s">
        <v>100</v>
      </c>
      <c r="B68" s="37" t="s">
        <v>54</v>
      </c>
      <c r="C68" s="38">
        <v>551060</v>
      </c>
      <c r="D68" s="38">
        <v>1842502</v>
      </c>
      <c r="E68" s="36"/>
      <c r="F68" s="25"/>
      <c r="G68" s="33"/>
      <c r="H68" s="33"/>
    </row>
    <row r="69" spans="1:8" ht="15.5" x14ac:dyDescent="0.35">
      <c r="A69" s="33"/>
      <c r="B69" s="37" t="s">
        <v>55</v>
      </c>
      <c r="C69" s="38">
        <v>14148</v>
      </c>
      <c r="D69" s="38">
        <v>2617380</v>
      </c>
      <c r="E69" s="36"/>
      <c r="F69" s="25"/>
      <c r="G69" s="33"/>
      <c r="H69" s="33"/>
    </row>
    <row r="70" spans="1:8" ht="15.5" x14ac:dyDescent="0.35">
      <c r="A70" s="33"/>
      <c r="B70" s="37" t="s">
        <v>337</v>
      </c>
      <c r="C70" s="38">
        <v>500</v>
      </c>
      <c r="D70" s="38">
        <v>28139</v>
      </c>
      <c r="E70" s="36"/>
      <c r="F70" s="25"/>
      <c r="G70" s="33"/>
      <c r="H70" s="33"/>
    </row>
    <row r="71" spans="1:8" ht="15.5" x14ac:dyDescent="0.35">
      <c r="A71" s="33"/>
      <c r="B71" s="37" t="s">
        <v>56</v>
      </c>
      <c r="C71" s="38">
        <v>41356</v>
      </c>
      <c r="D71" s="38">
        <v>468195</v>
      </c>
      <c r="E71" s="36"/>
      <c r="F71" s="25"/>
      <c r="G71" s="33"/>
      <c r="H71" s="33"/>
    </row>
    <row r="72" spans="1:8" ht="15.5" x14ac:dyDescent="0.35">
      <c r="A72" s="33"/>
      <c r="B72" s="37" t="s">
        <v>57</v>
      </c>
      <c r="C72" s="38">
        <v>19741</v>
      </c>
      <c r="D72" s="38">
        <v>1656373</v>
      </c>
      <c r="E72" s="36"/>
      <c r="F72" s="25"/>
      <c r="G72" s="33"/>
      <c r="H72" s="33"/>
    </row>
    <row r="73" spans="1:8" ht="15.5" x14ac:dyDescent="0.35">
      <c r="A73" s="33"/>
      <c r="B73" s="37" t="s">
        <v>58</v>
      </c>
      <c r="C73" s="38">
        <v>5500</v>
      </c>
      <c r="D73" s="38">
        <v>155600</v>
      </c>
      <c r="E73" s="36"/>
      <c r="F73" s="25"/>
      <c r="G73" s="33"/>
      <c r="H73" s="33"/>
    </row>
    <row r="74" spans="1:8" ht="15.5" x14ac:dyDescent="0.35">
      <c r="A74" s="33"/>
      <c r="B74" s="37" t="s">
        <v>59</v>
      </c>
      <c r="C74" s="38">
        <v>726.9</v>
      </c>
      <c r="D74" s="38">
        <v>16757</v>
      </c>
      <c r="E74" s="36"/>
      <c r="F74" s="25"/>
      <c r="G74" s="33"/>
      <c r="H74" s="33"/>
    </row>
    <row r="75" spans="1:8" ht="15.5" x14ac:dyDescent="0.35">
      <c r="A75" s="33"/>
      <c r="B75" s="37" t="s">
        <v>60</v>
      </c>
      <c r="C75" s="38">
        <v>5693</v>
      </c>
      <c r="D75" s="38">
        <v>84983</v>
      </c>
      <c r="E75" s="36"/>
      <c r="F75" s="25"/>
      <c r="G75" s="33"/>
      <c r="H75" s="33"/>
    </row>
    <row r="76" spans="1:8" ht="15.5" x14ac:dyDescent="0.35">
      <c r="A76" s="33"/>
      <c r="B76" s="37" t="s">
        <v>106</v>
      </c>
      <c r="C76" s="38">
        <v>1240</v>
      </c>
      <c r="D76" s="38">
        <v>25948</v>
      </c>
      <c r="E76" s="36"/>
      <c r="F76" s="25"/>
      <c r="G76" s="33"/>
      <c r="H76" s="33"/>
    </row>
    <row r="77" spans="1:8" ht="15.5" x14ac:dyDescent="0.35">
      <c r="A77" s="33"/>
      <c r="B77" s="37" t="s">
        <v>348</v>
      </c>
      <c r="C77" s="38">
        <v>504</v>
      </c>
      <c r="D77" s="38">
        <v>133560</v>
      </c>
      <c r="E77" s="36"/>
      <c r="F77" s="25"/>
      <c r="G77" s="33"/>
      <c r="H77" s="33"/>
    </row>
    <row r="78" spans="1:8" ht="15.5" x14ac:dyDescent="0.35">
      <c r="A78" s="33"/>
      <c r="B78" s="37" t="s">
        <v>61</v>
      </c>
      <c r="C78" s="39">
        <v>4200</v>
      </c>
      <c r="D78" s="38">
        <v>115010</v>
      </c>
      <c r="E78" s="36"/>
      <c r="F78" s="25"/>
      <c r="G78" s="33"/>
      <c r="H78" s="33"/>
    </row>
    <row r="79" spans="1:8" ht="15.5" x14ac:dyDescent="0.35">
      <c r="A79" s="33"/>
      <c r="B79" s="37" t="s">
        <v>62</v>
      </c>
      <c r="C79" s="38">
        <v>28056</v>
      </c>
      <c r="D79" s="38">
        <v>1187746</v>
      </c>
      <c r="E79" s="36"/>
      <c r="F79" s="25"/>
      <c r="G79" s="33"/>
      <c r="H79" s="33"/>
    </row>
    <row r="80" spans="1:8" ht="15.5" x14ac:dyDescent="0.35">
      <c r="A80" s="33"/>
      <c r="B80" s="37" t="s">
        <v>63</v>
      </c>
      <c r="C80" s="38">
        <v>8000</v>
      </c>
      <c r="D80" s="38">
        <v>331270</v>
      </c>
      <c r="E80" s="36"/>
      <c r="F80" s="25"/>
      <c r="G80" s="33"/>
      <c r="H80" s="33"/>
    </row>
    <row r="81" spans="1:8" ht="15.5" x14ac:dyDescent="0.35">
      <c r="A81" s="33"/>
      <c r="B81" s="37" t="s">
        <v>64</v>
      </c>
      <c r="C81" s="38">
        <v>21920</v>
      </c>
      <c r="D81" s="38">
        <v>1405000</v>
      </c>
      <c r="E81" s="36"/>
      <c r="F81" s="25"/>
      <c r="G81" s="33"/>
      <c r="H81" s="33"/>
    </row>
    <row r="82" spans="1:8" ht="15.5" x14ac:dyDescent="0.35">
      <c r="A82" s="33"/>
      <c r="B82" s="37" t="s">
        <v>65</v>
      </c>
      <c r="C82" s="38">
        <v>9248</v>
      </c>
      <c r="D82" s="38">
        <v>137792</v>
      </c>
      <c r="E82" s="36"/>
      <c r="F82" s="25"/>
      <c r="G82" s="33"/>
      <c r="H82" s="33"/>
    </row>
    <row r="83" spans="1:8" ht="15.5" x14ac:dyDescent="0.35">
      <c r="A83" s="33"/>
      <c r="B83" s="37" t="s">
        <v>66</v>
      </c>
      <c r="C83" s="38">
        <v>3840</v>
      </c>
      <c r="D83" s="38">
        <v>96000</v>
      </c>
      <c r="E83" s="36"/>
      <c r="F83" s="25"/>
      <c r="G83" s="33"/>
      <c r="H83" s="33"/>
    </row>
    <row r="84" spans="1:8" ht="15.5" x14ac:dyDescent="0.35">
      <c r="A84" s="33"/>
      <c r="B84" s="37" t="s">
        <v>67</v>
      </c>
      <c r="C84" s="38">
        <v>213740</v>
      </c>
      <c r="D84" s="38">
        <v>782489</v>
      </c>
      <c r="E84" s="36"/>
      <c r="F84" s="25"/>
      <c r="G84" s="33"/>
      <c r="H84" s="33"/>
    </row>
    <row r="85" spans="1:8" ht="15.5" x14ac:dyDescent="0.35">
      <c r="A85" s="33"/>
      <c r="B85" s="37" t="s">
        <v>68</v>
      </c>
      <c r="C85" s="38">
        <v>181380</v>
      </c>
      <c r="D85" s="38">
        <v>441506</v>
      </c>
      <c r="E85" s="36"/>
      <c r="F85" s="25"/>
      <c r="G85" s="33"/>
      <c r="H85" s="33"/>
    </row>
    <row r="86" spans="1:8" ht="15.5" x14ac:dyDescent="0.35">
      <c r="A86" s="33"/>
      <c r="B86" s="37" t="s">
        <v>69</v>
      </c>
      <c r="C86" s="38">
        <v>10000</v>
      </c>
      <c r="D86" s="38">
        <v>86400</v>
      </c>
      <c r="E86" s="36"/>
      <c r="F86" s="25"/>
      <c r="G86" s="33"/>
      <c r="H86" s="33"/>
    </row>
    <row r="87" spans="1:8" ht="15.5" x14ac:dyDescent="0.35">
      <c r="A87" s="33"/>
      <c r="B87" s="37" t="s">
        <v>70</v>
      </c>
      <c r="C87" s="38">
        <v>72000</v>
      </c>
      <c r="D87" s="38">
        <v>424980</v>
      </c>
      <c r="E87" s="36"/>
      <c r="F87" s="25"/>
      <c r="G87" s="33"/>
      <c r="H87" s="33"/>
    </row>
    <row r="88" spans="1:8" ht="15.5" x14ac:dyDescent="0.35">
      <c r="A88" s="33"/>
      <c r="B88" s="37" t="s">
        <v>71</v>
      </c>
      <c r="C88" s="38">
        <v>129300</v>
      </c>
      <c r="D88" s="38">
        <v>945762</v>
      </c>
      <c r="E88" s="36"/>
      <c r="F88" s="25"/>
      <c r="G88" s="33"/>
      <c r="H88" s="33"/>
    </row>
    <row r="89" spans="1:8" ht="15.5" x14ac:dyDescent="0.35">
      <c r="A89" s="33"/>
      <c r="B89" s="37" t="s">
        <v>72</v>
      </c>
      <c r="C89" s="38">
        <v>39240</v>
      </c>
      <c r="D89" s="38">
        <v>716628</v>
      </c>
      <c r="E89" s="36"/>
      <c r="F89" s="25"/>
      <c r="G89" s="33"/>
      <c r="H89" s="33"/>
    </row>
    <row r="90" spans="1:8" ht="15.5" x14ac:dyDescent="0.35">
      <c r="A90" s="33"/>
      <c r="B90" s="37" t="s">
        <v>73</v>
      </c>
      <c r="C90" s="38">
        <v>5000</v>
      </c>
      <c r="D90" s="38">
        <v>55160</v>
      </c>
      <c r="E90" s="36"/>
      <c r="F90" s="25"/>
      <c r="G90" s="33"/>
      <c r="H90" s="33"/>
    </row>
    <row r="91" spans="1:8" ht="15.5" x14ac:dyDescent="0.35">
      <c r="A91" s="33"/>
      <c r="B91" s="37" t="s">
        <v>74</v>
      </c>
      <c r="C91" s="38">
        <v>9044</v>
      </c>
      <c r="D91" s="38">
        <v>44552</v>
      </c>
      <c r="E91" s="36"/>
      <c r="F91" s="25"/>
      <c r="G91" s="33"/>
      <c r="H91" s="33"/>
    </row>
    <row r="92" spans="1:8" ht="15.5" x14ac:dyDescent="0.35">
      <c r="A92" s="33"/>
      <c r="B92" s="37" t="s">
        <v>75</v>
      </c>
      <c r="C92" s="38">
        <v>200</v>
      </c>
      <c r="D92" s="38">
        <v>4800</v>
      </c>
      <c r="E92" s="36"/>
      <c r="F92" s="25"/>
      <c r="G92" s="33"/>
      <c r="H92" s="33"/>
    </row>
    <row r="93" spans="1:8" ht="15.5" x14ac:dyDescent="0.35">
      <c r="A93" s="33"/>
      <c r="B93" s="37" t="s">
        <v>352</v>
      </c>
      <c r="C93" s="38">
        <v>5004</v>
      </c>
      <c r="D93" s="38">
        <v>40783</v>
      </c>
      <c r="E93" s="36"/>
      <c r="F93" s="25"/>
      <c r="G93" s="33"/>
      <c r="H93" s="33"/>
    </row>
    <row r="94" spans="1:8" ht="15.5" x14ac:dyDescent="0.35">
      <c r="A94" s="33"/>
      <c r="B94" s="37" t="s">
        <v>76</v>
      </c>
      <c r="C94" s="38">
        <v>11000</v>
      </c>
      <c r="D94" s="38">
        <v>68150</v>
      </c>
      <c r="E94" s="36"/>
      <c r="F94" s="25"/>
      <c r="G94" s="33"/>
      <c r="H94" s="33"/>
    </row>
    <row r="95" spans="1:8" ht="15.5" x14ac:dyDescent="0.35">
      <c r="A95" s="33"/>
      <c r="B95" s="37" t="s">
        <v>77</v>
      </c>
      <c r="C95" s="38">
        <v>1575344</v>
      </c>
      <c r="D95" s="38">
        <v>2944250</v>
      </c>
      <c r="E95" s="36"/>
      <c r="F95" s="25"/>
      <c r="G95" s="33"/>
      <c r="H95" s="33"/>
    </row>
    <row r="96" spans="1:8" ht="15.5" x14ac:dyDescent="0.35">
      <c r="A96" s="33"/>
      <c r="B96" s="37" t="s">
        <v>78</v>
      </c>
      <c r="C96" s="38">
        <v>7000</v>
      </c>
      <c r="D96" s="38">
        <v>39950</v>
      </c>
      <c r="E96" s="36"/>
      <c r="F96" s="25"/>
      <c r="G96" s="33"/>
      <c r="H96" s="33"/>
    </row>
    <row r="97" spans="1:8" ht="15.5" x14ac:dyDescent="0.35">
      <c r="A97" s="33"/>
      <c r="B97" s="37" t="s">
        <v>79</v>
      </c>
      <c r="C97" s="38">
        <v>8008</v>
      </c>
      <c r="D97" s="38">
        <v>288208</v>
      </c>
      <c r="E97" s="36"/>
      <c r="F97" s="25"/>
      <c r="G97" s="33"/>
      <c r="H97" s="33"/>
    </row>
    <row r="98" spans="1:8" ht="15.5" x14ac:dyDescent="0.35">
      <c r="A98" s="33"/>
      <c r="B98" s="37" t="s">
        <v>80</v>
      </c>
      <c r="C98" s="38">
        <v>72400</v>
      </c>
      <c r="D98" s="38">
        <v>495981</v>
      </c>
      <c r="E98" s="36"/>
      <c r="F98" s="25"/>
      <c r="G98" s="33"/>
      <c r="H98" s="33"/>
    </row>
    <row r="99" spans="1:8" ht="15.5" x14ac:dyDescent="0.35">
      <c r="A99" s="33"/>
      <c r="B99" s="37" t="s">
        <v>81</v>
      </c>
      <c r="C99" s="38">
        <v>26000</v>
      </c>
      <c r="D99" s="38">
        <v>103640</v>
      </c>
      <c r="E99" s="36"/>
      <c r="F99" s="25"/>
      <c r="G99" s="33"/>
      <c r="H99" s="33"/>
    </row>
    <row r="100" spans="1:8" ht="15.5" x14ac:dyDescent="0.35">
      <c r="A100" s="33"/>
      <c r="B100" s="46" t="s">
        <v>107</v>
      </c>
      <c r="C100" s="38">
        <v>17308</v>
      </c>
      <c r="D100" s="38">
        <v>142700</v>
      </c>
      <c r="E100" s="36"/>
      <c r="F100" s="25"/>
      <c r="G100" s="33"/>
      <c r="H100" s="33"/>
    </row>
    <row r="101" spans="1:8" ht="15.5" x14ac:dyDescent="0.35">
      <c r="A101" s="33"/>
      <c r="B101" s="46" t="s">
        <v>338</v>
      </c>
      <c r="C101" s="38">
        <v>6000</v>
      </c>
      <c r="D101" s="38">
        <v>68600</v>
      </c>
      <c r="E101" s="36"/>
      <c r="F101" s="25"/>
      <c r="G101" s="33"/>
      <c r="H101" s="33"/>
    </row>
    <row r="102" spans="1:8" ht="15.5" x14ac:dyDescent="0.35">
      <c r="A102" s="33"/>
      <c r="B102" s="37" t="s">
        <v>82</v>
      </c>
      <c r="C102" s="38">
        <v>7000</v>
      </c>
      <c r="D102" s="38">
        <v>159500</v>
      </c>
      <c r="E102" s="36"/>
      <c r="F102" s="25"/>
      <c r="G102" s="33"/>
      <c r="H102" s="33"/>
    </row>
    <row r="103" spans="1:8" ht="15.5" x14ac:dyDescent="0.35">
      <c r="A103" s="33"/>
      <c r="B103" s="37" t="s">
        <v>83</v>
      </c>
      <c r="C103" s="38">
        <v>24500</v>
      </c>
      <c r="D103" s="38">
        <v>1592900</v>
      </c>
      <c r="E103" s="36"/>
      <c r="F103" s="25"/>
      <c r="G103" s="33"/>
      <c r="H103" s="33"/>
    </row>
    <row r="104" spans="1:8" ht="15.5" x14ac:dyDescent="0.35">
      <c r="A104" s="33"/>
      <c r="B104" s="37" t="s">
        <v>84</v>
      </c>
      <c r="C104" s="38">
        <v>16000</v>
      </c>
      <c r="D104" s="38">
        <v>603360</v>
      </c>
      <c r="E104" s="36"/>
      <c r="F104" s="25"/>
      <c r="G104" s="33"/>
      <c r="H104" s="33"/>
    </row>
    <row r="105" spans="1:8" ht="15.5" x14ac:dyDescent="0.35">
      <c r="A105" s="33"/>
      <c r="B105" s="37" t="s">
        <v>85</v>
      </c>
      <c r="C105" s="38">
        <v>104520</v>
      </c>
      <c r="D105" s="38">
        <v>389238</v>
      </c>
      <c r="E105" s="36"/>
      <c r="F105" s="25"/>
      <c r="G105" s="33"/>
      <c r="H105" s="33"/>
    </row>
    <row r="106" spans="1:8" ht="15.5" x14ac:dyDescent="0.35">
      <c r="A106" s="33"/>
      <c r="B106" s="37" t="s">
        <v>326</v>
      </c>
      <c r="C106" s="38">
        <v>3168</v>
      </c>
      <c r="D106" s="38">
        <v>41184</v>
      </c>
      <c r="E106" s="36"/>
      <c r="F106" s="25"/>
      <c r="G106" s="33"/>
      <c r="H106" s="33"/>
    </row>
    <row r="107" spans="1:8" ht="15.5" x14ac:dyDescent="0.35">
      <c r="A107" s="33"/>
      <c r="B107" s="37" t="s">
        <v>86</v>
      </c>
      <c r="C107" s="38">
        <v>147000</v>
      </c>
      <c r="D107" s="38">
        <v>409700</v>
      </c>
      <c r="E107" s="36"/>
      <c r="F107" s="25"/>
      <c r="G107" s="33"/>
      <c r="H107" s="33"/>
    </row>
    <row r="108" spans="1:8" ht="15.5" x14ac:dyDescent="0.35">
      <c r="A108" s="33"/>
      <c r="B108" s="37" t="s">
        <v>87</v>
      </c>
      <c r="C108" s="38">
        <v>200</v>
      </c>
      <c r="D108" s="38">
        <v>5030</v>
      </c>
      <c r="E108" s="36"/>
      <c r="F108" s="25"/>
      <c r="G108" s="33"/>
      <c r="H108" s="33"/>
    </row>
    <row r="109" spans="1:8" ht="15.5" x14ac:dyDescent="0.35">
      <c r="A109" s="33"/>
      <c r="B109" s="37" t="s">
        <v>88</v>
      </c>
      <c r="C109" s="38">
        <v>20011</v>
      </c>
      <c r="D109" s="38">
        <v>3745529</v>
      </c>
      <c r="E109" s="36"/>
      <c r="F109" s="25"/>
      <c r="G109" s="33"/>
      <c r="H109" s="33"/>
    </row>
    <row r="110" spans="1:8" ht="15.5" x14ac:dyDescent="0.35">
      <c r="A110" s="33"/>
      <c r="B110" s="37" t="s">
        <v>89</v>
      </c>
      <c r="C110" s="38">
        <v>16000</v>
      </c>
      <c r="D110" s="38">
        <v>2032000</v>
      </c>
      <c r="E110" s="36"/>
      <c r="F110" s="25"/>
      <c r="G110" s="33"/>
      <c r="H110" s="33"/>
    </row>
    <row r="111" spans="1:8" ht="15.5" x14ac:dyDescent="0.35">
      <c r="A111" s="33"/>
      <c r="B111" s="37" t="s">
        <v>90</v>
      </c>
      <c r="C111" s="38">
        <v>156830</v>
      </c>
      <c r="D111" s="38">
        <v>777848</v>
      </c>
      <c r="E111" s="36"/>
      <c r="F111" s="25"/>
      <c r="G111" s="33"/>
      <c r="H111" s="33"/>
    </row>
    <row r="112" spans="1:8" ht="15.5" x14ac:dyDescent="0.35">
      <c r="A112" s="33"/>
      <c r="B112" s="37" t="s">
        <v>91</v>
      </c>
      <c r="C112" s="38">
        <v>91200</v>
      </c>
      <c r="D112" s="38">
        <v>714095</v>
      </c>
      <c r="E112" s="36"/>
      <c r="F112" s="25"/>
      <c r="G112" s="33"/>
      <c r="H112" s="33"/>
    </row>
    <row r="113" spans="1:8" ht="15.5" x14ac:dyDescent="0.35">
      <c r="A113" s="33"/>
      <c r="B113" s="37" t="s">
        <v>92</v>
      </c>
      <c r="C113" s="38">
        <v>1465840</v>
      </c>
      <c r="D113" s="38">
        <v>6029569</v>
      </c>
      <c r="E113" s="36"/>
      <c r="F113" s="25"/>
      <c r="G113" s="33"/>
      <c r="H113" s="33"/>
    </row>
    <row r="114" spans="1:8" ht="15.5" x14ac:dyDescent="0.35">
      <c r="A114" s="33"/>
      <c r="B114" s="37" t="s">
        <v>93</v>
      </c>
      <c r="C114" s="38">
        <v>110000</v>
      </c>
      <c r="D114" s="38">
        <v>383900</v>
      </c>
      <c r="E114" s="36"/>
      <c r="F114" s="25"/>
      <c r="G114" s="33"/>
      <c r="H114" s="33"/>
    </row>
    <row r="115" spans="1:8" ht="15.5" x14ac:dyDescent="0.35">
      <c r="A115" s="33"/>
      <c r="B115" s="37" t="s">
        <v>94</v>
      </c>
      <c r="C115" s="38">
        <v>129902</v>
      </c>
      <c r="D115" s="38">
        <v>1671454</v>
      </c>
      <c r="E115" s="36"/>
      <c r="F115" s="25"/>
      <c r="G115" s="33"/>
      <c r="H115" s="33"/>
    </row>
    <row r="116" spans="1:8" ht="15.5" x14ac:dyDescent="0.35">
      <c r="A116" s="33"/>
      <c r="B116" s="37" t="s">
        <v>362</v>
      </c>
      <c r="C116" s="38">
        <v>6200</v>
      </c>
      <c r="D116" s="38">
        <v>375000</v>
      </c>
      <c r="E116" s="36"/>
      <c r="F116" s="25"/>
      <c r="G116" s="33"/>
      <c r="H116" s="33"/>
    </row>
    <row r="117" spans="1:8" ht="15.5" x14ac:dyDescent="0.35">
      <c r="A117" s="33"/>
      <c r="B117" s="37" t="s">
        <v>95</v>
      </c>
      <c r="C117" s="38">
        <v>4899</v>
      </c>
      <c r="D117" s="38">
        <v>208202</v>
      </c>
      <c r="E117" s="36"/>
      <c r="F117" s="25"/>
      <c r="G117" s="33"/>
      <c r="H117" s="33"/>
    </row>
    <row r="118" spans="1:8" ht="15.5" x14ac:dyDescent="0.35">
      <c r="A118" s="33"/>
      <c r="B118" s="37" t="s">
        <v>96</v>
      </c>
      <c r="C118" s="38">
        <v>14000</v>
      </c>
      <c r="D118" s="38">
        <v>2110650</v>
      </c>
      <c r="E118" s="36"/>
      <c r="F118" s="25"/>
      <c r="G118" s="33"/>
      <c r="H118" s="33"/>
    </row>
    <row r="119" spans="1:8" ht="15.5" x14ac:dyDescent="0.35">
      <c r="A119" s="33"/>
      <c r="B119" s="37" t="s">
        <v>97</v>
      </c>
      <c r="C119" s="38">
        <v>30415</v>
      </c>
      <c r="D119" s="38">
        <v>259360</v>
      </c>
      <c r="E119" s="36"/>
      <c r="F119" s="25"/>
      <c r="G119" s="33"/>
      <c r="H119" s="33"/>
    </row>
    <row r="120" spans="1:8" ht="15.5" x14ac:dyDescent="0.35">
      <c r="A120" s="33"/>
      <c r="B120" s="37" t="s">
        <v>327</v>
      </c>
      <c r="C120" s="38">
        <v>68000</v>
      </c>
      <c r="D120" s="38">
        <v>502400</v>
      </c>
      <c r="E120" s="36"/>
      <c r="F120" s="25"/>
      <c r="G120" s="33"/>
      <c r="H120" s="33"/>
    </row>
    <row r="121" spans="1:8" ht="15.5" x14ac:dyDescent="0.35">
      <c r="A121" s="33"/>
      <c r="B121" s="34"/>
      <c r="C121" s="40"/>
      <c r="D121" s="36"/>
      <c r="E121" s="36"/>
      <c r="F121" s="25"/>
      <c r="G121" s="33"/>
      <c r="H121" s="33"/>
    </row>
    <row r="122" spans="1:8" ht="15.5" x14ac:dyDescent="0.35">
      <c r="A122" s="33"/>
      <c r="B122" s="41"/>
      <c r="C122" s="25"/>
      <c r="D122" s="25"/>
      <c r="E122" s="25"/>
      <c r="F122" s="25"/>
      <c r="G122" s="33"/>
      <c r="H122" s="33"/>
    </row>
    <row r="123" spans="1:8" ht="15.5" x14ac:dyDescent="0.35">
      <c r="A123" s="33"/>
      <c r="B123" s="42" t="s">
        <v>457</v>
      </c>
      <c r="C123" s="33"/>
      <c r="D123" s="5"/>
      <c r="E123" s="5"/>
      <c r="F123" s="33"/>
      <c r="G123" s="33"/>
      <c r="H123" s="33"/>
    </row>
  </sheetData>
  <sheetProtection algorithmName="SHA-512" hashValue="qQkAfBMps17u33qrxlKDKhHTxZRbFcPw/3BTN6PG4wc0ADx5ZiNkjdmlvYeYnoZyXMCVp80y1gUhHUXrw+jc5A==" saltValue="9w4YiK+NmCaQaEQJIZgNKw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workbookViewId="0">
      <selection activeCell="B81" sqref="B81"/>
    </sheetView>
  </sheetViews>
  <sheetFormatPr baseColWidth="10" defaultColWidth="11.453125" defaultRowHeight="15.5" x14ac:dyDescent="0.35"/>
  <cols>
    <col min="1" max="1" width="4.81640625" style="33" customWidth="1"/>
    <col min="2" max="2" width="84.54296875" style="41" bestFit="1" customWidth="1"/>
    <col min="3" max="3" width="15.81640625" style="33" customWidth="1"/>
    <col min="4" max="4" width="17.453125" style="5" customWidth="1"/>
    <col min="5" max="5" width="18.7265625" style="5" customWidth="1"/>
    <col min="6" max="6" width="11.453125" style="33"/>
    <col min="7" max="7" width="25" style="33" customWidth="1"/>
    <col min="8" max="16384" width="11.453125" style="33"/>
  </cols>
  <sheetData>
    <row r="1" spans="1:7" s="3" customFormat="1" ht="15" customHeight="1" x14ac:dyDescent="0.35">
      <c r="A1" s="1" t="s">
        <v>0</v>
      </c>
      <c r="B1" s="2"/>
      <c r="D1" s="4"/>
      <c r="E1" s="5"/>
    </row>
    <row r="2" spans="1:7" s="3" customFormat="1" ht="15" customHeight="1" x14ac:dyDescent="0.35">
      <c r="A2" s="6"/>
      <c r="B2" s="7"/>
      <c r="C2" s="7"/>
      <c r="D2" s="4"/>
      <c r="E2" s="5"/>
    </row>
    <row r="3" spans="1:7" s="3" customFormat="1" ht="15" customHeight="1" x14ac:dyDescent="0.35">
      <c r="A3" s="1" t="s">
        <v>1</v>
      </c>
      <c r="B3" s="8"/>
      <c r="C3" s="8"/>
      <c r="D3" s="9"/>
      <c r="E3" s="10"/>
    </row>
    <row r="4" spans="1:7" s="16" customFormat="1" ht="20.149999999999999" customHeight="1" x14ac:dyDescent="0.7">
      <c r="A4" s="11"/>
      <c r="B4" s="12"/>
      <c r="C4" s="12"/>
      <c r="D4" s="13"/>
      <c r="E4" s="14" t="s">
        <v>230</v>
      </c>
      <c r="F4" s="15"/>
      <c r="G4" s="47"/>
    </row>
    <row r="5" spans="1:7" s="3" customFormat="1" ht="20.149999999999999" customHeight="1" x14ac:dyDescent="0.35">
      <c r="A5" s="17"/>
      <c r="B5" s="18"/>
      <c r="D5" s="19" t="s">
        <v>2</v>
      </c>
      <c r="E5" s="20" t="s">
        <v>3</v>
      </c>
      <c r="G5" s="48"/>
    </row>
    <row r="6" spans="1:7" s="3" customFormat="1" ht="19.5" customHeight="1" x14ac:dyDescent="0.35">
      <c r="D6" s="21">
        <f>SUM(D11:D76)</f>
        <v>2216480</v>
      </c>
      <c r="E6" s="22">
        <f>SUM(E11:E76)</f>
        <v>30534407</v>
      </c>
    </row>
    <row r="7" spans="1:7" s="3" customFormat="1" ht="15" customHeight="1" x14ac:dyDescent="0.35">
      <c r="A7" s="17"/>
      <c r="B7" s="23"/>
      <c r="D7" s="22">
        <v>150000</v>
      </c>
      <c r="E7" s="50">
        <v>8250</v>
      </c>
    </row>
    <row r="8" spans="1:7" s="3" customFormat="1" ht="15" customHeight="1" x14ac:dyDescent="0.35">
      <c r="A8" s="17"/>
      <c r="B8" s="24"/>
      <c r="C8" s="25"/>
      <c r="D8" s="26"/>
      <c r="E8" s="26"/>
      <c r="F8" s="25"/>
    </row>
    <row r="9" spans="1:7" s="30" customFormat="1" ht="15" customHeight="1" x14ac:dyDescent="0.35">
      <c r="A9" s="27"/>
      <c r="B9" s="28"/>
      <c r="C9" s="25"/>
      <c r="D9" s="29" t="s">
        <v>4</v>
      </c>
      <c r="E9" s="29" t="s">
        <v>5</v>
      </c>
      <c r="F9" s="25"/>
    </row>
    <row r="10" spans="1:7" s="30" customFormat="1" ht="15" customHeight="1" x14ac:dyDescent="0.35">
      <c r="A10" s="27"/>
      <c r="B10" s="31" t="s">
        <v>6</v>
      </c>
      <c r="C10" s="25"/>
      <c r="D10" s="32" t="s">
        <v>7</v>
      </c>
      <c r="E10" s="32" t="s">
        <v>8</v>
      </c>
      <c r="F10" s="25"/>
    </row>
    <row r="11" spans="1:7" x14ac:dyDescent="0.35">
      <c r="B11" s="37" t="s">
        <v>108</v>
      </c>
      <c r="C11" s="49"/>
      <c r="D11" s="38">
        <v>9000</v>
      </c>
      <c r="E11" s="38">
        <v>40580</v>
      </c>
      <c r="F11" s="25"/>
      <c r="G11" s="50"/>
    </row>
    <row r="12" spans="1:7" x14ac:dyDescent="0.35">
      <c r="B12" s="37" t="s">
        <v>109</v>
      </c>
      <c r="C12" s="49"/>
      <c r="D12" s="38">
        <v>25684</v>
      </c>
      <c r="E12" s="38">
        <v>227738</v>
      </c>
      <c r="F12" s="25"/>
      <c r="G12" s="50"/>
    </row>
    <row r="13" spans="1:7" x14ac:dyDescent="0.35">
      <c r="B13" s="37" t="s">
        <v>110</v>
      </c>
      <c r="C13" s="49"/>
      <c r="D13" s="38">
        <v>99960</v>
      </c>
      <c r="E13" s="38">
        <v>906431</v>
      </c>
      <c r="F13" s="25"/>
      <c r="G13" s="50"/>
    </row>
    <row r="14" spans="1:7" x14ac:dyDescent="0.35">
      <c r="B14" s="37" t="s">
        <v>111</v>
      </c>
      <c r="C14" s="49"/>
      <c r="D14" s="38">
        <v>9240</v>
      </c>
      <c r="E14" s="38">
        <v>69795</v>
      </c>
      <c r="F14" s="25"/>
      <c r="G14" s="50"/>
    </row>
    <row r="15" spans="1:7" x14ac:dyDescent="0.35">
      <c r="B15" s="37" t="s">
        <v>112</v>
      </c>
      <c r="C15" s="49"/>
      <c r="D15" s="38">
        <v>3200</v>
      </c>
      <c r="E15" s="38">
        <v>62000</v>
      </c>
      <c r="F15" s="25"/>
      <c r="G15" s="50"/>
    </row>
    <row r="16" spans="1:7" x14ac:dyDescent="0.35">
      <c r="B16" s="37" t="s">
        <v>113</v>
      </c>
      <c r="C16" s="49"/>
      <c r="D16" s="38">
        <v>15990</v>
      </c>
      <c r="E16" s="38">
        <v>160134</v>
      </c>
      <c r="F16" s="25"/>
      <c r="G16" s="50"/>
    </row>
    <row r="17" spans="2:7" x14ac:dyDescent="0.35">
      <c r="B17" s="37" t="s">
        <v>157</v>
      </c>
      <c r="C17" s="49"/>
      <c r="D17" s="38">
        <v>7995</v>
      </c>
      <c r="E17" s="38">
        <v>62361</v>
      </c>
      <c r="F17" s="25"/>
      <c r="G17" s="50"/>
    </row>
    <row r="18" spans="2:7" x14ac:dyDescent="0.35">
      <c r="B18" s="37" t="s">
        <v>114</v>
      </c>
      <c r="C18" s="49"/>
      <c r="D18" s="38">
        <v>6010</v>
      </c>
      <c r="E18" s="38">
        <v>66055</v>
      </c>
      <c r="F18" s="25"/>
      <c r="G18" s="50"/>
    </row>
    <row r="19" spans="2:7" x14ac:dyDescent="0.35">
      <c r="B19" s="37" t="s">
        <v>158</v>
      </c>
      <c r="C19" s="49"/>
      <c r="D19" s="38">
        <v>4000</v>
      </c>
      <c r="E19" s="38">
        <v>40600</v>
      </c>
      <c r="F19" s="25"/>
      <c r="G19" s="50"/>
    </row>
    <row r="20" spans="2:7" x14ac:dyDescent="0.35">
      <c r="B20" s="37" t="s">
        <v>159</v>
      </c>
      <c r="C20" s="49"/>
      <c r="D20" s="38">
        <v>10000</v>
      </c>
      <c r="E20" s="38">
        <v>91700</v>
      </c>
      <c r="F20" s="25"/>
      <c r="G20" s="50"/>
    </row>
    <row r="21" spans="2:7" x14ac:dyDescent="0.35">
      <c r="B21" s="37" t="s">
        <v>115</v>
      </c>
      <c r="C21" s="49"/>
      <c r="D21" s="38">
        <v>124100</v>
      </c>
      <c r="E21" s="38">
        <v>217490</v>
      </c>
      <c r="F21" s="25"/>
      <c r="G21" s="50"/>
    </row>
    <row r="22" spans="2:7" x14ac:dyDescent="0.35">
      <c r="B22" s="37" t="s">
        <v>116</v>
      </c>
      <c r="C22" s="49"/>
      <c r="D22" s="38">
        <v>10000</v>
      </c>
      <c r="E22" s="38">
        <v>68660</v>
      </c>
      <c r="F22" s="25"/>
      <c r="G22" s="50"/>
    </row>
    <row r="23" spans="2:7" x14ac:dyDescent="0.35">
      <c r="B23" s="37" t="s">
        <v>117</v>
      </c>
      <c r="C23" s="49"/>
      <c r="D23" s="38">
        <v>3700</v>
      </c>
      <c r="E23" s="38">
        <v>67998</v>
      </c>
      <c r="F23" s="25"/>
      <c r="G23" s="50"/>
    </row>
    <row r="24" spans="2:7" x14ac:dyDescent="0.35">
      <c r="B24" s="37" t="s">
        <v>118</v>
      </c>
      <c r="C24" s="49"/>
      <c r="D24" s="38">
        <v>24200</v>
      </c>
      <c r="E24" s="38">
        <v>91839</v>
      </c>
      <c r="F24" s="25"/>
      <c r="G24" s="50"/>
    </row>
    <row r="25" spans="2:7" x14ac:dyDescent="0.35">
      <c r="B25" s="37" t="s">
        <v>119</v>
      </c>
      <c r="C25" s="49"/>
      <c r="D25" s="38">
        <v>90300</v>
      </c>
      <c r="E25" s="38">
        <v>354375</v>
      </c>
      <c r="F25" s="25"/>
      <c r="G25" s="50"/>
    </row>
    <row r="26" spans="2:7" x14ac:dyDescent="0.35">
      <c r="B26" s="37" t="s">
        <v>120</v>
      </c>
      <c r="C26" s="49"/>
      <c r="D26" s="38">
        <v>19000</v>
      </c>
      <c r="E26" s="38">
        <v>64990</v>
      </c>
      <c r="F26" s="25"/>
      <c r="G26" s="50"/>
    </row>
    <row r="27" spans="2:7" x14ac:dyDescent="0.35">
      <c r="B27" s="37" t="s">
        <v>121</v>
      </c>
      <c r="C27" s="49"/>
      <c r="D27" s="38">
        <v>4000</v>
      </c>
      <c r="E27" s="38">
        <v>12200</v>
      </c>
      <c r="F27" s="25"/>
      <c r="G27" s="50"/>
    </row>
    <row r="28" spans="2:7" x14ac:dyDescent="0.35">
      <c r="B28" s="37" t="s">
        <v>160</v>
      </c>
      <c r="C28" s="49"/>
      <c r="D28" s="38">
        <v>2000</v>
      </c>
      <c r="E28" s="38">
        <v>22000</v>
      </c>
      <c r="F28" s="25"/>
      <c r="G28" s="50"/>
    </row>
    <row r="29" spans="2:7" x14ac:dyDescent="0.35">
      <c r="B29" s="37" t="s">
        <v>122</v>
      </c>
      <c r="C29" s="49"/>
      <c r="D29" s="38">
        <v>5000</v>
      </c>
      <c r="E29" s="38">
        <v>66600</v>
      </c>
      <c r="F29" s="25"/>
      <c r="G29" s="50"/>
    </row>
    <row r="30" spans="2:7" x14ac:dyDescent="0.35">
      <c r="B30" s="37" t="s">
        <v>123</v>
      </c>
      <c r="C30" s="49"/>
      <c r="D30" s="38">
        <v>32260</v>
      </c>
      <c r="E30" s="38">
        <v>1670000</v>
      </c>
      <c r="F30" s="25"/>
      <c r="G30" s="50"/>
    </row>
    <row r="31" spans="2:7" x14ac:dyDescent="0.35">
      <c r="B31" s="37" t="s">
        <v>124</v>
      </c>
      <c r="C31" s="49"/>
      <c r="D31" s="38">
        <v>76000</v>
      </c>
      <c r="E31" s="38">
        <v>216706</v>
      </c>
      <c r="F31" s="25"/>
      <c r="G31" s="50"/>
    </row>
    <row r="32" spans="2:7" x14ac:dyDescent="0.35">
      <c r="B32" s="37" t="s">
        <v>125</v>
      </c>
      <c r="C32" s="49"/>
      <c r="D32" s="38">
        <v>6000</v>
      </c>
      <c r="E32" s="38">
        <v>87000</v>
      </c>
      <c r="F32" s="25"/>
      <c r="G32" s="50"/>
    </row>
    <row r="33" spans="2:7" x14ac:dyDescent="0.35">
      <c r="B33" s="37" t="s">
        <v>126</v>
      </c>
      <c r="C33" s="49"/>
      <c r="D33" s="38">
        <v>1300</v>
      </c>
      <c r="E33" s="38">
        <v>20300</v>
      </c>
      <c r="F33" s="25"/>
      <c r="G33" s="50"/>
    </row>
    <row r="34" spans="2:7" x14ac:dyDescent="0.35">
      <c r="B34" s="37" t="s">
        <v>161</v>
      </c>
      <c r="C34" s="49"/>
      <c r="D34" s="38">
        <v>26600</v>
      </c>
      <c r="E34" s="38">
        <v>184758</v>
      </c>
      <c r="F34" s="25"/>
      <c r="G34" s="50"/>
    </row>
    <row r="35" spans="2:7" x14ac:dyDescent="0.35">
      <c r="B35" s="37" t="s">
        <v>162</v>
      </c>
      <c r="C35" s="49"/>
      <c r="D35" s="38">
        <v>3420</v>
      </c>
      <c r="E35" s="38">
        <v>22333</v>
      </c>
      <c r="F35" s="25"/>
      <c r="G35" s="50"/>
    </row>
    <row r="36" spans="2:7" x14ac:dyDescent="0.35">
      <c r="B36" s="37" t="s">
        <v>127</v>
      </c>
      <c r="C36" s="49"/>
      <c r="D36" s="38">
        <v>36828</v>
      </c>
      <c r="E36" s="38">
        <v>240847</v>
      </c>
      <c r="F36" s="25"/>
      <c r="G36" s="50"/>
    </row>
    <row r="37" spans="2:7" x14ac:dyDescent="0.35">
      <c r="B37" s="37" t="s">
        <v>128</v>
      </c>
      <c r="C37" s="49"/>
      <c r="D37" s="38">
        <v>5090</v>
      </c>
      <c r="E37" s="38">
        <v>152700</v>
      </c>
      <c r="F37" s="25"/>
      <c r="G37" s="50"/>
    </row>
    <row r="38" spans="2:7" x14ac:dyDescent="0.35">
      <c r="B38" s="37" t="s">
        <v>163</v>
      </c>
      <c r="C38" s="49"/>
      <c r="D38" s="38">
        <v>2880</v>
      </c>
      <c r="E38" s="38">
        <v>106560</v>
      </c>
      <c r="F38" s="25"/>
      <c r="G38" s="50"/>
    </row>
    <row r="39" spans="2:7" x14ac:dyDescent="0.35">
      <c r="B39" s="37" t="s">
        <v>164</v>
      </c>
      <c r="C39" s="49"/>
      <c r="D39" s="38">
        <v>5000</v>
      </c>
      <c r="E39" s="38">
        <v>65000</v>
      </c>
      <c r="F39" s="25"/>
      <c r="G39" s="50"/>
    </row>
    <row r="40" spans="2:7" x14ac:dyDescent="0.35">
      <c r="B40" s="37" t="s">
        <v>165</v>
      </c>
      <c r="C40" s="49"/>
      <c r="D40" s="38">
        <v>6000</v>
      </c>
      <c r="E40" s="38">
        <v>25500</v>
      </c>
      <c r="F40" s="25"/>
      <c r="G40" s="50"/>
    </row>
    <row r="41" spans="2:7" x14ac:dyDescent="0.35">
      <c r="B41" s="37" t="s">
        <v>129</v>
      </c>
      <c r="C41" s="49"/>
      <c r="D41" s="38">
        <v>32000</v>
      </c>
      <c r="E41" s="38">
        <v>627200</v>
      </c>
      <c r="F41" s="25"/>
      <c r="G41" s="50"/>
    </row>
    <row r="42" spans="2:7" x14ac:dyDescent="0.35">
      <c r="B42" s="37" t="s">
        <v>130</v>
      </c>
      <c r="C42" s="49"/>
      <c r="D42" s="38">
        <v>48000</v>
      </c>
      <c r="E42" s="38">
        <v>675070</v>
      </c>
      <c r="F42" s="25"/>
      <c r="G42" s="50"/>
    </row>
    <row r="43" spans="2:7" x14ac:dyDescent="0.35">
      <c r="B43" s="37" t="s">
        <v>131</v>
      </c>
      <c r="C43" s="49"/>
      <c r="D43" s="38">
        <v>75500</v>
      </c>
      <c r="E43" s="38">
        <v>1454215</v>
      </c>
      <c r="F43" s="25"/>
      <c r="G43" s="50"/>
    </row>
    <row r="44" spans="2:7" x14ac:dyDescent="0.35">
      <c r="B44" s="37" t="s">
        <v>132</v>
      </c>
      <c r="C44" s="49"/>
      <c r="D44" s="38">
        <v>166000</v>
      </c>
      <c r="E44" s="38">
        <v>3981650</v>
      </c>
      <c r="F44" s="25"/>
      <c r="G44" s="50"/>
    </row>
    <row r="45" spans="2:7" x14ac:dyDescent="0.35">
      <c r="B45" s="37" t="s">
        <v>133</v>
      </c>
      <c r="C45" s="49"/>
      <c r="D45" s="38">
        <v>55904</v>
      </c>
      <c r="E45" s="38">
        <v>854828</v>
      </c>
      <c r="F45" s="25"/>
      <c r="G45" s="50"/>
    </row>
    <row r="46" spans="2:7" x14ac:dyDescent="0.35">
      <c r="B46" s="37" t="s">
        <v>134</v>
      </c>
      <c r="C46" s="49"/>
      <c r="D46" s="38">
        <v>3420</v>
      </c>
      <c r="E46" s="38">
        <v>32746</v>
      </c>
      <c r="F46" s="25"/>
      <c r="G46" s="50"/>
    </row>
    <row r="47" spans="2:7" x14ac:dyDescent="0.35">
      <c r="B47" s="37" t="s">
        <v>135</v>
      </c>
      <c r="C47" s="49"/>
      <c r="D47" s="38">
        <v>5900</v>
      </c>
      <c r="E47" s="38">
        <v>465200</v>
      </c>
      <c r="F47" s="25"/>
      <c r="G47" s="50"/>
    </row>
    <row r="48" spans="2:7" x14ac:dyDescent="0.35">
      <c r="B48" s="37" t="s">
        <v>136</v>
      </c>
      <c r="C48" s="49"/>
      <c r="D48" s="38">
        <v>37000</v>
      </c>
      <c r="E48" s="38">
        <v>263000</v>
      </c>
      <c r="F48" s="25"/>
      <c r="G48" s="50"/>
    </row>
    <row r="49" spans="2:7" x14ac:dyDescent="0.35">
      <c r="B49" s="37" t="s">
        <v>137</v>
      </c>
      <c r="C49" s="49"/>
      <c r="D49" s="38">
        <v>960</v>
      </c>
      <c r="E49" s="38">
        <v>68160</v>
      </c>
      <c r="F49" s="25"/>
      <c r="G49" s="50"/>
    </row>
    <row r="50" spans="2:7" x14ac:dyDescent="0.35">
      <c r="B50" s="37" t="s">
        <v>138</v>
      </c>
      <c r="C50" s="49"/>
      <c r="D50" s="38">
        <v>2400</v>
      </c>
      <c r="E50" s="38">
        <v>46080</v>
      </c>
      <c r="F50" s="25"/>
      <c r="G50" s="50"/>
    </row>
    <row r="51" spans="2:7" x14ac:dyDescent="0.35">
      <c r="B51" s="37" t="s">
        <v>331</v>
      </c>
      <c r="C51" s="49"/>
      <c r="D51" s="38">
        <v>14380</v>
      </c>
      <c r="E51" s="38">
        <v>54205</v>
      </c>
      <c r="F51" s="25"/>
      <c r="G51" s="50"/>
    </row>
    <row r="52" spans="2:7" x14ac:dyDescent="0.35">
      <c r="B52" s="37" t="s">
        <v>139</v>
      </c>
      <c r="C52" s="49"/>
      <c r="D52" s="38">
        <v>1000</v>
      </c>
      <c r="E52" s="38">
        <v>24500</v>
      </c>
      <c r="F52" s="25"/>
      <c r="G52" s="50"/>
    </row>
    <row r="53" spans="2:7" x14ac:dyDescent="0.35">
      <c r="B53" s="37" t="s">
        <v>140</v>
      </c>
      <c r="C53" s="49"/>
      <c r="D53" s="38">
        <v>220960</v>
      </c>
      <c r="E53" s="38">
        <v>591512</v>
      </c>
      <c r="F53" s="25"/>
      <c r="G53" s="50"/>
    </row>
    <row r="54" spans="2:7" x14ac:dyDescent="0.35">
      <c r="B54" s="37" t="s">
        <v>166</v>
      </c>
      <c r="C54" s="49"/>
      <c r="D54" s="38">
        <v>8000</v>
      </c>
      <c r="E54" s="38">
        <v>38600</v>
      </c>
      <c r="F54" s="25"/>
      <c r="G54" s="50"/>
    </row>
    <row r="55" spans="2:7" x14ac:dyDescent="0.35">
      <c r="B55" s="37" t="s">
        <v>141</v>
      </c>
      <c r="C55" s="49"/>
      <c r="D55" s="38">
        <v>4080</v>
      </c>
      <c r="E55" s="38">
        <v>150600</v>
      </c>
      <c r="F55" s="25"/>
      <c r="G55" s="50"/>
    </row>
    <row r="56" spans="2:7" x14ac:dyDescent="0.35">
      <c r="B56" s="37" t="s">
        <v>142</v>
      </c>
      <c r="C56" s="49"/>
      <c r="D56" s="38">
        <v>1000</v>
      </c>
      <c r="E56" s="38">
        <v>7600</v>
      </c>
      <c r="F56" s="25"/>
      <c r="G56" s="50"/>
    </row>
    <row r="57" spans="2:7" x14ac:dyDescent="0.35">
      <c r="B57" s="37" t="s">
        <v>143</v>
      </c>
      <c r="C57" s="49"/>
      <c r="D57" s="38">
        <v>117950</v>
      </c>
      <c r="E57" s="38">
        <v>1159317</v>
      </c>
      <c r="F57" s="25"/>
      <c r="G57" s="50"/>
    </row>
    <row r="58" spans="2:7" x14ac:dyDescent="0.35">
      <c r="B58" s="37" t="s">
        <v>144</v>
      </c>
      <c r="C58" s="49"/>
      <c r="D58" s="38">
        <v>7940</v>
      </c>
      <c r="E58" s="38">
        <v>104985</v>
      </c>
      <c r="F58" s="25"/>
      <c r="G58" s="50"/>
    </row>
    <row r="59" spans="2:7" x14ac:dyDescent="0.35">
      <c r="B59" s="37" t="s">
        <v>168</v>
      </c>
      <c r="C59" s="49"/>
      <c r="D59" s="38">
        <v>1980</v>
      </c>
      <c r="E59" s="38">
        <v>14619</v>
      </c>
      <c r="F59" s="25"/>
      <c r="G59" s="50"/>
    </row>
    <row r="60" spans="2:7" x14ac:dyDescent="0.35">
      <c r="B60" s="37" t="s">
        <v>145</v>
      </c>
      <c r="C60" s="49"/>
      <c r="D60" s="38">
        <v>10300</v>
      </c>
      <c r="E60" s="38">
        <v>525300</v>
      </c>
      <c r="F60" s="25"/>
      <c r="G60" s="50"/>
    </row>
    <row r="61" spans="2:7" x14ac:dyDescent="0.35">
      <c r="B61" s="37" t="s">
        <v>146</v>
      </c>
      <c r="C61" s="49"/>
      <c r="D61" s="38">
        <v>3252</v>
      </c>
      <c r="E61" s="38">
        <v>115500</v>
      </c>
      <c r="F61" s="25"/>
      <c r="G61" s="50"/>
    </row>
    <row r="62" spans="2:7" x14ac:dyDescent="0.35">
      <c r="B62" s="37" t="s">
        <v>147</v>
      </c>
      <c r="C62" s="49"/>
      <c r="D62" s="38">
        <v>4000</v>
      </c>
      <c r="E62" s="38">
        <v>14860</v>
      </c>
      <c r="F62" s="25"/>
      <c r="G62" s="50"/>
    </row>
    <row r="63" spans="2:7" x14ac:dyDescent="0.35">
      <c r="B63" s="37" t="s">
        <v>148</v>
      </c>
      <c r="C63" s="49"/>
      <c r="D63" s="38">
        <v>3000</v>
      </c>
      <c r="E63" s="38">
        <v>40300</v>
      </c>
      <c r="F63" s="25"/>
      <c r="G63" s="50"/>
    </row>
    <row r="64" spans="2:7" x14ac:dyDescent="0.35">
      <c r="B64" s="37" t="s">
        <v>169</v>
      </c>
      <c r="C64" s="49"/>
      <c r="D64" s="38">
        <v>26056</v>
      </c>
      <c r="E64" s="38">
        <v>86336</v>
      </c>
      <c r="F64" s="25"/>
      <c r="G64" s="50"/>
    </row>
    <row r="65" spans="2:7" x14ac:dyDescent="0.35">
      <c r="B65" s="37" t="s">
        <v>170</v>
      </c>
      <c r="C65" s="49"/>
      <c r="D65" s="38">
        <v>760</v>
      </c>
      <c r="E65" s="38">
        <v>3610</v>
      </c>
      <c r="F65" s="25"/>
      <c r="G65" s="50"/>
    </row>
    <row r="66" spans="2:7" x14ac:dyDescent="0.35">
      <c r="B66" s="37" t="s">
        <v>149</v>
      </c>
      <c r="C66" s="49"/>
      <c r="D66" s="38">
        <v>89294</v>
      </c>
      <c r="E66" s="38">
        <v>2946702</v>
      </c>
      <c r="F66" s="25"/>
      <c r="G66" s="50"/>
    </row>
    <row r="67" spans="2:7" x14ac:dyDescent="0.35">
      <c r="B67" s="37" t="s">
        <v>150</v>
      </c>
      <c r="C67" s="49"/>
      <c r="D67" s="38">
        <v>340460</v>
      </c>
      <c r="E67" s="38">
        <v>5191468</v>
      </c>
      <c r="F67" s="25"/>
      <c r="G67" s="50"/>
    </row>
    <row r="68" spans="2:7" x14ac:dyDescent="0.35">
      <c r="B68" s="37" t="s">
        <v>151</v>
      </c>
      <c r="C68" s="49"/>
      <c r="D68" s="38">
        <v>86420</v>
      </c>
      <c r="E68" s="38">
        <v>3174960</v>
      </c>
      <c r="F68" s="25"/>
      <c r="G68" s="50"/>
    </row>
    <row r="69" spans="2:7" x14ac:dyDescent="0.35">
      <c r="B69" s="37" t="s">
        <v>152</v>
      </c>
      <c r="C69" s="49"/>
      <c r="D69" s="38">
        <v>28827</v>
      </c>
      <c r="E69" s="38">
        <v>1273910</v>
      </c>
      <c r="F69" s="25"/>
    </row>
    <row r="70" spans="2:7" x14ac:dyDescent="0.35">
      <c r="B70" s="37" t="s">
        <v>361</v>
      </c>
      <c r="C70" s="49"/>
      <c r="D70" s="38">
        <v>5256</v>
      </c>
      <c r="E70" s="38">
        <v>43346</v>
      </c>
      <c r="F70" s="25"/>
    </row>
    <row r="71" spans="2:7" x14ac:dyDescent="0.35">
      <c r="B71" s="37" t="s">
        <v>153</v>
      </c>
      <c r="C71" s="49"/>
      <c r="D71" s="38">
        <v>27100</v>
      </c>
      <c r="E71" s="38">
        <v>110710</v>
      </c>
      <c r="F71" s="25"/>
    </row>
    <row r="72" spans="2:7" x14ac:dyDescent="0.35">
      <c r="B72" s="37" t="s">
        <v>154</v>
      </c>
      <c r="C72" s="49"/>
      <c r="D72" s="38">
        <v>42140</v>
      </c>
      <c r="E72" s="38">
        <v>454384</v>
      </c>
      <c r="F72" s="25"/>
      <c r="G72"/>
    </row>
    <row r="73" spans="2:7" x14ac:dyDescent="0.35">
      <c r="B73" s="37" t="s">
        <v>339</v>
      </c>
      <c r="C73" s="49"/>
      <c r="D73" s="38">
        <v>1980</v>
      </c>
      <c r="E73" s="38">
        <v>25839</v>
      </c>
      <c r="F73" s="25"/>
      <c r="G73"/>
    </row>
    <row r="74" spans="2:7" x14ac:dyDescent="0.35">
      <c r="B74" s="37" t="s">
        <v>357</v>
      </c>
      <c r="C74" s="49"/>
      <c r="D74" s="38">
        <v>2004</v>
      </c>
      <c r="E74" s="38">
        <v>130260</v>
      </c>
      <c r="F74" s="25"/>
      <c r="G74"/>
    </row>
    <row r="75" spans="2:7" x14ac:dyDescent="0.35">
      <c r="B75" s="37" t="s">
        <v>155</v>
      </c>
      <c r="C75" s="49"/>
      <c r="D75" s="38">
        <v>14500</v>
      </c>
      <c r="E75" s="38">
        <v>126185</v>
      </c>
      <c r="F75" s="25"/>
      <c r="G75"/>
    </row>
    <row r="76" spans="2:7" x14ac:dyDescent="0.35">
      <c r="B76" s="37" t="s">
        <v>156</v>
      </c>
      <c r="C76" s="49"/>
      <c r="D76" s="38">
        <v>52000</v>
      </c>
      <c r="E76" s="38">
        <v>171400</v>
      </c>
      <c r="F76" s="25"/>
      <c r="G76"/>
    </row>
    <row r="77" spans="2:7" x14ac:dyDescent="0.35">
      <c r="B77" s="37"/>
      <c r="C77" s="49"/>
      <c r="D77" s="38"/>
      <c r="E77" s="38"/>
      <c r="F77" s="25"/>
      <c r="G77"/>
    </row>
    <row r="78" spans="2:7" x14ac:dyDescent="0.35">
      <c r="B78" s="37" t="s">
        <v>363</v>
      </c>
      <c r="C78" s="49"/>
      <c r="D78" s="39">
        <v>150000</v>
      </c>
      <c r="E78" s="38">
        <v>8250</v>
      </c>
      <c r="F78" s="25"/>
      <c r="G78"/>
    </row>
    <row r="79" spans="2:7" x14ac:dyDescent="0.35">
      <c r="B79"/>
      <c r="C79"/>
      <c r="D79" s="25"/>
      <c r="E79" s="25"/>
      <c r="F79" s="25"/>
      <c r="G79"/>
    </row>
    <row r="80" spans="2:7" x14ac:dyDescent="0.35">
      <c r="B80" s="42" t="s">
        <v>439</v>
      </c>
      <c r="C80"/>
      <c r="D80"/>
      <c r="E80"/>
      <c r="F80"/>
      <c r="G80"/>
    </row>
    <row r="81" spans="2:7" x14ac:dyDescent="0.35">
      <c r="B81"/>
      <c r="C81"/>
      <c r="D81"/>
      <c r="E81"/>
      <c r="F81"/>
      <c r="G81"/>
    </row>
    <row r="82" spans="2:7" x14ac:dyDescent="0.35">
      <c r="B82"/>
      <c r="C82"/>
      <c r="D82"/>
      <c r="E82"/>
      <c r="F82"/>
      <c r="G82"/>
    </row>
    <row r="83" spans="2:7" x14ac:dyDescent="0.35">
      <c r="B83"/>
      <c r="C83"/>
      <c r="D83"/>
      <c r="E83"/>
      <c r="F83"/>
      <c r="G83"/>
    </row>
    <row r="84" spans="2:7" x14ac:dyDescent="0.35">
      <c r="B84"/>
      <c r="C84"/>
      <c r="D84"/>
      <c r="E84"/>
      <c r="F84"/>
      <c r="G84"/>
    </row>
    <row r="85" spans="2:7" x14ac:dyDescent="0.35">
      <c r="B85"/>
      <c r="C85"/>
      <c r="D85"/>
      <c r="E85"/>
      <c r="F85"/>
      <c r="G85"/>
    </row>
    <row r="86" spans="2:7" x14ac:dyDescent="0.35">
      <c r="B86"/>
      <c r="C86"/>
      <c r="D86"/>
      <c r="E86"/>
      <c r="F86"/>
      <c r="G86"/>
    </row>
    <row r="87" spans="2:7" x14ac:dyDescent="0.35">
      <c r="B87"/>
      <c r="C87"/>
      <c r="D87"/>
      <c r="E87"/>
      <c r="F87"/>
      <c r="G87"/>
    </row>
    <row r="88" spans="2:7" x14ac:dyDescent="0.35">
      <c r="B88"/>
      <c r="C88"/>
      <c r="D88"/>
      <c r="E88"/>
      <c r="F88"/>
      <c r="G88"/>
    </row>
    <row r="89" spans="2:7" x14ac:dyDescent="0.35">
      <c r="B89"/>
      <c r="C89"/>
      <c r="D89"/>
      <c r="E89"/>
      <c r="F89"/>
      <c r="G89"/>
    </row>
    <row r="90" spans="2:7" x14ac:dyDescent="0.35">
      <c r="B90"/>
      <c r="C90"/>
      <c r="D90"/>
      <c r="E90"/>
      <c r="F90"/>
      <c r="G90"/>
    </row>
    <row r="91" spans="2:7" x14ac:dyDescent="0.35">
      <c r="B91"/>
      <c r="C91"/>
      <c r="D91"/>
      <c r="E91"/>
      <c r="F91"/>
      <c r="G91"/>
    </row>
    <row r="92" spans="2:7" x14ac:dyDescent="0.35">
      <c r="B92"/>
      <c r="C92"/>
      <c r="D92"/>
      <c r="E92"/>
      <c r="F92"/>
      <c r="G92"/>
    </row>
    <row r="93" spans="2:7" x14ac:dyDescent="0.35">
      <c r="B93"/>
      <c r="C93"/>
      <c r="D93"/>
      <c r="E93"/>
      <c r="F93"/>
      <c r="G93"/>
    </row>
    <row r="94" spans="2:7" x14ac:dyDescent="0.35">
      <c r="B94"/>
      <c r="C94"/>
      <c r="D94"/>
      <c r="E94"/>
      <c r="F94"/>
      <c r="G94"/>
    </row>
    <row r="95" spans="2:7" x14ac:dyDescent="0.35">
      <c r="B95"/>
      <c r="C95"/>
      <c r="D95"/>
      <c r="E95"/>
      <c r="F95"/>
      <c r="G95"/>
    </row>
    <row r="96" spans="2:7" x14ac:dyDescent="0.35">
      <c r="B96"/>
      <c r="C96"/>
      <c r="D96"/>
      <c r="E96"/>
      <c r="F96"/>
      <c r="G96"/>
    </row>
    <row r="97" spans="2:7" x14ac:dyDescent="0.35">
      <c r="B97"/>
      <c r="C97"/>
      <c r="D97"/>
      <c r="E97"/>
      <c r="F97"/>
      <c r="G97"/>
    </row>
    <row r="98" spans="2:7" x14ac:dyDescent="0.35">
      <c r="B98"/>
      <c r="C98"/>
      <c r="D98"/>
      <c r="E98"/>
      <c r="F98"/>
      <c r="G98"/>
    </row>
    <row r="99" spans="2:7" x14ac:dyDescent="0.35">
      <c r="B99"/>
      <c r="C99"/>
      <c r="D99"/>
      <c r="E99"/>
      <c r="F99"/>
      <c r="G99"/>
    </row>
    <row r="100" spans="2:7" x14ac:dyDescent="0.35">
      <c r="B100"/>
      <c r="C100"/>
      <c r="D100"/>
      <c r="E100"/>
      <c r="F100"/>
      <c r="G100"/>
    </row>
    <row r="101" spans="2:7" x14ac:dyDescent="0.35">
      <c r="B101"/>
      <c r="C101"/>
      <c r="D101"/>
      <c r="E101"/>
      <c r="F101"/>
      <c r="G101"/>
    </row>
    <row r="102" spans="2:7" x14ac:dyDescent="0.35">
      <c r="B102"/>
      <c r="C102"/>
      <c r="D102"/>
      <c r="E102"/>
      <c r="F102"/>
      <c r="G102"/>
    </row>
    <row r="103" spans="2:7" x14ac:dyDescent="0.35">
      <c r="B103"/>
      <c r="C103"/>
      <c r="D103"/>
      <c r="E103"/>
      <c r="F103"/>
      <c r="G103"/>
    </row>
    <row r="104" spans="2:7" x14ac:dyDescent="0.35">
      <c r="B104"/>
      <c r="C104"/>
      <c r="D104"/>
      <c r="E104"/>
      <c r="F104"/>
      <c r="G104"/>
    </row>
    <row r="105" spans="2:7" x14ac:dyDescent="0.35">
      <c r="B105"/>
      <c r="C105"/>
      <c r="D105"/>
      <c r="E105"/>
      <c r="F105"/>
      <c r="G105"/>
    </row>
    <row r="106" spans="2:7" x14ac:dyDescent="0.35">
      <c r="B106"/>
      <c r="C106"/>
      <c r="D106"/>
      <c r="E106"/>
      <c r="F106"/>
      <c r="G106"/>
    </row>
    <row r="107" spans="2:7" x14ac:dyDescent="0.35">
      <c r="B107"/>
      <c r="C107"/>
      <c r="D107"/>
      <c r="E107"/>
      <c r="F107"/>
      <c r="G107"/>
    </row>
    <row r="108" spans="2:7" x14ac:dyDescent="0.35">
      <c r="B108"/>
      <c r="C108"/>
      <c r="D108"/>
      <c r="E108"/>
      <c r="F108"/>
      <c r="G108"/>
    </row>
    <row r="109" spans="2:7" x14ac:dyDescent="0.35">
      <c r="B109"/>
      <c r="C109"/>
      <c r="D109"/>
      <c r="E109"/>
      <c r="F109"/>
      <c r="G109"/>
    </row>
    <row r="110" spans="2:7" x14ac:dyDescent="0.35">
      <c r="B110"/>
      <c r="C110"/>
      <c r="D110"/>
      <c r="E110"/>
      <c r="F110"/>
      <c r="G110"/>
    </row>
    <row r="111" spans="2:7" x14ac:dyDescent="0.35">
      <c r="B111"/>
      <c r="C111"/>
      <c r="D111"/>
      <c r="E111"/>
      <c r="F111"/>
      <c r="G111"/>
    </row>
    <row r="112" spans="2:7" x14ac:dyDescent="0.35">
      <c r="B112"/>
      <c r="C112"/>
      <c r="D112"/>
      <c r="E112"/>
      <c r="F112"/>
      <c r="G112"/>
    </row>
    <row r="113" spans="2:7" x14ac:dyDescent="0.35">
      <c r="B113"/>
      <c r="C113"/>
      <c r="D113"/>
      <c r="E113"/>
      <c r="F113"/>
      <c r="G113"/>
    </row>
    <row r="114" spans="2:7" x14ac:dyDescent="0.35">
      <c r="B114"/>
      <c r="C114"/>
      <c r="D114"/>
      <c r="E114"/>
      <c r="F114"/>
      <c r="G114"/>
    </row>
    <row r="115" spans="2:7" x14ac:dyDescent="0.35">
      <c r="B115"/>
      <c r="C115"/>
      <c r="D115"/>
      <c r="E115"/>
      <c r="F115"/>
      <c r="G115"/>
    </row>
    <row r="116" spans="2:7" x14ac:dyDescent="0.35">
      <c r="B116"/>
      <c r="C116"/>
      <c r="D116"/>
      <c r="E116"/>
      <c r="F116"/>
      <c r="G116"/>
    </row>
    <row r="117" spans="2:7" x14ac:dyDescent="0.35">
      <c r="B117"/>
      <c r="C117"/>
      <c r="D117"/>
      <c r="E117"/>
      <c r="F117"/>
      <c r="G117"/>
    </row>
    <row r="118" spans="2:7" x14ac:dyDescent="0.35">
      <c r="B118"/>
      <c r="C118"/>
      <c r="D118"/>
      <c r="E118"/>
      <c r="F118"/>
      <c r="G118"/>
    </row>
    <row r="119" spans="2:7" x14ac:dyDescent="0.35">
      <c r="B119"/>
      <c r="C119"/>
      <c r="D119"/>
      <c r="E119"/>
      <c r="F119"/>
      <c r="G119"/>
    </row>
    <row r="120" spans="2:7" x14ac:dyDescent="0.35">
      <c r="B120"/>
      <c r="C120"/>
      <c r="D120"/>
      <c r="E120"/>
      <c r="F120"/>
      <c r="G120"/>
    </row>
    <row r="121" spans="2:7" x14ac:dyDescent="0.35">
      <c r="B121"/>
      <c r="C121"/>
      <c r="D121"/>
      <c r="E121"/>
      <c r="F121"/>
      <c r="G121"/>
    </row>
    <row r="122" spans="2:7" x14ac:dyDescent="0.35">
      <c r="B122"/>
      <c r="C122"/>
      <c r="D122"/>
      <c r="E122"/>
      <c r="F122"/>
      <c r="G122"/>
    </row>
    <row r="123" spans="2:7" x14ac:dyDescent="0.35">
      <c r="B123"/>
      <c r="C123"/>
      <c r="D123"/>
      <c r="E123"/>
      <c r="F123"/>
      <c r="G123"/>
    </row>
    <row r="124" spans="2:7" x14ac:dyDescent="0.35">
      <c r="B124"/>
      <c r="C124"/>
      <c r="D124"/>
      <c r="E124"/>
      <c r="F124"/>
      <c r="G124"/>
    </row>
    <row r="125" spans="2:7" x14ac:dyDescent="0.35">
      <c r="B125"/>
      <c r="C125"/>
      <c r="D125"/>
      <c r="E125"/>
      <c r="F125"/>
      <c r="G125"/>
    </row>
    <row r="126" spans="2:7" x14ac:dyDescent="0.35">
      <c r="B126"/>
      <c r="C126"/>
      <c r="D126"/>
      <c r="E126"/>
      <c r="F126"/>
      <c r="G126"/>
    </row>
    <row r="127" spans="2:7" x14ac:dyDescent="0.35">
      <c r="B127"/>
      <c r="C127"/>
      <c r="D127"/>
      <c r="E127"/>
      <c r="F127"/>
      <c r="G127"/>
    </row>
    <row r="128" spans="2:7" x14ac:dyDescent="0.35">
      <c r="B128"/>
      <c r="C128"/>
      <c r="D128"/>
      <c r="E128"/>
      <c r="F128"/>
      <c r="G128"/>
    </row>
    <row r="129" spans="2:7" x14ac:dyDescent="0.35">
      <c r="B129"/>
      <c r="C129"/>
      <c r="D129"/>
      <c r="E129"/>
      <c r="F129"/>
      <c r="G129"/>
    </row>
    <row r="130" spans="2:7" x14ac:dyDescent="0.35">
      <c r="B130"/>
      <c r="C130"/>
      <c r="D130"/>
      <c r="E130"/>
      <c r="F130"/>
      <c r="G130"/>
    </row>
    <row r="131" spans="2:7" x14ac:dyDescent="0.35">
      <c r="B131"/>
      <c r="C131"/>
      <c r="D131"/>
      <c r="E131"/>
      <c r="F131"/>
      <c r="G131"/>
    </row>
    <row r="132" spans="2:7" x14ac:dyDescent="0.35">
      <c r="B132"/>
      <c r="C132"/>
      <c r="D132"/>
      <c r="E132"/>
      <c r="F132"/>
      <c r="G132"/>
    </row>
    <row r="133" spans="2:7" x14ac:dyDescent="0.35">
      <c r="B133"/>
      <c r="C133"/>
      <c r="D133"/>
      <c r="E133"/>
      <c r="F133"/>
      <c r="G133"/>
    </row>
    <row r="134" spans="2:7" x14ac:dyDescent="0.35">
      <c r="B134"/>
      <c r="C134"/>
      <c r="D134"/>
      <c r="E134"/>
      <c r="F134"/>
      <c r="G134"/>
    </row>
    <row r="135" spans="2:7" x14ac:dyDescent="0.35">
      <c r="B135"/>
      <c r="C135"/>
      <c r="D135"/>
      <c r="E135"/>
      <c r="F135"/>
      <c r="G135"/>
    </row>
    <row r="136" spans="2:7" x14ac:dyDescent="0.35">
      <c r="B136"/>
      <c r="C136"/>
      <c r="D136"/>
      <c r="E136"/>
      <c r="F136"/>
      <c r="G136"/>
    </row>
  </sheetData>
  <sheetProtection algorithmName="SHA-512" hashValue="gEICH2M/C8JC+edvyvqjSTq2TWZhSxKbC5pmLL9dHkLeKfvnG67e7Z8sGdk1fxUchBIC2oC9WfFR4xXZsKyM6A==" saltValue="gEaepBxKDRNhAgd53XWgS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" workbookViewId="0">
      <selection activeCell="B61" sqref="B61"/>
    </sheetView>
  </sheetViews>
  <sheetFormatPr baseColWidth="10" defaultColWidth="11.453125" defaultRowHeight="15.5" x14ac:dyDescent="0.35"/>
  <cols>
    <col min="1" max="1" width="4.81640625" style="33" customWidth="1"/>
    <col min="2" max="2" width="84.54296875" style="41" bestFit="1" customWidth="1"/>
    <col min="3" max="3" width="15.81640625" style="33" customWidth="1"/>
    <col min="4" max="4" width="17.453125" style="5" customWidth="1"/>
    <col min="5" max="5" width="18.7265625" style="5" customWidth="1"/>
    <col min="6" max="16384" width="11.453125" style="33"/>
  </cols>
  <sheetData>
    <row r="1" spans="1:6" s="3" customFormat="1" ht="15" customHeight="1" x14ac:dyDescent="0.35">
      <c r="A1" s="1" t="s">
        <v>0</v>
      </c>
      <c r="B1" s="2"/>
      <c r="D1" s="4"/>
      <c r="E1" s="5"/>
    </row>
    <row r="2" spans="1:6" s="3" customFormat="1" ht="15" customHeight="1" x14ac:dyDescent="0.35">
      <c r="A2" s="6"/>
      <c r="B2" s="7"/>
      <c r="C2" s="7"/>
      <c r="D2" s="4"/>
      <c r="E2" s="5"/>
    </row>
    <row r="3" spans="1:6" s="3" customFormat="1" ht="15" customHeight="1" x14ac:dyDescent="0.35">
      <c r="A3" s="1" t="s">
        <v>1</v>
      </c>
      <c r="B3" s="8"/>
      <c r="C3" s="8"/>
      <c r="D3" s="9"/>
      <c r="E3" s="10"/>
    </row>
    <row r="4" spans="1:6" s="16" customFormat="1" ht="20.149999999999999" customHeight="1" x14ac:dyDescent="0.7">
      <c r="A4" s="11"/>
      <c r="B4" s="12"/>
      <c r="C4" s="12"/>
      <c r="D4" s="13"/>
      <c r="E4" s="14" t="s">
        <v>231</v>
      </c>
      <c r="F4" s="15"/>
    </row>
    <row r="5" spans="1:6" s="3" customFormat="1" ht="20.149999999999999" customHeight="1" x14ac:dyDescent="0.35">
      <c r="A5" s="17"/>
      <c r="B5" s="18"/>
      <c r="D5" s="19" t="s">
        <v>2</v>
      </c>
      <c r="E5" s="20" t="s">
        <v>3</v>
      </c>
    </row>
    <row r="6" spans="1:6" s="3" customFormat="1" ht="19.5" customHeight="1" x14ac:dyDescent="0.35">
      <c r="D6" s="21">
        <f>SUM(D11:D57)</f>
        <v>1234160</v>
      </c>
      <c r="E6" s="22">
        <f>SUM(E11:E57)</f>
        <v>11766049</v>
      </c>
    </row>
    <row r="7" spans="1:6" s="3" customFormat="1" ht="15" customHeight="1" x14ac:dyDescent="0.35">
      <c r="A7" s="17"/>
      <c r="B7" s="23"/>
      <c r="D7" s="5"/>
      <c r="E7" s="5"/>
    </row>
    <row r="8" spans="1:6" s="3" customFormat="1" ht="15" customHeight="1" x14ac:dyDescent="0.35">
      <c r="A8" s="17"/>
      <c r="B8" s="24"/>
      <c r="C8" s="25"/>
      <c r="D8" s="26"/>
      <c r="E8" s="26"/>
      <c r="F8" s="25"/>
    </row>
    <row r="9" spans="1:6" s="30" customFormat="1" ht="15" customHeight="1" x14ac:dyDescent="0.35">
      <c r="A9" s="27"/>
      <c r="B9" s="28"/>
      <c r="C9" s="25"/>
      <c r="D9" s="29" t="s">
        <v>4</v>
      </c>
      <c r="E9" s="29" t="s">
        <v>5</v>
      </c>
      <c r="F9" s="25"/>
    </row>
    <row r="10" spans="1:6" s="30" customFormat="1" ht="15" customHeight="1" x14ac:dyDescent="0.35">
      <c r="A10" s="27"/>
      <c r="B10" s="31" t="s">
        <v>6</v>
      </c>
      <c r="C10" s="25"/>
      <c r="D10" s="32" t="s">
        <v>7</v>
      </c>
      <c r="E10" s="32" t="s">
        <v>8</v>
      </c>
      <c r="F10" s="25"/>
    </row>
    <row r="11" spans="1:6" x14ac:dyDescent="0.35">
      <c r="B11" s="37" t="s">
        <v>171</v>
      </c>
      <c r="C11" s="49"/>
      <c r="D11" s="38">
        <v>66128</v>
      </c>
      <c r="E11" s="38">
        <v>247371</v>
      </c>
      <c r="F11" s="25"/>
    </row>
    <row r="12" spans="1:6" x14ac:dyDescent="0.35">
      <c r="B12" s="37" t="s">
        <v>172</v>
      </c>
      <c r="C12" s="49"/>
      <c r="D12" s="38">
        <v>2400</v>
      </c>
      <c r="E12" s="38">
        <v>41500</v>
      </c>
      <c r="F12" s="25"/>
    </row>
    <row r="13" spans="1:6" x14ac:dyDescent="0.35">
      <c r="B13" s="37" t="s">
        <v>173</v>
      </c>
      <c r="C13" s="49"/>
      <c r="D13" s="38">
        <v>1440</v>
      </c>
      <c r="E13" s="38">
        <v>89280</v>
      </c>
      <c r="F13" s="25"/>
    </row>
    <row r="14" spans="1:6" x14ac:dyDescent="0.35">
      <c r="B14" s="37" t="s">
        <v>174</v>
      </c>
      <c r="C14" s="49"/>
      <c r="D14" s="38">
        <v>10000</v>
      </c>
      <c r="E14" s="38">
        <v>85000</v>
      </c>
      <c r="F14" s="25"/>
    </row>
    <row r="15" spans="1:6" x14ac:dyDescent="0.35">
      <c r="B15" s="37" t="s">
        <v>175</v>
      </c>
      <c r="C15" s="49"/>
      <c r="D15" s="38">
        <v>457847</v>
      </c>
      <c r="E15" s="38">
        <v>821076</v>
      </c>
      <c r="F15" s="25"/>
    </row>
    <row r="16" spans="1:6" x14ac:dyDescent="0.35">
      <c r="B16" s="37" t="s">
        <v>329</v>
      </c>
      <c r="C16" s="49"/>
      <c r="D16" s="38">
        <v>4000</v>
      </c>
      <c r="E16" s="38">
        <v>22400</v>
      </c>
      <c r="F16" s="25"/>
    </row>
    <row r="17" spans="2:6" x14ac:dyDescent="0.35">
      <c r="B17" s="37" t="s">
        <v>176</v>
      </c>
      <c r="C17" s="49"/>
      <c r="D17" s="38">
        <v>20000</v>
      </c>
      <c r="E17" s="38">
        <v>84630</v>
      </c>
      <c r="F17" s="25"/>
    </row>
    <row r="18" spans="2:6" x14ac:dyDescent="0.35">
      <c r="B18" s="37" t="s">
        <v>177</v>
      </c>
      <c r="C18" s="49"/>
      <c r="D18" s="38">
        <v>6000</v>
      </c>
      <c r="E18" s="38">
        <v>21000</v>
      </c>
      <c r="F18" s="25"/>
    </row>
    <row r="19" spans="2:6" x14ac:dyDescent="0.35">
      <c r="B19" s="37" t="s">
        <v>178</v>
      </c>
      <c r="C19" s="49"/>
      <c r="D19" s="38">
        <v>41164</v>
      </c>
      <c r="E19" s="38">
        <v>297778</v>
      </c>
      <c r="F19" s="25"/>
    </row>
    <row r="20" spans="2:6" x14ac:dyDescent="0.35">
      <c r="B20" s="37" t="s">
        <v>179</v>
      </c>
      <c r="C20" s="49"/>
      <c r="D20" s="38">
        <v>38000</v>
      </c>
      <c r="E20" s="38">
        <v>413860</v>
      </c>
      <c r="F20" s="25"/>
    </row>
    <row r="21" spans="2:6" x14ac:dyDescent="0.35">
      <c r="B21" s="37" t="s">
        <v>180</v>
      </c>
      <c r="C21" s="49"/>
      <c r="D21" s="38">
        <v>26160</v>
      </c>
      <c r="E21" s="38">
        <v>155340</v>
      </c>
      <c r="F21" s="25"/>
    </row>
    <row r="22" spans="2:6" x14ac:dyDescent="0.35">
      <c r="B22" s="37" t="s">
        <v>181</v>
      </c>
      <c r="C22" s="49"/>
      <c r="D22" s="38">
        <v>91260</v>
      </c>
      <c r="E22" s="38">
        <v>447272</v>
      </c>
      <c r="F22" s="25"/>
    </row>
    <row r="23" spans="2:6" x14ac:dyDescent="0.35">
      <c r="B23" s="37" t="s">
        <v>182</v>
      </c>
      <c r="C23" s="49"/>
      <c r="D23" s="38">
        <v>7500</v>
      </c>
      <c r="E23" s="38">
        <v>85305</v>
      </c>
      <c r="F23" s="25"/>
    </row>
    <row r="24" spans="2:6" x14ac:dyDescent="0.35">
      <c r="B24" s="37" t="s">
        <v>183</v>
      </c>
      <c r="C24" s="49"/>
      <c r="D24" s="38">
        <v>36472</v>
      </c>
      <c r="E24" s="38">
        <v>162273</v>
      </c>
      <c r="F24" s="25"/>
    </row>
    <row r="25" spans="2:6" x14ac:dyDescent="0.35">
      <c r="B25" s="37" t="s">
        <v>342</v>
      </c>
      <c r="C25" s="49"/>
      <c r="D25" s="38">
        <v>8734</v>
      </c>
      <c r="E25" s="38">
        <v>28742</v>
      </c>
      <c r="F25" s="25"/>
    </row>
    <row r="26" spans="2:6" x14ac:dyDescent="0.35">
      <c r="B26" s="37" t="s">
        <v>184</v>
      </c>
      <c r="C26" s="49"/>
      <c r="D26" s="38">
        <v>29220</v>
      </c>
      <c r="E26" s="38">
        <v>873041</v>
      </c>
      <c r="F26" s="25"/>
    </row>
    <row r="27" spans="2:6" x14ac:dyDescent="0.35">
      <c r="B27" s="84" t="s">
        <v>346</v>
      </c>
      <c r="C27" s="49"/>
      <c r="D27" s="38">
        <v>500</v>
      </c>
      <c r="E27" s="38">
        <v>7400</v>
      </c>
      <c r="F27" s="25"/>
    </row>
    <row r="28" spans="2:6" x14ac:dyDescent="0.35">
      <c r="B28" s="37" t="s">
        <v>185</v>
      </c>
      <c r="C28" s="49"/>
      <c r="D28" s="38">
        <v>40640</v>
      </c>
      <c r="E28" s="38">
        <v>75040</v>
      </c>
      <c r="F28" s="25"/>
    </row>
    <row r="29" spans="2:6" x14ac:dyDescent="0.35">
      <c r="B29" s="37" t="s">
        <v>209</v>
      </c>
      <c r="C29" s="49"/>
      <c r="D29" s="38">
        <v>1200</v>
      </c>
      <c r="E29" s="38">
        <v>22000</v>
      </c>
      <c r="F29" s="25"/>
    </row>
    <row r="30" spans="2:6" x14ac:dyDescent="0.35">
      <c r="B30" s="37" t="s">
        <v>186</v>
      </c>
      <c r="C30" s="49"/>
      <c r="D30" s="38">
        <v>33908</v>
      </c>
      <c r="E30" s="38">
        <v>669717</v>
      </c>
      <c r="F30" s="25"/>
    </row>
    <row r="31" spans="2:6" x14ac:dyDescent="0.35">
      <c r="B31" s="37" t="s">
        <v>332</v>
      </c>
      <c r="C31" s="49"/>
      <c r="D31" s="38">
        <v>6508</v>
      </c>
      <c r="E31" s="38">
        <v>39595</v>
      </c>
      <c r="F31" s="25"/>
    </row>
    <row r="32" spans="2:6" x14ac:dyDescent="0.35">
      <c r="B32" s="37" t="s">
        <v>187</v>
      </c>
      <c r="C32" s="49"/>
      <c r="D32" s="38">
        <v>15012</v>
      </c>
      <c r="E32" s="38">
        <v>56046</v>
      </c>
      <c r="F32" s="25"/>
    </row>
    <row r="33" spans="2:6" x14ac:dyDescent="0.35">
      <c r="B33" s="37" t="s">
        <v>188</v>
      </c>
      <c r="C33" s="49"/>
      <c r="D33" s="38">
        <v>14000</v>
      </c>
      <c r="E33" s="38">
        <v>202430</v>
      </c>
      <c r="F33" s="25"/>
    </row>
    <row r="34" spans="2:6" x14ac:dyDescent="0.35">
      <c r="B34" s="37" t="s">
        <v>189</v>
      </c>
      <c r="C34" s="49"/>
      <c r="D34" s="38">
        <v>14000</v>
      </c>
      <c r="E34" s="38">
        <v>335810</v>
      </c>
      <c r="F34" s="25"/>
    </row>
    <row r="35" spans="2:6" x14ac:dyDescent="0.35">
      <c r="B35" s="37" t="s">
        <v>355</v>
      </c>
      <c r="C35" s="49"/>
      <c r="D35" s="38">
        <v>3120</v>
      </c>
      <c r="E35" s="38">
        <v>205000</v>
      </c>
      <c r="F35" s="25"/>
    </row>
    <row r="36" spans="2:6" x14ac:dyDescent="0.35">
      <c r="B36" s="37" t="s">
        <v>190</v>
      </c>
      <c r="C36" s="49"/>
      <c r="D36" s="38">
        <v>4900</v>
      </c>
      <c r="E36" s="38">
        <v>81634</v>
      </c>
      <c r="F36" s="25"/>
    </row>
    <row r="37" spans="2:6" x14ac:dyDescent="0.35">
      <c r="B37" s="37" t="s">
        <v>191</v>
      </c>
      <c r="C37" s="49"/>
      <c r="D37" s="38">
        <v>500</v>
      </c>
      <c r="E37" s="38">
        <v>6600</v>
      </c>
      <c r="F37" s="25"/>
    </row>
    <row r="38" spans="2:6" x14ac:dyDescent="0.35">
      <c r="B38" s="37" t="s">
        <v>192</v>
      </c>
      <c r="C38" s="49"/>
      <c r="D38" s="38">
        <v>10000</v>
      </c>
      <c r="E38" s="38">
        <v>49530</v>
      </c>
      <c r="F38" s="25"/>
    </row>
    <row r="39" spans="2:6" x14ac:dyDescent="0.35">
      <c r="B39" s="37" t="s">
        <v>193</v>
      </c>
      <c r="C39" s="49"/>
      <c r="D39" s="38">
        <v>5220</v>
      </c>
      <c r="E39" s="38">
        <v>861300</v>
      </c>
      <c r="F39" s="25"/>
    </row>
    <row r="40" spans="2:6" x14ac:dyDescent="0.35">
      <c r="B40" s="37" t="s">
        <v>194</v>
      </c>
      <c r="C40" s="49"/>
      <c r="D40" s="38">
        <v>33200</v>
      </c>
      <c r="E40" s="38">
        <v>171300</v>
      </c>
      <c r="F40" s="25"/>
    </row>
    <row r="41" spans="2:6" x14ac:dyDescent="0.35">
      <c r="B41" s="37" t="s">
        <v>210</v>
      </c>
      <c r="C41" s="49"/>
      <c r="D41" s="38">
        <v>4960</v>
      </c>
      <c r="E41" s="38">
        <v>299088</v>
      </c>
      <c r="F41" s="25"/>
    </row>
    <row r="42" spans="2:6" x14ac:dyDescent="0.35">
      <c r="B42" s="37" t="s">
        <v>195</v>
      </c>
      <c r="C42" s="49"/>
      <c r="D42" s="38">
        <v>17600</v>
      </c>
      <c r="E42" s="38">
        <v>602500</v>
      </c>
      <c r="F42" s="25"/>
    </row>
    <row r="43" spans="2:6" x14ac:dyDescent="0.35">
      <c r="B43" s="37" t="s">
        <v>196</v>
      </c>
      <c r="C43" s="49"/>
      <c r="D43" s="38">
        <v>26180</v>
      </c>
      <c r="E43" s="38">
        <v>201146</v>
      </c>
      <c r="F43" s="25"/>
    </row>
    <row r="44" spans="2:6" x14ac:dyDescent="0.35">
      <c r="B44" s="37" t="s">
        <v>197</v>
      </c>
      <c r="C44" s="49"/>
      <c r="D44" s="38">
        <v>3564</v>
      </c>
      <c r="E44" s="38">
        <v>57024</v>
      </c>
      <c r="F44" s="25"/>
    </row>
    <row r="45" spans="2:6" x14ac:dyDescent="0.35">
      <c r="B45" s="37" t="s">
        <v>198</v>
      </c>
      <c r="C45" s="49"/>
      <c r="D45" s="38">
        <v>4500</v>
      </c>
      <c r="E45" s="38">
        <v>37410</v>
      </c>
      <c r="F45" s="25"/>
    </row>
    <row r="46" spans="2:6" x14ac:dyDescent="0.35">
      <c r="B46" s="37" t="s">
        <v>199</v>
      </c>
      <c r="C46" s="49"/>
      <c r="D46" s="38">
        <v>6004</v>
      </c>
      <c r="E46" s="38">
        <v>66711</v>
      </c>
      <c r="F46" s="25"/>
    </row>
    <row r="47" spans="2:6" x14ac:dyDescent="0.35">
      <c r="B47" s="37" t="s">
        <v>200</v>
      </c>
      <c r="C47" s="49"/>
      <c r="D47" s="38">
        <v>20160</v>
      </c>
      <c r="E47" s="38">
        <v>1209600</v>
      </c>
      <c r="F47" s="25"/>
    </row>
    <row r="48" spans="2:6" x14ac:dyDescent="0.35">
      <c r="B48" s="37" t="s">
        <v>201</v>
      </c>
      <c r="C48" s="49"/>
      <c r="D48" s="38">
        <v>5148</v>
      </c>
      <c r="E48" s="38">
        <v>113256</v>
      </c>
      <c r="F48" s="25"/>
    </row>
    <row r="49" spans="2:6" x14ac:dyDescent="0.35">
      <c r="B49" s="37" t="s">
        <v>202</v>
      </c>
      <c r="C49" s="49"/>
      <c r="D49" s="38">
        <v>21500</v>
      </c>
      <c r="E49" s="38">
        <v>91400</v>
      </c>
      <c r="F49" s="25"/>
    </row>
    <row r="50" spans="2:6" x14ac:dyDescent="0.35">
      <c r="B50" s="37" t="s">
        <v>340</v>
      </c>
      <c r="C50" s="49"/>
      <c r="D50" s="38">
        <v>15000</v>
      </c>
      <c r="E50" s="38">
        <v>78000</v>
      </c>
      <c r="F50" s="25"/>
    </row>
    <row r="51" spans="2:6" x14ac:dyDescent="0.35">
      <c r="B51" s="37" t="s">
        <v>203</v>
      </c>
      <c r="C51" s="49"/>
      <c r="D51" s="38">
        <v>2210</v>
      </c>
      <c r="E51" s="38">
        <v>24460</v>
      </c>
      <c r="F51" s="25"/>
    </row>
    <row r="52" spans="2:6" x14ac:dyDescent="0.35">
      <c r="B52" s="37" t="s">
        <v>343</v>
      </c>
      <c r="C52" s="49"/>
      <c r="D52" s="38">
        <v>2016</v>
      </c>
      <c r="E52" s="38">
        <v>118500</v>
      </c>
      <c r="F52" s="25"/>
    </row>
    <row r="53" spans="2:6" x14ac:dyDescent="0.35">
      <c r="B53" s="37" t="s">
        <v>204</v>
      </c>
      <c r="C53" s="49"/>
      <c r="D53" s="38">
        <v>3197</v>
      </c>
      <c r="E53" s="38">
        <v>829440</v>
      </c>
      <c r="F53" s="25"/>
    </row>
    <row r="54" spans="2:6" x14ac:dyDescent="0.35">
      <c r="B54" s="37" t="s">
        <v>205</v>
      </c>
      <c r="C54" s="49"/>
      <c r="D54" s="38">
        <v>10200</v>
      </c>
      <c r="E54" s="38">
        <v>355960</v>
      </c>
      <c r="F54" s="25"/>
    </row>
    <row r="55" spans="2:6" x14ac:dyDescent="0.35">
      <c r="B55" s="37" t="s">
        <v>206</v>
      </c>
      <c r="C55" s="49"/>
      <c r="D55" s="38">
        <v>1008</v>
      </c>
      <c r="E55" s="38">
        <v>19707</v>
      </c>
      <c r="F55" s="25"/>
    </row>
    <row r="56" spans="2:6" x14ac:dyDescent="0.35">
      <c r="B56" s="37" t="s">
        <v>207</v>
      </c>
      <c r="C56" s="49"/>
      <c r="D56" s="38">
        <v>6160</v>
      </c>
      <c r="E56" s="38">
        <v>135240</v>
      </c>
      <c r="F56" s="25"/>
    </row>
    <row r="57" spans="2:6" x14ac:dyDescent="0.35">
      <c r="B57" s="37" t="s">
        <v>208</v>
      </c>
      <c r="C57" s="49"/>
      <c r="D57" s="38">
        <v>55720</v>
      </c>
      <c r="E57" s="38">
        <v>867337</v>
      </c>
      <c r="F57" s="25"/>
    </row>
    <row r="58" spans="2:6" x14ac:dyDescent="0.35">
      <c r="C58" s="35"/>
      <c r="D58" s="36"/>
      <c r="E58" s="36"/>
      <c r="F58" s="25"/>
    </row>
    <row r="59" spans="2:6" x14ac:dyDescent="0.35">
      <c r="B59" s="34"/>
      <c r="C59" s="35"/>
      <c r="D59" s="25"/>
      <c r="E59" s="25"/>
      <c r="F59" s="25"/>
    </row>
    <row r="60" spans="2:6" s="51" customFormat="1" x14ac:dyDescent="0.35">
      <c r="B60" s="42" t="s">
        <v>457</v>
      </c>
    </row>
    <row r="61" spans="2:6" s="51" customFormat="1" ht="14.5" x14ac:dyDescent="0.35"/>
    <row r="62" spans="2:6" s="51" customFormat="1" ht="14.5" x14ac:dyDescent="0.35"/>
    <row r="63" spans="2:6" s="51" customFormat="1" ht="14.5" x14ac:dyDescent="0.35"/>
  </sheetData>
  <sheetProtection algorithmName="SHA-512" hashValue="K/QH0yRahWnf81luPevU4NoCld5STB8tSvHnxxQXtIhaUnIn2i9Vf1G+QU9J/nJTP0J58r5H6KMOVBaiA8xMfg==" saltValue="lNjTt8gtg4ziJJPQsnb0Q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30" sqref="B30"/>
    </sheetView>
  </sheetViews>
  <sheetFormatPr baseColWidth="10" defaultColWidth="11.453125" defaultRowHeight="15.5" x14ac:dyDescent="0.35"/>
  <cols>
    <col min="1" max="1" width="4.81640625" style="33" customWidth="1"/>
    <col min="2" max="2" width="84.54296875" style="41" bestFit="1" customWidth="1"/>
    <col min="3" max="3" width="18.7265625" style="33" bestFit="1" customWidth="1"/>
    <col min="4" max="4" width="17.453125" style="5" customWidth="1"/>
    <col min="5" max="5" width="18.7265625" style="5" customWidth="1"/>
    <col min="6" max="16384" width="11.453125" style="33"/>
  </cols>
  <sheetData>
    <row r="1" spans="1:6" s="3" customFormat="1" x14ac:dyDescent="0.35">
      <c r="A1" s="1" t="s">
        <v>0</v>
      </c>
      <c r="B1" s="2"/>
      <c r="D1" s="4"/>
      <c r="E1" s="5"/>
    </row>
    <row r="2" spans="1:6" s="3" customFormat="1" x14ac:dyDescent="0.35">
      <c r="A2" s="6"/>
      <c r="B2" s="7"/>
      <c r="C2" s="7"/>
      <c r="D2" s="4"/>
      <c r="E2" s="5"/>
    </row>
    <row r="3" spans="1:6" s="3" customFormat="1" x14ac:dyDescent="0.35">
      <c r="A3" s="1" t="s">
        <v>1</v>
      </c>
      <c r="B3" s="8"/>
      <c r="C3" s="8"/>
      <c r="D3" s="9"/>
      <c r="E3" s="10"/>
    </row>
    <row r="4" spans="1:6" s="16" customFormat="1" ht="25" x14ac:dyDescent="0.7">
      <c r="A4" s="11"/>
      <c r="B4" s="12"/>
      <c r="C4" s="12"/>
      <c r="D4" s="13"/>
      <c r="E4" s="14" t="s">
        <v>232</v>
      </c>
      <c r="F4" s="15"/>
    </row>
    <row r="5" spans="1:6" s="3" customFormat="1" x14ac:dyDescent="0.35">
      <c r="A5" s="17"/>
      <c r="B5" s="18"/>
      <c r="D5" s="19" t="s">
        <v>2</v>
      </c>
      <c r="E5" s="20" t="s">
        <v>3</v>
      </c>
    </row>
    <row r="6" spans="1:6" s="3" customFormat="1" x14ac:dyDescent="0.35">
      <c r="D6" s="21">
        <f>SUM(D11:D27)</f>
        <v>282196</v>
      </c>
      <c r="E6" s="22">
        <f>SUM(E11:E27)</f>
        <v>3355854</v>
      </c>
    </row>
    <row r="7" spans="1:6" s="3" customFormat="1" x14ac:dyDescent="0.35">
      <c r="A7" s="17"/>
      <c r="B7" s="23"/>
      <c r="D7" s="5"/>
      <c r="E7" s="5"/>
    </row>
    <row r="8" spans="1:6" s="3" customFormat="1" x14ac:dyDescent="0.35">
      <c r="A8" s="17"/>
      <c r="B8" s="24"/>
      <c r="C8" s="25"/>
      <c r="D8" s="26"/>
      <c r="E8" s="26"/>
      <c r="F8" s="25"/>
    </row>
    <row r="9" spans="1:6" s="30" customFormat="1" x14ac:dyDescent="0.35">
      <c r="A9" s="27"/>
      <c r="B9" s="28"/>
      <c r="C9" s="25"/>
      <c r="D9" s="29" t="s">
        <v>4</v>
      </c>
      <c r="E9" s="29" t="s">
        <v>5</v>
      </c>
      <c r="F9" s="25"/>
    </row>
    <row r="10" spans="1:6" s="30" customFormat="1" x14ac:dyDescent="0.35">
      <c r="A10" s="27"/>
      <c r="B10" s="31" t="s">
        <v>6</v>
      </c>
      <c r="C10" s="25"/>
      <c r="D10" s="32" t="s">
        <v>7</v>
      </c>
      <c r="E10" s="32" t="s">
        <v>8</v>
      </c>
      <c r="F10" s="25"/>
    </row>
    <row r="11" spans="1:6" x14ac:dyDescent="0.35">
      <c r="B11" s="37" t="s">
        <v>225</v>
      </c>
      <c r="C11" s="49" t="s">
        <v>211</v>
      </c>
      <c r="D11" s="38">
        <v>6000</v>
      </c>
      <c r="E11" s="38">
        <v>45200</v>
      </c>
      <c r="F11" s="25"/>
    </row>
    <row r="12" spans="1:6" x14ac:dyDescent="0.35">
      <c r="B12" s="37" t="s">
        <v>226</v>
      </c>
      <c r="C12" s="49" t="s">
        <v>211</v>
      </c>
      <c r="D12" s="38">
        <v>2000</v>
      </c>
      <c r="E12" s="38">
        <v>48000</v>
      </c>
      <c r="F12" s="25"/>
    </row>
    <row r="13" spans="1:6" x14ac:dyDescent="0.35">
      <c r="B13" s="37" t="s">
        <v>212</v>
      </c>
      <c r="C13" s="49" t="s">
        <v>211</v>
      </c>
      <c r="D13" s="38">
        <v>30000</v>
      </c>
      <c r="E13" s="38">
        <v>208440</v>
      </c>
      <c r="F13" s="25"/>
    </row>
    <row r="14" spans="1:6" x14ac:dyDescent="0.35">
      <c r="B14" s="37" t="s">
        <v>213</v>
      </c>
      <c r="C14" s="49" t="s">
        <v>211</v>
      </c>
      <c r="D14" s="38">
        <v>41000</v>
      </c>
      <c r="E14" s="38">
        <v>164890</v>
      </c>
      <c r="F14" s="25"/>
    </row>
    <row r="15" spans="1:6" x14ac:dyDescent="0.35">
      <c r="B15" s="37" t="s">
        <v>214</v>
      </c>
      <c r="C15" s="49" t="s">
        <v>211</v>
      </c>
      <c r="D15" s="38">
        <v>2400</v>
      </c>
      <c r="E15" s="38">
        <v>10000</v>
      </c>
      <c r="F15" s="25"/>
    </row>
    <row r="16" spans="1:6" x14ac:dyDescent="0.35">
      <c r="B16" s="37" t="s">
        <v>215</v>
      </c>
      <c r="C16" s="49" t="s">
        <v>216</v>
      </c>
      <c r="D16" s="38">
        <v>2016</v>
      </c>
      <c r="E16" s="38">
        <v>170151</v>
      </c>
      <c r="F16" s="25"/>
    </row>
    <row r="17" spans="2:6" x14ac:dyDescent="0.35">
      <c r="B17" s="37" t="s">
        <v>217</v>
      </c>
      <c r="C17" s="49" t="s">
        <v>211</v>
      </c>
      <c r="D17" s="38">
        <v>8400</v>
      </c>
      <c r="E17" s="38">
        <v>84000</v>
      </c>
      <c r="F17" s="25"/>
    </row>
    <row r="18" spans="2:6" x14ac:dyDescent="0.35">
      <c r="B18" s="37" t="s">
        <v>218</v>
      </c>
      <c r="C18" s="49" t="s">
        <v>211</v>
      </c>
      <c r="D18" s="38">
        <v>30800</v>
      </c>
      <c r="E18" s="38">
        <v>588500</v>
      </c>
      <c r="F18" s="25"/>
    </row>
    <row r="19" spans="2:6" x14ac:dyDescent="0.35">
      <c r="B19" s="37" t="s">
        <v>227</v>
      </c>
      <c r="C19" s="49" t="s">
        <v>228</v>
      </c>
      <c r="D19" s="38">
        <v>1200</v>
      </c>
      <c r="E19" s="38">
        <v>33600</v>
      </c>
      <c r="F19" s="25"/>
    </row>
    <row r="20" spans="2:6" x14ac:dyDescent="0.35">
      <c r="B20" s="37" t="s">
        <v>219</v>
      </c>
      <c r="C20" s="49" t="s">
        <v>211</v>
      </c>
      <c r="D20" s="38">
        <v>61100</v>
      </c>
      <c r="E20" s="38">
        <v>1016393</v>
      </c>
      <c r="F20" s="25"/>
    </row>
    <row r="21" spans="2:6" x14ac:dyDescent="0.35">
      <c r="B21" s="37" t="s">
        <v>220</v>
      </c>
      <c r="C21" s="49" t="s">
        <v>211</v>
      </c>
      <c r="D21" s="38">
        <v>9400</v>
      </c>
      <c r="E21" s="38">
        <v>165800</v>
      </c>
      <c r="F21" s="25"/>
    </row>
    <row r="22" spans="2:6" x14ac:dyDescent="0.35">
      <c r="B22" s="37" t="s">
        <v>192</v>
      </c>
      <c r="C22" s="49" t="s">
        <v>216</v>
      </c>
      <c r="D22" s="38">
        <v>10516</v>
      </c>
      <c r="E22" s="38">
        <v>94275</v>
      </c>
      <c r="F22" s="25"/>
    </row>
    <row r="23" spans="2:6" x14ac:dyDescent="0.35">
      <c r="B23" s="37" t="s">
        <v>221</v>
      </c>
      <c r="C23" s="49" t="s">
        <v>211</v>
      </c>
      <c r="D23" s="38">
        <v>4200</v>
      </c>
      <c r="E23" s="38">
        <v>30168</v>
      </c>
      <c r="F23" s="25"/>
    </row>
    <row r="24" spans="2:6" x14ac:dyDescent="0.35">
      <c r="B24" s="37" t="s">
        <v>222</v>
      </c>
      <c r="C24" s="49" t="s">
        <v>211</v>
      </c>
      <c r="D24" s="38">
        <v>6504</v>
      </c>
      <c r="E24" s="38">
        <v>260110</v>
      </c>
      <c r="F24" s="25"/>
    </row>
    <row r="25" spans="2:6" x14ac:dyDescent="0.35">
      <c r="B25" s="37" t="s">
        <v>167</v>
      </c>
      <c r="C25" s="49" t="s">
        <v>211</v>
      </c>
      <c r="D25" s="38">
        <v>1310</v>
      </c>
      <c r="E25" s="38">
        <v>35370</v>
      </c>
      <c r="F25" s="25"/>
    </row>
    <row r="26" spans="2:6" x14ac:dyDescent="0.35">
      <c r="B26" s="37" t="s">
        <v>223</v>
      </c>
      <c r="C26" s="49" t="s">
        <v>216</v>
      </c>
      <c r="D26" s="38">
        <v>63300</v>
      </c>
      <c r="E26" s="38">
        <v>345927</v>
      </c>
      <c r="F26" s="25"/>
    </row>
    <row r="27" spans="2:6" x14ac:dyDescent="0.35">
      <c r="B27" s="37" t="s">
        <v>224</v>
      </c>
      <c r="C27" s="49" t="s">
        <v>211</v>
      </c>
      <c r="D27" s="38">
        <v>2050</v>
      </c>
      <c r="E27" s="38">
        <v>55030</v>
      </c>
      <c r="F27" s="25"/>
    </row>
    <row r="28" spans="2:6" x14ac:dyDescent="0.35">
      <c r="C28" s="35"/>
      <c r="D28" s="36"/>
      <c r="E28" s="36"/>
      <c r="F28" s="25"/>
    </row>
    <row r="29" spans="2:6" x14ac:dyDescent="0.35">
      <c r="B29" s="34"/>
      <c r="C29" s="35"/>
      <c r="D29" s="25"/>
      <c r="E29" s="25"/>
      <c r="F29" s="25"/>
    </row>
    <row r="30" spans="2:6" s="51" customFormat="1" x14ac:dyDescent="0.35">
      <c r="B30" s="42" t="s">
        <v>457</v>
      </c>
    </row>
    <row r="31" spans="2:6" s="51" customFormat="1" ht="14.5" x14ac:dyDescent="0.35"/>
    <row r="32" spans="2:6" s="51" customFormat="1" ht="14.5" x14ac:dyDescent="0.35"/>
    <row r="33" s="51" customFormat="1" ht="14.5" x14ac:dyDescent="0.35"/>
  </sheetData>
  <sheetProtection algorithmName="SHA-512" hashValue="BW75HQsVPmsiYDC7jN7QivxcE3VBpVPbdfSqFKs1L727zjNw9PqSTR97iCCQsayKb/l2nXfyLpiAL3F8tH769w==" saltValue="MWY2CdUeE+03nFnaEgzjV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C1" workbookViewId="0">
      <selection activeCell="H11" sqref="H11"/>
    </sheetView>
  </sheetViews>
  <sheetFormatPr baseColWidth="10" defaultColWidth="11.453125" defaultRowHeight="15.5" x14ac:dyDescent="0.35"/>
  <cols>
    <col min="1" max="1" width="11.453125" style="54"/>
    <col min="2" max="2" width="115.7265625" style="54" customWidth="1"/>
    <col min="3" max="3" width="26.54296875" style="54" bestFit="1" customWidth="1"/>
    <col min="4" max="4" width="15.453125" style="5" customWidth="1"/>
    <col min="5" max="5" width="17.453125" style="53" customWidth="1"/>
    <col min="6" max="6" width="16.81640625" style="54" customWidth="1"/>
    <col min="7" max="7" width="14" style="54" bestFit="1" customWidth="1"/>
    <col min="8" max="16384" width="11.453125" style="54"/>
  </cols>
  <sheetData>
    <row r="1" spans="2:6" x14ac:dyDescent="0.35">
      <c r="B1" s="1" t="s">
        <v>0</v>
      </c>
      <c r="C1" s="52"/>
      <c r="D1" s="10"/>
    </row>
    <row r="2" spans="2:6" x14ac:dyDescent="0.35">
      <c r="B2" s="6"/>
      <c r="C2" s="52"/>
      <c r="D2" s="10"/>
    </row>
    <row r="3" spans="2:6" x14ac:dyDescent="0.35">
      <c r="B3" s="1" t="s">
        <v>233</v>
      </c>
      <c r="C3" s="55"/>
      <c r="D3" s="10"/>
    </row>
    <row r="4" spans="2:6" s="14" customFormat="1" ht="25" x14ac:dyDescent="0.7">
      <c r="D4" s="14" t="s">
        <v>312</v>
      </c>
      <c r="E4" s="56"/>
    </row>
    <row r="5" spans="2:6" x14ac:dyDescent="0.35">
      <c r="B5" s="57"/>
      <c r="C5" s="58"/>
      <c r="D5" s="9"/>
    </row>
    <row r="6" spans="2:6" s="61" customFormat="1" x14ac:dyDescent="0.35">
      <c r="B6" s="59" t="s">
        <v>234</v>
      </c>
      <c r="C6" s="60" t="s">
        <v>235</v>
      </c>
      <c r="D6" s="60" t="s">
        <v>236</v>
      </c>
      <c r="E6" s="59" t="s">
        <v>237</v>
      </c>
      <c r="F6" s="59" t="s">
        <v>238</v>
      </c>
    </row>
    <row r="7" spans="2:6" s="64" customFormat="1" x14ac:dyDescent="0.35">
      <c r="B7" s="43" t="s">
        <v>239</v>
      </c>
      <c r="C7" s="44" t="s">
        <v>240</v>
      </c>
      <c r="D7" s="62">
        <v>85531</v>
      </c>
      <c r="E7" s="63">
        <v>20866</v>
      </c>
      <c r="F7" s="43" t="s">
        <v>241</v>
      </c>
    </row>
    <row r="8" spans="2:6" s="61" customFormat="1" ht="18.75" customHeight="1" x14ac:dyDescent="0.35">
      <c r="B8" s="43" t="s">
        <v>242</v>
      </c>
      <c r="C8" s="44" t="s">
        <v>240</v>
      </c>
      <c r="D8" s="63">
        <v>190417</v>
      </c>
      <c r="E8" s="62">
        <v>83452</v>
      </c>
      <c r="F8" s="43" t="s">
        <v>238</v>
      </c>
    </row>
    <row r="9" spans="2:6" s="61" customFormat="1" x14ac:dyDescent="0.35">
      <c r="B9" s="43" t="s">
        <v>243</v>
      </c>
      <c r="C9" s="44" t="s">
        <v>240</v>
      </c>
      <c r="D9" s="62">
        <v>85015</v>
      </c>
      <c r="E9" s="63">
        <v>32336</v>
      </c>
      <c r="F9" s="43" t="s">
        <v>238</v>
      </c>
    </row>
    <row r="10" spans="2:6" s="61" customFormat="1" x14ac:dyDescent="0.35">
      <c r="B10" s="37"/>
      <c r="C10" s="38"/>
      <c r="D10" s="65"/>
      <c r="E10" s="66"/>
      <c r="F10" s="37"/>
    </row>
    <row r="11" spans="2:6" s="61" customFormat="1" x14ac:dyDescent="0.35">
      <c r="B11" s="37"/>
      <c r="C11" s="38"/>
      <c r="D11" s="38"/>
      <c r="E11" s="37"/>
      <c r="F11" s="37"/>
    </row>
    <row r="12" spans="2:6" s="61" customFormat="1" x14ac:dyDescent="0.35">
      <c r="B12" s="43" t="s">
        <v>244</v>
      </c>
      <c r="C12" s="44" t="s">
        <v>245</v>
      </c>
      <c r="D12" s="62">
        <v>18000</v>
      </c>
      <c r="E12" s="63">
        <v>4160</v>
      </c>
      <c r="F12" s="43" t="s">
        <v>241</v>
      </c>
    </row>
    <row r="13" spans="2:6" s="61" customFormat="1" x14ac:dyDescent="0.35">
      <c r="B13" s="37"/>
      <c r="C13" s="38"/>
      <c r="D13" s="38"/>
      <c r="E13" s="37"/>
      <c r="F13" s="37"/>
    </row>
    <row r="14" spans="2:6" s="61" customFormat="1" x14ac:dyDescent="0.35">
      <c r="B14" s="43" t="s">
        <v>257</v>
      </c>
      <c r="C14" s="44" t="s">
        <v>246</v>
      </c>
      <c r="D14" s="62">
        <v>60180</v>
      </c>
      <c r="E14" s="63">
        <v>30720</v>
      </c>
      <c r="F14" s="43" t="s">
        <v>241</v>
      </c>
    </row>
    <row r="15" spans="2:6" s="61" customFormat="1" x14ac:dyDescent="0.35">
      <c r="B15" s="43" t="s">
        <v>267</v>
      </c>
      <c r="C15" s="44" t="s">
        <v>246</v>
      </c>
      <c r="D15" s="67">
        <v>42250</v>
      </c>
      <c r="E15" s="68">
        <v>5505</v>
      </c>
      <c r="F15" s="43" t="s">
        <v>241</v>
      </c>
    </row>
    <row r="16" spans="2:6" s="61" customFormat="1" x14ac:dyDescent="0.35">
      <c r="B16" s="43" t="s">
        <v>260</v>
      </c>
      <c r="C16" s="44" t="s">
        <v>246</v>
      </c>
      <c r="D16" s="67">
        <v>81234</v>
      </c>
      <c r="E16" s="68">
        <v>4032</v>
      </c>
      <c r="F16" s="43" t="s">
        <v>241</v>
      </c>
    </row>
    <row r="17" spans="2:6" s="61" customFormat="1" x14ac:dyDescent="0.35">
      <c r="B17" s="43" t="s">
        <v>252</v>
      </c>
      <c r="C17" s="44" t="s">
        <v>246</v>
      </c>
      <c r="D17" s="62">
        <v>649202</v>
      </c>
      <c r="E17" s="63">
        <v>27141</v>
      </c>
      <c r="F17" s="43" t="s">
        <v>241</v>
      </c>
    </row>
    <row r="18" spans="2:6" s="61" customFormat="1" x14ac:dyDescent="0.35">
      <c r="B18" s="43" t="s">
        <v>347</v>
      </c>
      <c r="C18" s="44" t="s">
        <v>246</v>
      </c>
      <c r="D18" s="62">
        <v>1334873</v>
      </c>
      <c r="E18" s="63">
        <v>71379</v>
      </c>
      <c r="F18" s="43" t="s">
        <v>241</v>
      </c>
    </row>
    <row r="19" spans="2:6" s="61" customFormat="1" x14ac:dyDescent="0.35">
      <c r="B19" s="43" t="s">
        <v>266</v>
      </c>
      <c r="C19" s="44" t="s">
        <v>246</v>
      </c>
      <c r="D19" s="62">
        <v>45000</v>
      </c>
      <c r="E19" s="63">
        <v>17160</v>
      </c>
      <c r="F19" s="43" t="s">
        <v>241</v>
      </c>
    </row>
    <row r="20" spans="2:6" s="61" customFormat="1" x14ac:dyDescent="0.35">
      <c r="B20" s="43" t="s">
        <v>313</v>
      </c>
      <c r="C20" s="44" t="s">
        <v>246</v>
      </c>
      <c r="D20" s="62">
        <v>37366</v>
      </c>
      <c r="E20" s="63">
        <v>8800</v>
      </c>
      <c r="F20" s="43" t="s">
        <v>241</v>
      </c>
    </row>
    <row r="21" spans="2:6" s="61" customFormat="1" x14ac:dyDescent="0.35">
      <c r="B21" s="43" t="s">
        <v>314</v>
      </c>
      <c r="C21" s="44" t="s">
        <v>246</v>
      </c>
      <c r="D21" s="62">
        <v>35852</v>
      </c>
      <c r="E21" s="63">
        <v>7280</v>
      </c>
      <c r="F21" s="43" t="s">
        <v>241</v>
      </c>
    </row>
    <row r="22" spans="2:6" s="61" customFormat="1" x14ac:dyDescent="0.35">
      <c r="B22" s="43" t="s">
        <v>247</v>
      </c>
      <c r="C22" s="44" t="s">
        <v>246</v>
      </c>
      <c r="D22" s="62">
        <v>108202</v>
      </c>
      <c r="E22" s="63">
        <v>15810</v>
      </c>
      <c r="F22" s="43" t="s">
        <v>241</v>
      </c>
    </row>
    <row r="23" spans="2:6" s="61" customFormat="1" x14ac:dyDescent="0.35">
      <c r="B23" s="43" t="s">
        <v>259</v>
      </c>
      <c r="C23" s="44" t="s">
        <v>246</v>
      </c>
      <c r="D23" s="62">
        <v>694164</v>
      </c>
      <c r="E23" s="63">
        <v>58610</v>
      </c>
      <c r="F23" s="43" t="s">
        <v>241</v>
      </c>
    </row>
    <row r="24" spans="2:6" s="61" customFormat="1" x14ac:dyDescent="0.35">
      <c r="B24" s="43" t="s">
        <v>336</v>
      </c>
      <c r="C24" s="44" t="s">
        <v>246</v>
      </c>
      <c r="D24" s="62">
        <v>31700</v>
      </c>
      <c r="E24" s="63">
        <v>3200</v>
      </c>
      <c r="F24" s="43" t="s">
        <v>241</v>
      </c>
    </row>
    <row r="25" spans="2:6" s="61" customFormat="1" x14ac:dyDescent="0.35">
      <c r="B25" s="43" t="s">
        <v>262</v>
      </c>
      <c r="C25" s="44" t="s">
        <v>246</v>
      </c>
      <c r="D25" s="62">
        <v>411796</v>
      </c>
      <c r="E25" s="63">
        <v>37614</v>
      </c>
      <c r="F25" s="43" t="s">
        <v>241</v>
      </c>
    </row>
    <row r="26" spans="2:6" s="61" customFormat="1" x14ac:dyDescent="0.35">
      <c r="B26" s="43" t="s">
        <v>341</v>
      </c>
      <c r="C26" s="44" t="s">
        <v>246</v>
      </c>
      <c r="D26" s="62">
        <v>21310</v>
      </c>
      <c r="E26" s="63">
        <v>10600</v>
      </c>
      <c r="F26" s="43" t="s">
        <v>241</v>
      </c>
    </row>
    <row r="27" spans="2:6" s="61" customFormat="1" x14ac:dyDescent="0.35">
      <c r="B27" s="43" t="s">
        <v>258</v>
      </c>
      <c r="C27" s="44" t="s">
        <v>246</v>
      </c>
      <c r="D27" s="62">
        <v>19800</v>
      </c>
      <c r="E27" s="63">
        <v>4000</v>
      </c>
      <c r="F27" s="43" t="s">
        <v>241</v>
      </c>
    </row>
    <row r="28" spans="2:6" s="61" customFormat="1" x14ac:dyDescent="0.35">
      <c r="B28" s="43" t="s">
        <v>264</v>
      </c>
      <c r="C28" s="44" t="s">
        <v>246</v>
      </c>
      <c r="D28" s="62">
        <v>522303</v>
      </c>
      <c r="E28" s="63">
        <v>37368</v>
      </c>
      <c r="F28" s="43" t="s">
        <v>241</v>
      </c>
    </row>
    <row r="29" spans="2:6" s="61" customFormat="1" x14ac:dyDescent="0.35">
      <c r="B29" s="43" t="s">
        <v>265</v>
      </c>
      <c r="C29" s="44" t="s">
        <v>246</v>
      </c>
      <c r="D29" s="62">
        <v>219520</v>
      </c>
      <c r="E29" s="63">
        <v>10400</v>
      </c>
      <c r="F29" s="43" t="s">
        <v>241</v>
      </c>
    </row>
    <row r="30" spans="2:6" s="61" customFormat="1" x14ac:dyDescent="0.35">
      <c r="B30" s="43" t="s">
        <v>330</v>
      </c>
      <c r="C30" s="44" t="s">
        <v>246</v>
      </c>
      <c r="D30" s="67">
        <v>28200</v>
      </c>
      <c r="E30" s="68">
        <v>6000</v>
      </c>
      <c r="F30" s="43" t="s">
        <v>241</v>
      </c>
    </row>
    <row r="31" spans="2:6" s="61" customFormat="1" x14ac:dyDescent="0.35">
      <c r="B31" s="43" t="s">
        <v>250</v>
      </c>
      <c r="C31" s="44" t="s">
        <v>246</v>
      </c>
      <c r="D31" s="62">
        <v>47447</v>
      </c>
      <c r="E31" s="63">
        <v>10015</v>
      </c>
      <c r="F31" s="43" t="s">
        <v>241</v>
      </c>
    </row>
    <row r="32" spans="2:6" s="61" customFormat="1" x14ac:dyDescent="0.35">
      <c r="B32" s="43" t="s">
        <v>254</v>
      </c>
      <c r="C32" s="44" t="s">
        <v>246</v>
      </c>
      <c r="D32" s="62">
        <v>2194198</v>
      </c>
      <c r="E32" s="63">
        <v>411360</v>
      </c>
      <c r="F32" s="43" t="s">
        <v>241</v>
      </c>
    </row>
    <row r="33" spans="2:6" s="61" customFormat="1" x14ac:dyDescent="0.35">
      <c r="B33" s="43" t="s">
        <v>248</v>
      </c>
      <c r="C33" s="44" t="s">
        <v>246</v>
      </c>
      <c r="D33" s="62">
        <v>283436</v>
      </c>
      <c r="E33" s="63">
        <v>10000</v>
      </c>
      <c r="F33" s="43" t="s">
        <v>241</v>
      </c>
    </row>
    <row r="34" spans="2:6" s="61" customFormat="1" x14ac:dyDescent="0.35">
      <c r="B34" s="43" t="s">
        <v>249</v>
      </c>
      <c r="C34" s="44" t="s">
        <v>246</v>
      </c>
      <c r="D34" s="62">
        <v>55807</v>
      </c>
      <c r="E34" s="63">
        <v>8800</v>
      </c>
      <c r="F34" s="43" t="s">
        <v>241</v>
      </c>
    </row>
    <row r="35" spans="2:6" s="61" customFormat="1" x14ac:dyDescent="0.35">
      <c r="B35" s="43" t="s">
        <v>261</v>
      </c>
      <c r="C35" s="44" t="s">
        <v>246</v>
      </c>
      <c r="D35" s="62">
        <v>120621</v>
      </c>
      <c r="E35" s="63">
        <v>18600</v>
      </c>
      <c r="F35" s="43" t="s">
        <v>241</v>
      </c>
    </row>
    <row r="36" spans="2:6" s="61" customFormat="1" x14ac:dyDescent="0.35">
      <c r="B36" s="43" t="s">
        <v>253</v>
      </c>
      <c r="C36" s="44" t="s">
        <v>246</v>
      </c>
      <c r="D36" s="62">
        <v>198138</v>
      </c>
      <c r="E36" s="63">
        <v>8712</v>
      </c>
      <c r="F36" s="43" t="s">
        <v>241</v>
      </c>
    </row>
    <row r="37" spans="2:6" s="61" customFormat="1" x14ac:dyDescent="0.35">
      <c r="B37" s="43" t="s">
        <v>251</v>
      </c>
      <c r="C37" s="44" t="s">
        <v>246</v>
      </c>
      <c r="D37" s="62">
        <v>59642</v>
      </c>
      <c r="E37" s="63">
        <v>2916</v>
      </c>
      <c r="F37" s="43" t="s">
        <v>241</v>
      </c>
    </row>
    <row r="38" spans="2:6" s="61" customFormat="1" x14ac:dyDescent="0.35">
      <c r="B38" s="43" t="s">
        <v>349</v>
      </c>
      <c r="C38" s="44" t="s">
        <v>246</v>
      </c>
      <c r="D38" s="62">
        <v>2606</v>
      </c>
      <c r="E38" s="63">
        <v>165</v>
      </c>
      <c r="F38" s="43" t="s">
        <v>241</v>
      </c>
    </row>
    <row r="39" spans="2:6" s="61" customFormat="1" x14ac:dyDescent="0.35">
      <c r="B39" s="43" t="s">
        <v>356</v>
      </c>
      <c r="C39" s="44" t="s">
        <v>246</v>
      </c>
      <c r="D39" s="62">
        <v>105104</v>
      </c>
      <c r="E39" s="63">
        <v>10800</v>
      </c>
      <c r="F39" s="43" t="s">
        <v>241</v>
      </c>
    </row>
    <row r="40" spans="2:6" s="61" customFormat="1" x14ac:dyDescent="0.35">
      <c r="B40" s="43" t="s">
        <v>344</v>
      </c>
      <c r="C40" s="44" t="s">
        <v>246</v>
      </c>
      <c r="D40" s="62">
        <v>48888</v>
      </c>
      <c r="E40" s="63">
        <v>7200</v>
      </c>
      <c r="F40" s="43" t="s">
        <v>241</v>
      </c>
    </row>
    <row r="41" spans="2:6" s="61" customFormat="1" x14ac:dyDescent="0.35">
      <c r="B41" s="43" t="s">
        <v>255</v>
      </c>
      <c r="C41" s="44" t="s">
        <v>246</v>
      </c>
      <c r="D41" s="62">
        <v>8140</v>
      </c>
      <c r="E41" s="63">
        <v>27500</v>
      </c>
      <c r="F41" s="43" t="s">
        <v>256</v>
      </c>
    </row>
    <row r="42" spans="2:6" s="61" customFormat="1" x14ac:dyDescent="0.35">
      <c r="B42" s="43" t="s">
        <v>358</v>
      </c>
      <c r="C42" s="44" t="s">
        <v>246</v>
      </c>
      <c r="D42" s="62">
        <v>18574</v>
      </c>
      <c r="E42" s="63">
        <v>840</v>
      </c>
      <c r="F42" s="46" t="s">
        <v>241</v>
      </c>
    </row>
    <row r="43" spans="2:6" s="61" customFormat="1" x14ac:dyDescent="0.35">
      <c r="B43" s="43" t="s">
        <v>263</v>
      </c>
      <c r="C43" s="44" t="s">
        <v>246</v>
      </c>
      <c r="D43" s="62">
        <v>656756</v>
      </c>
      <c r="E43" s="71">
        <v>45984</v>
      </c>
      <c r="F43" s="46" t="s">
        <v>241</v>
      </c>
    </row>
    <row r="44" spans="2:6" s="61" customFormat="1" x14ac:dyDescent="0.35">
      <c r="B44" s="37"/>
      <c r="C44" s="38"/>
      <c r="D44" s="38"/>
      <c r="E44" s="37"/>
      <c r="F44" s="37"/>
    </row>
    <row r="45" spans="2:6" s="61" customFormat="1" x14ac:dyDescent="0.35">
      <c r="B45" s="37"/>
      <c r="C45" s="38"/>
      <c r="D45" s="38"/>
      <c r="E45" s="37"/>
      <c r="F45" s="37"/>
    </row>
    <row r="46" spans="2:6" s="61" customFormat="1" x14ac:dyDescent="0.35">
      <c r="B46" s="43" t="s">
        <v>268</v>
      </c>
      <c r="C46" s="44" t="s">
        <v>269</v>
      </c>
      <c r="D46" s="62">
        <v>130300</v>
      </c>
      <c r="E46" s="63">
        <v>16000</v>
      </c>
      <c r="F46" s="37" t="s">
        <v>241</v>
      </c>
    </row>
    <row r="47" spans="2:6" s="61" customFormat="1" x14ac:dyDescent="0.35">
      <c r="B47" s="37"/>
      <c r="C47" s="38"/>
      <c r="D47" s="38"/>
      <c r="E47" s="37"/>
      <c r="F47" s="37"/>
    </row>
    <row r="48" spans="2:6" s="61" customFormat="1" x14ac:dyDescent="0.35">
      <c r="B48" s="43" t="s">
        <v>270</v>
      </c>
      <c r="C48" s="44" t="s">
        <v>271</v>
      </c>
      <c r="D48" s="62">
        <v>197616</v>
      </c>
      <c r="E48" s="63">
        <v>115400</v>
      </c>
      <c r="F48" s="37" t="s">
        <v>241</v>
      </c>
    </row>
    <row r="49" spans="2:6" s="61" customFormat="1" x14ac:dyDescent="0.35">
      <c r="B49" s="43" t="s">
        <v>272</v>
      </c>
      <c r="C49" s="44" t="s">
        <v>271</v>
      </c>
      <c r="D49" s="62">
        <v>378961</v>
      </c>
      <c r="E49" s="63">
        <v>183960</v>
      </c>
      <c r="F49" s="37" t="s">
        <v>241</v>
      </c>
    </row>
    <row r="50" spans="2:6" s="61" customFormat="1" x14ac:dyDescent="0.35">
      <c r="B50" s="37"/>
      <c r="C50" s="38"/>
      <c r="D50" s="38"/>
      <c r="E50" s="37"/>
      <c r="F50" s="37"/>
    </row>
    <row r="51" spans="2:6" s="61" customFormat="1" x14ac:dyDescent="0.35">
      <c r="B51" s="37"/>
      <c r="C51" s="38"/>
      <c r="D51" s="38"/>
      <c r="E51" s="37"/>
      <c r="F51" s="37"/>
    </row>
    <row r="52" spans="2:6" s="61" customFormat="1" x14ac:dyDescent="0.35">
      <c r="B52" s="43" t="s">
        <v>273</v>
      </c>
      <c r="C52" s="44" t="s">
        <v>274</v>
      </c>
      <c r="D52" s="62">
        <v>664514</v>
      </c>
      <c r="E52" s="63">
        <v>77600</v>
      </c>
      <c r="F52" s="37" t="s">
        <v>256</v>
      </c>
    </row>
    <row r="53" spans="2:6" s="61" customFormat="1" x14ac:dyDescent="0.35">
      <c r="B53" s="72" t="s">
        <v>275</v>
      </c>
      <c r="C53" s="73" t="s">
        <v>274</v>
      </c>
      <c r="D53" s="74">
        <v>134226</v>
      </c>
      <c r="E53" s="75">
        <v>704</v>
      </c>
      <c r="F53" s="37" t="s">
        <v>256</v>
      </c>
    </row>
    <row r="54" spans="2:6" s="61" customFormat="1" x14ac:dyDescent="0.35">
      <c r="B54" s="72" t="s">
        <v>276</v>
      </c>
      <c r="C54" s="73" t="s">
        <v>274</v>
      </c>
      <c r="D54" s="74">
        <v>473880</v>
      </c>
      <c r="E54" s="75">
        <v>39006</v>
      </c>
      <c r="F54" s="37" t="s">
        <v>256</v>
      </c>
    </row>
    <row r="55" spans="2:6" s="61" customFormat="1" x14ac:dyDescent="0.35">
      <c r="B55" s="72" t="s">
        <v>277</v>
      </c>
      <c r="C55" s="73" t="s">
        <v>274</v>
      </c>
      <c r="D55" s="74">
        <v>31294</v>
      </c>
      <c r="E55" s="75">
        <v>2040</v>
      </c>
      <c r="F55" s="37" t="s">
        <v>238</v>
      </c>
    </row>
    <row r="56" spans="2:6" x14ac:dyDescent="0.35">
      <c r="B56" s="37"/>
      <c r="C56" s="38"/>
      <c r="D56" s="38"/>
      <c r="E56" s="37"/>
      <c r="F56" s="37"/>
    </row>
    <row r="57" spans="2:6" x14ac:dyDescent="0.35">
      <c r="B57" s="43" t="s">
        <v>278</v>
      </c>
      <c r="C57" s="44" t="s">
        <v>279</v>
      </c>
      <c r="D57" s="62">
        <v>39444</v>
      </c>
      <c r="E57" s="63">
        <v>11931</v>
      </c>
      <c r="F57" s="37" t="s">
        <v>256</v>
      </c>
    </row>
    <row r="58" spans="2:6" x14ac:dyDescent="0.35">
      <c r="B58" s="43" t="s">
        <v>280</v>
      </c>
      <c r="C58" s="44" t="s">
        <v>279</v>
      </c>
      <c r="D58" s="62">
        <v>49704</v>
      </c>
      <c r="E58" s="63">
        <v>21467</v>
      </c>
      <c r="F58" s="37" t="s">
        <v>256</v>
      </c>
    </row>
    <row r="59" spans="2:6" x14ac:dyDescent="0.35">
      <c r="B59" s="37"/>
      <c r="C59" s="38"/>
      <c r="D59" s="38"/>
      <c r="E59" s="37"/>
      <c r="F59" s="37"/>
    </row>
    <row r="60" spans="2:6" x14ac:dyDescent="0.35">
      <c r="B60" s="37"/>
      <c r="C60" s="38"/>
      <c r="D60" s="38"/>
      <c r="E60" s="37"/>
      <c r="F60" s="37"/>
    </row>
    <row r="61" spans="2:6" x14ac:dyDescent="0.35">
      <c r="B61" s="43" t="s">
        <v>281</v>
      </c>
      <c r="C61" s="44" t="s">
        <v>282</v>
      </c>
      <c r="D61" s="62">
        <v>48544</v>
      </c>
      <c r="E61" s="63">
        <v>21828</v>
      </c>
      <c r="F61" s="37" t="s">
        <v>256</v>
      </c>
    </row>
    <row r="62" spans="2:6" x14ac:dyDescent="0.35">
      <c r="B62" s="37"/>
      <c r="C62" s="38"/>
      <c r="D62" s="38"/>
      <c r="E62" s="37"/>
      <c r="F62" s="37"/>
    </row>
    <row r="63" spans="2:6" x14ac:dyDescent="0.35">
      <c r="B63" s="37" t="s">
        <v>353</v>
      </c>
      <c r="C63" s="38" t="s">
        <v>287</v>
      </c>
      <c r="D63" s="38">
        <v>44800</v>
      </c>
      <c r="E63" s="37">
        <v>10000</v>
      </c>
      <c r="F63" s="37" t="s">
        <v>354</v>
      </c>
    </row>
    <row r="64" spans="2:6" x14ac:dyDescent="0.35">
      <c r="B64" s="37"/>
      <c r="C64" s="38"/>
      <c r="D64" s="38"/>
      <c r="E64" s="37"/>
      <c r="F64" s="37"/>
    </row>
    <row r="65" spans="2:6" x14ac:dyDescent="0.35">
      <c r="B65" s="43" t="s">
        <v>285</v>
      </c>
      <c r="C65" s="44" t="s">
        <v>283</v>
      </c>
      <c r="D65" s="44">
        <v>1680000</v>
      </c>
      <c r="E65" s="69">
        <v>300000</v>
      </c>
      <c r="F65" s="37" t="s">
        <v>284</v>
      </c>
    </row>
    <row r="66" spans="2:6" x14ac:dyDescent="0.35">
      <c r="B66" s="37"/>
      <c r="C66" s="38"/>
      <c r="D66" s="38"/>
      <c r="E66" s="37"/>
      <c r="F66" s="37"/>
    </row>
    <row r="67" spans="2:6" x14ac:dyDescent="0.35">
      <c r="B67" s="43" t="s">
        <v>286</v>
      </c>
      <c r="C67" s="44" t="s">
        <v>287</v>
      </c>
      <c r="D67" s="62">
        <v>44050</v>
      </c>
      <c r="E67" s="63">
        <v>6000</v>
      </c>
      <c r="F67" s="37" t="s">
        <v>256</v>
      </c>
    </row>
    <row r="68" spans="2:6" x14ac:dyDescent="0.35">
      <c r="B68" s="37"/>
      <c r="C68" s="38"/>
      <c r="D68" s="38"/>
      <c r="E68" s="37"/>
      <c r="F68" s="37"/>
    </row>
    <row r="69" spans="2:6" x14ac:dyDescent="0.35">
      <c r="B69" s="43" t="s">
        <v>288</v>
      </c>
      <c r="C69" s="44" t="s">
        <v>289</v>
      </c>
      <c r="D69" s="62">
        <v>156200</v>
      </c>
      <c r="E69" s="63">
        <v>1000</v>
      </c>
      <c r="F69" s="37" t="s">
        <v>241</v>
      </c>
    </row>
    <row r="70" spans="2:6" x14ac:dyDescent="0.35">
      <c r="B70" s="46" t="s">
        <v>335</v>
      </c>
      <c r="C70" s="44" t="s">
        <v>289</v>
      </c>
      <c r="D70" s="65">
        <v>78500</v>
      </c>
      <c r="E70" s="66">
        <v>3656</v>
      </c>
      <c r="F70" s="37" t="s">
        <v>241</v>
      </c>
    </row>
    <row r="71" spans="2:6" x14ac:dyDescent="0.35">
      <c r="B71" s="37"/>
      <c r="C71" s="38"/>
      <c r="D71" s="38"/>
      <c r="E71" s="37"/>
      <c r="F71" s="37"/>
    </row>
    <row r="72" spans="2:6" x14ac:dyDescent="0.35">
      <c r="B72" s="43" t="s">
        <v>291</v>
      </c>
      <c r="C72" s="44" t="s">
        <v>290</v>
      </c>
      <c r="D72" s="70">
        <v>175600</v>
      </c>
      <c r="E72" s="63">
        <v>7000</v>
      </c>
      <c r="F72" s="37" t="s">
        <v>241</v>
      </c>
    </row>
    <row r="73" spans="2:6" x14ac:dyDescent="0.35">
      <c r="B73" s="37"/>
      <c r="C73" s="38"/>
      <c r="D73" s="38"/>
      <c r="E73" s="37"/>
      <c r="F73" s="37"/>
    </row>
    <row r="74" spans="2:6" x14ac:dyDescent="0.35">
      <c r="B74" s="43" t="s">
        <v>292</v>
      </c>
      <c r="C74" s="44" t="s">
        <v>293</v>
      </c>
      <c r="D74" s="62">
        <v>96070</v>
      </c>
      <c r="E74" s="63">
        <v>14394</v>
      </c>
      <c r="F74" s="37" t="s">
        <v>294</v>
      </c>
    </row>
    <row r="75" spans="2:6" x14ac:dyDescent="0.35">
      <c r="B75" s="43" t="s">
        <v>295</v>
      </c>
      <c r="C75" s="44" t="s">
        <v>293</v>
      </c>
      <c r="D75" s="62">
        <v>156946</v>
      </c>
      <c r="E75" s="63">
        <v>16180</v>
      </c>
      <c r="F75" s="37" t="s">
        <v>256</v>
      </c>
    </row>
    <row r="76" spans="2:6" x14ac:dyDescent="0.35">
      <c r="B76" s="37"/>
      <c r="C76" s="38"/>
      <c r="D76" s="38"/>
      <c r="E76" s="37"/>
      <c r="F76" s="37"/>
    </row>
    <row r="77" spans="2:6" x14ac:dyDescent="0.35">
      <c r="B77" s="43" t="s">
        <v>296</v>
      </c>
      <c r="C77" s="44" t="s">
        <v>297</v>
      </c>
      <c r="D77" s="62">
        <v>30897</v>
      </c>
      <c r="E77" s="63">
        <v>60</v>
      </c>
      <c r="F77" s="37" t="s">
        <v>238</v>
      </c>
    </row>
    <row r="78" spans="2:6" x14ac:dyDescent="0.35">
      <c r="B78" s="46" t="s">
        <v>316</v>
      </c>
      <c r="C78" s="44" t="s">
        <v>297</v>
      </c>
      <c r="D78" s="62">
        <v>5816</v>
      </c>
      <c r="E78" s="63">
        <v>100</v>
      </c>
      <c r="F78" s="37" t="s">
        <v>256</v>
      </c>
    </row>
    <row r="79" spans="2:6" x14ac:dyDescent="0.35">
      <c r="B79" s="46" t="s">
        <v>317</v>
      </c>
      <c r="C79" s="44" t="s">
        <v>297</v>
      </c>
      <c r="D79" s="62">
        <v>4656</v>
      </c>
      <c r="E79" s="63">
        <v>45</v>
      </c>
      <c r="F79" s="37" t="s">
        <v>256</v>
      </c>
    </row>
    <row r="80" spans="2:6" s="76" customFormat="1" x14ac:dyDescent="0.35">
      <c r="B80" s="72" t="s">
        <v>315</v>
      </c>
      <c r="C80" s="44" t="s">
        <v>297</v>
      </c>
      <c r="D80" s="62">
        <v>850</v>
      </c>
      <c r="E80" s="63">
        <v>500</v>
      </c>
      <c r="F80" s="37" t="s">
        <v>238</v>
      </c>
    </row>
    <row r="81" spans="1:6" x14ac:dyDescent="0.35">
      <c r="B81" s="43" t="s">
        <v>298</v>
      </c>
      <c r="C81" s="44" t="s">
        <v>297</v>
      </c>
      <c r="D81" s="62">
        <v>4800</v>
      </c>
      <c r="E81" s="63">
        <v>1200</v>
      </c>
      <c r="F81" s="37" t="s">
        <v>238</v>
      </c>
    </row>
    <row r="82" spans="1:6" x14ac:dyDescent="0.35">
      <c r="B82" s="43" t="s">
        <v>321</v>
      </c>
      <c r="C82" s="44" t="s">
        <v>297</v>
      </c>
      <c r="D82" s="62">
        <v>197763</v>
      </c>
      <c r="E82" s="63">
        <v>1600</v>
      </c>
      <c r="F82" s="37" t="s">
        <v>238</v>
      </c>
    </row>
    <row r="83" spans="1:6" x14ac:dyDescent="0.35">
      <c r="B83" s="43" t="s">
        <v>299</v>
      </c>
      <c r="C83" s="44" t="s">
        <v>297</v>
      </c>
      <c r="D83" s="62">
        <v>158427</v>
      </c>
      <c r="E83" s="63">
        <v>966</v>
      </c>
      <c r="F83" s="37" t="s">
        <v>238</v>
      </c>
    </row>
    <row r="84" spans="1:6" x14ac:dyDescent="0.35">
      <c r="A84" s="54" t="s">
        <v>100</v>
      </c>
      <c r="B84" s="43" t="s">
        <v>318</v>
      </c>
      <c r="C84" s="44" t="s">
        <v>297</v>
      </c>
      <c r="D84" s="62">
        <v>114683</v>
      </c>
      <c r="E84" s="63">
        <v>812</v>
      </c>
      <c r="F84" s="37" t="s">
        <v>238</v>
      </c>
    </row>
    <row r="85" spans="1:6" x14ac:dyDescent="0.35">
      <c r="B85" s="43" t="s">
        <v>300</v>
      </c>
      <c r="C85" s="44" t="s">
        <v>297</v>
      </c>
      <c r="D85" s="62">
        <v>124130</v>
      </c>
      <c r="E85" s="63">
        <v>10000</v>
      </c>
      <c r="F85" s="37" t="s">
        <v>238</v>
      </c>
    </row>
    <row r="86" spans="1:6" x14ac:dyDescent="0.35">
      <c r="B86" s="43" t="s">
        <v>324</v>
      </c>
      <c r="C86" s="44" t="s">
        <v>297</v>
      </c>
      <c r="D86" s="78">
        <v>10507</v>
      </c>
      <c r="E86" s="69">
        <v>112</v>
      </c>
      <c r="F86" s="37" t="s">
        <v>238</v>
      </c>
    </row>
    <row r="87" spans="1:6" x14ac:dyDescent="0.35">
      <c r="B87" s="77" t="s">
        <v>301</v>
      </c>
      <c r="C87" s="45" t="s">
        <v>297</v>
      </c>
      <c r="D87" s="65">
        <v>6500</v>
      </c>
      <c r="E87" s="66">
        <v>101.25</v>
      </c>
      <c r="F87" s="37" t="s">
        <v>256</v>
      </c>
    </row>
    <row r="88" spans="1:6" x14ac:dyDescent="0.35">
      <c r="B88" s="43" t="s">
        <v>302</v>
      </c>
      <c r="C88" s="44" t="s">
        <v>297</v>
      </c>
      <c r="D88" s="62">
        <v>89204</v>
      </c>
      <c r="E88" s="71">
        <v>160</v>
      </c>
      <c r="F88" s="37" t="s">
        <v>256</v>
      </c>
    </row>
    <row r="89" spans="1:6" x14ac:dyDescent="0.35">
      <c r="B89" s="43" t="s">
        <v>323</v>
      </c>
      <c r="C89" s="44" t="s">
        <v>297</v>
      </c>
      <c r="D89" s="78">
        <v>21111</v>
      </c>
      <c r="E89" s="43">
        <v>50</v>
      </c>
      <c r="F89" s="37" t="s">
        <v>238</v>
      </c>
    </row>
    <row r="90" spans="1:6" x14ac:dyDescent="0.35">
      <c r="B90" s="43" t="s">
        <v>325</v>
      </c>
      <c r="C90" s="44" t="s">
        <v>297</v>
      </c>
      <c r="D90" s="78">
        <v>1684</v>
      </c>
      <c r="E90" s="43">
        <v>1080</v>
      </c>
      <c r="F90" s="37" t="s">
        <v>238</v>
      </c>
    </row>
    <row r="91" spans="1:6" x14ac:dyDescent="0.35">
      <c r="B91" s="43" t="s">
        <v>322</v>
      </c>
      <c r="C91" s="44" t="s">
        <v>297</v>
      </c>
      <c r="D91" s="78">
        <v>49687</v>
      </c>
      <c r="E91" s="43">
        <v>647</v>
      </c>
      <c r="F91" s="37" t="s">
        <v>256</v>
      </c>
    </row>
    <row r="92" spans="1:6" x14ac:dyDescent="0.35">
      <c r="B92" s="43" t="s">
        <v>319</v>
      </c>
      <c r="C92" s="44" t="s">
        <v>297</v>
      </c>
      <c r="D92" s="62">
        <v>206353</v>
      </c>
      <c r="E92" s="71">
        <v>2200</v>
      </c>
      <c r="F92" s="37" t="s">
        <v>238</v>
      </c>
    </row>
    <row r="93" spans="1:6" x14ac:dyDescent="0.35">
      <c r="B93" s="43" t="s">
        <v>320</v>
      </c>
      <c r="C93" s="44" t="s">
        <v>297</v>
      </c>
      <c r="D93" s="62">
        <v>63594</v>
      </c>
      <c r="E93" s="71">
        <v>120</v>
      </c>
      <c r="F93" s="37" t="s">
        <v>238</v>
      </c>
    </row>
    <row r="94" spans="1:6" x14ac:dyDescent="0.35">
      <c r="B94" s="37"/>
      <c r="C94" s="38"/>
      <c r="D94" s="38"/>
      <c r="E94" s="37"/>
      <c r="F94" s="37"/>
    </row>
    <row r="95" spans="1:6" x14ac:dyDescent="0.35">
      <c r="B95" s="43" t="s">
        <v>309</v>
      </c>
      <c r="C95" s="44" t="s">
        <v>304</v>
      </c>
      <c r="D95" s="62">
        <v>46555</v>
      </c>
      <c r="E95" s="71">
        <v>139</v>
      </c>
      <c r="F95" s="43" t="s">
        <v>238</v>
      </c>
    </row>
    <row r="96" spans="1:6" x14ac:dyDescent="0.35">
      <c r="B96" s="43" t="s">
        <v>307</v>
      </c>
      <c r="C96" s="44" t="s">
        <v>304</v>
      </c>
      <c r="D96" s="62">
        <v>27456</v>
      </c>
      <c r="E96" s="71">
        <v>2400</v>
      </c>
      <c r="F96" s="43" t="s">
        <v>241</v>
      </c>
    </row>
    <row r="97" spans="2:6" x14ac:dyDescent="0.35">
      <c r="B97" s="43" t="s">
        <v>359</v>
      </c>
      <c r="C97" s="44" t="s">
        <v>304</v>
      </c>
      <c r="D97" s="62">
        <v>14400</v>
      </c>
      <c r="E97" s="71">
        <v>48</v>
      </c>
      <c r="F97" s="43" t="s">
        <v>284</v>
      </c>
    </row>
    <row r="98" spans="2:6" x14ac:dyDescent="0.35">
      <c r="B98" s="43" t="s">
        <v>303</v>
      </c>
      <c r="C98" s="44" t="s">
        <v>304</v>
      </c>
      <c r="D98" s="62">
        <v>418452</v>
      </c>
      <c r="E98" s="71">
        <v>19344</v>
      </c>
      <c r="F98" s="43" t="s">
        <v>241</v>
      </c>
    </row>
    <row r="99" spans="2:6" x14ac:dyDescent="0.35">
      <c r="B99" s="43" t="s">
        <v>310</v>
      </c>
      <c r="C99" s="44" t="s">
        <v>304</v>
      </c>
      <c r="D99" s="62">
        <v>193500</v>
      </c>
      <c r="E99" s="71">
        <v>450</v>
      </c>
      <c r="F99" s="43" t="s">
        <v>238</v>
      </c>
    </row>
    <row r="100" spans="2:6" x14ac:dyDescent="0.35">
      <c r="B100" s="43" t="s">
        <v>311</v>
      </c>
      <c r="C100" s="44" t="s">
        <v>304</v>
      </c>
      <c r="D100" s="62">
        <v>31920</v>
      </c>
      <c r="E100" s="71">
        <v>1064</v>
      </c>
      <c r="F100" s="43" t="s">
        <v>241</v>
      </c>
    </row>
    <row r="101" spans="2:6" x14ac:dyDescent="0.35">
      <c r="B101" s="43" t="s">
        <v>308</v>
      </c>
      <c r="C101" s="44" t="s">
        <v>304</v>
      </c>
      <c r="D101" s="62">
        <v>88650</v>
      </c>
      <c r="E101" s="71">
        <v>29400</v>
      </c>
      <c r="F101" s="43" t="s">
        <v>241</v>
      </c>
    </row>
    <row r="102" spans="2:6" x14ac:dyDescent="0.35">
      <c r="B102" s="43" t="s">
        <v>305</v>
      </c>
      <c r="C102" s="44" t="s">
        <v>304</v>
      </c>
      <c r="D102" s="62">
        <v>74250</v>
      </c>
      <c r="E102" s="71">
        <v>3100</v>
      </c>
      <c r="F102" s="43" t="s">
        <v>241</v>
      </c>
    </row>
    <row r="103" spans="2:6" x14ac:dyDescent="0.35">
      <c r="B103" s="79" t="s">
        <v>334</v>
      </c>
      <c r="C103" s="44" t="s">
        <v>304</v>
      </c>
      <c r="D103" s="81">
        <v>54997</v>
      </c>
      <c r="E103" s="83">
        <v>3994</v>
      </c>
      <c r="F103" s="43" t="s">
        <v>241</v>
      </c>
    </row>
    <row r="104" spans="2:6" x14ac:dyDescent="0.35">
      <c r="B104" s="43" t="s">
        <v>306</v>
      </c>
      <c r="C104" s="44" t="s">
        <v>304</v>
      </c>
      <c r="D104" s="62">
        <v>17744</v>
      </c>
      <c r="E104" s="71">
        <v>3672</v>
      </c>
      <c r="F104" s="43" t="s">
        <v>241</v>
      </c>
    </row>
    <row r="105" spans="2:6" x14ac:dyDescent="0.35">
      <c r="B105" s="43" t="s">
        <v>345</v>
      </c>
      <c r="C105" s="44" t="s">
        <v>304</v>
      </c>
      <c r="D105" s="62">
        <v>11137</v>
      </c>
      <c r="E105" s="71">
        <v>450</v>
      </c>
      <c r="F105" s="43" t="s">
        <v>241</v>
      </c>
    </row>
    <row r="106" spans="2:6" x14ac:dyDescent="0.35">
      <c r="B106" s="79" t="s">
        <v>328</v>
      </c>
      <c r="C106" s="44" t="s">
        <v>304</v>
      </c>
      <c r="D106" s="80">
        <v>224253</v>
      </c>
      <c r="E106" s="82">
        <v>9772</v>
      </c>
      <c r="F106" s="43" t="s">
        <v>241</v>
      </c>
    </row>
    <row r="107" spans="2:6" x14ac:dyDescent="0.35">
      <c r="B107"/>
    </row>
    <row r="109" spans="2:6" x14ac:dyDescent="0.35">
      <c r="B109" s="42" t="s">
        <v>457</v>
      </c>
    </row>
  </sheetData>
  <sheetProtection algorithmName="SHA-512" hashValue="F15+qrkz4Dzv6D1sT8IhkFCk9B8YeDB7qNRQr/NLRnXPEqG/Yt6Jc5mmjWxSr4gA7F2j9Q7mWrQsFSfgyhqrKg==" saltValue="FtFRXejMURsevniNmNUh1A==" spinCount="100000" sheet="1" objects="1" scenarios="1"/>
  <sortState ref="B14:F43">
    <sortCondition ref="B14:B43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abSelected="1" topLeftCell="A156" workbookViewId="0">
      <selection activeCell="B167" sqref="B167"/>
    </sheetView>
  </sheetViews>
  <sheetFormatPr baseColWidth="10" defaultColWidth="11.453125" defaultRowHeight="15.5" x14ac:dyDescent="0.35"/>
  <cols>
    <col min="1" max="1" width="4.81640625" style="33" customWidth="1"/>
    <col min="2" max="2" width="84.54296875" style="41" bestFit="1" customWidth="1"/>
    <col min="3" max="3" width="15.81640625" style="33" customWidth="1"/>
    <col min="4" max="4" width="18.7265625" style="5" customWidth="1"/>
    <col min="5" max="16384" width="11.453125" style="33"/>
  </cols>
  <sheetData>
    <row r="1" spans="1:6" s="3" customFormat="1" ht="15" customHeight="1" x14ac:dyDescent="0.35">
      <c r="A1" s="1" t="s">
        <v>0</v>
      </c>
      <c r="B1" s="2"/>
      <c r="D1" s="5"/>
    </row>
    <row r="2" spans="1:6" s="3" customFormat="1" ht="15" customHeight="1" x14ac:dyDescent="0.35">
      <c r="A2" s="6"/>
      <c r="B2" s="7"/>
      <c r="C2" s="7"/>
      <c r="D2" s="5"/>
    </row>
    <row r="3" spans="1:6" s="3" customFormat="1" ht="15" customHeight="1" x14ac:dyDescent="0.35">
      <c r="A3" s="1" t="s">
        <v>1</v>
      </c>
      <c r="B3" s="8"/>
      <c r="C3" s="8"/>
      <c r="D3" s="10"/>
    </row>
    <row r="4" spans="1:6" s="16" customFormat="1" ht="20.149999999999999" customHeight="1" x14ac:dyDescent="0.7">
      <c r="A4" s="11"/>
      <c r="B4" s="12" t="s">
        <v>456</v>
      </c>
      <c r="C4" s="12"/>
      <c r="D4" s="14"/>
      <c r="E4" s="15"/>
      <c r="F4" s="47"/>
    </row>
    <row r="5" spans="1:6" s="3" customFormat="1" ht="20.149999999999999" customHeight="1" x14ac:dyDescent="0.35">
      <c r="A5" s="17"/>
      <c r="B5" s="18"/>
      <c r="C5" s="85"/>
      <c r="D5" s="85"/>
      <c r="F5" s="48"/>
    </row>
    <row r="6" spans="1:6" s="3" customFormat="1" ht="19.5" customHeight="1" x14ac:dyDescent="0.35">
      <c r="C6" s="50"/>
      <c r="D6" s="50"/>
    </row>
    <row r="7" spans="1:6" s="3" customFormat="1" ht="15" customHeight="1" x14ac:dyDescent="0.35">
      <c r="A7" s="17"/>
      <c r="B7" s="23"/>
      <c r="D7" s="5"/>
    </row>
    <row r="8" spans="1:6" s="3" customFormat="1" ht="15" customHeight="1" x14ac:dyDescent="0.35">
      <c r="A8" s="17"/>
      <c r="B8" s="24"/>
      <c r="C8" s="25"/>
      <c r="D8" s="26"/>
      <c r="E8" s="25"/>
    </row>
    <row r="9" spans="1:6" s="30" customFormat="1" ht="15" customHeight="1" x14ac:dyDescent="0.35">
      <c r="A9" s="27"/>
      <c r="B9" s="28"/>
      <c r="C9" s="25"/>
      <c r="D9" s="29" t="s">
        <v>4</v>
      </c>
      <c r="E9" s="25"/>
    </row>
    <row r="10" spans="1:6" s="30" customFormat="1" ht="15" customHeight="1" thickBot="1" x14ac:dyDescent="0.4">
      <c r="A10" s="27"/>
      <c r="B10" s="31" t="s">
        <v>6</v>
      </c>
      <c r="C10" s="25"/>
      <c r="D10" s="86" t="s">
        <v>7</v>
      </c>
      <c r="E10" s="25"/>
    </row>
    <row r="11" spans="1:6" ht="16" thickBot="1" x14ac:dyDescent="0.4">
      <c r="B11"/>
      <c r="C11" s="25"/>
      <c r="D11" s="87">
        <f>+D20+D42+D78+D84+D111+D146+D150+D154+D160+D163</f>
        <v>6629141</v>
      </c>
      <c r="E11" s="25"/>
    </row>
    <row r="12" spans="1:6" x14ac:dyDescent="0.35">
      <c r="B12" s="37" t="s">
        <v>364</v>
      </c>
      <c r="C12" s="25"/>
      <c r="D12" s="88"/>
      <c r="E12" s="25"/>
    </row>
    <row r="13" spans="1:6" x14ac:dyDescent="0.35">
      <c r="B13" s="37"/>
      <c r="C13" s="25"/>
      <c r="D13" s="88"/>
      <c r="E13" s="25"/>
    </row>
    <row r="14" spans="1:6" x14ac:dyDescent="0.35">
      <c r="B14" s="37" t="s">
        <v>365</v>
      </c>
      <c r="C14" s="25"/>
      <c r="D14" s="90">
        <v>65780</v>
      </c>
      <c r="E14" s="25"/>
    </row>
    <row r="15" spans="1:6" x14ac:dyDescent="0.35">
      <c r="B15" s="37" t="s">
        <v>267</v>
      </c>
      <c r="C15" s="25"/>
      <c r="D15" s="90">
        <v>28200</v>
      </c>
      <c r="E15" s="25"/>
    </row>
    <row r="16" spans="1:6" x14ac:dyDescent="0.35">
      <c r="B16" s="37" t="s">
        <v>450</v>
      </c>
      <c r="C16" s="25"/>
      <c r="D16" s="90">
        <v>12309</v>
      </c>
      <c r="E16" s="25"/>
    </row>
    <row r="17" spans="2:5" x14ac:dyDescent="0.35">
      <c r="B17" s="37" t="s">
        <v>366</v>
      </c>
      <c r="C17" s="25"/>
      <c r="D17" s="90">
        <v>114640</v>
      </c>
      <c r="E17" s="25"/>
    </row>
    <row r="18" spans="2:5" x14ac:dyDescent="0.35">
      <c r="B18" s="37" t="s">
        <v>455</v>
      </c>
      <c r="C18" s="25"/>
      <c r="D18" s="90">
        <v>1047</v>
      </c>
      <c r="E18" s="25"/>
    </row>
    <row r="19" spans="2:5" x14ac:dyDescent="0.35">
      <c r="B19" s="37" t="s">
        <v>449</v>
      </c>
      <c r="C19" s="25"/>
      <c r="D19" s="90">
        <v>7315</v>
      </c>
      <c r="E19" s="25"/>
    </row>
    <row r="20" spans="2:5" x14ac:dyDescent="0.35">
      <c r="B20" s="37"/>
      <c r="C20" s="25"/>
      <c r="D20" s="90">
        <f>SUM(D14:D19)</f>
        <v>229291</v>
      </c>
      <c r="E20" s="25"/>
    </row>
    <row r="21" spans="2:5" x14ac:dyDescent="0.35">
      <c r="B21" s="37" t="s">
        <v>367</v>
      </c>
      <c r="C21" s="25"/>
      <c r="D21" s="90"/>
      <c r="E21" s="25"/>
    </row>
    <row r="22" spans="2:5" x14ac:dyDescent="0.35">
      <c r="B22" s="37"/>
      <c r="C22" s="25"/>
      <c r="D22" s="90"/>
      <c r="E22" s="25"/>
    </row>
    <row r="23" spans="2:5" x14ac:dyDescent="0.35">
      <c r="B23" s="37" t="s">
        <v>368</v>
      </c>
      <c r="C23" s="25"/>
      <c r="D23" s="90">
        <v>4612</v>
      </c>
      <c r="E23" s="25"/>
    </row>
    <row r="24" spans="2:5" x14ac:dyDescent="0.35">
      <c r="B24" s="37" t="s">
        <v>369</v>
      </c>
      <c r="C24" s="25"/>
      <c r="D24" s="90">
        <f>3020+55526</f>
        <v>58546</v>
      </c>
      <c r="E24" s="25"/>
    </row>
    <row r="25" spans="2:5" x14ac:dyDescent="0.35">
      <c r="B25" s="37" t="s">
        <v>370</v>
      </c>
      <c r="C25" s="25"/>
      <c r="D25" s="90">
        <f>23941+9897+30225</f>
        <v>64063</v>
      </c>
      <c r="E25" s="25"/>
    </row>
    <row r="26" spans="2:5" x14ac:dyDescent="0.35">
      <c r="B26" s="37" t="s">
        <v>371</v>
      </c>
      <c r="C26" s="25"/>
      <c r="D26" s="90">
        <v>35252</v>
      </c>
      <c r="E26" s="25"/>
    </row>
    <row r="27" spans="2:5" x14ac:dyDescent="0.35">
      <c r="B27" s="37" t="s">
        <v>454</v>
      </c>
      <c r="C27" s="25"/>
      <c r="D27" s="90">
        <v>2035</v>
      </c>
      <c r="E27" s="25"/>
    </row>
    <row r="28" spans="2:5" x14ac:dyDescent="0.35">
      <c r="B28" s="37" t="s">
        <v>184</v>
      </c>
      <c r="C28" s="25"/>
      <c r="D28" s="90">
        <v>4197</v>
      </c>
      <c r="E28" s="25"/>
    </row>
    <row r="29" spans="2:5" x14ac:dyDescent="0.35">
      <c r="B29" s="37" t="s">
        <v>372</v>
      </c>
      <c r="C29" s="25"/>
      <c r="D29" s="90">
        <f>5032+25056</f>
        <v>30088</v>
      </c>
      <c r="E29" s="25"/>
    </row>
    <row r="30" spans="2:5" x14ac:dyDescent="0.35">
      <c r="B30" s="37" t="s">
        <v>192</v>
      </c>
      <c r="C30" s="25"/>
      <c r="D30" s="90">
        <v>4530</v>
      </c>
      <c r="E30" s="25"/>
    </row>
    <row r="31" spans="2:5" x14ac:dyDescent="0.35">
      <c r="B31" s="37" t="s">
        <v>138</v>
      </c>
      <c r="C31" s="25"/>
      <c r="D31" s="90">
        <v>720</v>
      </c>
      <c r="E31" s="25"/>
    </row>
    <row r="32" spans="2:5" x14ac:dyDescent="0.35">
      <c r="B32" s="37" t="s">
        <v>373</v>
      </c>
      <c r="C32" s="25"/>
      <c r="D32" s="90">
        <v>60563</v>
      </c>
      <c r="E32" s="25"/>
    </row>
    <row r="33" spans="2:5" x14ac:dyDescent="0.35">
      <c r="B33" s="37" t="s">
        <v>441</v>
      </c>
      <c r="C33" s="25"/>
      <c r="D33" s="90">
        <v>11279</v>
      </c>
      <c r="E33" s="25"/>
    </row>
    <row r="34" spans="2:5" x14ac:dyDescent="0.35">
      <c r="B34" s="37" t="s">
        <v>221</v>
      </c>
      <c r="C34" s="25"/>
      <c r="D34" s="90">
        <v>5973</v>
      </c>
      <c r="E34" s="25"/>
    </row>
    <row r="35" spans="2:5" x14ac:dyDescent="0.35">
      <c r="B35" s="37" t="s">
        <v>374</v>
      </c>
      <c r="C35" s="25"/>
      <c r="D35" s="90">
        <f>5436+18863</f>
        <v>24299</v>
      </c>
      <c r="E35" s="25"/>
    </row>
    <row r="36" spans="2:5" x14ac:dyDescent="0.35">
      <c r="B36" s="37" t="s">
        <v>375</v>
      </c>
      <c r="C36" s="25"/>
      <c r="D36" s="90">
        <v>46600</v>
      </c>
      <c r="E36" s="25"/>
    </row>
    <row r="37" spans="2:5" x14ac:dyDescent="0.35">
      <c r="B37" s="37" t="s">
        <v>442</v>
      </c>
      <c r="C37" s="25"/>
      <c r="D37" s="90">
        <v>13973</v>
      </c>
      <c r="E37" s="25"/>
    </row>
    <row r="38" spans="2:5" x14ac:dyDescent="0.35">
      <c r="B38" s="37" t="s">
        <v>376</v>
      </c>
      <c r="C38" s="25"/>
      <c r="D38" s="90">
        <v>23085</v>
      </c>
      <c r="E38" s="25"/>
    </row>
    <row r="39" spans="2:5" x14ac:dyDescent="0.35">
      <c r="B39" s="37" t="s">
        <v>377</v>
      </c>
      <c r="C39" s="25"/>
      <c r="D39" s="90">
        <v>50000</v>
      </c>
      <c r="E39" s="25"/>
    </row>
    <row r="40" spans="2:5" x14ac:dyDescent="0.35">
      <c r="B40" s="37" t="s">
        <v>223</v>
      </c>
      <c r="C40" s="25"/>
      <c r="D40" s="90">
        <v>49289</v>
      </c>
      <c r="E40" s="25"/>
    </row>
    <row r="41" spans="2:5" x14ac:dyDescent="0.35">
      <c r="B41" s="37" t="s">
        <v>378</v>
      </c>
      <c r="C41" s="25"/>
      <c r="D41" s="90">
        <f>16250+12970</f>
        <v>29220</v>
      </c>
      <c r="E41" s="25"/>
    </row>
    <row r="42" spans="2:5" x14ac:dyDescent="0.35">
      <c r="B42" s="37"/>
      <c r="C42" s="25" t="s">
        <v>458</v>
      </c>
      <c r="D42" s="90">
        <f>SUM(D23:D38)</f>
        <v>389815</v>
      </c>
      <c r="E42" s="25"/>
    </row>
    <row r="43" spans="2:5" x14ac:dyDescent="0.35">
      <c r="B43" s="37" t="s">
        <v>379</v>
      </c>
      <c r="C43" s="25"/>
      <c r="D43" s="90"/>
      <c r="E43" s="25"/>
    </row>
    <row r="44" spans="2:5" x14ac:dyDescent="0.35">
      <c r="B44" s="37"/>
      <c r="C44" s="25"/>
      <c r="D44" s="90"/>
      <c r="E44" s="25"/>
    </row>
    <row r="45" spans="2:5" x14ac:dyDescent="0.35">
      <c r="B45" s="37" t="s">
        <v>452</v>
      </c>
      <c r="C45" s="25"/>
      <c r="D45" s="90">
        <v>406440</v>
      </c>
      <c r="E45" s="25"/>
    </row>
    <row r="46" spans="2:5" x14ac:dyDescent="0.35">
      <c r="B46" s="37" t="s">
        <v>380</v>
      </c>
      <c r="C46" s="25"/>
      <c r="D46" s="90">
        <v>161210</v>
      </c>
      <c r="E46" s="25"/>
    </row>
    <row r="47" spans="2:5" x14ac:dyDescent="0.35">
      <c r="B47" s="37" t="s">
        <v>381</v>
      </c>
      <c r="C47" s="25"/>
      <c r="D47" s="90">
        <v>46000</v>
      </c>
      <c r="E47" s="25"/>
    </row>
    <row r="48" spans="2:5" x14ac:dyDescent="0.35">
      <c r="B48" s="37" t="s">
        <v>382</v>
      </c>
      <c r="C48" s="25"/>
      <c r="D48" s="90">
        <v>107000</v>
      </c>
      <c r="E48" s="25"/>
    </row>
    <row r="49" spans="2:5" x14ac:dyDescent="0.35">
      <c r="B49" s="37" t="s">
        <v>383</v>
      </c>
      <c r="C49" s="25"/>
      <c r="D49" s="90">
        <v>706903</v>
      </c>
      <c r="E49" s="25"/>
    </row>
    <row r="50" spans="2:5" x14ac:dyDescent="0.35">
      <c r="B50" s="37" t="s">
        <v>453</v>
      </c>
      <c r="C50" s="25"/>
      <c r="D50" s="90">
        <v>96880</v>
      </c>
      <c r="E50" s="25"/>
    </row>
    <row r="51" spans="2:5" x14ac:dyDescent="0.35">
      <c r="B51" s="37" t="s">
        <v>443</v>
      </c>
      <c r="C51" s="25"/>
      <c r="D51" s="90">
        <v>82801</v>
      </c>
      <c r="E51" s="25"/>
    </row>
    <row r="52" spans="2:5" x14ac:dyDescent="0.35">
      <c r="B52" s="37" t="s">
        <v>27</v>
      </c>
      <c r="C52" s="25"/>
      <c r="D52" s="90">
        <v>48100</v>
      </c>
      <c r="E52" s="25"/>
    </row>
    <row r="53" spans="2:5" x14ac:dyDescent="0.35">
      <c r="B53" s="37" t="s">
        <v>384</v>
      </c>
      <c r="C53" s="25"/>
      <c r="D53" s="90">
        <v>1799</v>
      </c>
      <c r="E53" s="25"/>
    </row>
    <row r="54" spans="2:5" x14ac:dyDescent="0.35">
      <c r="B54" s="37" t="s">
        <v>385</v>
      </c>
      <c r="C54" s="25"/>
      <c r="D54" s="90">
        <v>40980</v>
      </c>
      <c r="E54" s="25"/>
    </row>
    <row r="55" spans="2:5" x14ac:dyDescent="0.35">
      <c r="B55" s="37" t="s">
        <v>38</v>
      </c>
      <c r="C55" s="25"/>
      <c r="D55" s="90">
        <v>2300</v>
      </c>
      <c r="E55" s="25"/>
    </row>
    <row r="56" spans="2:5" x14ac:dyDescent="0.35">
      <c r="B56" s="37" t="s">
        <v>41</v>
      </c>
      <c r="C56" s="25"/>
      <c r="D56" s="90">
        <v>36440</v>
      </c>
      <c r="E56" s="25"/>
    </row>
    <row r="57" spans="2:5" x14ac:dyDescent="0.35">
      <c r="B57" s="37" t="s">
        <v>44</v>
      </c>
      <c r="C57" s="25"/>
      <c r="D57" s="90">
        <v>3080</v>
      </c>
      <c r="E57" s="25"/>
    </row>
    <row r="58" spans="2:5" x14ac:dyDescent="0.35">
      <c r="B58" s="37" t="s">
        <v>386</v>
      </c>
      <c r="C58" s="25"/>
      <c r="D58" s="90">
        <v>20250</v>
      </c>
      <c r="E58" s="25"/>
    </row>
    <row r="59" spans="2:5" x14ac:dyDescent="0.35">
      <c r="B59" s="37" t="s">
        <v>387</v>
      </c>
      <c r="C59" s="25"/>
      <c r="D59" s="90">
        <v>52970</v>
      </c>
      <c r="E59" s="25"/>
    </row>
    <row r="60" spans="2:5" x14ac:dyDescent="0.35">
      <c r="B60" s="37" t="s">
        <v>388</v>
      </c>
      <c r="C60" s="25"/>
      <c r="D60" s="90">
        <v>4840</v>
      </c>
      <c r="E60" s="25"/>
    </row>
    <row r="61" spans="2:5" x14ac:dyDescent="0.35">
      <c r="B61" s="37" t="s">
        <v>47</v>
      </c>
      <c r="C61" s="25"/>
      <c r="D61" s="90">
        <v>10465</v>
      </c>
      <c r="E61" s="25"/>
    </row>
    <row r="62" spans="2:5" x14ac:dyDescent="0.35">
      <c r="B62" s="37" t="s">
        <v>389</v>
      </c>
      <c r="C62" s="25"/>
      <c r="D62" s="90">
        <v>24960</v>
      </c>
      <c r="E62" s="25"/>
    </row>
    <row r="63" spans="2:5" x14ac:dyDescent="0.35">
      <c r="B63" s="37" t="s">
        <v>390</v>
      </c>
      <c r="C63" s="25"/>
      <c r="D63" s="90">
        <v>9600</v>
      </c>
      <c r="E63" s="25"/>
    </row>
    <row r="64" spans="2:5" x14ac:dyDescent="0.35">
      <c r="B64" s="37" t="s">
        <v>391</v>
      </c>
      <c r="C64" s="25"/>
      <c r="D64" s="90">
        <v>382882</v>
      </c>
      <c r="E64" s="25"/>
    </row>
    <row r="65" spans="2:5" x14ac:dyDescent="0.35">
      <c r="B65" s="37" t="s">
        <v>392</v>
      </c>
      <c r="C65" s="25"/>
      <c r="D65" s="90">
        <f>1040+451520</f>
        <v>452560</v>
      </c>
      <c r="E65" s="25"/>
    </row>
    <row r="66" spans="2:5" x14ac:dyDescent="0.35">
      <c r="B66" s="37" t="s">
        <v>393</v>
      </c>
      <c r="C66" s="25"/>
      <c r="D66" s="90">
        <v>10320</v>
      </c>
      <c r="E66" s="25"/>
    </row>
    <row r="67" spans="2:5" x14ac:dyDescent="0.35">
      <c r="B67" s="37" t="s">
        <v>444</v>
      </c>
      <c r="C67" s="25"/>
      <c r="D67" s="90">
        <v>26000</v>
      </c>
      <c r="E67" s="25"/>
    </row>
    <row r="68" spans="2:5" x14ac:dyDescent="0.35">
      <c r="B68" s="37" t="s">
        <v>60</v>
      </c>
      <c r="C68" s="25"/>
      <c r="D68" s="90">
        <v>28600</v>
      </c>
      <c r="E68" s="25"/>
    </row>
    <row r="69" spans="2:5" x14ac:dyDescent="0.35">
      <c r="B69" s="37" t="s">
        <v>448</v>
      </c>
      <c r="C69" s="25"/>
      <c r="D69" s="90">
        <v>16400</v>
      </c>
      <c r="E69" s="25"/>
    </row>
    <row r="70" spans="2:5" x14ac:dyDescent="0.35">
      <c r="B70" s="37" t="s">
        <v>394</v>
      </c>
      <c r="C70" s="25"/>
      <c r="D70" s="90">
        <v>15400</v>
      </c>
      <c r="E70" s="25"/>
    </row>
    <row r="71" spans="2:5" x14ac:dyDescent="0.35">
      <c r="B71" s="37" t="s">
        <v>71</v>
      </c>
      <c r="C71" s="25"/>
      <c r="D71" s="90">
        <v>71363</v>
      </c>
      <c r="E71" s="25"/>
    </row>
    <row r="72" spans="2:5" x14ac:dyDescent="0.35">
      <c r="B72" s="37" t="s">
        <v>395</v>
      </c>
      <c r="C72" s="25"/>
      <c r="D72" s="90">
        <v>10144</v>
      </c>
      <c r="E72" s="25"/>
    </row>
    <row r="73" spans="2:5" x14ac:dyDescent="0.35">
      <c r="B73" s="37" t="s">
        <v>396</v>
      </c>
      <c r="C73" s="25"/>
      <c r="D73" s="90">
        <v>41900</v>
      </c>
      <c r="E73" s="25"/>
    </row>
    <row r="74" spans="2:5" x14ac:dyDescent="0.35">
      <c r="B74" s="37" t="s">
        <v>85</v>
      </c>
      <c r="C74" s="25"/>
      <c r="D74" s="90">
        <v>51340</v>
      </c>
      <c r="E74" s="25"/>
    </row>
    <row r="75" spans="2:5" x14ac:dyDescent="0.35">
      <c r="B75" s="37" t="s">
        <v>86</v>
      </c>
      <c r="C75" s="25"/>
      <c r="D75" s="90">
        <v>75000</v>
      </c>
      <c r="E75" s="25"/>
    </row>
    <row r="76" spans="2:5" x14ac:dyDescent="0.35">
      <c r="B76" s="37" t="s">
        <v>397</v>
      </c>
      <c r="C76" s="25"/>
      <c r="D76" s="90">
        <v>214911</v>
      </c>
      <c r="E76" s="25"/>
    </row>
    <row r="77" spans="2:5" ht="16" thickBot="1" x14ac:dyDescent="0.4">
      <c r="B77" s="37" t="s">
        <v>94</v>
      </c>
      <c r="C77" s="25"/>
      <c r="D77" s="90">
        <v>43137</v>
      </c>
      <c r="E77" s="25"/>
    </row>
    <row r="78" spans="2:5" ht="16" thickBot="1" x14ac:dyDescent="0.4">
      <c r="B78" s="37"/>
      <c r="C78" s="91" t="s">
        <v>459</v>
      </c>
      <c r="D78" s="92">
        <f>SUM(D46:D77)</f>
        <v>2896535</v>
      </c>
      <c r="E78" s="25"/>
    </row>
    <row r="79" spans="2:5" x14ac:dyDescent="0.35">
      <c r="B79" s="37" t="s">
        <v>398</v>
      </c>
      <c r="C79" s="25"/>
      <c r="D79" s="90"/>
      <c r="E79" s="25"/>
    </row>
    <row r="80" spans="2:5" x14ac:dyDescent="0.35">
      <c r="B80" s="37"/>
      <c r="C80" s="25"/>
      <c r="D80" s="90"/>
      <c r="E80" s="25"/>
    </row>
    <row r="81" spans="2:5" x14ac:dyDescent="0.35">
      <c r="B81" s="37" t="s">
        <v>183</v>
      </c>
      <c r="C81" s="25"/>
      <c r="D81" s="90">
        <v>192770</v>
      </c>
      <c r="E81" s="25"/>
    </row>
    <row r="82" spans="2:5" x14ac:dyDescent="0.35">
      <c r="B82" s="37" t="s">
        <v>399</v>
      </c>
      <c r="C82" s="25"/>
      <c r="D82" s="90">
        <v>537576</v>
      </c>
      <c r="E82" s="25"/>
    </row>
    <row r="83" spans="2:5" x14ac:dyDescent="0.35">
      <c r="B83" s="37" t="s">
        <v>400</v>
      </c>
      <c r="C83" s="25"/>
      <c r="D83" s="90">
        <v>12496</v>
      </c>
      <c r="E83" s="25"/>
    </row>
    <row r="84" spans="2:5" x14ac:dyDescent="0.35">
      <c r="B84" s="37"/>
      <c r="C84" s="25"/>
      <c r="D84" s="90">
        <f>SUM(D82:D83)</f>
        <v>550072</v>
      </c>
      <c r="E84" s="25"/>
    </row>
    <row r="85" spans="2:5" x14ac:dyDescent="0.35">
      <c r="B85" s="37" t="s">
        <v>401</v>
      </c>
      <c r="C85" s="25"/>
      <c r="D85" s="90"/>
      <c r="E85" s="25"/>
    </row>
    <row r="86" spans="2:5" x14ac:dyDescent="0.35">
      <c r="B86" s="37"/>
      <c r="C86" s="25"/>
      <c r="D86" s="90"/>
      <c r="E86" s="25"/>
    </row>
    <row r="87" spans="2:5" x14ac:dyDescent="0.35">
      <c r="B87" s="37" t="s">
        <v>171</v>
      </c>
      <c r="C87" s="25"/>
      <c r="D87" s="90">
        <f>34648+2000+48000+19000+39375</f>
        <v>143023</v>
      </c>
      <c r="E87" s="25"/>
    </row>
    <row r="88" spans="2:5" x14ac:dyDescent="0.35">
      <c r="B88" s="37" t="s">
        <v>176</v>
      </c>
      <c r="C88" s="25"/>
      <c r="D88" s="90">
        <f>8885+117585</f>
        <v>126470</v>
      </c>
      <c r="E88" s="25"/>
    </row>
    <row r="89" spans="2:5" x14ac:dyDescent="0.35">
      <c r="B89" s="37" t="s">
        <v>402</v>
      </c>
      <c r="C89" s="25"/>
      <c r="D89" s="90">
        <v>147100</v>
      </c>
      <c r="E89" s="25"/>
    </row>
    <row r="90" spans="2:5" x14ac:dyDescent="0.35">
      <c r="B90" s="37" t="s">
        <v>278</v>
      </c>
      <c r="C90" s="25"/>
      <c r="D90" s="90">
        <v>16165</v>
      </c>
      <c r="E90" s="25"/>
    </row>
    <row r="91" spans="2:5" x14ac:dyDescent="0.35">
      <c r="B91" s="37" t="s">
        <v>403</v>
      </c>
      <c r="C91" s="25"/>
      <c r="D91" s="90">
        <v>36870</v>
      </c>
      <c r="E91" s="25"/>
    </row>
    <row r="92" spans="2:5" x14ac:dyDescent="0.35">
      <c r="B92" s="37" t="s">
        <v>404</v>
      </c>
      <c r="C92" s="25"/>
      <c r="D92" s="90">
        <v>27245</v>
      </c>
      <c r="E92" s="25"/>
    </row>
    <row r="93" spans="2:5" x14ac:dyDescent="0.35">
      <c r="B93" s="37" t="s">
        <v>178</v>
      </c>
      <c r="C93" s="25"/>
      <c r="D93" s="90">
        <v>22578</v>
      </c>
      <c r="E93" s="25"/>
    </row>
    <row r="94" spans="2:5" x14ac:dyDescent="0.35">
      <c r="B94" s="37" t="s">
        <v>405</v>
      </c>
      <c r="C94" s="25"/>
      <c r="D94" s="90">
        <v>16340</v>
      </c>
      <c r="E94" s="25"/>
    </row>
    <row r="95" spans="2:5" x14ac:dyDescent="0.35">
      <c r="B95" s="37" t="s">
        <v>406</v>
      </c>
      <c r="C95" s="25"/>
      <c r="D95" s="90">
        <v>30890</v>
      </c>
      <c r="E95" s="25"/>
    </row>
    <row r="96" spans="2:5" x14ac:dyDescent="0.35">
      <c r="B96" s="37" t="s">
        <v>183</v>
      </c>
      <c r="C96" s="25"/>
      <c r="D96" s="90">
        <f>5234+5298+9313</f>
        <v>19845</v>
      </c>
      <c r="E96" s="25"/>
    </row>
    <row r="97" spans="2:5" x14ac:dyDescent="0.35">
      <c r="B97" s="37" t="s">
        <v>407</v>
      </c>
      <c r="C97" s="25"/>
      <c r="D97" s="90">
        <f>9762+9183+72315+1220+3526</f>
        <v>96006</v>
      </c>
      <c r="E97" s="25"/>
    </row>
    <row r="98" spans="2:5" x14ac:dyDescent="0.35">
      <c r="B98" s="37" t="s">
        <v>185</v>
      </c>
      <c r="C98" s="25"/>
      <c r="D98" s="90">
        <v>20880</v>
      </c>
      <c r="E98" s="25"/>
    </row>
    <row r="99" spans="2:5" x14ac:dyDescent="0.35">
      <c r="B99" s="37" t="s">
        <v>408</v>
      </c>
      <c r="C99" s="25"/>
      <c r="D99" s="90">
        <f>1700+4527</f>
        <v>6227</v>
      </c>
      <c r="E99" s="25"/>
    </row>
    <row r="100" spans="2:5" x14ac:dyDescent="0.35">
      <c r="B100" s="37" t="s">
        <v>188</v>
      </c>
      <c r="C100" s="25"/>
      <c r="D100" s="90">
        <f>2000+10315</f>
        <v>12315</v>
      </c>
      <c r="E100" s="25"/>
    </row>
    <row r="101" spans="2:5" x14ac:dyDescent="0.35">
      <c r="B101" s="37" t="s">
        <v>409</v>
      </c>
      <c r="C101" s="25"/>
      <c r="D101" s="90">
        <f>694+8900+2100</f>
        <v>11694</v>
      </c>
      <c r="E101" s="25"/>
    </row>
    <row r="102" spans="2:5" x14ac:dyDescent="0.35">
      <c r="B102" s="37" t="s">
        <v>191</v>
      </c>
      <c r="C102" s="25"/>
      <c r="D102" s="90">
        <v>389</v>
      </c>
      <c r="E102" s="25"/>
    </row>
    <row r="103" spans="2:5" x14ac:dyDescent="0.35">
      <c r="B103" s="37" t="s">
        <v>410</v>
      </c>
      <c r="C103" s="25"/>
      <c r="D103" s="90">
        <v>64295</v>
      </c>
      <c r="E103" s="25"/>
    </row>
    <row r="104" spans="2:5" x14ac:dyDescent="0.35">
      <c r="B104" s="37" t="s">
        <v>199</v>
      </c>
      <c r="C104" s="25"/>
      <c r="D104" s="90">
        <v>6400</v>
      </c>
      <c r="E104" s="25"/>
    </row>
    <row r="105" spans="2:5" x14ac:dyDescent="0.35">
      <c r="B105" s="37" t="s">
        <v>202</v>
      </c>
      <c r="C105" s="25"/>
      <c r="D105" s="90">
        <v>2895</v>
      </c>
      <c r="E105" s="25"/>
    </row>
    <row r="106" spans="2:5" x14ac:dyDescent="0.35">
      <c r="B106" s="37" t="s">
        <v>203</v>
      </c>
      <c r="C106" s="25"/>
      <c r="D106" s="90">
        <v>440</v>
      </c>
      <c r="E106" s="25"/>
    </row>
    <row r="107" spans="2:5" x14ac:dyDescent="0.35">
      <c r="B107" s="37" t="s">
        <v>343</v>
      </c>
      <c r="C107" s="25"/>
      <c r="D107" s="90">
        <v>3317</v>
      </c>
      <c r="E107" s="25"/>
    </row>
    <row r="108" spans="2:5" x14ac:dyDescent="0.35">
      <c r="B108" s="37" t="s">
        <v>411</v>
      </c>
      <c r="C108" s="25"/>
      <c r="D108" s="90">
        <v>112030</v>
      </c>
      <c r="E108" s="25"/>
    </row>
    <row r="109" spans="2:5" x14ac:dyDescent="0.35">
      <c r="B109" s="37" t="s">
        <v>378</v>
      </c>
      <c r="C109" s="25"/>
      <c r="D109" s="90">
        <v>34260</v>
      </c>
      <c r="E109" s="25"/>
    </row>
    <row r="110" spans="2:5" x14ac:dyDescent="0.35">
      <c r="B110" s="37" t="s">
        <v>208</v>
      </c>
      <c r="C110" s="25"/>
      <c r="D110" s="90">
        <v>24408</v>
      </c>
      <c r="E110" s="25"/>
    </row>
    <row r="111" spans="2:5" x14ac:dyDescent="0.35">
      <c r="B111" s="37"/>
      <c r="C111" s="25"/>
      <c r="D111" s="90">
        <f>SUM(D87:D110)</f>
        <v>982082</v>
      </c>
      <c r="E111" s="25"/>
    </row>
    <row r="112" spans="2:5" x14ac:dyDescent="0.35">
      <c r="B112" s="37" t="s">
        <v>412</v>
      </c>
      <c r="C112" s="25"/>
      <c r="D112" s="90"/>
      <c r="E112" s="25"/>
    </row>
    <row r="113" spans="2:5" x14ac:dyDescent="0.35">
      <c r="B113" s="37"/>
      <c r="C113" s="25"/>
      <c r="D113" s="90"/>
      <c r="E113" s="25"/>
    </row>
    <row r="114" spans="2:5" x14ac:dyDescent="0.35">
      <c r="B114" s="37" t="s">
        <v>109</v>
      </c>
      <c r="C114" s="25"/>
      <c r="D114" s="90">
        <v>5496</v>
      </c>
      <c r="E114" s="25"/>
    </row>
    <row r="115" spans="2:5" x14ac:dyDescent="0.35">
      <c r="B115" s="37" t="s">
        <v>413</v>
      </c>
      <c r="C115" s="25"/>
      <c r="D115" s="90">
        <v>55973</v>
      </c>
      <c r="E115" s="25"/>
    </row>
    <row r="116" spans="2:5" x14ac:dyDescent="0.35">
      <c r="B116" s="37" t="s">
        <v>414</v>
      </c>
      <c r="C116" s="25"/>
      <c r="D116" s="90">
        <v>1520</v>
      </c>
      <c r="E116" s="25"/>
    </row>
    <row r="117" spans="2:5" x14ac:dyDescent="0.35">
      <c r="B117" s="37" t="s">
        <v>415</v>
      </c>
      <c r="C117" s="25"/>
      <c r="D117" s="90">
        <v>89595</v>
      </c>
      <c r="E117" s="25"/>
    </row>
    <row r="118" spans="2:5" x14ac:dyDescent="0.35">
      <c r="B118" s="37" t="s">
        <v>416</v>
      </c>
      <c r="C118" s="25"/>
      <c r="D118" s="90">
        <v>4500</v>
      </c>
      <c r="E118" s="25"/>
    </row>
    <row r="119" spans="2:5" x14ac:dyDescent="0.35">
      <c r="B119" s="37" t="s">
        <v>119</v>
      </c>
      <c r="C119" s="25"/>
      <c r="D119" s="90">
        <v>23113</v>
      </c>
      <c r="E119" s="25"/>
    </row>
    <row r="120" spans="2:5" x14ac:dyDescent="0.35">
      <c r="B120" s="37" t="s">
        <v>417</v>
      </c>
      <c r="C120" s="25"/>
      <c r="D120" s="90">
        <v>4997</v>
      </c>
      <c r="E120" s="25"/>
    </row>
    <row r="121" spans="2:5" x14ac:dyDescent="0.35">
      <c r="B121" s="37" t="s">
        <v>418</v>
      </c>
      <c r="C121" s="25"/>
      <c r="D121" s="90">
        <v>12000</v>
      </c>
      <c r="E121" s="25"/>
    </row>
    <row r="122" spans="2:5" x14ac:dyDescent="0.35">
      <c r="B122" s="37" t="s">
        <v>446</v>
      </c>
      <c r="C122" s="25"/>
      <c r="D122" s="90">
        <v>14900</v>
      </c>
      <c r="E122" s="25"/>
    </row>
    <row r="123" spans="2:5" x14ac:dyDescent="0.35">
      <c r="B123" s="37" t="s">
        <v>419</v>
      </c>
      <c r="C123" s="25"/>
      <c r="D123" s="90">
        <v>21180</v>
      </c>
      <c r="E123" s="25"/>
    </row>
    <row r="124" spans="2:5" x14ac:dyDescent="0.35">
      <c r="B124" s="37" t="s">
        <v>420</v>
      </c>
      <c r="C124" s="25"/>
      <c r="D124" s="90">
        <v>4067</v>
      </c>
      <c r="E124" s="25"/>
    </row>
    <row r="125" spans="2:5" x14ac:dyDescent="0.35">
      <c r="B125" s="37" t="s">
        <v>421</v>
      </c>
      <c r="C125" s="25"/>
      <c r="D125" s="90">
        <v>20772</v>
      </c>
      <c r="E125" s="25"/>
    </row>
    <row r="126" spans="2:5" x14ac:dyDescent="0.35">
      <c r="B126" s="37" t="s">
        <v>124</v>
      </c>
      <c r="C126" s="25"/>
      <c r="D126" s="90">
        <v>207683</v>
      </c>
      <c r="E126" s="25"/>
    </row>
    <row r="127" spans="2:5" x14ac:dyDescent="0.35">
      <c r="B127" s="37" t="s">
        <v>422</v>
      </c>
      <c r="C127" s="25"/>
      <c r="D127" s="90">
        <v>28400</v>
      </c>
      <c r="E127" s="25"/>
    </row>
    <row r="128" spans="2:5" x14ac:dyDescent="0.35">
      <c r="B128" s="37" t="s">
        <v>423</v>
      </c>
      <c r="C128" s="25"/>
      <c r="D128" s="90">
        <v>40926</v>
      </c>
      <c r="E128" s="25"/>
    </row>
    <row r="129" spans="2:5" x14ac:dyDescent="0.35">
      <c r="B129" s="37" t="s">
        <v>424</v>
      </c>
      <c r="C129" s="25"/>
      <c r="D129" s="90">
        <f>105306+40280</f>
        <v>145586</v>
      </c>
      <c r="E129" s="25"/>
    </row>
    <row r="130" spans="2:5" x14ac:dyDescent="0.35">
      <c r="B130" s="37" t="s">
        <v>445</v>
      </c>
      <c r="C130" s="25"/>
      <c r="D130" s="90">
        <v>4860</v>
      </c>
      <c r="E130" s="25"/>
    </row>
    <row r="131" spans="2:5" x14ac:dyDescent="0.35">
      <c r="B131" s="37" t="s">
        <v>134</v>
      </c>
      <c r="C131" s="25"/>
      <c r="D131" s="90">
        <v>1916</v>
      </c>
      <c r="E131" s="25"/>
    </row>
    <row r="132" spans="2:5" x14ac:dyDescent="0.35">
      <c r="B132" s="37" t="s">
        <v>136</v>
      </c>
      <c r="C132" s="25"/>
      <c r="D132" s="90">
        <v>19500</v>
      </c>
      <c r="E132" s="25"/>
    </row>
    <row r="133" spans="2:5" x14ac:dyDescent="0.35">
      <c r="B133" s="37" t="s">
        <v>425</v>
      </c>
      <c r="C133" s="25"/>
      <c r="D133" s="90">
        <v>94</v>
      </c>
      <c r="E133" s="25"/>
    </row>
    <row r="134" spans="2:5" x14ac:dyDescent="0.35">
      <c r="B134" s="37" t="s">
        <v>137</v>
      </c>
      <c r="C134" s="25"/>
      <c r="D134" s="90">
        <v>10946</v>
      </c>
      <c r="E134" s="25"/>
    </row>
    <row r="135" spans="2:5" x14ac:dyDescent="0.35">
      <c r="B135" s="37" t="s">
        <v>447</v>
      </c>
      <c r="C135" s="25"/>
      <c r="D135" s="90">
        <v>53000</v>
      </c>
      <c r="E135" s="25"/>
    </row>
    <row r="136" spans="2:5" x14ac:dyDescent="0.35">
      <c r="B136" s="37" t="s">
        <v>426</v>
      </c>
      <c r="C136" s="25"/>
      <c r="D136" s="90">
        <v>22991</v>
      </c>
      <c r="E136" s="25"/>
    </row>
    <row r="137" spans="2:5" x14ac:dyDescent="0.35">
      <c r="B137" s="37" t="s">
        <v>144</v>
      </c>
      <c r="C137" s="25"/>
      <c r="D137" s="90">
        <v>1572</v>
      </c>
      <c r="E137" s="25"/>
    </row>
    <row r="138" spans="2:5" x14ac:dyDescent="0.35">
      <c r="B138" s="37" t="s">
        <v>427</v>
      </c>
      <c r="C138" s="25"/>
      <c r="D138" s="90">
        <v>358312</v>
      </c>
      <c r="E138" s="25"/>
    </row>
    <row r="139" spans="2:5" x14ac:dyDescent="0.35">
      <c r="B139" s="37" t="s">
        <v>147</v>
      </c>
      <c r="C139" s="25"/>
      <c r="D139" s="90">
        <f>10297+5328</f>
        <v>15625</v>
      </c>
      <c r="E139" s="25"/>
    </row>
    <row r="140" spans="2:5" x14ac:dyDescent="0.35">
      <c r="B140" s="37" t="s">
        <v>428</v>
      </c>
      <c r="C140" s="25"/>
      <c r="D140" s="90">
        <v>6800</v>
      </c>
      <c r="E140" s="25"/>
    </row>
    <row r="141" spans="2:5" x14ac:dyDescent="0.35">
      <c r="B141" s="37" t="s">
        <v>440</v>
      </c>
      <c r="C141" s="25"/>
      <c r="D141" s="90">
        <v>74883</v>
      </c>
      <c r="E141" s="25"/>
    </row>
    <row r="142" spans="2:5" x14ac:dyDescent="0.35">
      <c r="B142" s="37" t="s">
        <v>429</v>
      </c>
      <c r="C142" s="25"/>
      <c r="D142" s="90">
        <v>41979</v>
      </c>
      <c r="E142" s="25"/>
    </row>
    <row r="143" spans="2:5" x14ac:dyDescent="0.35">
      <c r="B143" s="37" t="s">
        <v>430</v>
      </c>
      <c r="C143" s="25"/>
      <c r="D143" s="90">
        <v>15149</v>
      </c>
      <c r="E143" s="25"/>
    </row>
    <row r="144" spans="2:5" x14ac:dyDescent="0.35">
      <c r="B144" s="37" t="s">
        <v>431</v>
      </c>
      <c r="C144" s="25"/>
      <c r="D144" s="90">
        <v>9179</v>
      </c>
      <c r="E144" s="25"/>
    </row>
    <row r="145" spans="2:5" x14ac:dyDescent="0.35">
      <c r="B145" s="37" t="s">
        <v>155</v>
      </c>
      <c r="C145" s="25"/>
      <c r="D145" s="90">
        <v>31000</v>
      </c>
      <c r="E145" s="25"/>
    </row>
    <row r="146" spans="2:5" x14ac:dyDescent="0.35">
      <c r="B146" s="37"/>
      <c r="C146" s="25"/>
      <c r="D146" s="90">
        <f>SUM(D114:D145)</f>
        <v>1348514</v>
      </c>
      <c r="E146" s="25"/>
    </row>
    <row r="147" spans="2:5" x14ac:dyDescent="0.35">
      <c r="B147" s="37" t="s">
        <v>432</v>
      </c>
      <c r="C147" s="25"/>
      <c r="D147" s="90"/>
      <c r="E147" s="25"/>
    </row>
    <row r="148" spans="2:5" x14ac:dyDescent="0.35">
      <c r="B148" s="37"/>
      <c r="C148" s="25"/>
      <c r="D148" s="90"/>
      <c r="E148" s="25"/>
    </row>
    <row r="149" spans="2:5" x14ac:dyDescent="0.35">
      <c r="B149" s="37" t="s">
        <v>288</v>
      </c>
      <c r="C149" s="25"/>
      <c r="D149" s="90">
        <f>199+930</f>
        <v>1129</v>
      </c>
      <c r="E149" s="25"/>
    </row>
    <row r="150" spans="2:5" x14ac:dyDescent="0.35">
      <c r="B150" s="37"/>
      <c r="C150" s="25"/>
      <c r="D150" s="90">
        <v>1129</v>
      </c>
      <c r="E150" s="25"/>
    </row>
    <row r="151" spans="2:5" x14ac:dyDescent="0.35">
      <c r="B151" s="37" t="s">
        <v>433</v>
      </c>
      <c r="C151" s="25"/>
      <c r="D151" s="90"/>
      <c r="E151" s="25"/>
    </row>
    <row r="152" spans="2:5" x14ac:dyDescent="0.35">
      <c r="B152" s="37"/>
      <c r="C152" s="25"/>
      <c r="D152" s="90"/>
      <c r="E152" s="25"/>
    </row>
    <row r="153" spans="2:5" x14ac:dyDescent="0.35">
      <c r="B153" s="37" t="s">
        <v>434</v>
      </c>
      <c r="C153" s="25"/>
      <c r="D153" s="90">
        <v>62452</v>
      </c>
      <c r="E153" s="25"/>
    </row>
    <row r="154" spans="2:5" x14ac:dyDescent="0.35">
      <c r="B154" s="37"/>
      <c r="C154" s="25"/>
      <c r="D154" s="88">
        <v>62452</v>
      </c>
      <c r="E154" s="25"/>
    </row>
    <row r="155" spans="2:5" x14ac:dyDescent="0.35">
      <c r="B155" s="37" t="s">
        <v>435</v>
      </c>
      <c r="C155" s="25"/>
      <c r="D155" s="88"/>
      <c r="E155" s="25"/>
    </row>
    <row r="156" spans="2:5" x14ac:dyDescent="0.35">
      <c r="B156" s="37"/>
      <c r="C156" s="25"/>
      <c r="D156" s="88"/>
      <c r="E156" s="25"/>
    </row>
    <row r="157" spans="2:5" x14ac:dyDescent="0.35">
      <c r="B157" s="37" t="s">
        <v>436</v>
      </c>
      <c r="C157" s="25"/>
      <c r="D157" s="88">
        <v>55168</v>
      </c>
      <c r="E157" s="25"/>
    </row>
    <row r="158" spans="2:5" x14ac:dyDescent="0.35">
      <c r="B158" s="37" t="s">
        <v>437</v>
      </c>
      <c r="C158" s="25"/>
      <c r="D158" s="89">
        <v>86146</v>
      </c>
      <c r="E158" s="25"/>
    </row>
    <row r="159" spans="2:5" x14ac:dyDescent="0.35">
      <c r="B159" s="37" t="s">
        <v>438</v>
      </c>
      <c r="C159" s="25"/>
      <c r="D159" s="88">
        <v>26902</v>
      </c>
      <c r="E159" s="25"/>
    </row>
    <row r="160" spans="2:5" x14ac:dyDescent="0.35">
      <c r="B160" s="37"/>
      <c r="C160" s="25"/>
      <c r="D160" s="88">
        <f>SUM(D157:D159)</f>
        <v>168216</v>
      </c>
      <c r="E160" s="25"/>
    </row>
    <row r="161" spans="2:5" x14ac:dyDescent="0.35">
      <c r="B161" s="37"/>
      <c r="C161" s="25"/>
      <c r="D161" s="88"/>
      <c r="E161" s="25"/>
    </row>
    <row r="162" spans="2:5" x14ac:dyDescent="0.35">
      <c r="B162" s="37" t="s">
        <v>451</v>
      </c>
      <c r="C162" s="25"/>
      <c r="D162" s="88">
        <v>1035</v>
      </c>
      <c r="E162" s="25"/>
    </row>
    <row r="163" spans="2:5" x14ac:dyDescent="0.35">
      <c r="B163" s="37"/>
      <c r="C163" s="25"/>
      <c r="D163" s="88">
        <v>1035</v>
      </c>
      <c r="E163" s="25"/>
    </row>
    <row r="164" spans="2:5" x14ac:dyDescent="0.35">
      <c r="B164" s="34"/>
      <c r="C164" s="25"/>
      <c r="D164" s="26"/>
      <c r="E164" s="25"/>
    </row>
    <row r="165" spans="2:5" x14ac:dyDescent="0.35">
      <c r="B165" s="42" t="s">
        <v>439</v>
      </c>
      <c r="D165" s="33"/>
    </row>
  </sheetData>
  <sheetProtection algorithmName="SHA-512" hashValue="wiQiQMvKzoD8DMb1bAIBLPfp70oY3ZR/L0Nwuucd9YoPGXS/ymmoKcyVMQwxPga4jJhR6i+JKnhJEPQtHfNJtw==" saltValue="LGh2vKlEN5MulCsgqlGJM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Herbicidas</vt:lpstr>
      <vt:lpstr>Fungicidas</vt:lpstr>
      <vt:lpstr>Insecticidas</vt:lpstr>
      <vt:lpstr>Curasemillas</vt:lpstr>
      <vt:lpstr>Otros productos</vt:lpstr>
      <vt:lpstr>Formulación 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 Pittamiglio Alex</dc:creator>
  <cp:lastModifiedBy>User</cp:lastModifiedBy>
  <dcterms:created xsi:type="dcterms:W3CDTF">2025-06-17T11:42:20Z</dcterms:created>
  <dcterms:modified xsi:type="dcterms:W3CDTF">2025-06-20T17:41:54Z</dcterms:modified>
</cp:coreProperties>
</file>