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8" activeTab="12"/>
  </bookViews>
  <sheets>
    <sheet name="Junio 2006" sheetId="1" r:id="rId1"/>
    <sheet name="Julio 2006" sheetId="2" r:id="rId2"/>
    <sheet name="Enero 2007" sheetId="3" r:id="rId3"/>
    <sheet name="Julio 2007" sheetId="4" r:id="rId4"/>
    <sheet name="Enero 2008" sheetId="5" r:id="rId5"/>
    <sheet name="Julio 2008" sheetId="6" r:id="rId6"/>
    <sheet name="Enero 2009" sheetId="7" r:id="rId7"/>
    <sheet name="Enero 2010" sheetId="8" r:id="rId8"/>
    <sheet name="Enero 2011" sheetId="9" r:id="rId9"/>
    <sheet name="Julio 2011 NO VALE" sheetId="10" r:id="rId10"/>
    <sheet name="Julio 2011" sheetId="11" r:id="rId11"/>
    <sheet name="Enero 2012" sheetId="12" r:id="rId12"/>
    <sheet name="Julio 2012" sheetId="13" r:id="rId13"/>
  </sheets>
  <definedNames/>
  <calcPr fullCalcOnLoad="1"/>
</workbook>
</file>

<file path=xl/sharedStrings.xml><?xml version="1.0" encoding="utf-8"?>
<sst xmlns="http://schemas.openxmlformats.org/spreadsheetml/2006/main" count="2763" uniqueCount="117">
  <si>
    <t>HORMIGON PREFABRICADO</t>
  </si>
  <si>
    <t>JORNALEROS</t>
  </si>
  <si>
    <t>Jornales básicos o mínimos</t>
  </si>
  <si>
    <t>CATEGORÍAS</t>
  </si>
  <si>
    <t>JORNAL BÁSICO</t>
  </si>
  <si>
    <t>I</t>
  </si>
  <si>
    <t>$</t>
  </si>
  <si>
    <t>II</t>
  </si>
  <si>
    <t>PEON DE CANCHA</t>
  </si>
  <si>
    <t>PEON COMUN</t>
  </si>
  <si>
    <t>III</t>
  </si>
  <si>
    <t>PEON PRACTICO</t>
  </si>
  <si>
    <t>IV</t>
  </si>
  <si>
    <t>PEON CALIFICADO</t>
  </si>
  <si>
    <t>V</t>
  </si>
  <si>
    <t>MAQUINISTA FORMADOR DE CAÑOS</t>
  </si>
  <si>
    <t>OPERARIO MOLDEADOR MANUAL</t>
  </si>
  <si>
    <t>MARCADOR CORTADOR DE MOLDES</t>
  </si>
  <si>
    <t>VI</t>
  </si>
  <si>
    <t>CHOFER INTERNO</t>
  </si>
  <si>
    <t>MEDIO OFICIAL SOLDADOR</t>
  </si>
  <si>
    <t>MAQUINISTA DE GRUA</t>
  </si>
  <si>
    <t>OPERARIO MEZCLADOR CHICO</t>
  </si>
  <si>
    <t>MONTACARGUISTA</t>
  </si>
  <si>
    <t>OPERARIO DE SILOS</t>
  </si>
  <si>
    <t>MAQ. FABRICACIÓN DE CAÑOS Y BLOQUES DE HORMIGON</t>
  </si>
  <si>
    <t>VII</t>
  </si>
  <si>
    <t>MEDIO OFICIAL ELECTRICISTA</t>
  </si>
  <si>
    <t>FORMADOR REGULADOR DE CAÑOS</t>
  </si>
  <si>
    <t>PROBADOR DE CAÑOS</t>
  </si>
  <si>
    <t>CONDUCTOR CARRETILLA ELEVADORA</t>
  </si>
  <si>
    <t>VIII</t>
  </si>
  <si>
    <t>MAQUINISTA DE MEZCLADORA</t>
  </si>
  <si>
    <t>OFICIAL CARPINTERO</t>
  </si>
  <si>
    <t>OFICIAL ALBAÑIL</t>
  </si>
  <si>
    <t>PEON PRACTICO MOLDEADORA</t>
  </si>
  <si>
    <t>IX</t>
  </si>
  <si>
    <t>OFICIAL HERRERO MECANICO</t>
  </si>
  <si>
    <t>X</t>
  </si>
  <si>
    <t>MECANICO AUTOMOTRIZ</t>
  </si>
  <si>
    <t>XI</t>
  </si>
  <si>
    <t>XII</t>
  </si>
  <si>
    <r>
      <t>PERSONAL DE SUPERVISIÓN</t>
    </r>
    <r>
      <rPr>
        <b/>
        <sz val="9"/>
        <rFont val="Arial"/>
        <family val="2"/>
      </rPr>
      <t xml:space="preserve"> </t>
    </r>
  </si>
  <si>
    <t>Salarios básicos  o mínimos.</t>
  </si>
  <si>
    <t>MONTO BÁSICO</t>
  </si>
  <si>
    <t>MENSUALES - ADMINISTRATIVOS Y TECNICOS</t>
  </si>
  <si>
    <t>AUXILIAR III</t>
  </si>
  <si>
    <t>CADETE O MENSAJERO</t>
  </si>
  <si>
    <t>DIBUJANTE COPISTA</t>
  </si>
  <si>
    <t>ENCARGADO DE TRAMITES</t>
  </si>
  <si>
    <t>AUXILIAR II</t>
  </si>
  <si>
    <t>DIBUJANTE 1° Y 2°</t>
  </si>
  <si>
    <t>RECEPCIONISTA</t>
  </si>
  <si>
    <t>VENDEDOR AL MOSTRADOR</t>
  </si>
  <si>
    <t>CAJERO</t>
  </si>
  <si>
    <t>TENEDOR DE LIBROS</t>
  </si>
  <si>
    <t>CORREDOR</t>
  </si>
  <si>
    <t>COBRADOR</t>
  </si>
  <si>
    <t>AUXILIAR 1°</t>
  </si>
  <si>
    <t>CUENTA CORRENTISTA</t>
  </si>
  <si>
    <t>ENCARGADO DE DEPOSITO</t>
  </si>
  <si>
    <t>APUNTADOR</t>
  </si>
  <si>
    <t>SECRETARIA</t>
  </si>
  <si>
    <t xml:space="preserve">AYUDANTE DE INGENIERO </t>
  </si>
  <si>
    <t>AYUDANTE DE ARQUITECTO</t>
  </si>
  <si>
    <t>ENCARGADO DE ADMINISTRACION</t>
  </si>
  <si>
    <t>JEFE DE ADMINISTRACION</t>
  </si>
  <si>
    <t>INSPECTOR GENERAL DE PILOTAJES</t>
  </si>
  <si>
    <t>INSPECTOR GENERAL DE OBRAS</t>
  </si>
  <si>
    <t>HORMIGON PREMEZCLADO</t>
  </si>
  <si>
    <t>PEON</t>
  </si>
  <si>
    <t>OPERADOR BOMBA ARRASTRE</t>
  </si>
  <si>
    <t>CHOFER</t>
  </si>
  <si>
    <t>MAQUINISTA</t>
  </si>
  <si>
    <t>AUXILIAR MECANICO</t>
  </si>
  <si>
    <t>AUXILIAR LABORATORIO</t>
  </si>
  <si>
    <t>BALANCERO</t>
  </si>
  <si>
    <t>AYUDANTE FISCAL</t>
  </si>
  <si>
    <t>CHOFER BOMBISTA</t>
  </si>
  <si>
    <t>MECANICO</t>
  </si>
  <si>
    <t>AUXILIAR ADMINISTRATIVO</t>
  </si>
  <si>
    <t>AUXILIAR VENTAS</t>
  </si>
  <si>
    <t>AUXILIAR COMPRAS</t>
  </si>
  <si>
    <t>INDICE DE AUMENTO AL 1º DE JULIO 2006</t>
  </si>
  <si>
    <t>INDICE DE AUMENTO AL 1º DE ENERO 2007</t>
  </si>
  <si>
    <t>INDICE DE AUMENTO AL 1º DE JULIO DE 2007</t>
  </si>
  <si>
    <t>INDICE DE AUMENTO AL 1º DE JULIO 2007</t>
  </si>
  <si>
    <t>INDICE DE AUMENTO AL 1º DE ENERO DE 2008</t>
  </si>
  <si>
    <t>INDICE DE AUMENTO AL 1º DE JULIO DE 2008</t>
  </si>
  <si>
    <t>INDICE DE AUMENTO AL 1º DE JULIO 2008</t>
  </si>
  <si>
    <t>INDICE DE AUMENTO AL 1º DE ENERO DE 2009 PARA LA CATEGORIA II</t>
  </si>
  <si>
    <t>INDICE DE AUMENTO AL 1º DE ENERO DE 2009 PARA LA CATEGORIA V</t>
  </si>
  <si>
    <t>INDICE DE AUMENTO AL 1º DE ENERO DE 2009 PARA LA CATEGORIA VIII</t>
  </si>
  <si>
    <t>INDICE DE AUMENTO AL 1º DE ENERO DE 2009 PARA LAS DEMÁS CATEG.</t>
  </si>
  <si>
    <t>A estos porcentaje se le debe descontar lo que se haya dado como adelanto de esta equiparación, según el Artículo 5 del convenio vigente.</t>
  </si>
  <si>
    <t>Siendo el porcentaje base aplicable 11,83% (art. 5)</t>
  </si>
  <si>
    <t>INDICE DE AUMENTO AL 1º DE ENERO DE  2009</t>
  </si>
  <si>
    <t xml:space="preserve">El personal que al momento del incremento por equiparación perciba un jornal </t>
  </si>
  <si>
    <t>superior o igual al nuevo mínimo de su categoría, se aplicarán los Artículos 6 y 7  del convenio.</t>
  </si>
  <si>
    <t>Siendo el porcentaje base aplicable 11,83% (art. 6)</t>
  </si>
  <si>
    <t>INDICE DE AUMENTO AL 1º DE ENERO DE 2010 PARA LA CATEGORIA II</t>
  </si>
  <si>
    <t>INDICE DE AUMENTO AL 1º DE ENERO DE 2010 PARA LA CATEGORIA V</t>
  </si>
  <si>
    <t>INDICE DE AUMENTO AL 1º DE ENERO DE 2010 PARA LA CATEGORIA VIII</t>
  </si>
  <si>
    <t>INDICE DE AUMENTO AL 1º DE ENERO DE 2010 PARA LAS DEMÁS CATEG.</t>
  </si>
  <si>
    <t>INDICE DE AUMENTO AL 1º DE ENERO DE  2010</t>
  </si>
  <si>
    <t>superior o igual al nuevo mínimo de su categoría, se aplicarán los Artículos 6,3 y 7  del convenio.</t>
  </si>
  <si>
    <t>Siendo el porcentaje base aplicable 11,83% (art. 6,3)</t>
  </si>
  <si>
    <t>INDICE DE AUMENTO AL 1º DE ENERO DE 2011 PARA LA CATEGORIA II</t>
  </si>
  <si>
    <t>MENSUALES</t>
  </si>
  <si>
    <t>Salarios  básicos o mínimos</t>
  </si>
  <si>
    <t>Salario Mensual</t>
  </si>
  <si>
    <t>INDICE DE AUMENTO AL 1º DE ENERO DE  2011</t>
  </si>
  <si>
    <t>Salarios básicos o mínimos</t>
  </si>
  <si>
    <t>SALARIO MENSUAL</t>
  </si>
  <si>
    <t>AJUSTE DE AUMENTO AL 1º DE JULIO DE 2011 POR EQUIPARACIÓN ART. 6</t>
  </si>
  <si>
    <t>INDICE DE AUMENTO AL 1º DE ENERO DE 2012</t>
  </si>
  <si>
    <t>INDICE DE AUMENTO AL 1º DE JULIO DE 2012 POR EQUIPARACIÓN ART. 6</t>
  </si>
</sst>
</file>

<file path=xl/styles.xml><?xml version="1.0" encoding="utf-8"?>
<styleSheet xmlns="http://schemas.openxmlformats.org/spreadsheetml/2006/main">
  <numFmts count="1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-* #,##0.00_-;\-* #,##0.00_-;_-* \-??_-;_-@_-"/>
    <numFmt numFmtId="165" formatCode="_-* #,##0.0000_-;\-* #,##0.0000_-;_-* \-??_-;_-@_-"/>
    <numFmt numFmtId="166" formatCode="0.0000"/>
  </numFmts>
  <fonts count="42">
    <font>
      <sz val="9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46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3" fillId="0" borderId="0" xfId="46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0" fillId="0" borderId="0" xfId="46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10" xfId="46" applyFont="1" applyFill="1" applyBorder="1" applyAlignment="1" applyProtection="1">
      <alignment horizontal="right" vertical="top" wrapText="1"/>
      <protection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0" fillId="0" borderId="0" xfId="46" applyFont="1" applyFill="1" applyBorder="1" applyAlignment="1" applyProtection="1">
      <alignment horizontal="right" wrapText="1"/>
      <protection/>
    </xf>
    <xf numFmtId="164" fontId="2" fillId="0" borderId="0" xfId="46" applyFont="1" applyFill="1" applyBorder="1" applyAlignment="1" applyProtection="1">
      <alignment horizontal="center"/>
      <protection/>
    </xf>
    <xf numFmtId="165" fontId="3" fillId="0" borderId="10" xfId="46" applyNumberFormat="1" applyFont="1" applyFill="1" applyBorder="1" applyAlignment="1" applyProtection="1">
      <alignment/>
      <protection/>
    </xf>
    <xf numFmtId="164" fontId="0" fillId="0" borderId="11" xfId="46" applyNumberFormat="1" applyFont="1" applyFill="1" applyBorder="1" applyAlignment="1" applyProtection="1">
      <alignment horizontal="right" vertical="top" wrapText="1"/>
      <protection/>
    </xf>
    <xf numFmtId="164" fontId="0" fillId="0" borderId="12" xfId="46" applyFont="1" applyFill="1" applyBorder="1" applyAlignment="1" applyProtection="1">
      <alignment horizontal="right" vertical="top" wrapText="1"/>
      <protection/>
    </xf>
    <xf numFmtId="164" fontId="0" fillId="0" borderId="12" xfId="46" applyNumberFormat="1" applyFont="1" applyFill="1" applyBorder="1" applyAlignment="1" applyProtection="1">
      <alignment horizontal="right" vertical="top" wrapText="1"/>
      <protection/>
    </xf>
    <xf numFmtId="164" fontId="0" fillId="0" borderId="10" xfId="46" applyNumberFormat="1" applyFont="1" applyFill="1" applyBorder="1" applyAlignment="1" applyProtection="1">
      <alignment horizontal="right" vertical="top" wrapText="1"/>
      <protection/>
    </xf>
    <xf numFmtId="164" fontId="0" fillId="0" borderId="13" xfId="46" applyFont="1" applyFill="1" applyBorder="1" applyAlignment="1" applyProtection="1">
      <alignment horizontal="right" vertical="top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4" fillId="0" borderId="0" xfId="46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4" fontId="6" fillId="0" borderId="0" xfId="46" applyFont="1" applyFill="1" applyBorder="1" applyAlignment="1" applyProtection="1">
      <alignment/>
      <protection/>
    </xf>
    <xf numFmtId="164" fontId="7" fillId="0" borderId="10" xfId="46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164" fontId="0" fillId="0" borderId="10" xfId="46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showGridLines="0" zoomScalePageLayoutView="0" workbookViewId="0" topLeftCell="A1">
      <selection activeCell="E1" sqref="E1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5" customFormat="1" ht="11.25">
      <c r="A3" s="45"/>
      <c r="B3" s="45"/>
      <c r="C3" s="45"/>
      <c r="D3" s="7"/>
    </row>
    <row r="4" spans="1:4" s="5" customFormat="1" ht="11.25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11.25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13">
        <v>222.9</v>
      </c>
    </row>
    <row r="10" spans="1:4" ht="12.75" customHeight="1">
      <c r="A10" s="49" t="s">
        <v>7</v>
      </c>
      <c r="B10" s="11" t="s">
        <v>8</v>
      </c>
      <c r="C10" s="50" t="s">
        <v>6</v>
      </c>
      <c r="D10" s="51">
        <v>238.11</v>
      </c>
    </row>
    <row r="11" spans="1:4" ht="11.25">
      <c r="A11" s="49"/>
      <c r="B11" s="14" t="s">
        <v>9</v>
      </c>
      <c r="C11" s="50"/>
      <c r="D11" s="51"/>
    </row>
    <row r="12" spans="1:4" ht="11.25">
      <c r="A12" s="10" t="s">
        <v>10</v>
      </c>
      <c r="B12" s="14" t="s">
        <v>11</v>
      </c>
      <c r="C12" s="12" t="s">
        <v>6</v>
      </c>
      <c r="D12" s="13">
        <v>255.83</v>
      </c>
    </row>
    <row r="13" spans="1:4" ht="11.25">
      <c r="A13" s="10" t="s">
        <v>12</v>
      </c>
      <c r="B13" s="11" t="s">
        <v>13</v>
      </c>
      <c r="C13" s="12" t="s">
        <v>6</v>
      </c>
      <c r="D13" s="13">
        <v>268.56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51">
        <v>286.82</v>
      </c>
    </row>
    <row r="15" spans="1:4" ht="11.25">
      <c r="A15" s="49"/>
      <c r="B15" s="15" t="s">
        <v>16</v>
      </c>
      <c r="C15" s="50"/>
      <c r="D15" s="51"/>
    </row>
    <row r="16" spans="1:4" ht="11.25">
      <c r="A16" s="49"/>
      <c r="B16" s="15" t="s">
        <v>17</v>
      </c>
      <c r="C16" s="50"/>
      <c r="D16" s="51"/>
    </row>
    <row r="17" spans="1:4" ht="12.75" customHeight="1">
      <c r="A17" s="49" t="s">
        <v>18</v>
      </c>
      <c r="B17" s="11" t="s">
        <v>19</v>
      </c>
      <c r="C17" s="50" t="s">
        <v>6</v>
      </c>
      <c r="D17" s="51">
        <v>301.88</v>
      </c>
    </row>
    <row r="18" spans="1:4" ht="11.25">
      <c r="A18" s="49"/>
      <c r="B18" s="15" t="s">
        <v>20</v>
      </c>
      <c r="C18" s="50"/>
      <c r="D18" s="51"/>
    </row>
    <row r="19" spans="1:4" ht="11.25">
      <c r="A19" s="49"/>
      <c r="B19" s="15" t="s">
        <v>21</v>
      </c>
      <c r="C19" s="50"/>
      <c r="D19" s="51"/>
    </row>
    <row r="20" spans="1:4" ht="11.25">
      <c r="A20" s="49"/>
      <c r="B20" s="15" t="s">
        <v>22</v>
      </c>
      <c r="C20" s="50"/>
      <c r="D20" s="51"/>
    </row>
    <row r="21" spans="1:4" ht="11.25">
      <c r="A21" s="49"/>
      <c r="B21" s="15" t="s">
        <v>23</v>
      </c>
      <c r="C21" s="50"/>
      <c r="D21" s="51"/>
    </row>
    <row r="22" spans="1:4" ht="11.25">
      <c r="A22" s="49"/>
      <c r="B22" s="15" t="s">
        <v>24</v>
      </c>
      <c r="C22" s="50"/>
      <c r="D22" s="51"/>
    </row>
    <row r="23" spans="1:4" ht="22.5">
      <c r="A23" s="49"/>
      <c r="B23" s="15" t="s">
        <v>25</v>
      </c>
      <c r="C23" s="50"/>
      <c r="D23" s="51"/>
    </row>
    <row r="24" spans="1:4" ht="12.75" customHeight="1">
      <c r="A24" s="49" t="s">
        <v>26</v>
      </c>
      <c r="B24" s="11" t="s">
        <v>27</v>
      </c>
      <c r="C24" s="50" t="s">
        <v>6</v>
      </c>
      <c r="D24" s="51">
        <v>316.19</v>
      </c>
    </row>
    <row r="25" spans="1:4" ht="11.25">
      <c r="A25" s="49"/>
      <c r="B25" s="15" t="s">
        <v>28</v>
      </c>
      <c r="C25" s="50"/>
      <c r="D25" s="51"/>
    </row>
    <row r="26" spans="1:4" ht="11.25">
      <c r="A26" s="49"/>
      <c r="B26" s="15" t="s">
        <v>29</v>
      </c>
      <c r="C26" s="50"/>
      <c r="D26" s="51"/>
    </row>
    <row r="27" spans="1:4" ht="11.25">
      <c r="A27" s="49"/>
      <c r="B27" s="15" t="s">
        <v>30</v>
      </c>
      <c r="C27" s="50"/>
      <c r="D27" s="51"/>
    </row>
    <row r="28" spans="1:4" ht="12.75" customHeight="1">
      <c r="A28" s="49" t="s">
        <v>31</v>
      </c>
      <c r="B28" s="11" t="s">
        <v>32</v>
      </c>
      <c r="C28" s="50" t="s">
        <v>6</v>
      </c>
      <c r="D28" s="51">
        <v>332</v>
      </c>
    </row>
    <row r="29" spans="1:4" ht="11.25">
      <c r="A29" s="49"/>
      <c r="B29" s="15" t="s">
        <v>33</v>
      </c>
      <c r="C29" s="50"/>
      <c r="D29" s="51"/>
    </row>
    <row r="30" spans="1:4" ht="11.25">
      <c r="A30" s="49"/>
      <c r="B30" s="15" t="s">
        <v>34</v>
      </c>
      <c r="C30" s="50"/>
      <c r="D30" s="51"/>
    </row>
    <row r="31" spans="1:4" ht="11.25">
      <c r="A31" s="49"/>
      <c r="B31" s="14" t="s">
        <v>35</v>
      </c>
      <c r="C31" s="50"/>
      <c r="D31" s="51"/>
    </row>
    <row r="32" spans="1:4" ht="11.25">
      <c r="A32" s="10" t="s">
        <v>36</v>
      </c>
      <c r="B32" s="14" t="s">
        <v>37</v>
      </c>
      <c r="C32" s="12" t="s">
        <v>6</v>
      </c>
      <c r="D32" s="13">
        <v>350.32</v>
      </c>
    </row>
    <row r="33" spans="1:4" ht="11.25">
      <c r="A33" s="10" t="s">
        <v>38</v>
      </c>
      <c r="B33" s="12" t="s">
        <v>39</v>
      </c>
      <c r="C33" s="12" t="s">
        <v>6</v>
      </c>
      <c r="D33" s="13">
        <v>368.47</v>
      </c>
    </row>
    <row r="34" spans="1:4" ht="11.25">
      <c r="A34" s="10" t="s">
        <v>40</v>
      </c>
      <c r="B34" s="12"/>
      <c r="C34" s="12" t="s">
        <v>6</v>
      </c>
      <c r="D34" s="13">
        <v>393.82</v>
      </c>
    </row>
    <row r="35" spans="1:4" ht="11.25">
      <c r="A35" s="10" t="s">
        <v>41</v>
      </c>
      <c r="B35" s="12"/>
      <c r="C35" s="12" t="s">
        <v>6</v>
      </c>
      <c r="D35" s="13">
        <v>405.71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13">
        <v>8754.27</v>
      </c>
    </row>
    <row r="42" spans="1:4" ht="11.25">
      <c r="A42" s="10" t="s">
        <v>7</v>
      </c>
      <c r="B42" s="12"/>
      <c r="C42" s="12" t="s">
        <v>6</v>
      </c>
      <c r="D42" s="13">
        <v>9533.35</v>
      </c>
    </row>
    <row r="43" spans="1:4" ht="11.25">
      <c r="A43" s="10" t="s">
        <v>10</v>
      </c>
      <c r="B43" s="12"/>
      <c r="C43" s="12" t="s">
        <v>6</v>
      </c>
      <c r="D43" s="13">
        <v>10310.24</v>
      </c>
    </row>
    <row r="44" spans="1:4" ht="11.25">
      <c r="A44" s="10" t="s">
        <v>12</v>
      </c>
      <c r="B44" s="12"/>
      <c r="C44" s="12" t="s">
        <v>6</v>
      </c>
      <c r="D44" s="13">
        <v>11088.23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13">
        <v>5144.14</v>
      </c>
    </row>
    <row r="51" spans="1:4" ht="11.25">
      <c r="A51" s="10" t="s">
        <v>5</v>
      </c>
      <c r="B51" s="12" t="s">
        <v>47</v>
      </c>
      <c r="C51" s="12" t="s">
        <v>6</v>
      </c>
      <c r="D51" s="13">
        <v>5144.14</v>
      </c>
    </row>
    <row r="52" spans="1:4" ht="11.25">
      <c r="A52" s="10" t="s">
        <v>5</v>
      </c>
      <c r="B52" s="12" t="s">
        <v>48</v>
      </c>
      <c r="C52" s="12" t="s">
        <v>6</v>
      </c>
      <c r="D52" s="13">
        <v>5144.14</v>
      </c>
    </row>
    <row r="53" spans="1:4" ht="11.25">
      <c r="A53" s="10" t="s">
        <v>7</v>
      </c>
      <c r="B53" s="12" t="s">
        <v>49</v>
      </c>
      <c r="C53" s="12" t="s">
        <v>6</v>
      </c>
      <c r="D53" s="13">
        <v>6344.6</v>
      </c>
    </row>
    <row r="54" spans="1:4" ht="11.25">
      <c r="A54" s="10" t="s">
        <v>7</v>
      </c>
      <c r="B54" s="12" t="s">
        <v>50</v>
      </c>
      <c r="C54" s="12" t="s">
        <v>6</v>
      </c>
      <c r="D54" s="13">
        <v>6344.6</v>
      </c>
    </row>
    <row r="55" spans="1:4" ht="11.25">
      <c r="A55" s="10" t="s">
        <v>7</v>
      </c>
      <c r="B55" s="12" t="s">
        <v>51</v>
      </c>
      <c r="C55" s="12" t="s">
        <v>6</v>
      </c>
      <c r="D55" s="13">
        <v>6344.6</v>
      </c>
    </row>
    <row r="56" spans="1:4" ht="11.25">
      <c r="A56" s="10" t="s">
        <v>7</v>
      </c>
      <c r="B56" s="12" t="s">
        <v>52</v>
      </c>
      <c r="C56" s="12" t="s">
        <v>6</v>
      </c>
      <c r="D56" s="13">
        <v>6344.6</v>
      </c>
    </row>
    <row r="57" spans="1:4" ht="11.25">
      <c r="A57" s="10" t="s">
        <v>7</v>
      </c>
      <c r="B57" s="12" t="s">
        <v>53</v>
      </c>
      <c r="C57" s="12" t="s">
        <v>6</v>
      </c>
      <c r="D57" s="13">
        <v>6344.6</v>
      </c>
    </row>
    <row r="58" spans="1:4" ht="11.25">
      <c r="A58" s="10" t="s">
        <v>10</v>
      </c>
      <c r="B58" s="12" t="s">
        <v>54</v>
      </c>
      <c r="C58" s="12" t="s">
        <v>6</v>
      </c>
      <c r="D58" s="13">
        <v>7543.95</v>
      </c>
    </row>
    <row r="59" spans="1:4" ht="11.25">
      <c r="A59" s="10" t="s">
        <v>10</v>
      </c>
      <c r="B59" s="12" t="s">
        <v>55</v>
      </c>
      <c r="C59" s="12" t="s">
        <v>6</v>
      </c>
      <c r="D59" s="13">
        <v>7543.95</v>
      </c>
    </row>
    <row r="60" spans="1:4" ht="11.25">
      <c r="A60" s="10" t="s">
        <v>10</v>
      </c>
      <c r="B60" s="12" t="s">
        <v>56</v>
      </c>
      <c r="C60" s="12" t="s">
        <v>6</v>
      </c>
      <c r="D60" s="13">
        <v>7543.95</v>
      </c>
    </row>
    <row r="61" spans="1:4" ht="11.25">
      <c r="A61" s="10" t="s">
        <v>10</v>
      </c>
      <c r="B61" s="12" t="s">
        <v>57</v>
      </c>
      <c r="C61" s="12" t="s">
        <v>6</v>
      </c>
      <c r="D61" s="13">
        <v>7543.95</v>
      </c>
    </row>
    <row r="62" spans="1:4" ht="11.25">
      <c r="A62" s="10" t="s">
        <v>10</v>
      </c>
      <c r="B62" s="12" t="s">
        <v>58</v>
      </c>
      <c r="C62" s="12" t="s">
        <v>6</v>
      </c>
      <c r="D62" s="13">
        <v>7543.95</v>
      </c>
    </row>
    <row r="63" spans="1:4" ht="11.25">
      <c r="A63" s="10" t="s">
        <v>10</v>
      </c>
      <c r="B63" s="12" t="s">
        <v>59</v>
      </c>
      <c r="C63" s="12" t="s">
        <v>6</v>
      </c>
      <c r="D63" s="13">
        <v>7543.95</v>
      </c>
    </row>
    <row r="64" spans="1:4" ht="11.25">
      <c r="A64" s="10" t="s">
        <v>10</v>
      </c>
      <c r="B64" s="12" t="s">
        <v>60</v>
      </c>
      <c r="C64" s="12" t="s">
        <v>6</v>
      </c>
      <c r="D64" s="13">
        <v>7543.95</v>
      </c>
    </row>
    <row r="65" spans="1:4" ht="11.25">
      <c r="A65" s="10" t="s">
        <v>10</v>
      </c>
      <c r="B65" s="12" t="s">
        <v>61</v>
      </c>
      <c r="C65" s="12" t="s">
        <v>6</v>
      </c>
      <c r="D65" s="13">
        <v>7543.95</v>
      </c>
    </row>
    <row r="66" spans="1:4" ht="11.25">
      <c r="A66" s="10" t="s">
        <v>10</v>
      </c>
      <c r="B66" s="12" t="s">
        <v>62</v>
      </c>
      <c r="C66" s="12" t="s">
        <v>6</v>
      </c>
      <c r="D66" s="13">
        <v>7543.95</v>
      </c>
    </row>
    <row r="67" spans="1:4" ht="11.25">
      <c r="A67" s="10" t="s">
        <v>12</v>
      </c>
      <c r="B67" s="12" t="s">
        <v>63</v>
      </c>
      <c r="C67" s="12" t="s">
        <v>6</v>
      </c>
      <c r="D67" s="13">
        <v>8743.3</v>
      </c>
    </row>
    <row r="68" spans="1:4" ht="11.25">
      <c r="A68" s="10" t="s">
        <v>12</v>
      </c>
      <c r="B68" s="12" t="s">
        <v>64</v>
      </c>
      <c r="C68" s="12" t="s">
        <v>6</v>
      </c>
      <c r="D68" s="13">
        <v>8743.3</v>
      </c>
    </row>
    <row r="69" spans="1:4" ht="11.25">
      <c r="A69" s="10" t="s">
        <v>14</v>
      </c>
      <c r="B69" s="12" t="s">
        <v>65</v>
      </c>
      <c r="C69" s="12" t="s">
        <v>6</v>
      </c>
      <c r="D69" s="13">
        <v>9941.55</v>
      </c>
    </row>
    <row r="70" spans="1:4" ht="11.25">
      <c r="A70" s="10" t="s">
        <v>18</v>
      </c>
      <c r="B70" s="12" t="s">
        <v>66</v>
      </c>
      <c r="C70" s="12" t="s">
        <v>6</v>
      </c>
      <c r="D70" s="13">
        <v>11140.9</v>
      </c>
    </row>
    <row r="71" spans="1:4" ht="11.25">
      <c r="A71" s="10" t="s">
        <v>26</v>
      </c>
      <c r="B71" s="12" t="s">
        <v>67</v>
      </c>
      <c r="C71" s="12" t="s">
        <v>6</v>
      </c>
      <c r="D71" s="13">
        <v>12339.15</v>
      </c>
    </row>
    <row r="72" spans="1:4" ht="11.25">
      <c r="A72" s="10" t="s">
        <v>31</v>
      </c>
      <c r="B72" s="12" t="s">
        <v>68</v>
      </c>
      <c r="C72" s="12" t="s">
        <v>6</v>
      </c>
      <c r="D72" s="13">
        <v>13538.5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s="5" customFormat="1" ht="13.5">
      <c r="A76" s="44" t="s">
        <v>69</v>
      </c>
      <c r="B76" s="44"/>
      <c r="C76" s="44"/>
      <c r="D76" s="44"/>
    </row>
    <row r="77" spans="1:4" s="5" customFormat="1" ht="11.25">
      <c r="A77" s="6"/>
      <c r="D77" s="3"/>
    </row>
    <row r="78" spans="1:4" s="5" customFormat="1" ht="11.25">
      <c r="A78" s="45"/>
      <c r="B78" s="45"/>
      <c r="C78" s="45"/>
      <c r="D78" s="7"/>
    </row>
    <row r="79" spans="1:4" s="5" customFormat="1" ht="11.25">
      <c r="A79" s="6"/>
      <c r="D79" s="3"/>
    </row>
    <row r="80" spans="1:4" s="5" customFormat="1" ht="13.5">
      <c r="A80" s="46" t="s">
        <v>1</v>
      </c>
      <c r="B80" s="46"/>
      <c r="C80" s="46"/>
      <c r="D80" s="46"/>
    </row>
    <row r="81" spans="1:4" s="5" customFormat="1" ht="11.25">
      <c r="A81" s="47" t="s">
        <v>2</v>
      </c>
      <c r="B81" s="47"/>
      <c r="C81" s="47"/>
      <c r="D81" s="47"/>
    </row>
    <row r="82" spans="1:4" s="5" customFormat="1" ht="11.25">
      <c r="A82" s="1"/>
      <c r="B82" s="1"/>
      <c r="C82" s="1"/>
      <c r="D82" s="9"/>
    </row>
    <row r="83" spans="1:4" s="5" customFormat="1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13">
        <v>245.55</v>
      </c>
    </row>
    <row r="85" spans="1:4" ht="11.25">
      <c r="A85" s="10"/>
      <c r="B85" s="12" t="s">
        <v>11</v>
      </c>
      <c r="C85" s="12" t="s">
        <v>6</v>
      </c>
      <c r="D85" s="13">
        <v>281.27</v>
      </c>
    </row>
    <row r="86" spans="1:4" ht="11.25">
      <c r="A86" s="10"/>
      <c r="B86" s="12" t="s">
        <v>71</v>
      </c>
      <c r="C86" s="12" t="s">
        <v>6</v>
      </c>
      <c r="D86" s="13">
        <v>330.1</v>
      </c>
    </row>
    <row r="87" spans="1:4" ht="11.25">
      <c r="A87" s="10"/>
      <c r="B87" s="12" t="s">
        <v>72</v>
      </c>
      <c r="C87" s="12" t="s">
        <v>6</v>
      </c>
      <c r="D87" s="13">
        <v>330.1</v>
      </c>
    </row>
    <row r="88" spans="1:4" ht="11.25">
      <c r="A88" s="10"/>
      <c r="B88" s="12" t="s">
        <v>73</v>
      </c>
      <c r="C88" s="12" t="s">
        <v>6</v>
      </c>
      <c r="D88" s="13">
        <v>330.1</v>
      </c>
    </row>
    <row r="89" spans="1:4" ht="11.25">
      <c r="A89" s="10"/>
      <c r="B89" s="12" t="s">
        <v>74</v>
      </c>
      <c r="C89" s="12" t="s">
        <v>6</v>
      </c>
      <c r="D89" s="13">
        <v>337.99</v>
      </c>
    </row>
    <row r="90" spans="1:4" ht="11.25">
      <c r="A90" s="10"/>
      <c r="B90" s="12" t="s">
        <v>75</v>
      </c>
      <c r="C90" s="12" t="s">
        <v>6</v>
      </c>
      <c r="D90" s="13">
        <v>370.87</v>
      </c>
    </row>
    <row r="91" spans="1:4" ht="11.25">
      <c r="A91" s="10"/>
      <c r="B91" s="12" t="s">
        <v>76</v>
      </c>
      <c r="C91" s="12" t="s">
        <v>6</v>
      </c>
      <c r="D91" s="13">
        <v>402.88</v>
      </c>
    </row>
    <row r="92" spans="1:4" ht="11.25">
      <c r="A92" s="10"/>
      <c r="B92" s="12" t="s">
        <v>77</v>
      </c>
      <c r="C92" s="12" t="s">
        <v>6</v>
      </c>
      <c r="D92" s="13">
        <v>424.16</v>
      </c>
    </row>
    <row r="93" spans="1:4" ht="11.25">
      <c r="A93" s="10"/>
      <c r="B93" s="12" t="s">
        <v>78</v>
      </c>
      <c r="C93" s="12" t="s">
        <v>6</v>
      </c>
      <c r="D93" s="13">
        <v>424.16</v>
      </c>
    </row>
    <row r="94" spans="1:4" ht="11.25">
      <c r="A94" s="10"/>
      <c r="B94" s="12" t="s">
        <v>79</v>
      </c>
      <c r="C94" s="12" t="s">
        <v>6</v>
      </c>
      <c r="D94" s="13">
        <v>437.73</v>
      </c>
    </row>
    <row r="95" spans="1:4" ht="11.25">
      <c r="A95" s="16"/>
      <c r="B95" s="17"/>
      <c r="C95" s="18"/>
      <c r="D95" s="19"/>
    </row>
    <row r="96" spans="1:4" s="5" customFormat="1" ht="13.5">
      <c r="A96" s="46" t="s">
        <v>45</v>
      </c>
      <c r="B96" s="46"/>
      <c r="C96" s="46"/>
      <c r="D96" s="46"/>
    </row>
    <row r="97" spans="1:4" s="5" customFormat="1" ht="11.25">
      <c r="A97" s="47" t="s">
        <v>43</v>
      </c>
      <c r="B97" s="47"/>
      <c r="C97" s="47"/>
      <c r="D97" s="47"/>
    </row>
    <row r="98" spans="1:4" ht="11.25">
      <c r="A98" s="16"/>
      <c r="B98" s="17"/>
      <c r="C98" s="18"/>
      <c r="D98" s="19"/>
    </row>
    <row r="99" spans="1:4" s="5" customFormat="1" ht="12.75" customHeight="1">
      <c r="A99" s="48" t="s">
        <v>3</v>
      </c>
      <c r="B99" s="48"/>
      <c r="C99" s="48" t="s">
        <v>44</v>
      </c>
      <c r="D99" s="48"/>
    </row>
    <row r="100" spans="1:4" ht="11.25">
      <c r="A100" s="10"/>
      <c r="B100" s="12" t="s">
        <v>80</v>
      </c>
      <c r="C100" s="12" t="s">
        <v>6</v>
      </c>
      <c r="D100" s="13">
        <v>9037.78</v>
      </c>
    </row>
    <row r="101" spans="1:4" ht="11.25">
      <c r="A101" s="10"/>
      <c r="B101" s="12" t="s">
        <v>81</v>
      </c>
      <c r="C101" s="12" t="s">
        <v>6</v>
      </c>
      <c r="D101" s="13">
        <v>9037.78</v>
      </c>
    </row>
    <row r="102" spans="1:4" ht="11.25">
      <c r="A102" s="10"/>
      <c r="B102" s="12" t="s">
        <v>82</v>
      </c>
      <c r="C102" s="12" t="s">
        <v>6</v>
      </c>
      <c r="D102" s="13">
        <v>9037.78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3" spans="1:4" ht="11.25">
      <c r="A113" s="16"/>
      <c r="B113" s="17"/>
      <c r="C113" s="18"/>
      <c r="D113" s="19"/>
    </row>
    <row r="114" spans="1:4" ht="11.25">
      <c r="A114" s="16"/>
      <c r="B114" s="17"/>
      <c r="C114" s="18"/>
      <c r="D114" s="19"/>
    </row>
    <row r="115" spans="1:4" ht="11.25">
      <c r="A115" s="16"/>
      <c r="B115" s="17"/>
      <c r="C115" s="18"/>
      <c r="D115" s="19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18" spans="1:4" ht="11.25">
      <c r="A118" s="16"/>
      <c r="B118" s="17"/>
      <c r="C118" s="18"/>
      <c r="D118" s="19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3" spans="1:4" ht="11.25">
      <c r="A123" s="16"/>
      <c r="B123" s="17"/>
      <c r="C123" s="18"/>
      <c r="D123" s="19"/>
    </row>
    <row r="124" spans="1:4" ht="11.25">
      <c r="A124" s="16"/>
      <c r="B124" s="17"/>
      <c r="C124" s="18"/>
      <c r="D124" s="19"/>
    </row>
    <row r="125" spans="1:4" ht="11.25">
      <c r="A125" s="16"/>
      <c r="B125" s="17"/>
      <c r="C125" s="18"/>
      <c r="D125" s="19"/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1.25">
      <c r="A128" s="16"/>
      <c r="B128" s="17"/>
      <c r="C128" s="18"/>
      <c r="D128" s="19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2" spans="1:4" ht="13.5">
      <c r="A142" s="46"/>
      <c r="B142" s="46"/>
      <c r="C142" s="46"/>
      <c r="D142" s="46"/>
    </row>
    <row r="143" spans="1:4" ht="11.25">
      <c r="A143" s="47"/>
      <c r="B143" s="47"/>
      <c r="C143" s="47"/>
      <c r="D143" s="47"/>
    </row>
    <row r="145" spans="1:4" ht="12" customHeight="1">
      <c r="A145" s="52"/>
      <c r="B145" s="52"/>
      <c r="C145" s="52"/>
      <c r="D145" s="52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2" spans="1:4" ht="13.5">
      <c r="A152" s="46"/>
      <c r="B152" s="46"/>
      <c r="C152" s="46"/>
      <c r="D152" s="46"/>
    </row>
    <row r="153" spans="1:4" ht="11.25">
      <c r="A153" s="47"/>
      <c r="B153" s="47"/>
      <c r="C153" s="47"/>
      <c r="D153" s="47"/>
    </row>
    <row r="155" spans="1:4" ht="12" customHeight="1">
      <c r="A155" s="52"/>
      <c r="B155" s="52"/>
      <c r="C155" s="52"/>
      <c r="D155" s="52"/>
    </row>
    <row r="156" spans="1:4" ht="11.25">
      <c r="A156" s="16"/>
      <c r="B156" s="17"/>
      <c r="C156" s="18"/>
      <c r="D156" s="19"/>
    </row>
    <row r="157" spans="1:4" ht="11.25">
      <c r="A157" s="16"/>
      <c r="B157" s="17"/>
      <c r="C157" s="18"/>
      <c r="D157" s="19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3" spans="1:4" ht="11.25">
      <c r="A163" s="16"/>
      <c r="B163" s="17"/>
      <c r="C163" s="18"/>
      <c r="D163" s="19"/>
    </row>
    <row r="164" spans="1:4" ht="11.25">
      <c r="A164" s="16"/>
      <c r="B164" s="17"/>
      <c r="C164" s="18"/>
      <c r="D164" s="19"/>
    </row>
    <row r="165" spans="1:4" ht="11.25">
      <c r="A165" s="16"/>
      <c r="B165" s="17"/>
      <c r="C165" s="18"/>
      <c r="D165" s="19"/>
    </row>
    <row r="166" spans="1:4" ht="11.25">
      <c r="A166" s="16"/>
      <c r="B166" s="17"/>
      <c r="C166" s="18"/>
      <c r="D166" s="19"/>
    </row>
    <row r="167" spans="1:4" ht="11.25">
      <c r="A167" s="16"/>
      <c r="B167" s="17"/>
      <c r="C167" s="18"/>
      <c r="D167" s="19"/>
    </row>
    <row r="168" spans="1:4" ht="11.25">
      <c r="A168" s="16"/>
      <c r="B168" s="17"/>
      <c r="C168" s="18"/>
      <c r="D168" s="19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82" spans="1:4" ht="13.5">
      <c r="A182" s="44"/>
      <c r="B182" s="44"/>
      <c r="C182" s="44"/>
      <c r="D182" s="44"/>
    </row>
    <row r="184" spans="1:4" ht="11.25">
      <c r="A184" s="53"/>
      <c r="B184" s="53"/>
      <c r="C184" s="53"/>
      <c r="D184" s="7"/>
    </row>
    <row r="188" spans="1:4" ht="13.5">
      <c r="A188" s="44"/>
      <c r="B188" s="44"/>
      <c r="C188" s="44"/>
      <c r="D188" s="44"/>
    </row>
    <row r="189" spans="1:4" ht="13.5">
      <c r="A189" s="8"/>
      <c r="B189" s="4"/>
      <c r="C189" s="4"/>
      <c r="D189" s="20"/>
    </row>
    <row r="190" spans="1:4" ht="11.25">
      <c r="A190" s="53"/>
      <c r="B190" s="53"/>
      <c r="C190" s="53"/>
      <c r="D190" s="7"/>
    </row>
    <row r="191" spans="1:4" ht="13.5">
      <c r="A191" s="8"/>
      <c r="B191" s="4"/>
      <c r="C191" s="4"/>
      <c r="D191" s="20"/>
    </row>
    <row r="192" spans="1:4" ht="13.5">
      <c r="A192" s="46"/>
      <c r="B192" s="46"/>
      <c r="C192" s="46"/>
      <c r="D192" s="46"/>
    </row>
    <row r="193" spans="1:4" ht="11.25">
      <c r="A193" s="47"/>
      <c r="B193" s="47"/>
      <c r="C193" s="47"/>
      <c r="D193" s="47"/>
    </row>
    <row r="195" spans="1:4" ht="12" customHeight="1">
      <c r="A195" s="52"/>
      <c r="B195" s="52"/>
      <c r="C195" s="52"/>
      <c r="D195" s="52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3.5">
      <c r="A204" s="44"/>
      <c r="B204" s="44"/>
      <c r="C204" s="44"/>
      <c r="D204" s="44"/>
    </row>
    <row r="206" spans="1:4" ht="11.25">
      <c r="A206" s="53"/>
      <c r="B206" s="53"/>
      <c r="C206" s="53"/>
      <c r="D206" s="7"/>
    </row>
    <row r="207" spans="1:4" ht="11.25">
      <c r="A207" s="53"/>
      <c r="B207" s="53"/>
      <c r="C207" s="53"/>
      <c r="D207" s="7"/>
    </row>
    <row r="208" spans="1:4" ht="13.5">
      <c r="A208" s="46"/>
      <c r="B208" s="46"/>
      <c r="C208" s="46"/>
      <c r="D208" s="46"/>
    </row>
    <row r="209" spans="1:4" ht="11.25">
      <c r="A209" s="47"/>
      <c r="B209" s="47"/>
      <c r="C209" s="47"/>
      <c r="D209" s="47"/>
    </row>
    <row r="211" spans="1:4" ht="12" customHeight="1">
      <c r="A211" s="52"/>
      <c r="B211" s="52"/>
      <c r="C211" s="52"/>
      <c r="D211" s="52"/>
    </row>
    <row r="212" spans="1:4" ht="11.25">
      <c r="A212" s="16"/>
      <c r="B212" s="17"/>
      <c r="C212" s="18"/>
      <c r="D212" s="19"/>
    </row>
    <row r="213" spans="1:4" ht="11.25">
      <c r="A213" s="16"/>
      <c r="B213" s="17"/>
      <c r="C213" s="18"/>
      <c r="D213" s="19"/>
    </row>
    <row r="214" spans="1:4" ht="11.25">
      <c r="A214" s="16"/>
      <c r="B214" s="17"/>
      <c r="C214" s="18"/>
      <c r="D214" s="19"/>
    </row>
    <row r="215" spans="1:4" ht="11.25">
      <c r="A215" s="16"/>
      <c r="B215" s="17"/>
      <c r="C215" s="18"/>
      <c r="D215" s="19"/>
    </row>
    <row r="216" spans="1:4" ht="11.25">
      <c r="A216" s="16"/>
      <c r="B216" s="17"/>
      <c r="C216" s="18"/>
      <c r="D216" s="19"/>
    </row>
    <row r="217" spans="1:4" ht="11.25">
      <c r="A217" s="16"/>
      <c r="B217" s="17"/>
      <c r="C217" s="18"/>
      <c r="D217" s="19"/>
    </row>
    <row r="218" spans="1:4" ht="11.25">
      <c r="A218" s="16"/>
      <c r="B218" s="17"/>
      <c r="C218" s="18"/>
      <c r="D218" s="19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1.25">
      <c r="A227" s="16"/>
      <c r="B227" s="17"/>
      <c r="C227" s="18"/>
      <c r="D227" s="19"/>
    </row>
    <row r="228" spans="1:4" ht="11.25">
      <c r="A228" s="16"/>
      <c r="B228" s="17"/>
      <c r="C228" s="18"/>
      <c r="D228" s="19"/>
    </row>
    <row r="229" spans="1:4" ht="11.25">
      <c r="A229" s="16"/>
      <c r="B229" s="17"/>
      <c r="C229" s="18"/>
      <c r="D229" s="19"/>
    </row>
    <row r="230" spans="1:4" ht="11.25">
      <c r="A230" s="16"/>
      <c r="B230" s="17"/>
      <c r="C230" s="18"/>
      <c r="D230" s="19"/>
    </row>
  </sheetData>
  <sheetProtection selectLockedCells="1" selectUnlockedCells="1"/>
  <mergeCells count="62">
    <mergeCell ref="A204:D204"/>
    <mergeCell ref="A206:C206"/>
    <mergeCell ref="A207:C207"/>
    <mergeCell ref="A208:D208"/>
    <mergeCell ref="A209:D209"/>
    <mergeCell ref="A211:B211"/>
    <mergeCell ref="C211:D211"/>
    <mergeCell ref="A188:D188"/>
    <mergeCell ref="A190:C190"/>
    <mergeCell ref="A192:D192"/>
    <mergeCell ref="A193:D193"/>
    <mergeCell ref="A195:B195"/>
    <mergeCell ref="C195:D195"/>
    <mergeCell ref="A152:D152"/>
    <mergeCell ref="A153:D153"/>
    <mergeCell ref="A155:B155"/>
    <mergeCell ref="C155:D155"/>
    <mergeCell ref="A182:D182"/>
    <mergeCell ref="A184:C184"/>
    <mergeCell ref="A99:B99"/>
    <mergeCell ref="C99:D99"/>
    <mergeCell ref="A142:D142"/>
    <mergeCell ref="A143:D143"/>
    <mergeCell ref="A145:B145"/>
    <mergeCell ref="C145:D145"/>
    <mergeCell ref="A80:D80"/>
    <mergeCell ref="A81:D81"/>
    <mergeCell ref="A83:B83"/>
    <mergeCell ref="C83:D83"/>
    <mergeCell ref="A96:D96"/>
    <mergeCell ref="A97:D97"/>
    <mergeCell ref="A46:D46"/>
    <mergeCell ref="A47:D47"/>
    <mergeCell ref="A49:B49"/>
    <mergeCell ref="C49:D49"/>
    <mergeCell ref="A76:D76"/>
    <mergeCell ref="A78:C78"/>
    <mergeCell ref="A28:A31"/>
    <mergeCell ref="C28:C31"/>
    <mergeCell ref="D28:D31"/>
    <mergeCell ref="A37:D37"/>
    <mergeCell ref="A38:D38"/>
    <mergeCell ref="A40:B40"/>
    <mergeCell ref="C40:D40"/>
    <mergeCell ref="A17:A23"/>
    <mergeCell ref="C17:C23"/>
    <mergeCell ref="D17:D23"/>
    <mergeCell ref="A24:A27"/>
    <mergeCell ref="C24:C27"/>
    <mergeCell ref="D24:D27"/>
    <mergeCell ref="A10:A11"/>
    <mergeCell ref="C10:C11"/>
    <mergeCell ref="D10:D11"/>
    <mergeCell ref="A14:A16"/>
    <mergeCell ref="C14:C16"/>
    <mergeCell ref="D14:D16"/>
    <mergeCell ref="A1:D1"/>
    <mergeCell ref="A3:C3"/>
    <mergeCell ref="A5:D5"/>
    <mergeCell ref="A6:D6"/>
    <mergeCell ref="A8:B8"/>
    <mergeCell ref="C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00">
      <selection activeCell="D127" sqref="D127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13.710937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114</v>
      </c>
      <c r="B3" s="56"/>
      <c r="C3" s="56"/>
      <c r="D3" s="27"/>
    </row>
    <row r="4" spans="1:4" s="5" customFormat="1" ht="8.25" customHeight="1">
      <c r="A4" s="6"/>
      <c r="D4" s="3"/>
    </row>
    <row r="5" spans="1:4" s="5" customFormat="1" ht="14.25" customHeight="1">
      <c r="A5" s="46" t="s">
        <v>1</v>
      </c>
      <c r="B5" s="46"/>
      <c r="C5" s="46"/>
      <c r="D5" s="46"/>
    </row>
    <row r="6" spans="1:4" s="5" customFormat="1" ht="12" customHeight="1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v>477.21</v>
      </c>
    </row>
    <row r="10" spans="1:4" ht="12.75" customHeight="1">
      <c r="A10" s="58" t="s">
        <v>7</v>
      </c>
      <c r="B10" s="32" t="s">
        <v>8</v>
      </c>
      <c r="C10" s="59" t="s">
        <v>6</v>
      </c>
      <c r="D10" s="25">
        <f>ROUND(+'Enero 2011'!D10+(533.44-477.21)^(1/3),2)</f>
        <v>515.13</v>
      </c>
    </row>
    <row r="11" spans="1:4" ht="11.25">
      <c r="A11" s="58"/>
      <c r="B11" s="33" t="s">
        <v>9</v>
      </c>
      <c r="C11" s="59"/>
      <c r="D11" s="25">
        <f>+'Enero 2011'!D11</f>
        <v>0</v>
      </c>
    </row>
    <row r="12" spans="1:6" ht="11.25">
      <c r="A12" s="10" t="s">
        <v>10</v>
      </c>
      <c r="B12" s="14" t="s">
        <v>11</v>
      </c>
      <c r="C12" s="12" t="s">
        <v>6</v>
      </c>
      <c r="D12" s="25">
        <f>ROUND(+'Enero 2011'!D12+(578.91-547.71)^(1/3),2)</f>
        <v>550.86</v>
      </c>
      <c r="F12"/>
    </row>
    <row r="13" spans="1:4" ht="11.25">
      <c r="A13" s="10" t="s">
        <v>12</v>
      </c>
      <c r="B13" s="11" t="s">
        <v>13</v>
      </c>
      <c r="C13" s="12" t="s">
        <v>6</v>
      </c>
      <c r="D13" s="25">
        <f>ROUND(+'Enero 2011'!D13+(578.91-574.96)^(1/3),2)</f>
        <v>576.54</v>
      </c>
    </row>
    <row r="14" spans="1:6" ht="12.75" customHeight="1">
      <c r="A14" s="58" t="s">
        <v>14</v>
      </c>
      <c r="B14" s="32" t="s">
        <v>15</v>
      </c>
      <c r="C14" s="60" t="s">
        <v>6</v>
      </c>
      <c r="D14" s="25">
        <f>ROUND(+'Enero 2011'!D14+(624.55-605.9)^(1/3),2)</f>
        <v>608.55</v>
      </c>
      <c r="F14"/>
    </row>
    <row r="15" spans="1:6" ht="11.25">
      <c r="A15" s="58"/>
      <c r="B15" s="34" t="s">
        <v>16</v>
      </c>
      <c r="C15" s="60"/>
      <c r="D15" s="25">
        <f>+'Enero 2011'!D15</f>
        <v>0</v>
      </c>
      <c r="F15"/>
    </row>
    <row r="16" spans="1:4" ht="11.25">
      <c r="A16" s="58"/>
      <c r="B16" s="34" t="s">
        <v>17</v>
      </c>
      <c r="C16" s="60"/>
      <c r="D16" s="25">
        <f>+'Enero 2011'!D16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ROUND(+'Enero 2011'!D17+(671.52-646.3)^(1/3),2)</f>
        <v>649.23</v>
      </c>
    </row>
    <row r="18" spans="1:4" ht="11.25">
      <c r="A18" s="49"/>
      <c r="B18" s="15" t="s">
        <v>20</v>
      </c>
      <c r="C18" s="50"/>
      <c r="D18" s="25">
        <f>+'Enero 2011'!D18</f>
        <v>0</v>
      </c>
    </row>
    <row r="19" spans="1:4" ht="11.25">
      <c r="A19" s="49"/>
      <c r="B19" s="15" t="s">
        <v>21</v>
      </c>
      <c r="C19" s="50"/>
      <c r="D19" s="25">
        <f>+'Enero 2011'!D19</f>
        <v>0</v>
      </c>
    </row>
    <row r="20" spans="1:4" ht="11.25">
      <c r="A20" s="49"/>
      <c r="B20" s="15" t="s">
        <v>22</v>
      </c>
      <c r="C20" s="50"/>
      <c r="D20" s="25">
        <f>+'Enero 2011'!D20</f>
        <v>0</v>
      </c>
    </row>
    <row r="21" spans="1:4" ht="11.25">
      <c r="A21" s="49"/>
      <c r="B21" s="15" t="s">
        <v>23</v>
      </c>
      <c r="C21" s="50"/>
      <c r="D21" s="25">
        <f>+'Enero 2011'!D21</f>
        <v>0</v>
      </c>
    </row>
    <row r="22" spans="1:4" ht="11.25">
      <c r="A22" s="49"/>
      <c r="B22" s="15" t="s">
        <v>24</v>
      </c>
      <c r="C22" s="50"/>
      <c r="D22" s="25">
        <f>+'Enero 2011'!D22</f>
        <v>0</v>
      </c>
    </row>
    <row r="23" spans="1:4" ht="22.5">
      <c r="A23" s="49"/>
      <c r="B23" s="15" t="s">
        <v>25</v>
      </c>
      <c r="C23" s="50"/>
      <c r="D23" s="25">
        <f>+'Enero 2011'!D23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ROUND(+'Enero 2011'!D24+(718.67-676.93)^(1/3),2)</f>
        <v>680.4</v>
      </c>
    </row>
    <row r="25" spans="1:4" ht="11.25">
      <c r="A25" s="49"/>
      <c r="B25" s="15" t="s">
        <v>28</v>
      </c>
      <c r="C25" s="50"/>
      <c r="D25" s="25">
        <f>+'Enero 2011'!D25</f>
        <v>0</v>
      </c>
    </row>
    <row r="26" spans="1:4" ht="11.25">
      <c r="A26" s="49"/>
      <c r="B26" s="15" t="s">
        <v>29</v>
      </c>
      <c r="C26" s="50"/>
      <c r="D26" s="25">
        <f>+'Enero 2011'!D26</f>
        <v>0</v>
      </c>
    </row>
    <row r="27" spans="1:4" ht="11.25">
      <c r="A27" s="49"/>
      <c r="B27" s="15" t="s">
        <v>30</v>
      </c>
      <c r="C27" s="50"/>
      <c r="D27" s="25">
        <f>+'Enero 2011'!D27</f>
        <v>0</v>
      </c>
    </row>
    <row r="28" spans="1:4" ht="12.75" customHeight="1">
      <c r="A28" s="58" t="s">
        <v>31</v>
      </c>
      <c r="B28" s="32" t="s">
        <v>32</v>
      </c>
      <c r="C28" s="60" t="s">
        <v>6</v>
      </c>
      <c r="D28" s="25">
        <f>ROUND(+'Enero 2011'!D28+(766.06-718.12)^(1/3),2)</f>
        <v>721.75</v>
      </c>
    </row>
    <row r="29" spans="1:4" ht="11.25">
      <c r="A29" s="58"/>
      <c r="B29" s="34" t="s">
        <v>33</v>
      </c>
      <c r="C29" s="60"/>
      <c r="D29" s="25">
        <f>+'Enero 2011'!D29</f>
        <v>0</v>
      </c>
    </row>
    <row r="30" spans="1:4" ht="11.25">
      <c r="A30" s="58"/>
      <c r="B30" s="34" t="s">
        <v>34</v>
      </c>
      <c r="C30" s="60"/>
      <c r="D30" s="25">
        <f>+'Enero 2011'!D30</f>
        <v>0</v>
      </c>
    </row>
    <row r="31" spans="1:4" ht="11.25">
      <c r="A31" s="58"/>
      <c r="B31" s="33" t="s">
        <v>35</v>
      </c>
      <c r="C31" s="60"/>
      <c r="D31" s="25">
        <f>+'Enero 2011'!D31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ROUND(+'Enero 2011'!D32+(814.02-750.01)^(1/3),2)</f>
        <v>754.01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ROUND(+'Enero 2011'!D33+(862.13-788.86)^(1/3),2)</f>
        <v>793.04</v>
      </c>
    </row>
    <row r="34" spans="1:4" ht="11.25">
      <c r="A34" s="10" t="s">
        <v>40</v>
      </c>
      <c r="B34" s="12"/>
      <c r="C34" s="12" t="s">
        <v>6</v>
      </c>
      <c r="D34" s="25">
        <f>ROUND(+'Enero 2011'!D34+(909.64-843.13)^(1/3),2)</f>
        <v>847.18</v>
      </c>
    </row>
    <row r="35" spans="1:4" ht="11.25">
      <c r="A35" s="10" t="s">
        <v>41</v>
      </c>
      <c r="B35" s="12"/>
      <c r="C35" s="12" t="s">
        <v>6</v>
      </c>
      <c r="D35" s="25">
        <f>ROUND(+'Enero 2011'!D35+(957.58-868.59)^(1/3),2)</f>
        <v>873.06</v>
      </c>
    </row>
    <row r="36" spans="1:4" ht="11.25">
      <c r="A36" s="16"/>
      <c r="B36" s="17"/>
      <c r="C36" s="18"/>
      <c r="D36" s="19"/>
    </row>
    <row r="37" spans="1:4" s="5" customFormat="1" ht="14.25" customHeight="1">
      <c r="A37" s="46" t="s">
        <v>108</v>
      </c>
      <c r="B37" s="46"/>
      <c r="C37" s="46"/>
      <c r="D37" s="46"/>
    </row>
    <row r="38" spans="1:4" s="5" customFormat="1" ht="12" customHeight="1">
      <c r="A38" s="47" t="s">
        <v>109</v>
      </c>
      <c r="B38" s="47"/>
      <c r="C38" s="47"/>
      <c r="D38" s="47"/>
    </row>
    <row r="39" spans="1:4" s="5" customFormat="1" ht="7.5" customHeight="1">
      <c r="A39" s="1"/>
      <c r="B39" s="1"/>
      <c r="C39" s="1"/>
      <c r="D39" s="9"/>
    </row>
    <row r="40" spans="1:4" s="5" customFormat="1" ht="12.75" customHeight="1">
      <c r="A40" s="48" t="s">
        <v>3</v>
      </c>
      <c r="B40" s="48"/>
      <c r="C40" s="48" t="s">
        <v>110</v>
      </c>
      <c r="D40" s="48"/>
    </row>
    <row r="41" spans="1:4" ht="11.25">
      <c r="A41" s="10" t="s">
        <v>5</v>
      </c>
      <c r="B41" s="11"/>
      <c r="C41" s="12" t="s">
        <v>6</v>
      </c>
      <c r="D41" s="25">
        <f aca="true" t="shared" si="0" ref="D41:D67">+D9*30</f>
        <v>14316.3</v>
      </c>
    </row>
    <row r="42" spans="1:4" ht="12.75" customHeight="1">
      <c r="A42" s="58" t="s">
        <v>7</v>
      </c>
      <c r="B42" s="32" t="s">
        <v>8</v>
      </c>
      <c r="C42" s="59" t="s">
        <v>6</v>
      </c>
      <c r="D42" s="25">
        <f t="shared" si="0"/>
        <v>15453.9</v>
      </c>
    </row>
    <row r="43" spans="1:4" ht="11.25">
      <c r="A43" s="58"/>
      <c r="B43" s="33" t="s">
        <v>9</v>
      </c>
      <c r="C43" s="59"/>
      <c r="D43" s="25">
        <f t="shared" si="0"/>
        <v>0</v>
      </c>
    </row>
    <row r="44" spans="1:4" ht="11.25">
      <c r="A44" s="10" t="s">
        <v>10</v>
      </c>
      <c r="B44" s="14" t="s">
        <v>11</v>
      </c>
      <c r="C44" s="12" t="s">
        <v>6</v>
      </c>
      <c r="D44" s="25">
        <f t="shared" si="0"/>
        <v>16525.8</v>
      </c>
    </row>
    <row r="45" spans="1:4" ht="11.25">
      <c r="A45" s="10" t="s">
        <v>12</v>
      </c>
      <c r="B45" s="11" t="s">
        <v>13</v>
      </c>
      <c r="C45" s="12" t="s">
        <v>6</v>
      </c>
      <c r="D45" s="25">
        <f t="shared" si="0"/>
        <v>17296.199999999997</v>
      </c>
    </row>
    <row r="46" spans="1:4" ht="12.75" customHeight="1">
      <c r="A46" s="58" t="s">
        <v>14</v>
      </c>
      <c r="B46" s="32" t="s">
        <v>15</v>
      </c>
      <c r="C46" s="60" t="s">
        <v>6</v>
      </c>
      <c r="D46" s="25">
        <f t="shared" si="0"/>
        <v>18256.5</v>
      </c>
    </row>
    <row r="47" spans="1:4" ht="11.25">
      <c r="A47" s="58"/>
      <c r="B47" s="34" t="s">
        <v>16</v>
      </c>
      <c r="C47" s="60"/>
      <c r="D47" s="25">
        <f t="shared" si="0"/>
        <v>0</v>
      </c>
    </row>
    <row r="48" spans="1:4" ht="11.25">
      <c r="A48" s="58"/>
      <c r="B48" s="34" t="s">
        <v>17</v>
      </c>
      <c r="C48" s="60"/>
      <c r="D48" s="25">
        <f t="shared" si="0"/>
        <v>0</v>
      </c>
    </row>
    <row r="49" spans="1:4" ht="12.75" customHeight="1">
      <c r="A49" s="49" t="s">
        <v>18</v>
      </c>
      <c r="B49" s="11" t="s">
        <v>19</v>
      </c>
      <c r="C49" s="50" t="s">
        <v>6</v>
      </c>
      <c r="D49" s="25">
        <f t="shared" si="0"/>
        <v>19476.9</v>
      </c>
    </row>
    <row r="50" spans="1:4" ht="11.25">
      <c r="A50" s="49"/>
      <c r="B50" s="15" t="s">
        <v>20</v>
      </c>
      <c r="C50" s="50"/>
      <c r="D50" s="25">
        <f t="shared" si="0"/>
        <v>0</v>
      </c>
    </row>
    <row r="51" spans="1:4" ht="11.25">
      <c r="A51" s="49"/>
      <c r="B51" s="15" t="s">
        <v>21</v>
      </c>
      <c r="C51" s="50"/>
      <c r="D51" s="25">
        <f t="shared" si="0"/>
        <v>0</v>
      </c>
    </row>
    <row r="52" spans="1:4" ht="11.25">
      <c r="A52" s="49"/>
      <c r="B52" s="15" t="s">
        <v>22</v>
      </c>
      <c r="C52" s="50"/>
      <c r="D52" s="25">
        <f t="shared" si="0"/>
        <v>0</v>
      </c>
    </row>
    <row r="53" spans="1:4" ht="11.25">
      <c r="A53" s="49"/>
      <c r="B53" s="15" t="s">
        <v>23</v>
      </c>
      <c r="C53" s="50"/>
      <c r="D53" s="25">
        <f t="shared" si="0"/>
        <v>0</v>
      </c>
    </row>
    <row r="54" spans="1:4" ht="11.25">
      <c r="A54" s="49"/>
      <c r="B54" s="15" t="s">
        <v>24</v>
      </c>
      <c r="C54" s="50"/>
      <c r="D54" s="25">
        <f t="shared" si="0"/>
        <v>0</v>
      </c>
    </row>
    <row r="55" spans="1:4" ht="22.5">
      <c r="A55" s="49"/>
      <c r="B55" s="15" t="s">
        <v>25</v>
      </c>
      <c r="C55" s="50"/>
      <c r="D55" s="25">
        <f t="shared" si="0"/>
        <v>0</v>
      </c>
    </row>
    <row r="56" spans="1:4" ht="12.75" customHeight="1">
      <c r="A56" s="49" t="s">
        <v>26</v>
      </c>
      <c r="B56" s="11" t="s">
        <v>27</v>
      </c>
      <c r="C56" s="50" t="s">
        <v>6</v>
      </c>
      <c r="D56" s="25">
        <f t="shared" si="0"/>
        <v>20412</v>
      </c>
    </row>
    <row r="57" spans="1:4" ht="11.25">
      <c r="A57" s="49"/>
      <c r="B57" s="15" t="s">
        <v>28</v>
      </c>
      <c r="C57" s="50"/>
      <c r="D57" s="25">
        <f t="shared" si="0"/>
        <v>0</v>
      </c>
    </row>
    <row r="58" spans="1:4" ht="11.25">
      <c r="A58" s="49"/>
      <c r="B58" s="15" t="s">
        <v>29</v>
      </c>
      <c r="C58" s="50"/>
      <c r="D58" s="25">
        <f t="shared" si="0"/>
        <v>0</v>
      </c>
    </row>
    <row r="59" spans="1:4" ht="11.25">
      <c r="A59" s="49"/>
      <c r="B59" s="15" t="s">
        <v>30</v>
      </c>
      <c r="C59" s="50"/>
      <c r="D59" s="25">
        <f t="shared" si="0"/>
        <v>0</v>
      </c>
    </row>
    <row r="60" spans="1:4" ht="12.75" customHeight="1">
      <c r="A60" s="58" t="s">
        <v>31</v>
      </c>
      <c r="B60" s="32" t="s">
        <v>32</v>
      </c>
      <c r="C60" s="60" t="s">
        <v>6</v>
      </c>
      <c r="D60" s="25">
        <f t="shared" si="0"/>
        <v>21652.5</v>
      </c>
    </row>
    <row r="61" spans="1:4" ht="11.25">
      <c r="A61" s="58"/>
      <c r="B61" s="34" t="s">
        <v>33</v>
      </c>
      <c r="C61" s="60"/>
      <c r="D61" s="25">
        <f t="shared" si="0"/>
        <v>0</v>
      </c>
    </row>
    <row r="62" spans="1:4" ht="11.25">
      <c r="A62" s="58"/>
      <c r="B62" s="34" t="s">
        <v>34</v>
      </c>
      <c r="C62" s="60"/>
      <c r="D62" s="25">
        <f t="shared" si="0"/>
        <v>0</v>
      </c>
    </row>
    <row r="63" spans="1:4" ht="11.25">
      <c r="A63" s="58"/>
      <c r="B63" s="33" t="s">
        <v>35</v>
      </c>
      <c r="C63" s="60"/>
      <c r="D63" s="25">
        <f t="shared" si="0"/>
        <v>0</v>
      </c>
    </row>
    <row r="64" spans="1:4" ht="11.25">
      <c r="A64" s="10" t="s">
        <v>36</v>
      </c>
      <c r="B64" s="14" t="s">
        <v>37</v>
      </c>
      <c r="C64" s="12" t="s">
        <v>6</v>
      </c>
      <c r="D64" s="25">
        <f t="shared" si="0"/>
        <v>22620.3</v>
      </c>
    </row>
    <row r="65" spans="1:4" ht="11.25">
      <c r="A65" s="10" t="s">
        <v>38</v>
      </c>
      <c r="B65" s="12" t="s">
        <v>39</v>
      </c>
      <c r="C65" s="12" t="s">
        <v>6</v>
      </c>
      <c r="D65" s="25">
        <f t="shared" si="0"/>
        <v>23791.199999999997</v>
      </c>
    </row>
    <row r="66" spans="1:4" ht="11.25">
      <c r="A66" s="10" t="s">
        <v>40</v>
      </c>
      <c r="B66" s="12"/>
      <c r="C66" s="12" t="s">
        <v>6</v>
      </c>
      <c r="D66" s="25">
        <f t="shared" si="0"/>
        <v>25415.399999999998</v>
      </c>
    </row>
    <row r="67" spans="1:4" ht="11.25">
      <c r="A67" s="10" t="s">
        <v>41</v>
      </c>
      <c r="B67" s="12"/>
      <c r="C67" s="12" t="s">
        <v>6</v>
      </c>
      <c r="D67" s="25">
        <f t="shared" si="0"/>
        <v>26191.8</v>
      </c>
    </row>
    <row r="68" spans="1:4" ht="11.25">
      <c r="A68" s="16"/>
      <c r="B68" s="17"/>
      <c r="C68" s="18"/>
      <c r="D68" s="19"/>
    </row>
    <row r="69" spans="1:4" ht="11.25">
      <c r="A69" s="16"/>
      <c r="B69" s="17"/>
      <c r="C69" s="18"/>
      <c r="D69" s="19"/>
    </row>
    <row r="70" spans="1:4" s="5" customFormat="1" ht="15.75" customHeight="1">
      <c r="A70" s="46" t="s">
        <v>42</v>
      </c>
      <c r="B70" s="46"/>
      <c r="C70" s="46"/>
      <c r="D70" s="46"/>
    </row>
    <row r="71" spans="1:4" s="5" customFormat="1" ht="12" customHeight="1">
      <c r="A71" s="47" t="s">
        <v>43</v>
      </c>
      <c r="B71" s="47"/>
      <c r="C71" s="47"/>
      <c r="D71" s="47"/>
    </row>
    <row r="72" spans="1:4" s="5" customFormat="1" ht="11.25">
      <c r="A72" s="6"/>
      <c r="D72" s="3"/>
    </row>
    <row r="73" spans="1:4" s="5" customFormat="1" ht="12.75" customHeight="1">
      <c r="A73" s="48" t="s">
        <v>3</v>
      </c>
      <c r="B73" s="48"/>
      <c r="C73" s="48" t="s">
        <v>44</v>
      </c>
      <c r="D73" s="48"/>
    </row>
    <row r="74" spans="1:4" ht="11.25">
      <c r="A74" s="10" t="s">
        <v>5</v>
      </c>
      <c r="B74" s="12"/>
      <c r="C74" s="12" t="s">
        <v>6</v>
      </c>
      <c r="D74" s="25">
        <f>+'Enero 2011'!D74</f>
        <v>18742.108275</v>
      </c>
    </row>
    <row r="75" spans="1:4" ht="11.25">
      <c r="A75" s="10" t="s">
        <v>7</v>
      </c>
      <c r="B75" s="12"/>
      <c r="C75" s="12" t="s">
        <v>6</v>
      </c>
      <c r="D75" s="25">
        <f>+'Enero 2011'!D75</f>
        <v>20410.049907</v>
      </c>
    </row>
    <row r="76" spans="1:4" ht="11.25">
      <c r="A76" s="10" t="s">
        <v>10</v>
      </c>
      <c r="B76" s="12"/>
      <c r="C76" s="12" t="s">
        <v>6</v>
      </c>
      <c r="D76" s="25">
        <f>+'Enero 2011'!D76</f>
        <v>22073.303211</v>
      </c>
    </row>
    <row r="77" spans="1:4" ht="11.25">
      <c r="A77" s="10" t="s">
        <v>12</v>
      </c>
      <c r="B77" s="12"/>
      <c r="C77" s="12" t="s">
        <v>6</v>
      </c>
      <c r="D77" s="25">
        <f>+'Enero 2011'!D77</f>
        <v>23738.91217</v>
      </c>
    </row>
    <row r="78" spans="1:4" ht="11.25">
      <c r="A78" s="16"/>
      <c r="B78" s="17"/>
      <c r="C78" s="18"/>
      <c r="D78" s="19"/>
    </row>
    <row r="79" spans="1:4" s="5" customFormat="1" ht="14.25" customHeight="1">
      <c r="A79" s="46" t="s">
        <v>45</v>
      </c>
      <c r="B79" s="46"/>
      <c r="C79" s="46"/>
      <c r="D79" s="46"/>
    </row>
    <row r="80" spans="1:4" s="5" customFormat="1" ht="12" customHeight="1">
      <c r="A80" s="47" t="s">
        <v>43</v>
      </c>
      <c r="B80" s="47"/>
      <c r="C80" s="47"/>
      <c r="D80" s="47"/>
    </row>
    <row r="81" spans="1:4" ht="11.25">
      <c r="A81" s="16"/>
      <c r="B81" s="17"/>
      <c r="C81" s="18"/>
      <c r="D81" s="19"/>
    </row>
    <row r="82" spans="1:4" s="5" customFormat="1" ht="12.75" customHeight="1">
      <c r="A82" s="48" t="s">
        <v>3</v>
      </c>
      <c r="B82" s="48"/>
      <c r="C82" s="48" t="s">
        <v>44</v>
      </c>
      <c r="D82" s="48"/>
    </row>
    <row r="83" spans="1:4" ht="11.25">
      <c r="A83" s="10" t="s">
        <v>5</v>
      </c>
      <c r="B83" s="12" t="s">
        <v>46</v>
      </c>
      <c r="C83" s="12" t="s">
        <v>6</v>
      </c>
      <c r="D83" s="25">
        <f>+'Enero 2011'!D83</f>
        <v>11013.146765</v>
      </c>
    </row>
    <row r="84" spans="1:4" ht="11.25">
      <c r="A84" s="10" t="s">
        <v>5</v>
      </c>
      <c r="B84" s="12" t="s">
        <v>47</v>
      </c>
      <c r="C84" s="12" t="s">
        <v>6</v>
      </c>
      <c r="D84" s="25">
        <f>+'Enero 2011'!D84</f>
        <v>11013.146765</v>
      </c>
    </row>
    <row r="85" spans="1:4" ht="11.25">
      <c r="A85" s="10" t="s">
        <v>5</v>
      </c>
      <c r="B85" s="12" t="s">
        <v>48</v>
      </c>
      <c r="C85" s="12" t="s">
        <v>6</v>
      </c>
      <c r="D85" s="25">
        <f>+'Enero 2011'!D85</f>
        <v>11013.146765</v>
      </c>
    </row>
    <row r="86" spans="1:4" ht="11.25">
      <c r="A86" s="10" t="s">
        <v>7</v>
      </c>
      <c r="B86" s="12" t="s">
        <v>49</v>
      </c>
      <c r="C86" s="12" t="s">
        <v>6</v>
      </c>
      <c r="D86" s="25">
        <f>+'Enero 2011'!D86</f>
        <v>13583.223825000001</v>
      </c>
    </row>
    <row r="87" spans="1:4" ht="11.25">
      <c r="A87" s="10" t="s">
        <v>7</v>
      </c>
      <c r="B87" s="12" t="s">
        <v>50</v>
      </c>
      <c r="C87" s="12" t="s">
        <v>6</v>
      </c>
      <c r="D87" s="25">
        <f>+'Enero 2011'!D87</f>
        <v>13583.223825000001</v>
      </c>
    </row>
    <row r="88" spans="1:4" ht="11.25">
      <c r="A88" s="10" t="s">
        <v>7</v>
      </c>
      <c r="B88" s="12" t="s">
        <v>51</v>
      </c>
      <c r="C88" s="12" t="s">
        <v>6</v>
      </c>
      <c r="D88" s="25">
        <f>+'Enero 2011'!D88</f>
        <v>13583.223825000001</v>
      </c>
    </row>
    <row r="89" spans="1:4" ht="11.25">
      <c r="A89" s="10" t="s">
        <v>7</v>
      </c>
      <c r="B89" s="12" t="s">
        <v>52</v>
      </c>
      <c r="C89" s="12" t="s">
        <v>6</v>
      </c>
      <c r="D89" s="25">
        <f>+'Enero 2011'!D89</f>
        <v>13583.223825000001</v>
      </c>
    </row>
    <row r="90" spans="1:4" ht="11.25">
      <c r="A90" s="10" t="s">
        <v>7</v>
      </c>
      <c r="B90" s="12" t="s">
        <v>53</v>
      </c>
      <c r="C90" s="12" t="s">
        <v>6</v>
      </c>
      <c r="D90" s="25">
        <f>+'Enero 2011'!D90</f>
        <v>13583.223825000001</v>
      </c>
    </row>
    <row r="91" spans="1:4" ht="11.25">
      <c r="A91" s="10" t="s">
        <v>10</v>
      </c>
      <c r="B91" s="12" t="s">
        <v>54</v>
      </c>
      <c r="C91" s="12" t="s">
        <v>6</v>
      </c>
      <c r="D91" s="25">
        <f>+'Enero 2011'!D91</f>
        <v>16150.922248</v>
      </c>
    </row>
    <row r="92" spans="1:4" ht="11.25">
      <c r="A92" s="10" t="s">
        <v>10</v>
      </c>
      <c r="B92" s="12" t="s">
        <v>55</v>
      </c>
      <c r="C92" s="12" t="s">
        <v>6</v>
      </c>
      <c r="D92" s="25">
        <f>+'Enero 2011'!D92</f>
        <v>16150.922248</v>
      </c>
    </row>
    <row r="93" spans="1:4" ht="11.25">
      <c r="A93" s="10" t="s">
        <v>10</v>
      </c>
      <c r="B93" s="12" t="s">
        <v>56</v>
      </c>
      <c r="C93" s="12" t="s">
        <v>6</v>
      </c>
      <c r="D93" s="25">
        <f>+'Enero 2011'!D93</f>
        <v>16150.922248</v>
      </c>
    </row>
    <row r="94" spans="1:4" ht="11.25">
      <c r="A94" s="10" t="s">
        <v>10</v>
      </c>
      <c r="B94" s="12" t="s">
        <v>57</v>
      </c>
      <c r="C94" s="12" t="s">
        <v>6</v>
      </c>
      <c r="D94" s="25">
        <f>+'Enero 2011'!D94</f>
        <v>16150.922248</v>
      </c>
    </row>
    <row r="95" spans="1:4" ht="11.25">
      <c r="A95" s="10" t="s">
        <v>10</v>
      </c>
      <c r="B95" s="12" t="s">
        <v>58</v>
      </c>
      <c r="C95" s="12" t="s">
        <v>6</v>
      </c>
      <c r="D95" s="25">
        <f>+'Enero 2011'!D95</f>
        <v>16150.922248</v>
      </c>
    </row>
    <row r="96" spans="1:4" ht="11.25">
      <c r="A96" s="10" t="s">
        <v>10</v>
      </c>
      <c r="B96" s="12" t="s">
        <v>59</v>
      </c>
      <c r="C96" s="12" t="s">
        <v>6</v>
      </c>
      <c r="D96" s="25">
        <f>+'Enero 2011'!D96</f>
        <v>16150.922248</v>
      </c>
    </row>
    <row r="97" spans="1:4" ht="11.25">
      <c r="A97" s="10" t="s">
        <v>10</v>
      </c>
      <c r="B97" s="12" t="s">
        <v>60</v>
      </c>
      <c r="C97" s="12" t="s">
        <v>6</v>
      </c>
      <c r="D97" s="25">
        <f>+'Enero 2011'!D97</f>
        <v>16150.922248</v>
      </c>
    </row>
    <row r="98" spans="1:4" ht="11.25">
      <c r="A98" s="10" t="s">
        <v>10</v>
      </c>
      <c r="B98" s="12" t="s">
        <v>61</v>
      </c>
      <c r="C98" s="12" t="s">
        <v>6</v>
      </c>
      <c r="D98" s="25">
        <f>+'Enero 2011'!D98</f>
        <v>16150.922248</v>
      </c>
    </row>
    <row r="99" spans="1:4" ht="11.25">
      <c r="A99" s="10" t="s">
        <v>10</v>
      </c>
      <c r="B99" s="12" t="s">
        <v>62</v>
      </c>
      <c r="C99" s="12" t="s">
        <v>6</v>
      </c>
      <c r="D99" s="25">
        <f>+'Enero 2011'!D99</f>
        <v>16150.922248</v>
      </c>
    </row>
    <row r="100" spans="1:4" ht="11.25">
      <c r="A100" s="10" t="s">
        <v>12</v>
      </c>
      <c r="B100" s="12" t="s">
        <v>63</v>
      </c>
      <c r="C100" s="12" t="s">
        <v>6</v>
      </c>
      <c r="D100" s="25">
        <f>+'Enero 2011'!D100</f>
        <v>18718.632161999998</v>
      </c>
    </row>
    <row r="101" spans="1:4" ht="11.25">
      <c r="A101" s="10" t="s">
        <v>12</v>
      </c>
      <c r="B101" s="12" t="s">
        <v>64</v>
      </c>
      <c r="C101" s="12" t="s">
        <v>6</v>
      </c>
      <c r="D101" s="25">
        <f>+'Enero 2011'!D101</f>
        <v>18718.632161999998</v>
      </c>
    </row>
    <row r="102" spans="1:4" ht="11.25">
      <c r="A102" s="10" t="s">
        <v>14</v>
      </c>
      <c r="B102" s="12" t="s">
        <v>65</v>
      </c>
      <c r="C102" s="12" t="s">
        <v>6</v>
      </c>
      <c r="D102" s="25">
        <f>+'Enero 2011'!D102</f>
        <v>21283.97493</v>
      </c>
    </row>
    <row r="103" spans="1:4" ht="11.25">
      <c r="A103" s="10" t="s">
        <v>18</v>
      </c>
      <c r="B103" s="12" t="s">
        <v>66</v>
      </c>
      <c r="C103" s="12" t="s">
        <v>6</v>
      </c>
      <c r="D103" s="25">
        <f>+'Enero 2011'!D103</f>
        <v>23851.673353000002</v>
      </c>
    </row>
    <row r="104" spans="1:4" ht="11.25">
      <c r="A104" s="10" t="s">
        <v>26</v>
      </c>
      <c r="B104" s="12" t="s">
        <v>67</v>
      </c>
      <c r="C104" s="12" t="s">
        <v>6</v>
      </c>
      <c r="D104" s="25">
        <f>+'Enero 2011'!D104</f>
        <v>26417.016121</v>
      </c>
    </row>
    <row r="105" spans="1:4" ht="11.25">
      <c r="A105" s="10" t="s">
        <v>31</v>
      </c>
      <c r="B105" s="12" t="s">
        <v>68</v>
      </c>
      <c r="C105" s="12" t="s">
        <v>6</v>
      </c>
      <c r="D105" s="25">
        <f>+'Enero 2011'!D105</f>
        <v>28984.726035</v>
      </c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5" customHeight="1">
      <c r="A108" s="44" t="s">
        <v>69</v>
      </c>
      <c r="B108" s="44"/>
      <c r="C108" s="44"/>
      <c r="D108" s="44"/>
    </row>
    <row r="109" spans="1:3" ht="11.25">
      <c r="A109" s="6"/>
      <c r="B109" s="5"/>
      <c r="C109" s="5"/>
    </row>
    <row r="110" spans="1:6" ht="12" customHeight="1">
      <c r="A110" s="56" t="s">
        <v>114</v>
      </c>
      <c r="B110" s="56"/>
      <c r="C110" s="56"/>
      <c r="D110" s="27"/>
      <c r="E110" s="41"/>
      <c r="F110" s="29"/>
    </row>
    <row r="111" spans="1:3" ht="11.25">
      <c r="A111" s="6"/>
      <c r="B111" s="5"/>
      <c r="C111" s="5"/>
    </row>
    <row r="112" spans="1:4" ht="14.25" customHeight="1">
      <c r="A112" s="46" t="s">
        <v>1</v>
      </c>
      <c r="B112" s="46"/>
      <c r="C112" s="46"/>
      <c r="D112" s="46"/>
    </row>
    <row r="113" spans="1:4" ht="12" customHeight="1">
      <c r="A113" s="47" t="s">
        <v>2</v>
      </c>
      <c r="B113" s="47"/>
      <c r="C113" s="47"/>
      <c r="D113" s="47"/>
    </row>
    <row r="114" spans="2:4" ht="11.25">
      <c r="B114" s="1"/>
      <c r="C114" s="1"/>
      <c r="D114" s="9"/>
    </row>
    <row r="115" spans="1:4" ht="12.75" customHeight="1">
      <c r="A115" s="48" t="s">
        <v>3</v>
      </c>
      <c r="B115" s="48"/>
      <c r="C115" s="48" t="s">
        <v>4</v>
      </c>
      <c r="D115" s="48"/>
    </row>
    <row r="116" spans="1:4" ht="11.25">
      <c r="A116" s="10" t="s">
        <v>12</v>
      </c>
      <c r="B116" s="12" t="s">
        <v>11</v>
      </c>
      <c r="C116" s="12" t="s">
        <v>6</v>
      </c>
      <c r="D116" s="25">
        <f>ROUND(+'Enero 2011'!D116,2)</f>
        <v>580.61</v>
      </c>
    </row>
    <row r="117" spans="1:4" ht="11.25">
      <c r="A117" s="10" t="s">
        <v>26</v>
      </c>
      <c r="B117" s="12" t="s">
        <v>71</v>
      </c>
      <c r="C117" s="12" t="s">
        <v>6</v>
      </c>
      <c r="D117" s="25">
        <f>ROUND(+'Enero 2011'!D117+(718.67-681.4)^(1/3),2)</f>
        <v>684.75</v>
      </c>
    </row>
    <row r="118" spans="1:4" ht="11.25">
      <c r="A118" s="10" t="s">
        <v>26</v>
      </c>
      <c r="B118" s="12" t="s">
        <v>72</v>
      </c>
      <c r="C118" s="12" t="s">
        <v>6</v>
      </c>
      <c r="D118" s="25">
        <f>ROUND(+'Enero 2011'!D118+(718.67-681.4)^(1/3),2)</f>
        <v>684.75</v>
      </c>
    </row>
    <row r="119" spans="1:4" ht="11.25">
      <c r="A119" s="10" t="s">
        <v>26</v>
      </c>
      <c r="B119" s="12" t="s">
        <v>73</v>
      </c>
      <c r="C119" s="12" t="s">
        <v>6</v>
      </c>
      <c r="D119" s="25">
        <f>ROUND(+'Enero 2011'!D119+(718.67-681.4)^(1/3),2)</f>
        <v>684.75</v>
      </c>
    </row>
    <row r="120" spans="1:4" ht="11.25">
      <c r="A120" s="10" t="s">
        <v>26</v>
      </c>
      <c r="B120" s="12" t="s">
        <v>74</v>
      </c>
      <c r="C120" s="12" t="s">
        <v>6</v>
      </c>
      <c r="D120" s="25">
        <v>697.69</v>
      </c>
    </row>
    <row r="121" spans="1:4" ht="11.25">
      <c r="A121" s="10" t="s">
        <v>31</v>
      </c>
      <c r="B121" s="12" t="s">
        <v>75</v>
      </c>
      <c r="C121" s="12" t="s">
        <v>6</v>
      </c>
      <c r="D121" s="25">
        <f>ROUND(+'Enero 2011'!D121+(766.06-766.06)^(1/3),2)</f>
        <v>766.06</v>
      </c>
    </row>
    <row r="122" spans="1:4" ht="11.25">
      <c r="A122" s="10" t="s">
        <v>38</v>
      </c>
      <c r="B122" s="12" t="s">
        <v>76</v>
      </c>
      <c r="C122" s="12" t="s">
        <v>6</v>
      </c>
      <c r="D122" s="25">
        <f>ROUND(+'Enero 2011'!D122,2)</f>
        <v>862.13</v>
      </c>
    </row>
    <row r="123" spans="1:4" ht="11.25">
      <c r="A123" s="10" t="s">
        <v>40</v>
      </c>
      <c r="B123" s="12" t="s">
        <v>77</v>
      </c>
      <c r="C123" s="12" t="s">
        <v>6</v>
      </c>
      <c r="D123" s="25">
        <f>ROUND(+'Enero 2011'!D123+(909.64-875.58)^(1/3),2)</f>
        <v>878.82</v>
      </c>
    </row>
    <row r="124" spans="1:4" ht="11.25">
      <c r="A124" s="10" t="s">
        <v>40</v>
      </c>
      <c r="B124" s="12" t="s">
        <v>78</v>
      </c>
      <c r="C124" s="12" t="s">
        <v>6</v>
      </c>
      <c r="D124" s="25">
        <f>ROUND(+'Enero 2011'!D124+(909.64-875.58)^(1/3),2)</f>
        <v>878.82</v>
      </c>
    </row>
    <row r="125" spans="1:4" ht="11.25">
      <c r="A125" s="10" t="s">
        <v>41</v>
      </c>
      <c r="B125" s="12" t="s">
        <v>79</v>
      </c>
      <c r="C125" s="12" t="s">
        <v>6</v>
      </c>
      <c r="D125" s="25">
        <f>ROUND(+'Enero 2011'!D125+(957.58-903.58)^(1/3),2)</f>
        <v>907.36</v>
      </c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4.25" customHeight="1">
      <c r="A128" s="46" t="s">
        <v>108</v>
      </c>
      <c r="B128" s="46"/>
      <c r="C128" s="46"/>
      <c r="D128" s="46"/>
    </row>
    <row r="129" spans="1:4" ht="12" customHeight="1">
      <c r="A129" s="47" t="s">
        <v>112</v>
      </c>
      <c r="B129" s="47"/>
      <c r="C129" s="47"/>
      <c r="D129" s="47"/>
    </row>
    <row r="130" spans="2:4" ht="11.25">
      <c r="B130" s="1"/>
      <c r="C130" s="1"/>
      <c r="D130" s="9"/>
    </row>
    <row r="131" spans="1:4" ht="12.75" customHeight="1">
      <c r="A131" s="48" t="s">
        <v>3</v>
      </c>
      <c r="B131" s="48"/>
      <c r="C131" s="48" t="s">
        <v>113</v>
      </c>
      <c r="D131" s="48"/>
    </row>
    <row r="132" spans="1:4" ht="11.25">
      <c r="A132" s="10" t="s">
        <v>12</v>
      </c>
      <c r="B132" s="12" t="s">
        <v>11</v>
      </c>
      <c r="C132" s="12" t="s">
        <v>6</v>
      </c>
      <c r="D132" s="25">
        <v>17418.3</v>
      </c>
    </row>
    <row r="133" spans="1:4" ht="11.25">
      <c r="A133" s="10" t="s">
        <v>26</v>
      </c>
      <c r="B133" s="12" t="s">
        <v>71</v>
      </c>
      <c r="C133" s="12" t="s">
        <v>6</v>
      </c>
      <c r="D133" s="25">
        <f aca="true" t="shared" si="1" ref="D133:D141">+D117*30</f>
        <v>20542.5</v>
      </c>
    </row>
    <row r="134" spans="1:4" ht="11.25">
      <c r="A134" s="10" t="s">
        <v>26</v>
      </c>
      <c r="B134" s="12" t="s">
        <v>72</v>
      </c>
      <c r="C134" s="12" t="s">
        <v>6</v>
      </c>
      <c r="D134" s="25">
        <f t="shared" si="1"/>
        <v>20542.5</v>
      </c>
    </row>
    <row r="135" spans="1:4" ht="11.25">
      <c r="A135" s="10" t="s">
        <v>26</v>
      </c>
      <c r="B135" s="12" t="s">
        <v>73</v>
      </c>
      <c r="C135" s="12" t="s">
        <v>6</v>
      </c>
      <c r="D135" s="25">
        <f t="shared" si="1"/>
        <v>20542.5</v>
      </c>
    </row>
    <row r="136" spans="1:4" ht="11.25">
      <c r="A136" s="10" t="s">
        <v>26</v>
      </c>
      <c r="B136" s="12" t="s">
        <v>74</v>
      </c>
      <c r="C136" s="12" t="s">
        <v>6</v>
      </c>
      <c r="D136" s="25">
        <f t="shared" si="1"/>
        <v>20930.7</v>
      </c>
    </row>
    <row r="137" spans="1:4" ht="11.25">
      <c r="A137" s="10" t="s">
        <v>31</v>
      </c>
      <c r="B137" s="12" t="s">
        <v>75</v>
      </c>
      <c r="C137" s="12" t="s">
        <v>6</v>
      </c>
      <c r="D137" s="25">
        <f t="shared" si="1"/>
        <v>22981.8</v>
      </c>
    </row>
    <row r="138" spans="1:4" ht="11.25">
      <c r="A138" s="10" t="s">
        <v>38</v>
      </c>
      <c r="B138" s="12" t="s">
        <v>76</v>
      </c>
      <c r="C138" s="12" t="s">
        <v>6</v>
      </c>
      <c r="D138" s="25">
        <f t="shared" si="1"/>
        <v>25863.9</v>
      </c>
    </row>
    <row r="139" spans="1:4" ht="11.25">
      <c r="A139" s="10" t="s">
        <v>40</v>
      </c>
      <c r="B139" s="12" t="s">
        <v>77</v>
      </c>
      <c r="C139" s="12" t="s">
        <v>6</v>
      </c>
      <c r="D139" s="25">
        <f t="shared" si="1"/>
        <v>26364.600000000002</v>
      </c>
    </row>
    <row r="140" spans="1:4" ht="11.25">
      <c r="A140" s="10" t="s">
        <v>40</v>
      </c>
      <c r="B140" s="12" t="s">
        <v>78</v>
      </c>
      <c r="C140" s="12" t="s">
        <v>6</v>
      </c>
      <c r="D140" s="25">
        <f t="shared" si="1"/>
        <v>26364.600000000002</v>
      </c>
    </row>
    <row r="141" spans="1:4" ht="11.25">
      <c r="A141" s="10" t="s">
        <v>41</v>
      </c>
      <c r="B141" s="12" t="s">
        <v>79</v>
      </c>
      <c r="C141" s="12" t="s">
        <v>6</v>
      </c>
      <c r="D141" s="25">
        <f t="shared" si="1"/>
        <v>27220.8</v>
      </c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4.25" customHeight="1">
      <c r="A146" s="46" t="s">
        <v>45</v>
      </c>
      <c r="B146" s="46"/>
      <c r="C146" s="46"/>
      <c r="D146" s="46"/>
    </row>
    <row r="147" spans="1:4" ht="12" customHeight="1">
      <c r="A147" s="47" t="s">
        <v>43</v>
      </c>
      <c r="B147" s="47"/>
      <c r="C147" s="47"/>
      <c r="D147" s="47"/>
    </row>
    <row r="148" spans="1:4" ht="11.25">
      <c r="A148" s="16"/>
      <c r="B148" s="17"/>
      <c r="C148" s="18"/>
      <c r="D148" s="19"/>
    </row>
    <row r="149" spans="1:4" ht="12.75" customHeight="1">
      <c r="A149" s="48" t="s">
        <v>3</v>
      </c>
      <c r="B149" s="48"/>
      <c r="C149" s="48" t="s">
        <v>44</v>
      </c>
      <c r="D149" s="48"/>
    </row>
    <row r="150" spans="1:4" ht="11.25">
      <c r="A150" s="10"/>
      <c r="B150" s="12" t="s">
        <v>80</v>
      </c>
      <c r="C150" s="12" t="s">
        <v>6</v>
      </c>
      <c r="D150" s="25">
        <f>+'Enero 2011'!D150</f>
        <v>18656.21305</v>
      </c>
    </row>
    <row r="151" spans="1:4" ht="11.25">
      <c r="A151" s="10"/>
      <c r="B151" s="12" t="s">
        <v>81</v>
      </c>
      <c r="C151" s="12" t="s">
        <v>6</v>
      </c>
      <c r="D151" s="25">
        <f>+D150</f>
        <v>18656.21305</v>
      </c>
    </row>
    <row r="152" spans="1:4" ht="11.25">
      <c r="A152" s="10"/>
      <c r="B152" s="12" t="s">
        <v>82</v>
      </c>
      <c r="C152" s="12" t="s">
        <v>6</v>
      </c>
      <c r="D152" s="25">
        <f>+D151</f>
        <v>18656.21305</v>
      </c>
    </row>
    <row r="153" spans="1:4" ht="11.25">
      <c r="A153" s="16"/>
      <c r="B153" s="17"/>
      <c r="C153" s="18"/>
      <c r="D153" s="19"/>
    </row>
    <row r="154" spans="1:7" ht="15">
      <c r="A154"/>
      <c r="B154" s="40"/>
      <c r="C154" s="40"/>
      <c r="D154" s="42"/>
      <c r="E154" s="40"/>
      <c r="F154" s="40"/>
      <c r="G154" s="40"/>
    </row>
    <row r="155" spans="1:7" ht="15">
      <c r="A155" s="16"/>
      <c r="B155" s="40"/>
      <c r="C155" s="40"/>
      <c r="D155" s="42"/>
      <c r="E155" s="40"/>
      <c r="F155" s="40"/>
      <c r="G155" s="40"/>
    </row>
    <row r="156" spans="1:7" ht="15">
      <c r="A156" s="16"/>
      <c r="B156" s="40"/>
      <c r="C156" s="40"/>
      <c r="D156" s="42"/>
      <c r="E156" s="40"/>
      <c r="F156" s="40"/>
      <c r="G156" s="40"/>
    </row>
    <row r="157" spans="1:7" ht="15">
      <c r="A157"/>
      <c r="B157" s="40"/>
      <c r="C157" s="5"/>
      <c r="E157"/>
      <c r="F157" s="5"/>
      <c r="G157" s="5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5" spans="1:4" ht="14.25" customHeight="1">
      <c r="A175" s="46"/>
      <c r="B175" s="46"/>
      <c r="C175" s="46"/>
      <c r="D175" s="46"/>
    </row>
    <row r="176" spans="1:4" ht="12" customHeight="1">
      <c r="A176" s="47"/>
      <c r="B176" s="47"/>
      <c r="C176" s="47"/>
      <c r="D176" s="47"/>
    </row>
    <row r="178" spans="1:4" ht="12" customHeight="1">
      <c r="A178" s="52"/>
      <c r="B178" s="52"/>
      <c r="C178" s="52"/>
      <c r="D178" s="52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5" spans="1:4" ht="14.25" customHeight="1">
      <c r="A205" s="44"/>
      <c r="B205" s="44"/>
      <c r="C205" s="44"/>
      <c r="D205" s="44"/>
    </row>
    <row r="207" spans="1:4" ht="12" customHeight="1">
      <c r="A207" s="53"/>
      <c r="B207" s="53"/>
      <c r="C207" s="53"/>
      <c r="D207" s="7"/>
    </row>
    <row r="211" spans="1:4" ht="14.25" customHeight="1">
      <c r="A211" s="44"/>
      <c r="B211" s="44"/>
      <c r="C211" s="44"/>
      <c r="D211" s="44"/>
    </row>
    <row r="212" spans="1:4" ht="13.5">
      <c r="A212" s="8"/>
      <c r="B212" s="4"/>
      <c r="C212" s="4"/>
      <c r="D212" s="20"/>
    </row>
    <row r="213" spans="1:4" ht="12" customHeight="1">
      <c r="A213" s="53"/>
      <c r="B213" s="53"/>
      <c r="C213" s="53"/>
      <c r="D213" s="7"/>
    </row>
    <row r="214" spans="1:4" ht="13.5">
      <c r="A214" s="8"/>
      <c r="B214" s="4"/>
      <c r="C214" s="4"/>
      <c r="D214" s="20"/>
    </row>
    <row r="215" spans="1:4" ht="14.25" customHeight="1">
      <c r="A215" s="46"/>
      <c r="B215" s="46"/>
      <c r="C215" s="46"/>
      <c r="D215" s="46"/>
    </row>
    <row r="216" spans="1:4" ht="12" customHeight="1">
      <c r="A216" s="47"/>
      <c r="B216" s="47"/>
      <c r="C216" s="47"/>
      <c r="D216" s="47"/>
    </row>
    <row r="218" spans="1:4" ht="12" customHeight="1">
      <c r="A218" s="52"/>
      <c r="B218" s="52"/>
      <c r="C218" s="52"/>
      <c r="D218" s="52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5" customHeight="1">
      <c r="A227" s="44"/>
      <c r="B227" s="44"/>
      <c r="C227" s="44"/>
      <c r="D227" s="44"/>
    </row>
    <row r="229" spans="1:4" ht="12.75" customHeight="1">
      <c r="A229" s="53"/>
      <c r="B229" s="53"/>
      <c r="C229" s="53"/>
      <c r="D229" s="7"/>
    </row>
    <row r="230" spans="1:4" ht="12.75" customHeight="1">
      <c r="A230" s="53"/>
      <c r="B230" s="53"/>
      <c r="C230" s="53"/>
      <c r="D230" s="7"/>
    </row>
    <row r="231" spans="1:4" ht="13.5">
      <c r="A231" s="46"/>
      <c r="B231" s="46"/>
      <c r="C231" s="46"/>
      <c r="D231" s="46"/>
    </row>
    <row r="232" spans="1:4" ht="11.25">
      <c r="A232" s="47"/>
      <c r="B232" s="47"/>
      <c r="C232" s="47"/>
      <c r="D232" s="47"/>
    </row>
    <row r="234" spans="1:4" ht="11.25">
      <c r="A234" s="52"/>
      <c r="B234" s="52"/>
      <c r="C234" s="52"/>
      <c r="D234" s="52"/>
    </row>
    <row r="235" spans="1:4" ht="11.25">
      <c r="A235" s="16"/>
      <c r="B235" s="17"/>
      <c r="C235" s="18"/>
      <c r="D235" s="19"/>
    </row>
    <row r="236" spans="1:4" ht="11.25">
      <c r="A236" s="16"/>
      <c r="B236" s="17"/>
      <c r="C236" s="18"/>
      <c r="D236" s="19"/>
    </row>
    <row r="237" spans="1:4" ht="11.25">
      <c r="A237" s="16"/>
      <c r="B237" s="17"/>
      <c r="C237" s="18"/>
      <c r="D237" s="19"/>
    </row>
    <row r="238" spans="1:4" ht="11.25">
      <c r="A238" s="16"/>
      <c r="B238" s="17"/>
      <c r="C238" s="18"/>
      <c r="D238" s="19"/>
    </row>
    <row r="239" spans="1:4" ht="11.25">
      <c r="A239" s="16"/>
      <c r="B239" s="17"/>
      <c r="C239" s="18"/>
      <c r="D239" s="19"/>
    </row>
    <row r="240" spans="1:4" ht="11.25">
      <c r="A240" s="16"/>
      <c r="B240" s="17"/>
      <c r="C240" s="18"/>
      <c r="D240" s="19"/>
    </row>
    <row r="241" spans="1:4" ht="11.25">
      <c r="A241" s="16"/>
      <c r="B241" s="17"/>
      <c r="C241" s="18"/>
      <c r="D241" s="19"/>
    </row>
    <row r="242" spans="1:4" ht="11.25">
      <c r="A242" s="16"/>
      <c r="B242" s="17"/>
      <c r="C242" s="18"/>
      <c r="D242" s="19"/>
    </row>
    <row r="243" spans="1:4" ht="11.25">
      <c r="A243" s="16"/>
      <c r="B243" s="17"/>
      <c r="C243" s="18"/>
      <c r="D243" s="19"/>
    </row>
    <row r="244" spans="1:4" ht="11.25">
      <c r="A244" s="16"/>
      <c r="B244" s="17"/>
      <c r="C244" s="18"/>
      <c r="D244" s="19"/>
    </row>
    <row r="245" spans="1:4" ht="11.25">
      <c r="A245" s="16"/>
      <c r="B245" s="17"/>
      <c r="C245" s="18"/>
      <c r="D245" s="19"/>
    </row>
    <row r="246" spans="1:4" ht="11.25">
      <c r="A246" s="16"/>
      <c r="B246" s="17"/>
      <c r="C246" s="18"/>
      <c r="D246" s="19"/>
    </row>
    <row r="247" spans="1:4" ht="11.25">
      <c r="A247" s="16"/>
      <c r="B247" s="17"/>
      <c r="C247" s="18"/>
      <c r="D247" s="19"/>
    </row>
    <row r="248" spans="1:4" ht="11.25">
      <c r="A248" s="16"/>
      <c r="B248" s="17"/>
      <c r="C248" s="18"/>
      <c r="D248" s="19"/>
    </row>
    <row r="249" spans="1:4" ht="11.25">
      <c r="A249" s="16"/>
      <c r="B249" s="17"/>
      <c r="C249" s="18"/>
      <c r="D249" s="19"/>
    </row>
    <row r="250" spans="1:4" ht="11.25">
      <c r="A250" s="16"/>
      <c r="B250" s="17"/>
      <c r="C250" s="18"/>
      <c r="D250" s="19"/>
    </row>
  </sheetData>
  <sheetProtection selectLockedCells="1" selectUnlockedCells="1"/>
  <mergeCells count="75">
    <mergeCell ref="A232:D232"/>
    <mergeCell ref="A234:B234"/>
    <mergeCell ref="C234:D234"/>
    <mergeCell ref="A218:B218"/>
    <mergeCell ref="C218:D218"/>
    <mergeCell ref="A227:D227"/>
    <mergeCell ref="A229:C229"/>
    <mergeCell ref="A230:C230"/>
    <mergeCell ref="A231:D231"/>
    <mergeCell ref="A205:D205"/>
    <mergeCell ref="A207:C207"/>
    <mergeCell ref="A211:D211"/>
    <mergeCell ref="A213:C213"/>
    <mergeCell ref="A215:D215"/>
    <mergeCell ref="A216:D216"/>
    <mergeCell ref="A168:B168"/>
    <mergeCell ref="C168:D168"/>
    <mergeCell ref="A175:D175"/>
    <mergeCell ref="A176:D176"/>
    <mergeCell ref="A178:B178"/>
    <mergeCell ref="C178:D178"/>
    <mergeCell ref="A146:D146"/>
    <mergeCell ref="A147:D147"/>
    <mergeCell ref="A149:B149"/>
    <mergeCell ref="C149:D149"/>
    <mergeCell ref="A165:D165"/>
    <mergeCell ref="A166:D166"/>
    <mergeCell ref="A115:B115"/>
    <mergeCell ref="C115:D115"/>
    <mergeCell ref="A128:D128"/>
    <mergeCell ref="A129:D129"/>
    <mergeCell ref="A131:B131"/>
    <mergeCell ref="C131:D131"/>
    <mergeCell ref="A82:B82"/>
    <mergeCell ref="C82:D82"/>
    <mergeCell ref="A108:D108"/>
    <mergeCell ref="A110:C110"/>
    <mergeCell ref="A112:D112"/>
    <mergeCell ref="A113:D113"/>
    <mergeCell ref="A70:D70"/>
    <mergeCell ref="A71:D71"/>
    <mergeCell ref="A73:B73"/>
    <mergeCell ref="C73:D73"/>
    <mergeCell ref="A79:D79"/>
    <mergeCell ref="A80:D80"/>
    <mergeCell ref="A49:A55"/>
    <mergeCell ref="C49:C55"/>
    <mergeCell ref="A56:A59"/>
    <mergeCell ref="C56:C59"/>
    <mergeCell ref="A60:A63"/>
    <mergeCell ref="C60:C63"/>
    <mergeCell ref="A40:B40"/>
    <mergeCell ref="C40:D40"/>
    <mergeCell ref="A42:A43"/>
    <mergeCell ref="C42:C43"/>
    <mergeCell ref="A46:A48"/>
    <mergeCell ref="C46:C48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00">
      <selection activeCell="D120" sqref="D120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13.710937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114</v>
      </c>
      <c r="B3" s="56"/>
      <c r="C3" s="56"/>
      <c r="D3" s="27"/>
    </row>
    <row r="4" spans="1:4" s="5" customFormat="1" ht="8.25" customHeight="1">
      <c r="A4" s="6"/>
      <c r="D4" s="3"/>
    </row>
    <row r="5" spans="1:4" s="5" customFormat="1" ht="14.25" customHeight="1">
      <c r="A5" s="46" t="s">
        <v>1</v>
      </c>
      <c r="B5" s="46"/>
      <c r="C5" s="46"/>
      <c r="D5" s="46"/>
    </row>
    <row r="6" spans="1:4" s="5" customFormat="1" ht="12" customHeight="1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v>477.21</v>
      </c>
    </row>
    <row r="10" spans="1:4" ht="12.75" customHeight="1">
      <c r="A10" s="58" t="s">
        <v>7</v>
      </c>
      <c r="B10" s="32" t="s">
        <v>8</v>
      </c>
      <c r="C10" s="59" t="s">
        <v>6</v>
      </c>
      <c r="D10" s="25">
        <f>ROUND(+'Enero 2011'!D10*(533.44/511.3)^(1/3),2)</f>
        <v>518.58</v>
      </c>
    </row>
    <row r="11" spans="1:4" ht="11.25">
      <c r="A11" s="58"/>
      <c r="B11" s="33" t="s">
        <v>9</v>
      </c>
      <c r="C11" s="59"/>
      <c r="D11" s="25">
        <f>+'Enero 2011'!D11</f>
        <v>0</v>
      </c>
    </row>
    <row r="12" spans="1:6" ht="11.25">
      <c r="A12" s="10" t="s">
        <v>10</v>
      </c>
      <c r="B12" s="14" t="s">
        <v>11</v>
      </c>
      <c r="C12" s="12" t="s">
        <v>6</v>
      </c>
      <c r="D12" s="25">
        <f>ROUND(+'Enero 2011'!D12*(578.91/547.71)^(1/3),2)</f>
        <v>557.92</v>
      </c>
      <c r="F12"/>
    </row>
    <row r="13" spans="1:4" ht="11.25">
      <c r="A13" s="10" t="s">
        <v>12</v>
      </c>
      <c r="B13" s="11" t="s">
        <v>13</v>
      </c>
      <c r="C13" s="12" t="s">
        <v>6</v>
      </c>
      <c r="D13" s="25">
        <f>ROUND(+'Enero 2011'!D13*(578.91/574.96)^(1/3),2)</f>
        <v>576.28</v>
      </c>
    </row>
    <row r="14" spans="1:6" ht="12.75" customHeight="1">
      <c r="A14" s="58" t="s">
        <v>14</v>
      </c>
      <c r="B14" s="32" t="s">
        <v>15</v>
      </c>
      <c r="C14" s="60" t="s">
        <v>6</v>
      </c>
      <c r="D14" s="25">
        <f>ROUND(+'Enero 2011'!D14*(624.55/605.9)^(1/3),2)</f>
        <v>612.05</v>
      </c>
      <c r="F14"/>
    </row>
    <row r="15" spans="1:6" ht="11.25">
      <c r="A15" s="58"/>
      <c r="B15" s="34" t="s">
        <v>16</v>
      </c>
      <c r="C15" s="60"/>
      <c r="D15" s="25">
        <f>+'Enero 2011'!D15</f>
        <v>0</v>
      </c>
      <c r="F15"/>
    </row>
    <row r="16" spans="1:4" ht="11.25">
      <c r="A16" s="58"/>
      <c r="B16" s="34" t="s">
        <v>17</v>
      </c>
      <c r="C16" s="60"/>
      <c r="D16" s="25">
        <f>+'Enero 2011'!D16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ROUND(+'Enero 2011'!D17*(671.52/646.3)^(1/3),2)</f>
        <v>654.6</v>
      </c>
    </row>
    <row r="18" spans="1:4" ht="11.25">
      <c r="A18" s="49"/>
      <c r="B18" s="15" t="s">
        <v>20</v>
      </c>
      <c r="C18" s="50"/>
      <c r="D18" s="25">
        <f>+'Enero 2011'!D18</f>
        <v>0</v>
      </c>
    </row>
    <row r="19" spans="1:4" ht="11.25">
      <c r="A19" s="49"/>
      <c r="B19" s="15" t="s">
        <v>21</v>
      </c>
      <c r="C19" s="50"/>
      <c r="D19" s="25">
        <f>+'Enero 2011'!D19</f>
        <v>0</v>
      </c>
    </row>
    <row r="20" spans="1:4" ht="11.25">
      <c r="A20" s="49"/>
      <c r="B20" s="15" t="s">
        <v>22</v>
      </c>
      <c r="C20" s="50"/>
      <c r="D20" s="25">
        <f>+'Enero 2011'!D20</f>
        <v>0</v>
      </c>
    </row>
    <row r="21" spans="1:4" ht="11.25">
      <c r="A21" s="49"/>
      <c r="B21" s="15" t="s">
        <v>23</v>
      </c>
      <c r="C21" s="50"/>
      <c r="D21" s="25">
        <f>+'Enero 2011'!D21</f>
        <v>0</v>
      </c>
    </row>
    <row r="22" spans="1:4" ht="11.25">
      <c r="A22" s="49"/>
      <c r="B22" s="15" t="s">
        <v>24</v>
      </c>
      <c r="C22" s="50"/>
      <c r="D22" s="25">
        <f>+'Enero 2011'!D22</f>
        <v>0</v>
      </c>
    </row>
    <row r="23" spans="1:4" ht="22.5">
      <c r="A23" s="49"/>
      <c r="B23" s="15" t="s">
        <v>25</v>
      </c>
      <c r="C23" s="50"/>
      <c r="D23" s="25">
        <f>+'Enero 2011'!D23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ROUND(+'Enero 2011'!D24*(718.67/676.93)^(1/3),2)</f>
        <v>690.57</v>
      </c>
    </row>
    <row r="25" spans="1:4" ht="11.25">
      <c r="A25" s="49"/>
      <c r="B25" s="15" t="s">
        <v>28</v>
      </c>
      <c r="C25" s="50"/>
      <c r="D25" s="25">
        <f>+'Enero 2011'!D25</f>
        <v>0</v>
      </c>
    </row>
    <row r="26" spans="1:4" ht="11.25">
      <c r="A26" s="49"/>
      <c r="B26" s="15" t="s">
        <v>29</v>
      </c>
      <c r="C26" s="50"/>
      <c r="D26" s="25">
        <f>+'Enero 2011'!D26</f>
        <v>0</v>
      </c>
    </row>
    <row r="27" spans="1:4" ht="11.25">
      <c r="A27" s="49"/>
      <c r="B27" s="15" t="s">
        <v>30</v>
      </c>
      <c r="C27" s="50"/>
      <c r="D27" s="25">
        <f>+'Enero 2011'!D27</f>
        <v>0</v>
      </c>
    </row>
    <row r="28" spans="1:4" ht="12.75" customHeight="1">
      <c r="A28" s="58" t="s">
        <v>31</v>
      </c>
      <c r="B28" s="32" t="s">
        <v>32</v>
      </c>
      <c r="C28" s="60" t="s">
        <v>6</v>
      </c>
      <c r="D28" s="25">
        <f>ROUND(+'Enero 2011'!D28*(766.06/718.12)^(1/3),2)</f>
        <v>733.76</v>
      </c>
    </row>
    <row r="29" spans="1:4" ht="11.25">
      <c r="A29" s="58"/>
      <c r="B29" s="34" t="s">
        <v>33</v>
      </c>
      <c r="C29" s="60"/>
      <c r="D29" s="25">
        <f>+'Enero 2011'!D29</f>
        <v>0</v>
      </c>
    </row>
    <row r="30" spans="1:4" ht="11.25">
      <c r="A30" s="58"/>
      <c r="B30" s="34" t="s">
        <v>34</v>
      </c>
      <c r="C30" s="60"/>
      <c r="D30" s="25">
        <f>+'Enero 2011'!D30</f>
        <v>0</v>
      </c>
    </row>
    <row r="31" spans="1:4" ht="11.25">
      <c r="A31" s="58"/>
      <c r="B31" s="33" t="s">
        <v>35</v>
      </c>
      <c r="C31" s="60"/>
      <c r="D31" s="25">
        <f>+'Enero 2011'!D31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ROUND(+'Enero 2011'!D32*(814.02/750.01)^(1/3),2)</f>
        <v>770.76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ROUND(+'Enero 2011'!D33*(862.13/788.86)^(1/3),2)</f>
        <v>812.56</v>
      </c>
    </row>
    <row r="34" spans="1:4" ht="11.25">
      <c r="A34" s="10" t="s">
        <v>40</v>
      </c>
      <c r="B34" s="12"/>
      <c r="C34" s="12" t="s">
        <v>6</v>
      </c>
      <c r="D34" s="25">
        <f>ROUND(+'Enero 2011'!D34*(909.64/843.13)^(1/3),2)</f>
        <v>864.74</v>
      </c>
    </row>
    <row r="35" spans="1:4" ht="11.25">
      <c r="A35" s="10" t="s">
        <v>41</v>
      </c>
      <c r="B35" s="12"/>
      <c r="C35" s="12" t="s">
        <v>6</v>
      </c>
      <c r="D35" s="25">
        <f>ROUND(+'Enero 2011'!D35*(957.58/868.59)^(1/3),2)</f>
        <v>897.3</v>
      </c>
    </row>
    <row r="36" spans="1:4" ht="11.25">
      <c r="A36" s="16"/>
      <c r="B36" s="17"/>
      <c r="C36" s="18"/>
      <c r="D36" s="19"/>
    </row>
    <row r="37" spans="1:4" s="5" customFormat="1" ht="14.25" customHeight="1">
      <c r="A37" s="46" t="s">
        <v>108</v>
      </c>
      <c r="B37" s="46"/>
      <c r="C37" s="46"/>
      <c r="D37" s="46"/>
    </row>
    <row r="38" spans="1:4" s="5" customFormat="1" ht="12" customHeight="1">
      <c r="A38" s="47" t="s">
        <v>109</v>
      </c>
      <c r="B38" s="47"/>
      <c r="C38" s="47"/>
      <c r="D38" s="47"/>
    </row>
    <row r="39" spans="1:4" s="5" customFormat="1" ht="7.5" customHeight="1">
      <c r="A39" s="1"/>
      <c r="B39" s="1"/>
      <c r="C39" s="1"/>
      <c r="D39" s="9"/>
    </row>
    <row r="40" spans="1:4" s="5" customFormat="1" ht="12.75" customHeight="1">
      <c r="A40" s="48" t="s">
        <v>3</v>
      </c>
      <c r="B40" s="48"/>
      <c r="C40" s="48" t="s">
        <v>110</v>
      </c>
      <c r="D40" s="48"/>
    </row>
    <row r="41" spans="1:4" ht="11.25">
      <c r="A41" s="10" t="s">
        <v>5</v>
      </c>
      <c r="B41" s="11"/>
      <c r="C41" s="12" t="s">
        <v>6</v>
      </c>
      <c r="D41" s="25">
        <f aca="true" t="shared" si="0" ref="D41:D67">+D9*30</f>
        <v>14316.3</v>
      </c>
    </row>
    <row r="42" spans="1:4" ht="12.75" customHeight="1">
      <c r="A42" s="58" t="s">
        <v>7</v>
      </c>
      <c r="B42" s="32" t="s">
        <v>8</v>
      </c>
      <c r="C42" s="59" t="s">
        <v>6</v>
      </c>
      <c r="D42" s="25">
        <f t="shared" si="0"/>
        <v>15557.400000000001</v>
      </c>
    </row>
    <row r="43" spans="1:4" ht="11.25">
      <c r="A43" s="58"/>
      <c r="B43" s="33" t="s">
        <v>9</v>
      </c>
      <c r="C43" s="59"/>
      <c r="D43" s="25">
        <f t="shared" si="0"/>
        <v>0</v>
      </c>
    </row>
    <row r="44" spans="1:4" ht="11.25">
      <c r="A44" s="10" t="s">
        <v>10</v>
      </c>
      <c r="B44" s="14" t="s">
        <v>11</v>
      </c>
      <c r="C44" s="12" t="s">
        <v>6</v>
      </c>
      <c r="D44" s="25">
        <f t="shared" si="0"/>
        <v>16737.6</v>
      </c>
    </row>
    <row r="45" spans="1:4" ht="11.25">
      <c r="A45" s="10" t="s">
        <v>12</v>
      </c>
      <c r="B45" s="11" t="s">
        <v>13</v>
      </c>
      <c r="C45" s="12" t="s">
        <v>6</v>
      </c>
      <c r="D45" s="25">
        <f t="shared" si="0"/>
        <v>17288.399999999998</v>
      </c>
    </row>
    <row r="46" spans="1:4" ht="12.75" customHeight="1">
      <c r="A46" s="58" t="s">
        <v>14</v>
      </c>
      <c r="B46" s="32" t="s">
        <v>15</v>
      </c>
      <c r="C46" s="60" t="s">
        <v>6</v>
      </c>
      <c r="D46" s="25">
        <f t="shared" si="0"/>
        <v>18361.5</v>
      </c>
    </row>
    <row r="47" spans="1:4" ht="11.25">
      <c r="A47" s="58"/>
      <c r="B47" s="34" t="s">
        <v>16</v>
      </c>
      <c r="C47" s="60"/>
      <c r="D47" s="25">
        <f t="shared" si="0"/>
        <v>0</v>
      </c>
    </row>
    <row r="48" spans="1:4" ht="11.25">
      <c r="A48" s="58"/>
      <c r="B48" s="34" t="s">
        <v>17</v>
      </c>
      <c r="C48" s="60"/>
      <c r="D48" s="25">
        <f t="shared" si="0"/>
        <v>0</v>
      </c>
    </row>
    <row r="49" spans="1:4" ht="12.75" customHeight="1">
      <c r="A49" s="49" t="s">
        <v>18</v>
      </c>
      <c r="B49" s="11" t="s">
        <v>19</v>
      </c>
      <c r="C49" s="50" t="s">
        <v>6</v>
      </c>
      <c r="D49" s="25">
        <f t="shared" si="0"/>
        <v>19638</v>
      </c>
    </row>
    <row r="50" spans="1:4" ht="11.25">
      <c r="A50" s="49"/>
      <c r="B50" s="15" t="s">
        <v>20</v>
      </c>
      <c r="C50" s="50"/>
      <c r="D50" s="25">
        <f t="shared" si="0"/>
        <v>0</v>
      </c>
    </row>
    <row r="51" spans="1:4" ht="11.25">
      <c r="A51" s="49"/>
      <c r="B51" s="15" t="s">
        <v>21</v>
      </c>
      <c r="C51" s="50"/>
      <c r="D51" s="25">
        <f t="shared" si="0"/>
        <v>0</v>
      </c>
    </row>
    <row r="52" spans="1:4" ht="11.25">
      <c r="A52" s="49"/>
      <c r="B52" s="15" t="s">
        <v>22</v>
      </c>
      <c r="C52" s="50"/>
      <c r="D52" s="25">
        <f t="shared" si="0"/>
        <v>0</v>
      </c>
    </row>
    <row r="53" spans="1:4" ht="11.25">
      <c r="A53" s="49"/>
      <c r="B53" s="15" t="s">
        <v>23</v>
      </c>
      <c r="C53" s="50"/>
      <c r="D53" s="25">
        <f t="shared" si="0"/>
        <v>0</v>
      </c>
    </row>
    <row r="54" spans="1:4" ht="11.25">
      <c r="A54" s="49"/>
      <c r="B54" s="15" t="s">
        <v>24</v>
      </c>
      <c r="C54" s="50"/>
      <c r="D54" s="25">
        <f t="shared" si="0"/>
        <v>0</v>
      </c>
    </row>
    <row r="55" spans="1:4" ht="22.5">
      <c r="A55" s="49"/>
      <c r="B55" s="15" t="s">
        <v>25</v>
      </c>
      <c r="C55" s="50"/>
      <c r="D55" s="25">
        <f t="shared" si="0"/>
        <v>0</v>
      </c>
    </row>
    <row r="56" spans="1:4" ht="12.75" customHeight="1">
      <c r="A56" s="49" t="s">
        <v>26</v>
      </c>
      <c r="B56" s="11" t="s">
        <v>27</v>
      </c>
      <c r="C56" s="50" t="s">
        <v>6</v>
      </c>
      <c r="D56" s="25">
        <f t="shared" si="0"/>
        <v>20717.100000000002</v>
      </c>
    </row>
    <row r="57" spans="1:4" ht="11.25">
      <c r="A57" s="49"/>
      <c r="B57" s="15" t="s">
        <v>28</v>
      </c>
      <c r="C57" s="50"/>
      <c r="D57" s="25">
        <f t="shared" si="0"/>
        <v>0</v>
      </c>
    </row>
    <row r="58" spans="1:4" ht="11.25">
      <c r="A58" s="49"/>
      <c r="B58" s="15" t="s">
        <v>29</v>
      </c>
      <c r="C58" s="50"/>
      <c r="D58" s="25">
        <f t="shared" si="0"/>
        <v>0</v>
      </c>
    </row>
    <row r="59" spans="1:4" ht="11.25">
      <c r="A59" s="49"/>
      <c r="B59" s="15" t="s">
        <v>30</v>
      </c>
      <c r="C59" s="50"/>
      <c r="D59" s="25">
        <f t="shared" si="0"/>
        <v>0</v>
      </c>
    </row>
    <row r="60" spans="1:4" ht="12.75" customHeight="1">
      <c r="A60" s="58" t="s">
        <v>31</v>
      </c>
      <c r="B60" s="32" t="s">
        <v>32</v>
      </c>
      <c r="C60" s="60" t="s">
        <v>6</v>
      </c>
      <c r="D60" s="25">
        <f t="shared" si="0"/>
        <v>22012.8</v>
      </c>
    </row>
    <row r="61" spans="1:4" ht="11.25">
      <c r="A61" s="58"/>
      <c r="B61" s="34" t="s">
        <v>33</v>
      </c>
      <c r="C61" s="60"/>
      <c r="D61" s="25">
        <f t="shared" si="0"/>
        <v>0</v>
      </c>
    </row>
    <row r="62" spans="1:4" ht="11.25">
      <c r="A62" s="58"/>
      <c r="B62" s="34" t="s">
        <v>34</v>
      </c>
      <c r="C62" s="60"/>
      <c r="D62" s="25">
        <f t="shared" si="0"/>
        <v>0</v>
      </c>
    </row>
    <row r="63" spans="1:4" ht="11.25">
      <c r="A63" s="58"/>
      <c r="B63" s="33" t="s">
        <v>35</v>
      </c>
      <c r="C63" s="60"/>
      <c r="D63" s="25">
        <f t="shared" si="0"/>
        <v>0</v>
      </c>
    </row>
    <row r="64" spans="1:4" ht="11.25">
      <c r="A64" s="10" t="s">
        <v>36</v>
      </c>
      <c r="B64" s="14" t="s">
        <v>37</v>
      </c>
      <c r="C64" s="12" t="s">
        <v>6</v>
      </c>
      <c r="D64" s="25">
        <f t="shared" si="0"/>
        <v>23122.8</v>
      </c>
    </row>
    <row r="65" spans="1:4" ht="11.25">
      <c r="A65" s="10" t="s">
        <v>38</v>
      </c>
      <c r="B65" s="12" t="s">
        <v>39</v>
      </c>
      <c r="C65" s="12" t="s">
        <v>6</v>
      </c>
      <c r="D65" s="25">
        <f t="shared" si="0"/>
        <v>24376.8</v>
      </c>
    </row>
    <row r="66" spans="1:4" ht="11.25">
      <c r="A66" s="10" t="s">
        <v>40</v>
      </c>
      <c r="B66" s="12"/>
      <c r="C66" s="12" t="s">
        <v>6</v>
      </c>
      <c r="D66" s="25">
        <f t="shared" si="0"/>
        <v>25942.2</v>
      </c>
    </row>
    <row r="67" spans="1:4" ht="11.25">
      <c r="A67" s="10" t="s">
        <v>41</v>
      </c>
      <c r="B67" s="12"/>
      <c r="C67" s="12" t="s">
        <v>6</v>
      </c>
      <c r="D67" s="25">
        <f t="shared" si="0"/>
        <v>26919</v>
      </c>
    </row>
    <row r="68" spans="1:4" ht="11.25">
      <c r="A68" s="16"/>
      <c r="B68" s="17"/>
      <c r="C68" s="18"/>
      <c r="D68" s="19"/>
    </row>
    <row r="69" spans="1:4" ht="11.25">
      <c r="A69" s="16"/>
      <c r="B69" s="17"/>
      <c r="C69" s="18"/>
      <c r="D69" s="19"/>
    </row>
    <row r="70" spans="1:4" s="5" customFormat="1" ht="15.75" customHeight="1">
      <c r="A70" s="46" t="s">
        <v>42</v>
      </c>
      <c r="B70" s="46"/>
      <c r="C70" s="46"/>
      <c r="D70" s="46"/>
    </row>
    <row r="71" spans="1:4" s="5" customFormat="1" ht="12" customHeight="1">
      <c r="A71" s="47" t="s">
        <v>43</v>
      </c>
      <c r="B71" s="47"/>
      <c r="C71" s="47"/>
      <c r="D71" s="47"/>
    </row>
    <row r="72" spans="1:4" s="5" customFormat="1" ht="11.25">
      <c r="A72" s="6"/>
      <c r="D72" s="3"/>
    </row>
    <row r="73" spans="1:4" s="5" customFormat="1" ht="12.75" customHeight="1">
      <c r="A73" s="48" t="s">
        <v>3</v>
      </c>
      <c r="B73" s="48"/>
      <c r="C73" s="48" t="s">
        <v>44</v>
      </c>
      <c r="D73" s="48"/>
    </row>
    <row r="74" spans="1:4" ht="11.25">
      <c r="A74" s="10" t="s">
        <v>5</v>
      </c>
      <c r="B74" s="12"/>
      <c r="C74" s="12" t="s">
        <v>6</v>
      </c>
      <c r="D74" s="25">
        <f>+'Enero 2011'!D74</f>
        <v>18742.108275</v>
      </c>
    </row>
    <row r="75" spans="1:4" ht="11.25">
      <c r="A75" s="10" t="s">
        <v>7</v>
      </c>
      <c r="B75" s="12"/>
      <c r="C75" s="12" t="s">
        <v>6</v>
      </c>
      <c r="D75" s="25">
        <f>+'Enero 2011'!D75</f>
        <v>20410.049907</v>
      </c>
    </row>
    <row r="76" spans="1:4" ht="11.25">
      <c r="A76" s="10" t="s">
        <v>10</v>
      </c>
      <c r="B76" s="12"/>
      <c r="C76" s="12" t="s">
        <v>6</v>
      </c>
      <c r="D76" s="25">
        <f>+'Enero 2011'!D76</f>
        <v>22073.303211</v>
      </c>
    </row>
    <row r="77" spans="1:4" ht="11.25">
      <c r="A77" s="10" t="s">
        <v>12</v>
      </c>
      <c r="B77" s="12"/>
      <c r="C77" s="12" t="s">
        <v>6</v>
      </c>
      <c r="D77" s="25">
        <f>+'Enero 2011'!D77</f>
        <v>23738.91217</v>
      </c>
    </row>
    <row r="78" spans="1:4" ht="11.25">
      <c r="A78" s="16"/>
      <c r="B78" s="17"/>
      <c r="C78" s="18"/>
      <c r="D78" s="19"/>
    </row>
    <row r="79" spans="1:4" s="5" customFormat="1" ht="14.25" customHeight="1">
      <c r="A79" s="46" t="s">
        <v>45</v>
      </c>
      <c r="B79" s="46"/>
      <c r="C79" s="46"/>
      <c r="D79" s="46"/>
    </row>
    <row r="80" spans="1:4" s="5" customFormat="1" ht="12" customHeight="1">
      <c r="A80" s="47" t="s">
        <v>43</v>
      </c>
      <c r="B80" s="47"/>
      <c r="C80" s="47"/>
      <c r="D80" s="47"/>
    </row>
    <row r="81" spans="1:4" ht="11.25">
      <c r="A81" s="16"/>
      <c r="B81" s="17"/>
      <c r="C81" s="18"/>
      <c r="D81" s="19"/>
    </row>
    <row r="82" spans="1:4" s="5" customFormat="1" ht="12.75" customHeight="1">
      <c r="A82" s="48" t="s">
        <v>3</v>
      </c>
      <c r="B82" s="48"/>
      <c r="C82" s="48" t="s">
        <v>44</v>
      </c>
      <c r="D82" s="48"/>
    </row>
    <row r="83" spans="1:4" ht="11.25">
      <c r="A83" s="10" t="s">
        <v>5</v>
      </c>
      <c r="B83" s="12" t="s">
        <v>46</v>
      </c>
      <c r="C83" s="12" t="s">
        <v>6</v>
      </c>
      <c r="D83" s="25">
        <f>+'Enero 2011'!D83</f>
        <v>11013.146765</v>
      </c>
    </row>
    <row r="84" spans="1:4" ht="11.25">
      <c r="A84" s="10" t="s">
        <v>5</v>
      </c>
      <c r="B84" s="12" t="s">
        <v>47</v>
      </c>
      <c r="C84" s="12" t="s">
        <v>6</v>
      </c>
      <c r="D84" s="25">
        <f>+'Enero 2011'!D84</f>
        <v>11013.146765</v>
      </c>
    </row>
    <row r="85" spans="1:4" ht="11.25">
      <c r="A85" s="10" t="s">
        <v>5</v>
      </c>
      <c r="B85" s="12" t="s">
        <v>48</v>
      </c>
      <c r="C85" s="12" t="s">
        <v>6</v>
      </c>
      <c r="D85" s="25">
        <f>+'Enero 2011'!D85</f>
        <v>11013.146765</v>
      </c>
    </row>
    <row r="86" spans="1:4" ht="11.25">
      <c r="A86" s="10" t="s">
        <v>7</v>
      </c>
      <c r="B86" s="12" t="s">
        <v>49</v>
      </c>
      <c r="C86" s="12" t="s">
        <v>6</v>
      </c>
      <c r="D86" s="25">
        <f>+'Enero 2011'!D86</f>
        <v>13583.223825000001</v>
      </c>
    </row>
    <row r="87" spans="1:4" ht="11.25">
      <c r="A87" s="10" t="s">
        <v>7</v>
      </c>
      <c r="B87" s="12" t="s">
        <v>50</v>
      </c>
      <c r="C87" s="12" t="s">
        <v>6</v>
      </c>
      <c r="D87" s="25">
        <f>+'Enero 2011'!D87</f>
        <v>13583.223825000001</v>
      </c>
    </row>
    <row r="88" spans="1:4" ht="11.25">
      <c r="A88" s="10" t="s">
        <v>7</v>
      </c>
      <c r="B88" s="12" t="s">
        <v>51</v>
      </c>
      <c r="C88" s="12" t="s">
        <v>6</v>
      </c>
      <c r="D88" s="25">
        <f>+'Enero 2011'!D88</f>
        <v>13583.223825000001</v>
      </c>
    </row>
    <row r="89" spans="1:4" ht="11.25">
      <c r="A89" s="10" t="s">
        <v>7</v>
      </c>
      <c r="B89" s="12" t="s">
        <v>52</v>
      </c>
      <c r="C89" s="12" t="s">
        <v>6</v>
      </c>
      <c r="D89" s="25">
        <f>+'Enero 2011'!D89</f>
        <v>13583.223825000001</v>
      </c>
    </row>
    <row r="90" spans="1:4" ht="11.25">
      <c r="A90" s="10" t="s">
        <v>7</v>
      </c>
      <c r="B90" s="12" t="s">
        <v>53</v>
      </c>
      <c r="C90" s="12" t="s">
        <v>6</v>
      </c>
      <c r="D90" s="25">
        <f>+'Enero 2011'!D90</f>
        <v>13583.223825000001</v>
      </c>
    </row>
    <row r="91" spans="1:4" ht="11.25">
      <c r="A91" s="10" t="s">
        <v>10</v>
      </c>
      <c r="B91" s="12" t="s">
        <v>54</v>
      </c>
      <c r="C91" s="12" t="s">
        <v>6</v>
      </c>
      <c r="D91" s="25">
        <f>+'Enero 2011'!D91</f>
        <v>16150.922248</v>
      </c>
    </row>
    <row r="92" spans="1:4" ht="11.25">
      <c r="A92" s="10" t="s">
        <v>10</v>
      </c>
      <c r="B92" s="12" t="s">
        <v>55</v>
      </c>
      <c r="C92" s="12" t="s">
        <v>6</v>
      </c>
      <c r="D92" s="25">
        <f>+'Enero 2011'!D92</f>
        <v>16150.922248</v>
      </c>
    </row>
    <row r="93" spans="1:4" ht="11.25">
      <c r="A93" s="10" t="s">
        <v>10</v>
      </c>
      <c r="B93" s="12" t="s">
        <v>56</v>
      </c>
      <c r="C93" s="12" t="s">
        <v>6</v>
      </c>
      <c r="D93" s="25">
        <f>+'Enero 2011'!D93</f>
        <v>16150.922248</v>
      </c>
    </row>
    <row r="94" spans="1:4" ht="11.25">
      <c r="A94" s="10" t="s">
        <v>10</v>
      </c>
      <c r="B94" s="12" t="s">
        <v>57</v>
      </c>
      <c r="C94" s="12" t="s">
        <v>6</v>
      </c>
      <c r="D94" s="25">
        <f>+'Enero 2011'!D94</f>
        <v>16150.922248</v>
      </c>
    </row>
    <row r="95" spans="1:4" ht="11.25">
      <c r="A95" s="10" t="s">
        <v>10</v>
      </c>
      <c r="B95" s="12" t="s">
        <v>58</v>
      </c>
      <c r="C95" s="12" t="s">
        <v>6</v>
      </c>
      <c r="D95" s="25">
        <f>+'Enero 2011'!D95</f>
        <v>16150.922248</v>
      </c>
    </row>
    <row r="96" spans="1:4" ht="11.25">
      <c r="A96" s="10" t="s">
        <v>10</v>
      </c>
      <c r="B96" s="12" t="s">
        <v>59</v>
      </c>
      <c r="C96" s="12" t="s">
        <v>6</v>
      </c>
      <c r="D96" s="25">
        <f>+'Enero 2011'!D96</f>
        <v>16150.922248</v>
      </c>
    </row>
    <row r="97" spans="1:4" ht="11.25">
      <c r="A97" s="10" t="s">
        <v>10</v>
      </c>
      <c r="B97" s="12" t="s">
        <v>60</v>
      </c>
      <c r="C97" s="12" t="s">
        <v>6</v>
      </c>
      <c r="D97" s="25">
        <f>+'Enero 2011'!D97</f>
        <v>16150.922248</v>
      </c>
    </row>
    <row r="98" spans="1:4" ht="11.25">
      <c r="A98" s="10" t="s">
        <v>10</v>
      </c>
      <c r="B98" s="12" t="s">
        <v>61</v>
      </c>
      <c r="C98" s="12" t="s">
        <v>6</v>
      </c>
      <c r="D98" s="25">
        <f>+'Enero 2011'!D98</f>
        <v>16150.922248</v>
      </c>
    </row>
    <row r="99" spans="1:4" ht="11.25">
      <c r="A99" s="10" t="s">
        <v>10</v>
      </c>
      <c r="B99" s="12" t="s">
        <v>62</v>
      </c>
      <c r="C99" s="12" t="s">
        <v>6</v>
      </c>
      <c r="D99" s="25">
        <f>+'Enero 2011'!D99</f>
        <v>16150.922248</v>
      </c>
    </row>
    <row r="100" spans="1:4" ht="11.25">
      <c r="A100" s="10" t="s">
        <v>12</v>
      </c>
      <c r="B100" s="12" t="s">
        <v>63</v>
      </c>
      <c r="C100" s="12" t="s">
        <v>6</v>
      </c>
      <c r="D100" s="25">
        <f>+'Enero 2011'!D100</f>
        <v>18718.632161999998</v>
      </c>
    </row>
    <row r="101" spans="1:4" ht="11.25">
      <c r="A101" s="10" t="s">
        <v>12</v>
      </c>
      <c r="B101" s="12" t="s">
        <v>64</v>
      </c>
      <c r="C101" s="12" t="s">
        <v>6</v>
      </c>
      <c r="D101" s="25">
        <f>+'Enero 2011'!D101</f>
        <v>18718.632161999998</v>
      </c>
    </row>
    <row r="102" spans="1:4" ht="11.25">
      <c r="A102" s="10" t="s">
        <v>14</v>
      </c>
      <c r="B102" s="12" t="s">
        <v>65</v>
      </c>
      <c r="C102" s="12" t="s">
        <v>6</v>
      </c>
      <c r="D102" s="25">
        <f>+'Enero 2011'!D102</f>
        <v>21283.97493</v>
      </c>
    </row>
    <row r="103" spans="1:4" ht="11.25">
      <c r="A103" s="10" t="s">
        <v>18</v>
      </c>
      <c r="B103" s="12" t="s">
        <v>66</v>
      </c>
      <c r="C103" s="12" t="s">
        <v>6</v>
      </c>
      <c r="D103" s="25">
        <f>+'Enero 2011'!D103</f>
        <v>23851.673353000002</v>
      </c>
    </row>
    <row r="104" spans="1:4" ht="11.25">
      <c r="A104" s="10" t="s">
        <v>26</v>
      </c>
      <c r="B104" s="12" t="s">
        <v>67</v>
      </c>
      <c r="C104" s="12" t="s">
        <v>6</v>
      </c>
      <c r="D104" s="25">
        <f>+'Enero 2011'!D104</f>
        <v>26417.016121</v>
      </c>
    </row>
    <row r="105" spans="1:4" ht="11.25">
      <c r="A105" s="10" t="s">
        <v>31</v>
      </c>
      <c r="B105" s="12" t="s">
        <v>68</v>
      </c>
      <c r="C105" s="12" t="s">
        <v>6</v>
      </c>
      <c r="D105" s="25">
        <f>+'Enero 2011'!D105</f>
        <v>28984.726035</v>
      </c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5" customHeight="1">
      <c r="A108" s="44" t="s">
        <v>69</v>
      </c>
      <c r="B108" s="44"/>
      <c r="C108" s="44"/>
      <c r="D108" s="44"/>
    </row>
    <row r="109" spans="1:3" ht="11.25">
      <c r="A109" s="6"/>
      <c r="B109" s="5"/>
      <c r="C109" s="5"/>
    </row>
    <row r="110" spans="1:6" ht="12" customHeight="1">
      <c r="A110" s="56" t="s">
        <v>114</v>
      </c>
      <c r="B110" s="56"/>
      <c r="C110" s="56"/>
      <c r="D110" s="27"/>
      <c r="E110" s="41"/>
      <c r="F110" s="29"/>
    </row>
    <row r="111" spans="1:3" ht="11.25">
      <c r="A111" s="6"/>
      <c r="B111" s="5"/>
      <c r="C111" s="5"/>
    </row>
    <row r="112" spans="1:4" ht="14.25" customHeight="1">
      <c r="A112" s="46" t="s">
        <v>1</v>
      </c>
      <c r="B112" s="46"/>
      <c r="C112" s="46"/>
      <c r="D112" s="46"/>
    </row>
    <row r="113" spans="1:4" ht="12" customHeight="1">
      <c r="A113" s="47" t="s">
        <v>2</v>
      </c>
      <c r="B113" s="47"/>
      <c r="C113" s="47"/>
      <c r="D113" s="47"/>
    </row>
    <row r="114" spans="2:4" ht="11.25">
      <c r="B114" s="1"/>
      <c r="C114" s="1"/>
      <c r="D114" s="9"/>
    </row>
    <row r="115" spans="1:4" ht="12.75" customHeight="1">
      <c r="A115" s="48" t="s">
        <v>3</v>
      </c>
      <c r="B115" s="48"/>
      <c r="C115" s="48" t="s">
        <v>4</v>
      </c>
      <c r="D115" s="48"/>
    </row>
    <row r="116" spans="1:4" ht="11.25">
      <c r="A116" s="10" t="s">
        <v>12</v>
      </c>
      <c r="B116" s="12" t="s">
        <v>11</v>
      </c>
      <c r="C116" s="12" t="s">
        <v>6</v>
      </c>
      <c r="D116" s="25">
        <f>ROUND(+'Enero 2011'!D116,2)</f>
        <v>580.61</v>
      </c>
    </row>
    <row r="117" spans="1:4" ht="11.25">
      <c r="A117" s="10" t="s">
        <v>26</v>
      </c>
      <c r="B117" s="12" t="s">
        <v>71</v>
      </c>
      <c r="C117" s="12" t="s">
        <v>6</v>
      </c>
      <c r="D117" s="25">
        <f>ROUND(+'Enero 2011'!D117*(718.67/681.4)^(1/3),2)</f>
        <v>693.61</v>
      </c>
    </row>
    <row r="118" spans="1:4" ht="11.25">
      <c r="A118" s="10" t="s">
        <v>26</v>
      </c>
      <c r="B118" s="12" t="s">
        <v>72</v>
      </c>
      <c r="C118" s="12" t="s">
        <v>6</v>
      </c>
      <c r="D118" s="25">
        <f>ROUND(+'Enero 2011'!D118*(718.67/681.4)^(1/3),2)</f>
        <v>693.61</v>
      </c>
    </row>
    <row r="119" spans="1:4" ht="11.25">
      <c r="A119" s="10" t="s">
        <v>26</v>
      </c>
      <c r="B119" s="12" t="s">
        <v>73</v>
      </c>
      <c r="C119" s="12" t="s">
        <v>6</v>
      </c>
      <c r="D119" s="25">
        <f>ROUND(+'Enero 2011'!D119*(718.67/681.4)^(1/3),2)</f>
        <v>693.61</v>
      </c>
    </row>
    <row r="120" spans="1:4" ht="11.25">
      <c r="A120" s="10" t="s">
        <v>26</v>
      </c>
      <c r="B120" s="12" t="s">
        <v>74</v>
      </c>
      <c r="C120" s="12" t="s">
        <v>6</v>
      </c>
      <c r="D120" s="25">
        <f>ROUND(+'Enero 2011'!D120*(718.67/697.69)^(1/3),2)</f>
        <v>704.61</v>
      </c>
    </row>
    <row r="121" spans="1:4" ht="11.25">
      <c r="A121" s="10" t="s">
        <v>31</v>
      </c>
      <c r="B121" s="12" t="s">
        <v>75</v>
      </c>
      <c r="C121" s="12" t="s">
        <v>6</v>
      </c>
      <c r="D121" s="25">
        <f>ROUND(+'Enero 2011'!D121*(766.06/766.06)^(1/3),2)</f>
        <v>766.06</v>
      </c>
    </row>
    <row r="122" spans="1:4" ht="11.25">
      <c r="A122" s="10" t="s">
        <v>38</v>
      </c>
      <c r="B122" s="12" t="s">
        <v>76</v>
      </c>
      <c r="C122" s="12" t="s">
        <v>6</v>
      </c>
      <c r="D122" s="25">
        <f>ROUND(+'Enero 2011'!D122,2)</f>
        <v>862.13</v>
      </c>
    </row>
    <row r="123" spans="1:4" ht="11.25">
      <c r="A123" s="10" t="s">
        <v>40</v>
      </c>
      <c r="B123" s="12" t="s">
        <v>77</v>
      </c>
      <c r="C123" s="12" t="s">
        <v>6</v>
      </c>
      <c r="D123" s="25">
        <f>ROUND(+'Enero 2011'!D123*(909.64/875.58)^(1/3),2)</f>
        <v>886.79</v>
      </c>
    </row>
    <row r="124" spans="1:4" ht="11.25">
      <c r="A124" s="10" t="s">
        <v>40</v>
      </c>
      <c r="B124" s="12" t="s">
        <v>78</v>
      </c>
      <c r="C124" s="12" t="s">
        <v>6</v>
      </c>
      <c r="D124" s="25">
        <f>ROUND(+'Enero 2011'!D124*(909.64/875.58)^(1/3),2)</f>
        <v>886.79</v>
      </c>
    </row>
    <row r="125" spans="1:4" ht="11.25">
      <c r="A125" s="10" t="s">
        <v>41</v>
      </c>
      <c r="B125" s="12" t="s">
        <v>79</v>
      </c>
      <c r="C125" s="12" t="s">
        <v>6</v>
      </c>
      <c r="D125" s="25">
        <f>ROUND(+'Enero 2011'!D125*(957.58/903.58)^(1/3),2)</f>
        <v>921.24</v>
      </c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4.25" customHeight="1">
      <c r="A128" s="46" t="s">
        <v>108</v>
      </c>
      <c r="B128" s="46"/>
      <c r="C128" s="46"/>
      <c r="D128" s="46"/>
    </row>
    <row r="129" spans="1:4" ht="12" customHeight="1">
      <c r="A129" s="47" t="s">
        <v>112</v>
      </c>
      <c r="B129" s="47"/>
      <c r="C129" s="47"/>
      <c r="D129" s="47"/>
    </row>
    <row r="130" spans="2:4" ht="11.25">
      <c r="B130" s="1"/>
      <c r="C130" s="1"/>
      <c r="D130" s="9"/>
    </row>
    <row r="131" spans="1:4" ht="12.75" customHeight="1">
      <c r="A131" s="48" t="s">
        <v>3</v>
      </c>
      <c r="B131" s="48"/>
      <c r="C131" s="48" t="s">
        <v>113</v>
      </c>
      <c r="D131" s="48"/>
    </row>
    <row r="132" spans="1:4" ht="11.25">
      <c r="A132" s="10" t="s">
        <v>12</v>
      </c>
      <c r="B132" s="12" t="s">
        <v>11</v>
      </c>
      <c r="C132" s="12" t="s">
        <v>6</v>
      </c>
      <c r="D132" s="25">
        <v>17418.3</v>
      </c>
    </row>
    <row r="133" spans="1:4" ht="11.25">
      <c r="A133" s="10" t="s">
        <v>26</v>
      </c>
      <c r="B133" s="12" t="s">
        <v>71</v>
      </c>
      <c r="C133" s="12" t="s">
        <v>6</v>
      </c>
      <c r="D133" s="25">
        <f aca="true" t="shared" si="1" ref="D133:D141">+D117*30</f>
        <v>20808.3</v>
      </c>
    </row>
    <row r="134" spans="1:4" ht="11.25">
      <c r="A134" s="10" t="s">
        <v>26</v>
      </c>
      <c r="B134" s="12" t="s">
        <v>72</v>
      </c>
      <c r="C134" s="12" t="s">
        <v>6</v>
      </c>
      <c r="D134" s="25">
        <f t="shared" si="1"/>
        <v>20808.3</v>
      </c>
    </row>
    <row r="135" spans="1:4" ht="11.25">
      <c r="A135" s="10" t="s">
        <v>26</v>
      </c>
      <c r="B135" s="12" t="s">
        <v>73</v>
      </c>
      <c r="C135" s="12" t="s">
        <v>6</v>
      </c>
      <c r="D135" s="25">
        <f t="shared" si="1"/>
        <v>20808.3</v>
      </c>
    </row>
    <row r="136" spans="1:4" ht="11.25">
      <c r="A136" s="10" t="s">
        <v>26</v>
      </c>
      <c r="B136" s="12" t="s">
        <v>74</v>
      </c>
      <c r="C136" s="12" t="s">
        <v>6</v>
      </c>
      <c r="D136" s="25">
        <f t="shared" si="1"/>
        <v>21138.3</v>
      </c>
    </row>
    <row r="137" spans="1:4" ht="11.25">
      <c r="A137" s="10" t="s">
        <v>31</v>
      </c>
      <c r="B137" s="12" t="s">
        <v>75</v>
      </c>
      <c r="C137" s="12" t="s">
        <v>6</v>
      </c>
      <c r="D137" s="25">
        <f t="shared" si="1"/>
        <v>22981.8</v>
      </c>
    </row>
    <row r="138" spans="1:4" ht="11.25">
      <c r="A138" s="10" t="s">
        <v>38</v>
      </c>
      <c r="B138" s="12" t="s">
        <v>76</v>
      </c>
      <c r="C138" s="12" t="s">
        <v>6</v>
      </c>
      <c r="D138" s="25">
        <f t="shared" si="1"/>
        <v>25863.9</v>
      </c>
    </row>
    <row r="139" spans="1:4" ht="11.25">
      <c r="A139" s="10" t="s">
        <v>40</v>
      </c>
      <c r="B139" s="12" t="s">
        <v>77</v>
      </c>
      <c r="C139" s="12" t="s">
        <v>6</v>
      </c>
      <c r="D139" s="25">
        <f t="shared" si="1"/>
        <v>26603.699999999997</v>
      </c>
    </row>
    <row r="140" spans="1:4" ht="11.25">
      <c r="A140" s="10" t="s">
        <v>40</v>
      </c>
      <c r="B140" s="12" t="s">
        <v>78</v>
      </c>
      <c r="C140" s="12" t="s">
        <v>6</v>
      </c>
      <c r="D140" s="25">
        <f t="shared" si="1"/>
        <v>26603.699999999997</v>
      </c>
    </row>
    <row r="141" spans="1:4" ht="11.25">
      <c r="A141" s="10" t="s">
        <v>41</v>
      </c>
      <c r="B141" s="12" t="s">
        <v>79</v>
      </c>
      <c r="C141" s="12" t="s">
        <v>6</v>
      </c>
      <c r="D141" s="25">
        <f t="shared" si="1"/>
        <v>27637.2</v>
      </c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4.25" customHeight="1">
      <c r="A146" s="46" t="s">
        <v>45</v>
      </c>
      <c r="B146" s="46"/>
      <c r="C146" s="46"/>
      <c r="D146" s="46"/>
    </row>
    <row r="147" spans="1:4" ht="12" customHeight="1">
      <c r="A147" s="47" t="s">
        <v>43</v>
      </c>
      <c r="B147" s="47"/>
      <c r="C147" s="47"/>
      <c r="D147" s="47"/>
    </row>
    <row r="148" spans="1:4" ht="11.25">
      <c r="A148" s="16"/>
      <c r="B148" s="17"/>
      <c r="C148" s="18"/>
      <c r="D148" s="19"/>
    </row>
    <row r="149" spans="1:4" ht="12.75" customHeight="1">
      <c r="A149" s="48" t="s">
        <v>3</v>
      </c>
      <c r="B149" s="48"/>
      <c r="C149" s="48" t="s">
        <v>44</v>
      </c>
      <c r="D149" s="48"/>
    </row>
    <row r="150" spans="1:4" ht="11.25">
      <c r="A150" s="10"/>
      <c r="B150" s="12" t="s">
        <v>80</v>
      </c>
      <c r="C150" s="12" t="s">
        <v>6</v>
      </c>
      <c r="D150" s="25">
        <f>+'Enero 2011'!D150</f>
        <v>18656.21305</v>
      </c>
    </row>
    <row r="151" spans="1:4" ht="11.25">
      <c r="A151" s="10"/>
      <c r="B151" s="12" t="s">
        <v>81</v>
      </c>
      <c r="C151" s="12" t="s">
        <v>6</v>
      </c>
      <c r="D151" s="25">
        <f>+D150</f>
        <v>18656.21305</v>
      </c>
    </row>
    <row r="152" spans="1:4" ht="11.25">
      <c r="A152" s="10"/>
      <c r="B152" s="12" t="s">
        <v>82</v>
      </c>
      <c r="C152" s="12" t="s">
        <v>6</v>
      </c>
      <c r="D152" s="25">
        <f>+D151</f>
        <v>18656.21305</v>
      </c>
    </row>
    <row r="153" spans="1:4" ht="11.25">
      <c r="A153" s="16"/>
      <c r="B153" s="17"/>
      <c r="C153" s="18"/>
      <c r="D153" s="19"/>
    </row>
    <row r="154" spans="1:7" ht="15">
      <c r="A154"/>
      <c r="B154" s="40"/>
      <c r="C154" s="40"/>
      <c r="D154" s="42"/>
      <c r="E154" s="40"/>
      <c r="F154" s="40"/>
      <c r="G154" s="40"/>
    </row>
    <row r="155" spans="1:7" ht="15">
      <c r="A155" s="16"/>
      <c r="B155" s="40"/>
      <c r="C155" s="40"/>
      <c r="D155" s="42"/>
      <c r="E155" s="40"/>
      <c r="F155" s="40"/>
      <c r="G155" s="40"/>
    </row>
    <row r="156" spans="1:7" ht="15">
      <c r="A156" s="16"/>
      <c r="B156" s="40"/>
      <c r="C156" s="40"/>
      <c r="D156" s="42"/>
      <c r="E156" s="40"/>
      <c r="F156" s="40"/>
      <c r="G156" s="40"/>
    </row>
    <row r="157" spans="1:7" ht="15">
      <c r="A157"/>
      <c r="B157" s="40"/>
      <c r="C157" s="5"/>
      <c r="E157"/>
      <c r="F157" s="5"/>
      <c r="G157" s="5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5" spans="1:4" ht="14.25" customHeight="1">
      <c r="A175" s="46"/>
      <c r="B175" s="46"/>
      <c r="C175" s="46"/>
      <c r="D175" s="46"/>
    </row>
    <row r="176" spans="1:4" ht="12" customHeight="1">
      <c r="A176" s="47"/>
      <c r="B176" s="47"/>
      <c r="C176" s="47"/>
      <c r="D176" s="47"/>
    </row>
    <row r="178" spans="1:4" ht="12" customHeight="1">
      <c r="A178" s="52"/>
      <c r="B178" s="52"/>
      <c r="C178" s="52"/>
      <c r="D178" s="52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5" spans="1:4" ht="14.25" customHeight="1">
      <c r="A205" s="44"/>
      <c r="B205" s="44"/>
      <c r="C205" s="44"/>
      <c r="D205" s="44"/>
    </row>
    <row r="207" spans="1:4" ht="12" customHeight="1">
      <c r="A207" s="53"/>
      <c r="B207" s="53"/>
      <c r="C207" s="53"/>
      <c r="D207" s="7"/>
    </row>
    <row r="211" spans="1:4" ht="14.25" customHeight="1">
      <c r="A211" s="44"/>
      <c r="B211" s="44"/>
      <c r="C211" s="44"/>
      <c r="D211" s="44"/>
    </row>
    <row r="212" spans="1:4" ht="13.5">
      <c r="A212" s="8"/>
      <c r="B212" s="4"/>
      <c r="C212" s="4"/>
      <c r="D212" s="20"/>
    </row>
    <row r="213" spans="1:4" ht="12" customHeight="1">
      <c r="A213" s="53"/>
      <c r="B213" s="53"/>
      <c r="C213" s="53"/>
      <c r="D213" s="7"/>
    </row>
    <row r="214" spans="1:4" ht="13.5">
      <c r="A214" s="8"/>
      <c r="B214" s="4"/>
      <c r="C214" s="4"/>
      <c r="D214" s="20"/>
    </row>
    <row r="215" spans="1:4" ht="14.25" customHeight="1">
      <c r="A215" s="46"/>
      <c r="B215" s="46"/>
      <c r="C215" s="46"/>
      <c r="D215" s="46"/>
    </row>
    <row r="216" spans="1:4" ht="12" customHeight="1">
      <c r="A216" s="47"/>
      <c r="B216" s="47"/>
      <c r="C216" s="47"/>
      <c r="D216" s="47"/>
    </row>
    <row r="218" spans="1:4" ht="12" customHeight="1">
      <c r="A218" s="52"/>
      <c r="B218" s="52"/>
      <c r="C218" s="52"/>
      <c r="D218" s="52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5" customHeight="1">
      <c r="A227" s="44"/>
      <c r="B227" s="44"/>
      <c r="C227" s="44"/>
      <c r="D227" s="44"/>
    </row>
    <row r="229" spans="1:4" ht="12.75" customHeight="1">
      <c r="A229" s="53"/>
      <c r="B229" s="53"/>
      <c r="C229" s="53"/>
      <c r="D229" s="7"/>
    </row>
    <row r="230" spans="1:4" ht="12.75" customHeight="1">
      <c r="A230" s="53"/>
      <c r="B230" s="53"/>
      <c r="C230" s="53"/>
      <c r="D230" s="7"/>
    </row>
    <row r="231" spans="1:4" ht="13.5">
      <c r="A231" s="46"/>
      <c r="B231" s="46"/>
      <c r="C231" s="46"/>
      <c r="D231" s="46"/>
    </row>
    <row r="232" spans="1:4" ht="11.25">
      <c r="A232" s="47"/>
      <c r="B232" s="47"/>
      <c r="C232" s="47"/>
      <c r="D232" s="47"/>
    </row>
    <row r="234" spans="1:4" ht="11.25">
      <c r="A234" s="52"/>
      <c r="B234" s="52"/>
      <c r="C234" s="52"/>
      <c r="D234" s="52"/>
    </row>
    <row r="235" spans="1:4" ht="11.25">
      <c r="A235" s="16"/>
      <c r="B235" s="17"/>
      <c r="C235" s="18"/>
      <c r="D235" s="19"/>
    </row>
    <row r="236" spans="1:4" ht="11.25">
      <c r="A236" s="16"/>
      <c r="B236" s="17"/>
      <c r="C236" s="18"/>
      <c r="D236" s="19"/>
    </row>
    <row r="237" spans="1:4" ht="11.25">
      <c r="A237" s="16"/>
      <c r="B237" s="17"/>
      <c r="C237" s="18"/>
      <c r="D237" s="19"/>
    </row>
    <row r="238" spans="1:4" ht="11.25">
      <c r="A238" s="16"/>
      <c r="B238" s="17"/>
      <c r="C238" s="18"/>
      <c r="D238" s="19"/>
    </row>
    <row r="239" spans="1:4" ht="11.25">
      <c r="A239" s="16"/>
      <c r="B239" s="17"/>
      <c r="C239" s="18"/>
      <c r="D239" s="19"/>
    </row>
    <row r="240" spans="1:4" ht="11.25">
      <c r="A240" s="16"/>
      <c r="B240" s="17"/>
      <c r="C240" s="18"/>
      <c r="D240" s="19"/>
    </row>
    <row r="241" spans="1:4" ht="11.25">
      <c r="A241" s="16"/>
      <c r="B241" s="17"/>
      <c r="C241" s="18"/>
      <c r="D241" s="19"/>
    </row>
    <row r="242" spans="1:4" ht="11.25">
      <c r="A242" s="16"/>
      <c r="B242" s="17"/>
      <c r="C242" s="18"/>
      <c r="D242" s="19"/>
    </row>
    <row r="243" spans="1:4" ht="11.25">
      <c r="A243" s="16"/>
      <c r="B243" s="17"/>
      <c r="C243" s="18"/>
      <c r="D243" s="19"/>
    </row>
    <row r="244" spans="1:4" ht="11.25">
      <c r="A244" s="16"/>
      <c r="B244" s="17"/>
      <c r="C244" s="18"/>
      <c r="D244" s="19"/>
    </row>
    <row r="245" spans="1:4" ht="11.25">
      <c r="A245" s="16"/>
      <c r="B245" s="17"/>
      <c r="C245" s="18"/>
      <c r="D245" s="19"/>
    </row>
    <row r="246" spans="1:4" ht="11.25">
      <c r="A246" s="16"/>
      <c r="B246" s="17"/>
      <c r="C246" s="18"/>
      <c r="D246" s="19"/>
    </row>
    <row r="247" spans="1:4" ht="11.25">
      <c r="A247" s="16"/>
      <c r="B247" s="17"/>
      <c r="C247" s="18"/>
      <c r="D247" s="19"/>
    </row>
    <row r="248" spans="1:4" ht="11.25">
      <c r="A248" s="16"/>
      <c r="B248" s="17"/>
      <c r="C248" s="18"/>
      <c r="D248" s="19"/>
    </row>
    <row r="249" spans="1:4" ht="11.25">
      <c r="A249" s="16"/>
      <c r="B249" s="17"/>
      <c r="C249" s="18"/>
      <c r="D249" s="19"/>
    </row>
    <row r="250" spans="1:4" ht="11.25">
      <c r="A250" s="16"/>
      <c r="B250" s="17"/>
      <c r="C250" s="18"/>
      <c r="D250" s="19"/>
    </row>
  </sheetData>
  <sheetProtection selectLockedCells="1" selectUnlockedCells="1"/>
  <mergeCells count="75">
    <mergeCell ref="A232:D232"/>
    <mergeCell ref="A234:B234"/>
    <mergeCell ref="C234:D234"/>
    <mergeCell ref="A218:B218"/>
    <mergeCell ref="C218:D218"/>
    <mergeCell ref="A227:D227"/>
    <mergeCell ref="A229:C229"/>
    <mergeCell ref="A230:C230"/>
    <mergeCell ref="A231:D231"/>
    <mergeCell ref="A205:D205"/>
    <mergeCell ref="A207:C207"/>
    <mergeCell ref="A211:D211"/>
    <mergeCell ref="A213:C213"/>
    <mergeCell ref="A215:D215"/>
    <mergeCell ref="A216:D216"/>
    <mergeCell ref="A168:B168"/>
    <mergeCell ref="C168:D168"/>
    <mergeCell ref="A175:D175"/>
    <mergeCell ref="A176:D176"/>
    <mergeCell ref="A178:B178"/>
    <mergeCell ref="C178:D178"/>
    <mergeCell ref="A146:D146"/>
    <mergeCell ref="A147:D147"/>
    <mergeCell ref="A149:B149"/>
    <mergeCell ref="C149:D149"/>
    <mergeCell ref="A165:D165"/>
    <mergeCell ref="A166:D166"/>
    <mergeCell ref="A115:B115"/>
    <mergeCell ref="C115:D115"/>
    <mergeCell ref="A128:D128"/>
    <mergeCell ref="A129:D129"/>
    <mergeCell ref="A131:B131"/>
    <mergeCell ref="C131:D131"/>
    <mergeCell ref="A82:B82"/>
    <mergeCell ref="C82:D82"/>
    <mergeCell ref="A108:D108"/>
    <mergeCell ref="A110:C110"/>
    <mergeCell ref="A112:D112"/>
    <mergeCell ref="A113:D113"/>
    <mergeCell ref="A70:D70"/>
    <mergeCell ref="A71:D71"/>
    <mergeCell ref="A73:B73"/>
    <mergeCell ref="C73:D73"/>
    <mergeCell ref="A79:D79"/>
    <mergeCell ref="A80:D80"/>
    <mergeCell ref="A49:A55"/>
    <mergeCell ref="C49:C55"/>
    <mergeCell ref="A56:A59"/>
    <mergeCell ref="C56:C59"/>
    <mergeCell ref="A60:A63"/>
    <mergeCell ref="C60:C63"/>
    <mergeCell ref="A40:B40"/>
    <mergeCell ref="C40:D40"/>
    <mergeCell ref="A42:A43"/>
    <mergeCell ref="C42:C43"/>
    <mergeCell ref="A46:A48"/>
    <mergeCell ref="C46:C48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03">
      <selection activeCell="D116" sqref="D116"/>
    </sheetView>
  </sheetViews>
  <sheetFormatPr defaultColWidth="12.7109375" defaultRowHeight="12"/>
  <cols>
    <col min="1" max="1" width="6.28125" style="1" customWidth="1"/>
    <col min="2" max="2" width="54.28125" style="2" customWidth="1"/>
    <col min="3" max="3" width="11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3.5">
      <c r="A2" s="4"/>
      <c r="B2" s="4"/>
      <c r="C2" s="4"/>
      <c r="D2" s="4"/>
    </row>
    <row r="3" spans="1:4" s="28" customFormat="1" ht="12">
      <c r="A3" s="56" t="s">
        <v>115</v>
      </c>
      <c r="B3" s="56"/>
      <c r="C3" s="56"/>
      <c r="D3" s="27">
        <v>1.1681</v>
      </c>
    </row>
    <row r="4" spans="1:4" s="5" customFormat="1" ht="8.25" customHeight="1">
      <c r="A4" s="6"/>
      <c r="D4" s="3"/>
    </row>
    <row r="5" spans="1:4" s="5" customFormat="1" ht="14.25" customHeight="1">
      <c r="A5" s="46" t="s">
        <v>1</v>
      </c>
      <c r="B5" s="46"/>
      <c r="C5" s="46"/>
      <c r="D5" s="46"/>
    </row>
    <row r="6" spans="1:4" s="5" customFormat="1" ht="12" customHeight="1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+'Julio 2011'!D9*$D$3</f>
        <v>557.429001</v>
      </c>
    </row>
    <row r="10" spans="1:4" ht="12.75" customHeight="1">
      <c r="A10" s="58" t="s">
        <v>7</v>
      </c>
      <c r="B10" s="32" t="s">
        <v>8</v>
      </c>
      <c r="C10" s="59" t="s">
        <v>6</v>
      </c>
      <c r="D10" s="25">
        <f>+'Julio 2011'!D10*$D$3</f>
        <v>605.753298</v>
      </c>
    </row>
    <row r="11" spans="1:4" ht="11.25">
      <c r="A11" s="58"/>
      <c r="B11" s="33" t="s">
        <v>9</v>
      </c>
      <c r="C11" s="59"/>
      <c r="D11" s="25">
        <f>+'Julio 2011'!D11*$D$3</f>
        <v>0</v>
      </c>
    </row>
    <row r="12" spans="1:6" ht="11.25">
      <c r="A12" s="10" t="s">
        <v>10</v>
      </c>
      <c r="B12" s="14" t="s">
        <v>11</v>
      </c>
      <c r="C12" s="12" t="s">
        <v>6</v>
      </c>
      <c r="D12" s="25">
        <f>+'Julio 2011'!D12*$D$3</f>
        <v>651.7063519999999</v>
      </c>
      <c r="F12"/>
    </row>
    <row r="13" spans="1:4" ht="11.25">
      <c r="A13" s="10" t="s">
        <v>12</v>
      </c>
      <c r="B13" s="11" t="s">
        <v>13</v>
      </c>
      <c r="C13" s="12" t="s">
        <v>6</v>
      </c>
      <c r="D13" s="25">
        <f>+'Julio 2011'!D13*$D$3</f>
        <v>673.152668</v>
      </c>
    </row>
    <row r="14" spans="1:6" ht="12.75" customHeight="1">
      <c r="A14" s="58" t="s">
        <v>14</v>
      </c>
      <c r="B14" s="32" t="s">
        <v>15</v>
      </c>
      <c r="C14" s="60" t="s">
        <v>6</v>
      </c>
      <c r="D14" s="25">
        <f>+'Julio 2011'!D14*$D$3</f>
        <v>714.9356049999999</v>
      </c>
      <c r="F14"/>
    </row>
    <row r="15" spans="1:6" ht="11.25">
      <c r="A15" s="58"/>
      <c r="B15" s="34" t="s">
        <v>16</v>
      </c>
      <c r="C15" s="60"/>
      <c r="D15" s="25">
        <f>+'Julio 2011'!D15*$D$3</f>
        <v>0</v>
      </c>
      <c r="F15"/>
    </row>
    <row r="16" spans="1:4" ht="11.25">
      <c r="A16" s="58"/>
      <c r="B16" s="34" t="s">
        <v>17</v>
      </c>
      <c r="C16" s="60"/>
      <c r="D16" s="25">
        <f>+'Julio 2011'!D16*$D$3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+'Julio 2011'!D17*$D$3</f>
        <v>764.63826</v>
      </c>
    </row>
    <row r="18" spans="1:4" ht="11.25">
      <c r="A18" s="49"/>
      <c r="B18" s="15" t="s">
        <v>20</v>
      </c>
      <c r="C18" s="50"/>
      <c r="D18" s="25">
        <f>+'Julio 2011'!D18*$D$3</f>
        <v>0</v>
      </c>
    </row>
    <row r="19" spans="1:4" ht="11.25">
      <c r="A19" s="49"/>
      <c r="B19" s="15" t="s">
        <v>21</v>
      </c>
      <c r="C19" s="50"/>
      <c r="D19" s="25">
        <f>+'Julio 2011'!D19*$D$3</f>
        <v>0</v>
      </c>
    </row>
    <row r="20" spans="1:4" ht="11.25">
      <c r="A20" s="49"/>
      <c r="B20" s="15" t="s">
        <v>22</v>
      </c>
      <c r="C20" s="50"/>
      <c r="D20" s="25">
        <f>+'Julio 2011'!D20*$D$3</f>
        <v>0</v>
      </c>
    </row>
    <row r="21" spans="1:4" ht="11.25">
      <c r="A21" s="49"/>
      <c r="B21" s="15" t="s">
        <v>23</v>
      </c>
      <c r="C21" s="50"/>
      <c r="D21" s="25">
        <f>+'Julio 2011'!D21*$D$3</f>
        <v>0</v>
      </c>
    </row>
    <row r="22" spans="1:4" ht="11.25">
      <c r="A22" s="49"/>
      <c r="B22" s="15" t="s">
        <v>24</v>
      </c>
      <c r="C22" s="50"/>
      <c r="D22" s="25">
        <f>+'Julio 2011'!D22*$D$3</f>
        <v>0</v>
      </c>
    </row>
    <row r="23" spans="1:4" ht="11.25">
      <c r="A23" s="49"/>
      <c r="B23" s="15" t="s">
        <v>25</v>
      </c>
      <c r="C23" s="50"/>
      <c r="D23" s="25">
        <f>+'Julio 2011'!D23*$D$3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+'Julio 2011'!D24*$D$3</f>
        <v>806.654817</v>
      </c>
    </row>
    <row r="25" spans="1:4" ht="11.25">
      <c r="A25" s="49"/>
      <c r="B25" s="15" t="s">
        <v>28</v>
      </c>
      <c r="C25" s="50"/>
      <c r="D25" s="25">
        <f>+'Julio 2011'!D25*$D$3</f>
        <v>0</v>
      </c>
    </row>
    <row r="26" spans="1:4" ht="11.25">
      <c r="A26" s="49"/>
      <c r="B26" s="15" t="s">
        <v>29</v>
      </c>
      <c r="C26" s="50"/>
      <c r="D26" s="25">
        <f>+'Julio 2011'!D26*$D$3</f>
        <v>0</v>
      </c>
    </row>
    <row r="27" spans="1:4" ht="11.25">
      <c r="A27" s="49"/>
      <c r="B27" s="15" t="s">
        <v>30</v>
      </c>
      <c r="C27" s="50"/>
      <c r="D27" s="25">
        <f>+'Julio 2011'!D27*$D$3</f>
        <v>0</v>
      </c>
    </row>
    <row r="28" spans="1:4" ht="12.75" customHeight="1">
      <c r="A28" s="58" t="s">
        <v>31</v>
      </c>
      <c r="B28" s="32" t="s">
        <v>32</v>
      </c>
      <c r="C28" s="60" t="s">
        <v>6</v>
      </c>
      <c r="D28" s="25">
        <f>+'Julio 2011'!D28*$D$3</f>
        <v>857.1050559999999</v>
      </c>
    </row>
    <row r="29" spans="1:4" ht="11.25">
      <c r="A29" s="58"/>
      <c r="B29" s="34" t="s">
        <v>33</v>
      </c>
      <c r="C29" s="60"/>
      <c r="D29" s="25">
        <f>+'Julio 2011'!D29*$D$3</f>
        <v>0</v>
      </c>
    </row>
    <row r="30" spans="1:4" ht="11.25">
      <c r="A30" s="58"/>
      <c r="B30" s="34" t="s">
        <v>34</v>
      </c>
      <c r="C30" s="60"/>
      <c r="D30" s="25">
        <f>+'Julio 2011'!D30*$D$3</f>
        <v>0</v>
      </c>
    </row>
    <row r="31" spans="1:4" ht="11.25">
      <c r="A31" s="58"/>
      <c r="B31" s="33" t="s">
        <v>35</v>
      </c>
      <c r="C31" s="60"/>
      <c r="D31" s="25">
        <f>+'Julio 2011'!D31*$D$3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+'Julio 2011'!D32*$D$3</f>
        <v>900.324756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+'Julio 2011'!D33*$D$3</f>
        <v>949.1513359999999</v>
      </c>
    </row>
    <row r="34" spans="1:4" ht="11.25">
      <c r="A34" s="10" t="s">
        <v>40</v>
      </c>
      <c r="B34" s="12"/>
      <c r="C34" s="12" t="s">
        <v>6</v>
      </c>
      <c r="D34" s="25">
        <f>+'Julio 2011'!D34*$D$3</f>
        <v>1010.1027939999999</v>
      </c>
    </row>
    <row r="35" spans="1:4" ht="11.25">
      <c r="A35" s="10" t="s">
        <v>41</v>
      </c>
      <c r="B35" s="12"/>
      <c r="C35" s="12" t="s">
        <v>6</v>
      </c>
      <c r="D35" s="25">
        <f>+'Julio 2011'!D35*$D$3</f>
        <v>1048.1361299999999</v>
      </c>
    </row>
    <row r="36" spans="1:4" ht="11.25">
      <c r="A36" s="16"/>
      <c r="B36" s="17"/>
      <c r="C36" s="18"/>
      <c r="D36" s="19"/>
    </row>
    <row r="37" spans="1:4" s="5" customFormat="1" ht="14.25" customHeight="1">
      <c r="A37" s="46" t="s">
        <v>108</v>
      </c>
      <c r="B37" s="46"/>
      <c r="C37" s="46"/>
      <c r="D37" s="46"/>
    </row>
    <row r="38" spans="1:4" s="5" customFormat="1" ht="12" customHeight="1">
      <c r="A38" s="47" t="s">
        <v>109</v>
      </c>
      <c r="B38" s="47"/>
      <c r="C38" s="47"/>
      <c r="D38" s="47"/>
    </row>
    <row r="39" spans="1:4" s="5" customFormat="1" ht="7.5" customHeight="1">
      <c r="A39" s="1"/>
      <c r="B39" s="1"/>
      <c r="C39" s="1"/>
      <c r="D39" s="9"/>
    </row>
    <row r="40" spans="1:4" s="5" customFormat="1" ht="12.75" customHeight="1">
      <c r="A40" s="48" t="s">
        <v>3</v>
      </c>
      <c r="B40" s="48"/>
      <c r="C40" s="48" t="s">
        <v>110</v>
      </c>
      <c r="D40" s="48"/>
    </row>
    <row r="41" spans="1:4" ht="11.25">
      <c r="A41" s="10" t="s">
        <v>5</v>
      </c>
      <c r="B41" s="11"/>
      <c r="C41" s="12" t="s">
        <v>6</v>
      </c>
      <c r="D41" s="25">
        <f>+'Julio 2011'!D41*$D$3</f>
        <v>16722.87003</v>
      </c>
    </row>
    <row r="42" spans="1:4" ht="12.75" customHeight="1">
      <c r="A42" s="58" t="s">
        <v>7</v>
      </c>
      <c r="B42" s="32" t="s">
        <v>8</v>
      </c>
      <c r="C42" s="59" t="s">
        <v>6</v>
      </c>
      <c r="D42" s="25">
        <f>+'Julio 2011'!D42*$D$3</f>
        <v>18172.59894</v>
      </c>
    </row>
    <row r="43" spans="1:4" ht="11.25">
      <c r="A43" s="58"/>
      <c r="B43" s="33" t="s">
        <v>9</v>
      </c>
      <c r="C43" s="59"/>
      <c r="D43" s="25">
        <f>+'Julio 2011'!D43*$D$3</f>
        <v>0</v>
      </c>
    </row>
    <row r="44" spans="1:4" ht="11.25">
      <c r="A44" s="10" t="s">
        <v>10</v>
      </c>
      <c r="B44" s="14" t="s">
        <v>11</v>
      </c>
      <c r="C44" s="12" t="s">
        <v>6</v>
      </c>
      <c r="D44" s="25">
        <f>+'Julio 2011'!D44*$D$3</f>
        <v>19551.190559999995</v>
      </c>
    </row>
    <row r="45" spans="1:4" ht="11.25">
      <c r="A45" s="10" t="s">
        <v>12</v>
      </c>
      <c r="B45" s="11" t="s">
        <v>13</v>
      </c>
      <c r="C45" s="12" t="s">
        <v>6</v>
      </c>
      <c r="D45" s="25">
        <f>+'Julio 2011'!D45*$D$3</f>
        <v>20194.580039999997</v>
      </c>
    </row>
    <row r="46" spans="1:4" ht="12.75" customHeight="1">
      <c r="A46" s="58" t="s">
        <v>14</v>
      </c>
      <c r="B46" s="32" t="s">
        <v>15</v>
      </c>
      <c r="C46" s="60" t="s">
        <v>6</v>
      </c>
      <c r="D46" s="25">
        <f>+'Julio 2011'!D46*$D$3</f>
        <v>21448.06815</v>
      </c>
    </row>
    <row r="47" spans="1:4" ht="11.25">
      <c r="A47" s="58"/>
      <c r="B47" s="34" t="s">
        <v>16</v>
      </c>
      <c r="C47" s="60"/>
      <c r="D47" s="25">
        <f>+'Julio 2011'!D47*$D$3</f>
        <v>0</v>
      </c>
    </row>
    <row r="48" spans="1:4" ht="11.25">
      <c r="A48" s="58"/>
      <c r="B48" s="34" t="s">
        <v>17</v>
      </c>
      <c r="C48" s="60"/>
      <c r="D48" s="25">
        <f>+'Julio 2011'!D48*$D$3</f>
        <v>0</v>
      </c>
    </row>
    <row r="49" spans="1:4" ht="12.75" customHeight="1">
      <c r="A49" s="49" t="s">
        <v>18</v>
      </c>
      <c r="B49" s="11" t="s">
        <v>19</v>
      </c>
      <c r="C49" s="50" t="s">
        <v>6</v>
      </c>
      <c r="D49" s="25">
        <f>+'Julio 2011'!D49*$D$3</f>
        <v>22939.1478</v>
      </c>
    </row>
    <row r="50" spans="1:4" ht="11.25">
      <c r="A50" s="49"/>
      <c r="B50" s="15" t="s">
        <v>20</v>
      </c>
      <c r="C50" s="50"/>
      <c r="D50" s="25">
        <f>+'Julio 2011'!D50*$D$3</f>
        <v>0</v>
      </c>
    </row>
    <row r="51" spans="1:4" ht="11.25">
      <c r="A51" s="49"/>
      <c r="B51" s="15" t="s">
        <v>21</v>
      </c>
      <c r="C51" s="50"/>
      <c r="D51" s="25">
        <f>+'Julio 2011'!D51*$D$3</f>
        <v>0</v>
      </c>
    </row>
    <row r="52" spans="1:4" ht="11.25">
      <c r="A52" s="49"/>
      <c r="B52" s="15" t="s">
        <v>22</v>
      </c>
      <c r="C52" s="50"/>
      <c r="D52" s="25">
        <f>+'Julio 2011'!D52*$D$3</f>
        <v>0</v>
      </c>
    </row>
    <row r="53" spans="1:4" ht="11.25">
      <c r="A53" s="49"/>
      <c r="B53" s="15" t="s">
        <v>23</v>
      </c>
      <c r="C53" s="50"/>
      <c r="D53" s="25">
        <f>+'Julio 2011'!D53*$D$3</f>
        <v>0</v>
      </c>
    </row>
    <row r="54" spans="1:4" ht="11.25">
      <c r="A54" s="49"/>
      <c r="B54" s="15" t="s">
        <v>24</v>
      </c>
      <c r="C54" s="50"/>
      <c r="D54" s="25">
        <f>+'Julio 2011'!D54*$D$3</f>
        <v>0</v>
      </c>
    </row>
    <row r="55" spans="1:4" ht="11.25">
      <c r="A55" s="49"/>
      <c r="B55" s="15" t="s">
        <v>25</v>
      </c>
      <c r="C55" s="50"/>
      <c r="D55" s="25">
        <f>+'Julio 2011'!D55*$D$3</f>
        <v>0</v>
      </c>
    </row>
    <row r="56" spans="1:4" ht="12.75" customHeight="1">
      <c r="A56" s="49" t="s">
        <v>26</v>
      </c>
      <c r="B56" s="11" t="s">
        <v>27</v>
      </c>
      <c r="C56" s="50" t="s">
        <v>6</v>
      </c>
      <c r="D56" s="25">
        <f>+'Julio 2011'!D56*$D$3</f>
        <v>24199.644510000002</v>
      </c>
    </row>
    <row r="57" spans="1:4" ht="11.25">
      <c r="A57" s="49"/>
      <c r="B57" s="15" t="s">
        <v>28</v>
      </c>
      <c r="C57" s="50"/>
      <c r="D57" s="25">
        <f>+'Julio 2011'!D57*$D$3</f>
        <v>0</v>
      </c>
    </row>
    <row r="58" spans="1:4" ht="11.25">
      <c r="A58" s="49"/>
      <c r="B58" s="15" t="s">
        <v>29</v>
      </c>
      <c r="C58" s="50"/>
      <c r="D58" s="25">
        <f>+'Julio 2011'!D58*$D$3</f>
        <v>0</v>
      </c>
    </row>
    <row r="59" spans="1:4" ht="11.25">
      <c r="A59" s="49"/>
      <c r="B59" s="15" t="s">
        <v>30</v>
      </c>
      <c r="C59" s="50"/>
      <c r="D59" s="25">
        <f>+'Julio 2011'!D59*$D$3</f>
        <v>0</v>
      </c>
    </row>
    <row r="60" spans="1:4" ht="12.75" customHeight="1">
      <c r="A60" s="58" t="s">
        <v>31</v>
      </c>
      <c r="B60" s="32" t="s">
        <v>32</v>
      </c>
      <c r="C60" s="60" t="s">
        <v>6</v>
      </c>
      <c r="D60" s="25">
        <f>+'Julio 2011'!D60*$D$3</f>
        <v>25713.15168</v>
      </c>
    </row>
    <row r="61" spans="1:4" ht="11.25">
      <c r="A61" s="58"/>
      <c r="B61" s="34" t="s">
        <v>33</v>
      </c>
      <c r="C61" s="60"/>
      <c r="D61" s="25">
        <f>+'Julio 2011'!D61*$D$3</f>
        <v>0</v>
      </c>
    </row>
    <row r="62" spans="1:4" ht="11.25">
      <c r="A62" s="58"/>
      <c r="B62" s="34" t="s">
        <v>34</v>
      </c>
      <c r="C62" s="60"/>
      <c r="D62" s="25">
        <f>+'Julio 2011'!D62*$D$3</f>
        <v>0</v>
      </c>
    </row>
    <row r="63" spans="1:4" ht="11.25">
      <c r="A63" s="58"/>
      <c r="B63" s="33" t="s">
        <v>35</v>
      </c>
      <c r="C63" s="60"/>
      <c r="D63" s="25">
        <f>+'Julio 2011'!D63*$D$3</f>
        <v>0</v>
      </c>
    </row>
    <row r="64" spans="1:4" ht="11.25">
      <c r="A64" s="10" t="s">
        <v>36</v>
      </c>
      <c r="B64" s="14" t="s">
        <v>37</v>
      </c>
      <c r="C64" s="12" t="s">
        <v>6</v>
      </c>
      <c r="D64" s="25">
        <f>+'Julio 2011'!D64*$D$3</f>
        <v>27009.742679999996</v>
      </c>
    </row>
    <row r="65" spans="1:4" ht="11.25">
      <c r="A65" s="10" t="s">
        <v>38</v>
      </c>
      <c r="B65" s="12" t="s">
        <v>39</v>
      </c>
      <c r="C65" s="12" t="s">
        <v>6</v>
      </c>
      <c r="D65" s="25">
        <f>+'Julio 2011'!D65*$D$3</f>
        <v>28474.54008</v>
      </c>
    </row>
    <row r="66" spans="1:4" ht="11.25">
      <c r="A66" s="10" t="s">
        <v>40</v>
      </c>
      <c r="B66" s="12"/>
      <c r="C66" s="12" t="s">
        <v>6</v>
      </c>
      <c r="D66" s="25">
        <f>+'Julio 2011'!D66*$D$3</f>
        <v>30303.08382</v>
      </c>
    </row>
    <row r="67" spans="1:4" ht="11.25">
      <c r="A67" s="10" t="s">
        <v>41</v>
      </c>
      <c r="B67" s="12"/>
      <c r="C67" s="12" t="s">
        <v>6</v>
      </c>
      <c r="D67" s="25">
        <f>+'Julio 2011'!D67*$D$3</f>
        <v>31444.083899999998</v>
      </c>
    </row>
    <row r="68" spans="1:4" ht="11.25">
      <c r="A68" s="16"/>
      <c r="B68" s="17"/>
      <c r="C68" s="18"/>
      <c r="D68" s="19"/>
    </row>
    <row r="69" spans="1:4" ht="11.25">
      <c r="A69" s="16"/>
      <c r="B69" s="17"/>
      <c r="C69" s="18"/>
      <c r="D69" s="19"/>
    </row>
    <row r="70" spans="1:4" s="5" customFormat="1" ht="15.75" customHeight="1">
      <c r="A70" s="46" t="s">
        <v>42</v>
      </c>
      <c r="B70" s="46"/>
      <c r="C70" s="46"/>
      <c r="D70" s="46"/>
    </row>
    <row r="71" spans="1:4" s="5" customFormat="1" ht="12" customHeight="1">
      <c r="A71" s="47" t="s">
        <v>43</v>
      </c>
      <c r="B71" s="47"/>
      <c r="C71" s="47"/>
      <c r="D71" s="47"/>
    </row>
    <row r="72" spans="1:4" s="5" customFormat="1" ht="11.25">
      <c r="A72" s="6"/>
      <c r="D72" s="3"/>
    </row>
    <row r="73" spans="1:4" s="5" customFormat="1" ht="12.75" customHeight="1">
      <c r="A73" s="48" t="s">
        <v>3</v>
      </c>
      <c r="B73" s="48"/>
      <c r="C73" s="48" t="s">
        <v>44</v>
      </c>
      <c r="D73" s="48"/>
    </row>
    <row r="74" spans="1:4" ht="11.25">
      <c r="A74" s="10" t="s">
        <v>5</v>
      </c>
      <c r="B74" s="12"/>
      <c r="C74" s="12" t="s">
        <v>6</v>
      </c>
      <c r="D74" s="25">
        <f>+'Julio 2011'!D74*$D$3</f>
        <v>21892.656676027498</v>
      </c>
    </row>
    <row r="75" spans="1:4" ht="11.25">
      <c r="A75" s="10" t="s">
        <v>7</v>
      </c>
      <c r="B75" s="12"/>
      <c r="C75" s="12" t="s">
        <v>6</v>
      </c>
      <c r="D75" s="25">
        <f>+'Julio 2011'!D75*$D$3</f>
        <v>23840.9792963667</v>
      </c>
    </row>
    <row r="76" spans="1:4" ht="11.25">
      <c r="A76" s="10" t="s">
        <v>10</v>
      </c>
      <c r="B76" s="12"/>
      <c r="C76" s="12" t="s">
        <v>6</v>
      </c>
      <c r="D76" s="25">
        <f>+'Julio 2011'!D76*$D$3</f>
        <v>25783.825480769097</v>
      </c>
    </row>
    <row r="77" spans="1:4" ht="11.25">
      <c r="A77" s="10" t="s">
        <v>12</v>
      </c>
      <c r="B77" s="12"/>
      <c r="C77" s="12" t="s">
        <v>6</v>
      </c>
      <c r="D77" s="25">
        <f>+'Julio 2011'!D77*$D$3</f>
        <v>27729.423305776996</v>
      </c>
    </row>
    <row r="78" spans="1:4" ht="11.25">
      <c r="A78" s="16"/>
      <c r="B78" s="17"/>
      <c r="C78" s="18"/>
      <c r="D78" s="19"/>
    </row>
    <row r="79" spans="1:4" s="5" customFormat="1" ht="14.25" customHeight="1">
      <c r="A79" s="46" t="s">
        <v>45</v>
      </c>
      <c r="B79" s="46"/>
      <c r="C79" s="46"/>
      <c r="D79" s="46"/>
    </row>
    <row r="80" spans="1:4" s="5" customFormat="1" ht="12" customHeight="1">
      <c r="A80" s="47" t="s">
        <v>43</v>
      </c>
      <c r="B80" s="47"/>
      <c r="C80" s="47"/>
      <c r="D80" s="47"/>
    </row>
    <row r="81" spans="1:4" ht="11.25">
      <c r="A81" s="16"/>
      <c r="B81" s="17"/>
      <c r="C81" s="18"/>
      <c r="D81" s="19"/>
    </row>
    <row r="82" spans="1:4" s="5" customFormat="1" ht="12.75" customHeight="1">
      <c r="A82" s="48" t="s">
        <v>3</v>
      </c>
      <c r="B82" s="48"/>
      <c r="C82" s="48" t="s">
        <v>44</v>
      </c>
      <c r="D82" s="48"/>
    </row>
    <row r="83" spans="1:4" ht="11.25">
      <c r="A83" s="10" t="s">
        <v>5</v>
      </c>
      <c r="B83" s="12" t="s">
        <v>46</v>
      </c>
      <c r="C83" s="12" t="s">
        <v>6</v>
      </c>
      <c r="D83" s="25">
        <f>+'Julio 2011'!D83*$D$3</f>
        <v>12864.456736196498</v>
      </c>
    </row>
    <row r="84" spans="1:4" ht="11.25">
      <c r="A84" s="10" t="s">
        <v>5</v>
      </c>
      <c r="B84" s="12" t="s">
        <v>47</v>
      </c>
      <c r="C84" s="12" t="s">
        <v>6</v>
      </c>
      <c r="D84" s="25">
        <f>+'Julio 2011'!D84*$D$3</f>
        <v>12864.456736196498</v>
      </c>
    </row>
    <row r="85" spans="1:4" ht="11.25">
      <c r="A85" s="10" t="s">
        <v>5</v>
      </c>
      <c r="B85" s="12" t="s">
        <v>48</v>
      </c>
      <c r="C85" s="12" t="s">
        <v>6</v>
      </c>
      <c r="D85" s="25">
        <f>+'Julio 2011'!D85*$D$3</f>
        <v>12864.456736196498</v>
      </c>
    </row>
    <row r="86" spans="1:4" ht="11.25">
      <c r="A86" s="10" t="s">
        <v>7</v>
      </c>
      <c r="B86" s="12" t="s">
        <v>49</v>
      </c>
      <c r="C86" s="12" t="s">
        <v>6</v>
      </c>
      <c r="D86" s="25">
        <f>+'Julio 2011'!D86*$D$3</f>
        <v>15866.5637499825</v>
      </c>
    </row>
    <row r="87" spans="1:4" ht="11.25">
      <c r="A87" s="10" t="s">
        <v>7</v>
      </c>
      <c r="B87" s="12" t="s">
        <v>50</v>
      </c>
      <c r="C87" s="12" t="s">
        <v>6</v>
      </c>
      <c r="D87" s="25">
        <f>+'Julio 2011'!D87*$D$3</f>
        <v>15866.5637499825</v>
      </c>
    </row>
    <row r="88" spans="1:4" ht="11.25">
      <c r="A88" s="10" t="s">
        <v>7</v>
      </c>
      <c r="B88" s="12" t="s">
        <v>51</v>
      </c>
      <c r="C88" s="12" t="s">
        <v>6</v>
      </c>
      <c r="D88" s="25">
        <f>+'Julio 2011'!D88*$D$3</f>
        <v>15866.5637499825</v>
      </c>
    </row>
    <row r="89" spans="1:4" ht="11.25">
      <c r="A89" s="10" t="s">
        <v>7</v>
      </c>
      <c r="B89" s="12" t="s">
        <v>52</v>
      </c>
      <c r="C89" s="12" t="s">
        <v>6</v>
      </c>
      <c r="D89" s="25">
        <f>+'Julio 2011'!D89*$D$3</f>
        <v>15866.5637499825</v>
      </c>
    </row>
    <row r="90" spans="1:4" ht="11.25">
      <c r="A90" s="10" t="s">
        <v>7</v>
      </c>
      <c r="B90" s="12" t="s">
        <v>53</v>
      </c>
      <c r="C90" s="12" t="s">
        <v>6</v>
      </c>
      <c r="D90" s="25">
        <f>+'Julio 2011'!D90*$D$3</f>
        <v>15866.5637499825</v>
      </c>
    </row>
    <row r="91" spans="1:4" ht="11.25">
      <c r="A91" s="10" t="s">
        <v>10</v>
      </c>
      <c r="B91" s="12" t="s">
        <v>54</v>
      </c>
      <c r="C91" s="12" t="s">
        <v>6</v>
      </c>
      <c r="D91" s="25">
        <f>+'Julio 2011'!D91*$D$3</f>
        <v>18865.8922778888</v>
      </c>
    </row>
    <row r="92" spans="1:4" ht="11.25">
      <c r="A92" s="10" t="s">
        <v>10</v>
      </c>
      <c r="B92" s="12" t="s">
        <v>55</v>
      </c>
      <c r="C92" s="12" t="s">
        <v>6</v>
      </c>
      <c r="D92" s="25">
        <f>+'Julio 2011'!D92*$D$3</f>
        <v>18865.8922778888</v>
      </c>
    </row>
    <row r="93" spans="1:4" ht="11.25">
      <c r="A93" s="10" t="s">
        <v>10</v>
      </c>
      <c r="B93" s="12" t="s">
        <v>56</v>
      </c>
      <c r="C93" s="12" t="s">
        <v>6</v>
      </c>
      <c r="D93" s="25">
        <f>+'Julio 2011'!D93*$D$3</f>
        <v>18865.8922778888</v>
      </c>
    </row>
    <row r="94" spans="1:4" ht="11.25">
      <c r="A94" s="10" t="s">
        <v>10</v>
      </c>
      <c r="B94" s="12" t="s">
        <v>57</v>
      </c>
      <c r="C94" s="12" t="s">
        <v>6</v>
      </c>
      <c r="D94" s="25">
        <f>+'Julio 2011'!D94*$D$3</f>
        <v>18865.8922778888</v>
      </c>
    </row>
    <row r="95" spans="1:4" ht="11.25">
      <c r="A95" s="10" t="s">
        <v>10</v>
      </c>
      <c r="B95" s="12" t="s">
        <v>58</v>
      </c>
      <c r="C95" s="12" t="s">
        <v>6</v>
      </c>
      <c r="D95" s="25">
        <f>+'Julio 2011'!D95*$D$3</f>
        <v>18865.8922778888</v>
      </c>
    </row>
    <row r="96" spans="1:4" ht="11.25">
      <c r="A96" s="10" t="s">
        <v>10</v>
      </c>
      <c r="B96" s="12" t="s">
        <v>59</v>
      </c>
      <c r="C96" s="12" t="s">
        <v>6</v>
      </c>
      <c r="D96" s="25">
        <f>+'Julio 2011'!D96*$D$3</f>
        <v>18865.8922778888</v>
      </c>
    </row>
    <row r="97" spans="1:4" ht="11.25">
      <c r="A97" s="10" t="s">
        <v>10</v>
      </c>
      <c r="B97" s="12" t="s">
        <v>60</v>
      </c>
      <c r="C97" s="12" t="s">
        <v>6</v>
      </c>
      <c r="D97" s="25">
        <f>+'Julio 2011'!D97*$D$3</f>
        <v>18865.8922778888</v>
      </c>
    </row>
    <row r="98" spans="1:4" ht="11.25">
      <c r="A98" s="10" t="s">
        <v>10</v>
      </c>
      <c r="B98" s="12" t="s">
        <v>61</v>
      </c>
      <c r="C98" s="12" t="s">
        <v>6</v>
      </c>
      <c r="D98" s="25">
        <f>+'Julio 2011'!D98*$D$3</f>
        <v>18865.8922778888</v>
      </c>
    </row>
    <row r="99" spans="1:4" ht="11.25">
      <c r="A99" s="10" t="s">
        <v>10</v>
      </c>
      <c r="B99" s="12" t="s">
        <v>62</v>
      </c>
      <c r="C99" s="12" t="s">
        <v>6</v>
      </c>
      <c r="D99" s="25">
        <f>+'Julio 2011'!D99*$D$3</f>
        <v>18865.8922778888</v>
      </c>
    </row>
    <row r="100" spans="1:4" ht="11.25">
      <c r="A100" s="10" t="s">
        <v>12</v>
      </c>
      <c r="B100" s="12" t="s">
        <v>63</v>
      </c>
      <c r="C100" s="12" t="s">
        <v>6</v>
      </c>
      <c r="D100" s="25">
        <f>+'Julio 2011'!D100*$D$3</f>
        <v>21865.234228432197</v>
      </c>
    </row>
    <row r="101" spans="1:4" ht="11.25">
      <c r="A101" s="10" t="s">
        <v>12</v>
      </c>
      <c r="B101" s="12" t="s">
        <v>64</v>
      </c>
      <c r="C101" s="12" t="s">
        <v>6</v>
      </c>
      <c r="D101" s="25">
        <f>+'Julio 2011'!D101*$D$3</f>
        <v>21865.234228432197</v>
      </c>
    </row>
    <row r="102" spans="1:4" ht="11.25">
      <c r="A102" s="10" t="s">
        <v>14</v>
      </c>
      <c r="B102" s="12" t="s">
        <v>65</v>
      </c>
      <c r="C102" s="12" t="s">
        <v>6</v>
      </c>
      <c r="D102" s="25">
        <f>+'Julio 2011'!D102*$D$3</f>
        <v>24861.811115733</v>
      </c>
    </row>
    <row r="103" spans="1:4" ht="11.25">
      <c r="A103" s="10" t="s">
        <v>18</v>
      </c>
      <c r="B103" s="12" t="s">
        <v>66</v>
      </c>
      <c r="C103" s="12" t="s">
        <v>6</v>
      </c>
      <c r="D103" s="25">
        <f>+'Julio 2011'!D103*$D$3</f>
        <v>27861.1396436393</v>
      </c>
    </row>
    <row r="104" spans="1:4" ht="11.25">
      <c r="A104" s="10" t="s">
        <v>26</v>
      </c>
      <c r="B104" s="12" t="s">
        <v>67</v>
      </c>
      <c r="C104" s="12" t="s">
        <v>6</v>
      </c>
      <c r="D104" s="25">
        <f>+'Julio 2011'!D104*$D$3</f>
        <v>30857.7165309401</v>
      </c>
    </row>
    <row r="105" spans="1:4" ht="11.25">
      <c r="A105" s="10" t="s">
        <v>31</v>
      </c>
      <c r="B105" s="12" t="s">
        <v>68</v>
      </c>
      <c r="C105" s="12" t="s">
        <v>6</v>
      </c>
      <c r="D105" s="25">
        <f>+'Julio 2011'!D105*$D$3</f>
        <v>33857.058481483495</v>
      </c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5" customHeight="1">
      <c r="A108" s="44" t="s">
        <v>69</v>
      </c>
      <c r="B108" s="44"/>
      <c r="C108" s="44"/>
      <c r="D108" s="44"/>
    </row>
    <row r="109" spans="1:3" ht="11.25">
      <c r="A109" s="6"/>
      <c r="B109" s="5"/>
      <c r="C109" s="5"/>
    </row>
    <row r="110" spans="1:6" ht="12" customHeight="1">
      <c r="A110" s="56" t="s">
        <v>115</v>
      </c>
      <c r="B110" s="56"/>
      <c r="C110" s="56"/>
      <c r="D110" s="27">
        <v>1.1681</v>
      </c>
      <c r="E110" s="41"/>
      <c r="F110" s="29"/>
    </row>
    <row r="111" spans="1:3" ht="11.25">
      <c r="A111" s="6"/>
      <c r="B111" s="5"/>
      <c r="C111" s="5"/>
    </row>
    <row r="112" spans="1:4" ht="14.25" customHeight="1">
      <c r="A112" s="46" t="s">
        <v>1</v>
      </c>
      <c r="B112" s="46"/>
      <c r="C112" s="46"/>
      <c r="D112" s="46"/>
    </row>
    <row r="113" spans="1:4" ht="12" customHeight="1">
      <c r="A113" s="47" t="s">
        <v>2</v>
      </c>
      <c r="B113" s="47"/>
      <c r="C113" s="47"/>
      <c r="D113" s="47"/>
    </row>
    <row r="114" spans="2:4" ht="11.25">
      <c r="B114" s="1"/>
      <c r="C114" s="1"/>
      <c r="D114" s="9"/>
    </row>
    <row r="115" spans="1:4" ht="12.75" customHeight="1">
      <c r="A115" s="48" t="s">
        <v>3</v>
      </c>
      <c r="B115" s="48"/>
      <c r="C115" s="48" t="s">
        <v>4</v>
      </c>
      <c r="D115" s="48"/>
    </row>
    <row r="116" spans="1:4" ht="11.25">
      <c r="A116" s="10" t="s">
        <v>12</v>
      </c>
      <c r="B116" s="12" t="s">
        <v>11</v>
      </c>
      <c r="C116" s="12" t="s">
        <v>6</v>
      </c>
      <c r="D116" s="25">
        <f>+'Julio 2011'!D116*$D$3</f>
        <v>678.2105409999999</v>
      </c>
    </row>
    <row r="117" spans="1:4" ht="11.25">
      <c r="A117" s="10" t="s">
        <v>26</v>
      </c>
      <c r="B117" s="12" t="s">
        <v>71</v>
      </c>
      <c r="C117" s="12" t="s">
        <v>6</v>
      </c>
      <c r="D117" s="25">
        <f>+'Julio 2011'!D117*$D$3</f>
        <v>810.205841</v>
      </c>
    </row>
    <row r="118" spans="1:4" ht="11.25">
      <c r="A118" s="10" t="s">
        <v>26</v>
      </c>
      <c r="B118" s="12" t="s">
        <v>72</v>
      </c>
      <c r="C118" s="12" t="s">
        <v>6</v>
      </c>
      <c r="D118" s="25">
        <f>+'Julio 2011'!D118*$D$3</f>
        <v>810.205841</v>
      </c>
    </row>
    <row r="119" spans="1:4" ht="11.25">
      <c r="A119" s="10" t="s">
        <v>26</v>
      </c>
      <c r="B119" s="12" t="s">
        <v>73</v>
      </c>
      <c r="C119" s="12" t="s">
        <v>6</v>
      </c>
      <c r="D119" s="25">
        <f>+'Julio 2011'!D119*$D$3</f>
        <v>810.205841</v>
      </c>
    </row>
    <row r="120" spans="1:4" ht="11.25">
      <c r="A120" s="10" t="s">
        <v>26</v>
      </c>
      <c r="B120" s="12" t="s">
        <v>74</v>
      </c>
      <c r="C120" s="12" t="s">
        <v>6</v>
      </c>
      <c r="D120" s="25">
        <f>+'Julio 2011'!D120*$D$3</f>
        <v>823.054941</v>
      </c>
    </row>
    <row r="121" spans="1:4" ht="11.25">
      <c r="A121" s="10" t="s">
        <v>31</v>
      </c>
      <c r="B121" s="12" t="s">
        <v>75</v>
      </c>
      <c r="C121" s="12" t="s">
        <v>6</v>
      </c>
      <c r="D121" s="25">
        <f>+'Julio 2011'!D121*$D$3</f>
        <v>894.8346859999999</v>
      </c>
    </row>
    <row r="122" spans="1:4" ht="11.25">
      <c r="A122" s="10" t="s">
        <v>38</v>
      </c>
      <c r="B122" s="12" t="s">
        <v>76</v>
      </c>
      <c r="C122" s="12" t="s">
        <v>6</v>
      </c>
      <c r="D122" s="25">
        <f>+'Julio 2011'!D122*$D$3</f>
        <v>1007.054053</v>
      </c>
    </row>
    <row r="123" spans="1:4" ht="11.25">
      <c r="A123" s="10" t="s">
        <v>40</v>
      </c>
      <c r="B123" s="12" t="s">
        <v>77</v>
      </c>
      <c r="C123" s="12" t="s">
        <v>6</v>
      </c>
      <c r="D123" s="25">
        <f>+'Julio 2011'!D123*$D$3</f>
        <v>1035.859399</v>
      </c>
    </row>
    <row r="124" spans="1:4" ht="11.25">
      <c r="A124" s="10" t="s">
        <v>40</v>
      </c>
      <c r="B124" s="12" t="s">
        <v>78</v>
      </c>
      <c r="C124" s="12" t="s">
        <v>6</v>
      </c>
      <c r="D124" s="25">
        <f>+'Julio 2011'!D124*$D$3</f>
        <v>1035.859399</v>
      </c>
    </row>
    <row r="125" spans="1:4" ht="11.25">
      <c r="A125" s="10" t="s">
        <v>41</v>
      </c>
      <c r="B125" s="12" t="s">
        <v>79</v>
      </c>
      <c r="C125" s="12" t="s">
        <v>6</v>
      </c>
      <c r="D125" s="25">
        <f>+'Julio 2011'!D125*$D$3</f>
        <v>1076.100444</v>
      </c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4.25" customHeight="1">
      <c r="A128" s="46" t="s">
        <v>108</v>
      </c>
      <c r="B128" s="46"/>
      <c r="C128" s="46"/>
      <c r="D128" s="46"/>
    </row>
    <row r="129" spans="1:4" ht="12" customHeight="1">
      <c r="A129" s="47" t="s">
        <v>112</v>
      </c>
      <c r="B129" s="47"/>
      <c r="C129" s="47"/>
      <c r="D129" s="47"/>
    </row>
    <row r="130" spans="2:4" ht="11.25">
      <c r="B130" s="1"/>
      <c r="C130" s="1"/>
      <c r="D130" s="9"/>
    </row>
    <row r="131" spans="1:4" ht="12.75" customHeight="1">
      <c r="A131" s="48" t="s">
        <v>3</v>
      </c>
      <c r="B131" s="48"/>
      <c r="C131" s="48" t="s">
        <v>113</v>
      </c>
      <c r="D131" s="48"/>
    </row>
    <row r="132" spans="1:4" ht="11.25">
      <c r="A132" s="10" t="s">
        <v>12</v>
      </c>
      <c r="B132" s="12" t="s">
        <v>11</v>
      </c>
      <c r="C132" s="12" t="s">
        <v>6</v>
      </c>
      <c r="D132" s="25">
        <f>+'Julio 2011'!D132*$D$3</f>
        <v>20346.316229999997</v>
      </c>
    </row>
    <row r="133" spans="1:4" ht="11.25">
      <c r="A133" s="10" t="s">
        <v>26</v>
      </c>
      <c r="B133" s="12" t="s">
        <v>71</v>
      </c>
      <c r="C133" s="12" t="s">
        <v>6</v>
      </c>
      <c r="D133" s="25">
        <f>+'Julio 2011'!D133*$D$3</f>
        <v>24306.175229999997</v>
      </c>
    </row>
    <row r="134" spans="1:4" ht="11.25">
      <c r="A134" s="10" t="s">
        <v>26</v>
      </c>
      <c r="B134" s="12" t="s">
        <v>72</v>
      </c>
      <c r="C134" s="12" t="s">
        <v>6</v>
      </c>
      <c r="D134" s="25">
        <f>+'Julio 2011'!D134*$D$3</f>
        <v>24306.175229999997</v>
      </c>
    </row>
    <row r="135" spans="1:4" ht="11.25">
      <c r="A135" s="10" t="s">
        <v>26</v>
      </c>
      <c r="B135" s="12" t="s">
        <v>73</v>
      </c>
      <c r="C135" s="12" t="s">
        <v>6</v>
      </c>
      <c r="D135" s="25">
        <f>+'Julio 2011'!D135*$D$3</f>
        <v>24306.175229999997</v>
      </c>
    </row>
    <row r="136" spans="1:4" ht="11.25">
      <c r="A136" s="10" t="s">
        <v>26</v>
      </c>
      <c r="B136" s="12" t="s">
        <v>74</v>
      </c>
      <c r="C136" s="12" t="s">
        <v>6</v>
      </c>
      <c r="D136" s="25">
        <f>+'Julio 2011'!D136*$D$3</f>
        <v>24691.64823</v>
      </c>
    </row>
    <row r="137" spans="1:4" ht="11.25">
      <c r="A137" s="10" t="s">
        <v>31</v>
      </c>
      <c r="B137" s="12" t="s">
        <v>75</v>
      </c>
      <c r="C137" s="12" t="s">
        <v>6</v>
      </c>
      <c r="D137" s="25">
        <f>+'Julio 2011'!D137*$D$3</f>
        <v>26845.040579999997</v>
      </c>
    </row>
    <row r="138" spans="1:4" ht="11.25">
      <c r="A138" s="10" t="s">
        <v>38</v>
      </c>
      <c r="B138" s="12" t="s">
        <v>76</v>
      </c>
      <c r="C138" s="12" t="s">
        <v>6</v>
      </c>
      <c r="D138" s="25">
        <f>+'Julio 2011'!D138*$D$3</f>
        <v>30211.62159</v>
      </c>
    </row>
    <row r="139" spans="1:4" ht="11.25">
      <c r="A139" s="10" t="s">
        <v>40</v>
      </c>
      <c r="B139" s="12" t="s">
        <v>77</v>
      </c>
      <c r="C139" s="12" t="s">
        <v>6</v>
      </c>
      <c r="D139" s="25">
        <f>+'Julio 2011'!D139*$D$3</f>
        <v>31075.781969999993</v>
      </c>
    </row>
    <row r="140" spans="1:4" ht="11.25">
      <c r="A140" s="10" t="s">
        <v>40</v>
      </c>
      <c r="B140" s="12" t="s">
        <v>78</v>
      </c>
      <c r="C140" s="12" t="s">
        <v>6</v>
      </c>
      <c r="D140" s="25">
        <f>+'Julio 2011'!D140*$D$3</f>
        <v>31075.781969999993</v>
      </c>
    </row>
    <row r="141" spans="1:4" ht="11.25">
      <c r="A141" s="10" t="s">
        <v>41</v>
      </c>
      <c r="B141" s="12" t="s">
        <v>79</v>
      </c>
      <c r="C141" s="12" t="s">
        <v>6</v>
      </c>
      <c r="D141" s="25">
        <f>+'Julio 2011'!D141*$D$3</f>
        <v>32283.01332</v>
      </c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4.25" customHeight="1">
      <c r="A146" s="46" t="s">
        <v>45</v>
      </c>
      <c r="B146" s="46"/>
      <c r="C146" s="46"/>
      <c r="D146" s="46"/>
    </row>
    <row r="147" spans="1:4" ht="12" customHeight="1">
      <c r="A147" s="47" t="s">
        <v>43</v>
      </c>
      <c r="B147" s="47"/>
      <c r="C147" s="47"/>
      <c r="D147" s="47"/>
    </row>
    <row r="148" spans="1:4" ht="11.25">
      <c r="A148" s="16"/>
      <c r="B148" s="17"/>
      <c r="C148" s="18"/>
      <c r="D148" s="19"/>
    </row>
    <row r="149" spans="1:4" ht="12.75" customHeight="1">
      <c r="A149" s="48" t="s">
        <v>3</v>
      </c>
      <c r="B149" s="48"/>
      <c r="C149" s="48" t="s">
        <v>44</v>
      </c>
      <c r="D149" s="48"/>
    </row>
    <row r="150" spans="1:4" ht="11.25">
      <c r="A150" s="10"/>
      <c r="B150" s="12" t="s">
        <v>80</v>
      </c>
      <c r="C150" s="12" t="s">
        <v>6</v>
      </c>
      <c r="D150" s="25">
        <f>+'Julio 2011'!D150*$D$3</f>
        <v>21792.322463704997</v>
      </c>
    </row>
    <row r="151" spans="1:4" ht="11.25">
      <c r="A151" s="10"/>
      <c r="B151" s="12" t="s">
        <v>81</v>
      </c>
      <c r="C151" s="12" t="s">
        <v>6</v>
      </c>
      <c r="D151" s="25">
        <f>+D150</f>
        <v>21792.322463704997</v>
      </c>
    </row>
    <row r="152" spans="1:4" ht="11.25">
      <c r="A152" s="10"/>
      <c r="B152" s="12" t="s">
        <v>82</v>
      </c>
      <c r="C152" s="12" t="s">
        <v>6</v>
      </c>
      <c r="D152" s="25">
        <f>+D151</f>
        <v>21792.322463704997</v>
      </c>
    </row>
    <row r="153" spans="1:4" ht="11.25">
      <c r="A153" s="16"/>
      <c r="B153" s="17"/>
      <c r="C153" s="18"/>
      <c r="D153" s="19"/>
    </row>
    <row r="154" spans="1:7" ht="15">
      <c r="A154"/>
      <c r="B154" s="40"/>
      <c r="C154" s="40"/>
      <c r="D154" s="42"/>
      <c r="E154" s="40"/>
      <c r="F154" s="40"/>
      <c r="G154" s="40"/>
    </row>
    <row r="155" spans="1:7" ht="15">
      <c r="A155" s="16"/>
      <c r="B155" s="40"/>
      <c r="C155" s="40"/>
      <c r="D155" s="42"/>
      <c r="E155" s="40"/>
      <c r="F155" s="40"/>
      <c r="G155" s="40"/>
    </row>
    <row r="156" spans="1:7" ht="15">
      <c r="A156" s="16"/>
      <c r="B156" s="40"/>
      <c r="C156" s="40"/>
      <c r="D156" s="42"/>
      <c r="E156" s="40"/>
      <c r="F156" s="40"/>
      <c r="G156" s="40"/>
    </row>
    <row r="157" spans="1:7" ht="15">
      <c r="A157"/>
      <c r="B157" s="40"/>
      <c r="C157" s="5"/>
      <c r="E157"/>
      <c r="F157" s="5"/>
      <c r="G157" s="5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5" spans="1:4" ht="14.25" customHeight="1">
      <c r="A175" s="46"/>
      <c r="B175" s="46"/>
      <c r="C175" s="46"/>
      <c r="D175" s="46"/>
    </row>
    <row r="176" spans="1:4" ht="12" customHeight="1">
      <c r="A176" s="47"/>
      <c r="B176" s="47"/>
      <c r="C176" s="47"/>
      <c r="D176" s="47"/>
    </row>
    <row r="178" spans="1:4" ht="12" customHeight="1">
      <c r="A178" s="52"/>
      <c r="B178" s="52"/>
      <c r="C178" s="52"/>
      <c r="D178" s="52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5" spans="1:4" ht="14.25" customHeight="1">
      <c r="A205" s="44"/>
      <c r="B205" s="44"/>
      <c r="C205" s="44"/>
      <c r="D205" s="44"/>
    </row>
    <row r="207" spans="1:4" ht="12" customHeight="1">
      <c r="A207" s="53"/>
      <c r="B207" s="53"/>
      <c r="C207" s="53"/>
      <c r="D207" s="7"/>
    </row>
    <row r="211" spans="1:4" ht="14.25" customHeight="1">
      <c r="A211" s="44"/>
      <c r="B211" s="44"/>
      <c r="C211" s="44"/>
      <c r="D211" s="44"/>
    </row>
    <row r="212" spans="1:4" ht="13.5">
      <c r="A212" s="8"/>
      <c r="B212" s="4"/>
      <c r="C212" s="4"/>
      <c r="D212" s="20"/>
    </row>
    <row r="213" spans="1:4" ht="12" customHeight="1">
      <c r="A213" s="53"/>
      <c r="B213" s="53"/>
      <c r="C213" s="53"/>
      <c r="D213" s="7"/>
    </row>
    <row r="214" spans="1:4" ht="13.5">
      <c r="A214" s="8"/>
      <c r="B214" s="4"/>
      <c r="C214" s="4"/>
      <c r="D214" s="20"/>
    </row>
    <row r="215" spans="1:4" ht="14.25" customHeight="1">
      <c r="A215" s="46"/>
      <c r="B215" s="46"/>
      <c r="C215" s="46"/>
      <c r="D215" s="46"/>
    </row>
    <row r="216" spans="1:4" ht="12" customHeight="1">
      <c r="A216" s="47"/>
      <c r="B216" s="47"/>
      <c r="C216" s="47"/>
      <c r="D216" s="47"/>
    </row>
    <row r="218" spans="1:4" ht="12" customHeight="1">
      <c r="A218" s="52"/>
      <c r="B218" s="52"/>
      <c r="C218" s="52"/>
      <c r="D218" s="52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5" customHeight="1">
      <c r="A227" s="44"/>
      <c r="B227" s="44"/>
      <c r="C227" s="44"/>
      <c r="D227" s="44"/>
    </row>
    <row r="229" spans="1:4" ht="12.75" customHeight="1">
      <c r="A229" s="53"/>
      <c r="B229" s="53"/>
      <c r="C229" s="53"/>
      <c r="D229" s="7"/>
    </row>
    <row r="230" spans="1:4" ht="12.75" customHeight="1">
      <c r="A230" s="53"/>
      <c r="B230" s="53"/>
      <c r="C230" s="53"/>
      <c r="D230" s="7"/>
    </row>
    <row r="231" spans="1:4" ht="13.5">
      <c r="A231" s="46"/>
      <c r="B231" s="46"/>
      <c r="C231" s="46"/>
      <c r="D231" s="46"/>
    </row>
    <row r="232" spans="1:4" ht="11.25">
      <c r="A232" s="47"/>
      <c r="B232" s="47"/>
      <c r="C232" s="47"/>
      <c r="D232" s="47"/>
    </row>
    <row r="234" spans="1:4" ht="11.25">
      <c r="A234" s="52"/>
      <c r="B234" s="52"/>
      <c r="C234" s="52"/>
      <c r="D234" s="52"/>
    </row>
    <row r="235" spans="1:4" ht="11.25">
      <c r="A235" s="16"/>
      <c r="B235" s="17"/>
      <c r="C235" s="18"/>
      <c r="D235" s="19"/>
    </row>
    <row r="236" spans="1:4" ht="11.25">
      <c r="A236" s="16"/>
      <c r="B236" s="17"/>
      <c r="C236" s="18"/>
      <c r="D236" s="19"/>
    </row>
    <row r="237" spans="1:4" ht="11.25">
      <c r="A237" s="16"/>
      <c r="B237" s="17"/>
      <c r="C237" s="18"/>
      <c r="D237" s="19"/>
    </row>
    <row r="238" spans="1:4" ht="11.25">
      <c r="A238" s="16"/>
      <c r="B238" s="17"/>
      <c r="C238" s="18"/>
      <c r="D238" s="19"/>
    </row>
    <row r="239" spans="1:4" ht="11.25">
      <c r="A239" s="16"/>
      <c r="B239" s="17"/>
      <c r="C239" s="18"/>
      <c r="D239" s="19"/>
    </row>
    <row r="240" spans="1:4" ht="11.25">
      <c r="A240" s="16"/>
      <c r="B240" s="17"/>
      <c r="C240" s="18"/>
      <c r="D240" s="19"/>
    </row>
    <row r="241" spans="1:4" ht="11.25">
      <c r="A241" s="16"/>
      <c r="B241" s="17"/>
      <c r="C241" s="18"/>
      <c r="D241" s="19"/>
    </row>
    <row r="242" spans="1:4" ht="11.25">
      <c r="A242" s="16"/>
      <c r="B242" s="17"/>
      <c r="C242" s="18"/>
      <c r="D242" s="19"/>
    </row>
    <row r="243" spans="1:4" ht="11.25">
      <c r="A243" s="16"/>
      <c r="B243" s="17"/>
      <c r="C243" s="18"/>
      <c r="D243" s="19"/>
    </row>
    <row r="244" spans="1:4" ht="11.25">
      <c r="A244" s="16"/>
      <c r="B244" s="17"/>
      <c r="C244" s="18"/>
      <c r="D244" s="19"/>
    </row>
    <row r="245" spans="1:4" ht="11.25">
      <c r="A245" s="16"/>
      <c r="B245" s="17"/>
      <c r="C245" s="18"/>
      <c r="D245" s="19"/>
    </row>
    <row r="246" spans="1:4" ht="11.25">
      <c r="A246" s="16"/>
      <c r="B246" s="17"/>
      <c r="C246" s="18"/>
      <c r="D246" s="19"/>
    </row>
    <row r="247" spans="1:4" ht="11.25">
      <c r="A247" s="16"/>
      <c r="B247" s="17"/>
      <c r="C247" s="18"/>
      <c r="D247" s="19"/>
    </row>
    <row r="248" spans="1:4" ht="11.25">
      <c r="A248" s="16"/>
      <c r="B248" s="17"/>
      <c r="C248" s="18"/>
      <c r="D248" s="19"/>
    </row>
    <row r="249" spans="1:4" ht="11.25">
      <c r="A249" s="16"/>
      <c r="B249" s="17"/>
      <c r="C249" s="18"/>
      <c r="D249" s="19"/>
    </row>
    <row r="250" spans="1:4" ht="11.25">
      <c r="A250" s="16"/>
      <c r="B250" s="17"/>
      <c r="C250" s="18"/>
      <c r="D250" s="19"/>
    </row>
  </sheetData>
  <sheetProtection selectLockedCells="1" selectUnlockedCells="1"/>
  <mergeCells count="75">
    <mergeCell ref="A232:D232"/>
    <mergeCell ref="A234:B234"/>
    <mergeCell ref="C234:D234"/>
    <mergeCell ref="A218:B218"/>
    <mergeCell ref="C218:D218"/>
    <mergeCell ref="A227:D227"/>
    <mergeCell ref="A229:C229"/>
    <mergeCell ref="A230:C230"/>
    <mergeCell ref="A231:D231"/>
    <mergeCell ref="A205:D205"/>
    <mergeCell ref="A207:C207"/>
    <mergeCell ref="A211:D211"/>
    <mergeCell ref="A213:C213"/>
    <mergeCell ref="A215:D215"/>
    <mergeCell ref="A216:D216"/>
    <mergeCell ref="A168:B168"/>
    <mergeCell ref="C168:D168"/>
    <mergeCell ref="A175:D175"/>
    <mergeCell ref="A176:D176"/>
    <mergeCell ref="A178:B178"/>
    <mergeCell ref="C178:D178"/>
    <mergeCell ref="A146:D146"/>
    <mergeCell ref="A147:D147"/>
    <mergeCell ref="A149:B149"/>
    <mergeCell ref="C149:D149"/>
    <mergeCell ref="A165:D165"/>
    <mergeCell ref="A166:D166"/>
    <mergeCell ref="A115:B115"/>
    <mergeCell ref="C115:D115"/>
    <mergeCell ref="A128:D128"/>
    <mergeCell ref="A129:D129"/>
    <mergeCell ref="A131:B131"/>
    <mergeCell ref="C131:D131"/>
    <mergeCell ref="A82:B82"/>
    <mergeCell ref="C82:D82"/>
    <mergeCell ref="A108:D108"/>
    <mergeCell ref="A110:C110"/>
    <mergeCell ref="A112:D112"/>
    <mergeCell ref="A113:D113"/>
    <mergeCell ref="A70:D70"/>
    <mergeCell ref="A71:D71"/>
    <mergeCell ref="A73:B73"/>
    <mergeCell ref="C73:D73"/>
    <mergeCell ref="A79:D79"/>
    <mergeCell ref="A80:D80"/>
    <mergeCell ref="A49:A55"/>
    <mergeCell ref="C49:C55"/>
    <mergeCell ref="A56:A59"/>
    <mergeCell ref="C56:C59"/>
    <mergeCell ref="A60:A63"/>
    <mergeCell ref="C60:C63"/>
    <mergeCell ref="A40:B40"/>
    <mergeCell ref="C40:D40"/>
    <mergeCell ref="A42:A43"/>
    <mergeCell ref="C42:C43"/>
    <mergeCell ref="A46:A48"/>
    <mergeCell ref="C46:C48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51">
      <selection activeCell="C180" sqref="C180"/>
    </sheetView>
  </sheetViews>
  <sheetFormatPr defaultColWidth="12.7109375" defaultRowHeight="12"/>
  <cols>
    <col min="1" max="1" width="6.28125" style="1" customWidth="1"/>
    <col min="2" max="2" width="54.28125" style="2" customWidth="1"/>
    <col min="3" max="3" width="11.28125" style="2" customWidth="1"/>
    <col min="4" max="4" width="12.8515625" style="3" customWidth="1"/>
    <col min="5" max="5" width="12.7109375" style="2" customWidth="1"/>
    <col min="6" max="6" width="0" style="2" hidden="1" customWidth="1"/>
    <col min="7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3.5">
      <c r="A2" s="4"/>
      <c r="B2" s="4"/>
      <c r="C2" s="4"/>
      <c r="D2" s="4"/>
    </row>
    <row r="3" spans="1:4" s="28" customFormat="1" ht="12">
      <c r="A3" s="56" t="s">
        <v>116</v>
      </c>
      <c r="B3" s="56"/>
      <c r="C3" s="56"/>
      <c r="D3" s="27"/>
    </row>
    <row r="4" spans="1:4" s="5" customFormat="1" ht="8.25" customHeight="1">
      <c r="A4" s="6"/>
      <c r="D4" s="3"/>
    </row>
    <row r="5" spans="1:4" s="5" customFormat="1" ht="14.25" customHeight="1">
      <c r="A5" s="46" t="s">
        <v>1</v>
      </c>
      <c r="B5" s="46"/>
      <c r="C5" s="46"/>
      <c r="D5" s="46"/>
    </row>
    <row r="6" spans="1:4" s="5" customFormat="1" ht="12" customHeight="1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+'Enero 2012'!D9</f>
        <v>557.429001</v>
      </c>
    </row>
    <row r="10" spans="1:6" ht="12.75" customHeight="1">
      <c r="A10" s="58" t="s">
        <v>7</v>
      </c>
      <c r="B10" s="32" t="s">
        <v>8</v>
      </c>
      <c r="C10" s="59" t="s">
        <v>6</v>
      </c>
      <c r="D10" s="25">
        <f>ROUND(+'Enero 2012'!D10*(+F10/'Enero 2012'!D10)^(1/2),2)</f>
        <v>612.5</v>
      </c>
      <c r="F10" s="2">
        <v>619.33</v>
      </c>
    </row>
    <row r="11" spans="1:4" ht="11.25">
      <c r="A11" s="58"/>
      <c r="B11" s="33" t="s">
        <v>9</v>
      </c>
      <c r="C11" s="59"/>
      <c r="D11" s="25">
        <f>+'Enero 2012'!D11</f>
        <v>0</v>
      </c>
    </row>
    <row r="12" spans="1:6" ht="11.25">
      <c r="A12" s="10" t="s">
        <v>10</v>
      </c>
      <c r="B12" s="14" t="s">
        <v>11</v>
      </c>
      <c r="C12" s="12" t="s">
        <v>6</v>
      </c>
      <c r="D12" s="25">
        <f>ROUND(+'Enero 2012'!D12*(+F12/'Enero 2012'!D12)^(1/2),2)</f>
        <v>662.37</v>
      </c>
      <c r="F12">
        <v>673.21</v>
      </c>
    </row>
    <row r="13" spans="1:6" ht="11.25">
      <c r="A13" s="10" t="s">
        <v>12</v>
      </c>
      <c r="B13" s="11" t="s">
        <v>13</v>
      </c>
      <c r="C13" s="12" t="s">
        <v>6</v>
      </c>
      <c r="D13" s="25">
        <f>ROUND(+'Enero 2012'!D13*(+F13/'Enero 2012'!D13)^(1/2),2)</f>
        <v>673.18</v>
      </c>
      <c r="F13" s="2">
        <v>673.21</v>
      </c>
    </row>
    <row r="14" spans="1:6" ht="12.75" customHeight="1">
      <c r="A14" s="58" t="s">
        <v>14</v>
      </c>
      <c r="B14" s="32" t="s">
        <v>15</v>
      </c>
      <c r="C14" s="60" t="s">
        <v>6</v>
      </c>
      <c r="D14" s="25">
        <f>ROUND(+'Enero 2012'!D14*(+F14/'Enero 2012'!D14)^(1/2),2)</f>
        <v>719.22</v>
      </c>
      <c r="F14">
        <v>723.53</v>
      </c>
    </row>
    <row r="15" spans="1:6" ht="11.25">
      <c r="A15" s="58"/>
      <c r="B15" s="34" t="s">
        <v>16</v>
      </c>
      <c r="C15" s="60"/>
      <c r="D15" s="25">
        <f>+'Enero 2012'!D15</f>
        <v>0</v>
      </c>
      <c r="F15"/>
    </row>
    <row r="16" spans="1:4" ht="11.25">
      <c r="A16" s="58"/>
      <c r="B16" s="34" t="s">
        <v>17</v>
      </c>
      <c r="C16" s="60"/>
      <c r="D16" s="25">
        <f>+'Enero 2012'!D16</f>
        <v>0</v>
      </c>
    </row>
    <row r="17" spans="1:6" ht="12.75" customHeight="1">
      <c r="A17" s="49" t="s">
        <v>18</v>
      </c>
      <c r="B17" s="11" t="s">
        <v>19</v>
      </c>
      <c r="C17" s="50" t="s">
        <v>6</v>
      </c>
      <c r="D17" s="25">
        <f>ROUND(+'Enero 2012'!D17*(+F17/'Enero 2012'!D17)^(1/2),2)</f>
        <v>774.62</v>
      </c>
      <c r="F17" s="2">
        <v>784.74</v>
      </c>
    </row>
    <row r="18" spans="1:4" ht="11.25">
      <c r="A18" s="49"/>
      <c r="B18" s="15" t="s">
        <v>20</v>
      </c>
      <c r="C18" s="50"/>
      <c r="D18" s="25">
        <f>+'Enero 2012'!D18</f>
        <v>0</v>
      </c>
    </row>
    <row r="19" spans="1:4" ht="11.25">
      <c r="A19" s="49"/>
      <c r="B19" s="15" t="s">
        <v>21</v>
      </c>
      <c r="C19" s="50"/>
      <c r="D19" s="25">
        <f>+'Enero 2012'!D19</f>
        <v>0</v>
      </c>
    </row>
    <row r="20" spans="1:4" ht="11.25">
      <c r="A20" s="49"/>
      <c r="B20" s="15" t="s">
        <v>22</v>
      </c>
      <c r="C20" s="50"/>
      <c r="D20" s="25">
        <f>+'Enero 2012'!D20</f>
        <v>0</v>
      </c>
    </row>
    <row r="21" spans="1:4" ht="11.25">
      <c r="A21" s="49"/>
      <c r="B21" s="15" t="s">
        <v>23</v>
      </c>
      <c r="C21" s="50"/>
      <c r="D21" s="25">
        <f>+'Enero 2012'!D21</f>
        <v>0</v>
      </c>
    </row>
    <row r="22" spans="1:4" ht="11.25">
      <c r="A22" s="49"/>
      <c r="B22" s="15" t="s">
        <v>24</v>
      </c>
      <c r="C22" s="50"/>
      <c r="D22" s="25">
        <f>+'Enero 2012'!D22</f>
        <v>0</v>
      </c>
    </row>
    <row r="23" spans="1:4" ht="11.25">
      <c r="A23" s="49"/>
      <c r="B23" s="15" t="s">
        <v>25</v>
      </c>
      <c r="C23" s="50"/>
      <c r="D23" s="25">
        <f>+'Enero 2012'!D23</f>
        <v>0</v>
      </c>
    </row>
    <row r="24" spans="1:6" ht="12.75" customHeight="1">
      <c r="A24" s="49" t="s">
        <v>26</v>
      </c>
      <c r="B24" s="11" t="s">
        <v>27</v>
      </c>
      <c r="C24" s="50" t="s">
        <v>6</v>
      </c>
      <c r="D24" s="25">
        <f>ROUND(+'Enero 2012'!D24*(+F24/'Enero 2012'!D24)^(1/2),2)</f>
        <v>824.41</v>
      </c>
      <c r="F24" s="2">
        <v>842.55</v>
      </c>
    </row>
    <row r="25" spans="1:4" ht="11.25">
      <c r="A25" s="49"/>
      <c r="B25" s="15" t="s">
        <v>28</v>
      </c>
      <c r="C25" s="50"/>
      <c r="D25" s="25">
        <f>+'Enero 2012'!D25</f>
        <v>0</v>
      </c>
    </row>
    <row r="26" spans="1:4" ht="11.25">
      <c r="A26" s="49"/>
      <c r="B26" s="15" t="s">
        <v>29</v>
      </c>
      <c r="C26" s="50"/>
      <c r="D26" s="25">
        <f>+'Enero 2012'!D26</f>
        <v>0</v>
      </c>
    </row>
    <row r="27" spans="1:4" ht="11.25">
      <c r="A27" s="49"/>
      <c r="B27" s="15" t="s">
        <v>30</v>
      </c>
      <c r="C27" s="50"/>
      <c r="D27" s="25">
        <f>+'Enero 2012'!D27</f>
        <v>0</v>
      </c>
    </row>
    <row r="28" spans="1:6" ht="12.75" customHeight="1">
      <c r="A28" s="58" t="s">
        <v>31</v>
      </c>
      <c r="B28" s="32" t="s">
        <v>32</v>
      </c>
      <c r="C28" s="60" t="s">
        <v>6</v>
      </c>
      <c r="D28" s="25">
        <f>ROUND(+'Enero 2012'!D28*(+F28/'Enero 2012'!D28)^(1/2),2)</f>
        <v>878.81</v>
      </c>
      <c r="F28" s="2">
        <v>901.06</v>
      </c>
    </row>
    <row r="29" spans="1:4" ht="11.25">
      <c r="A29" s="58"/>
      <c r="B29" s="34" t="s">
        <v>33</v>
      </c>
      <c r="C29" s="60"/>
      <c r="D29" s="25">
        <f>+'Enero 2012'!D29</f>
        <v>0</v>
      </c>
    </row>
    <row r="30" spans="1:4" ht="11.25">
      <c r="A30" s="58"/>
      <c r="B30" s="34" t="s">
        <v>34</v>
      </c>
      <c r="C30" s="60"/>
      <c r="D30" s="25">
        <f>+'Enero 2012'!D30</f>
        <v>0</v>
      </c>
    </row>
    <row r="31" spans="1:4" ht="11.25">
      <c r="A31" s="58"/>
      <c r="B31" s="33" t="s">
        <v>35</v>
      </c>
      <c r="C31" s="60"/>
      <c r="D31" s="25">
        <f>+'Enero 2012'!D31</f>
        <v>0</v>
      </c>
    </row>
    <row r="32" spans="1:6" ht="11.25">
      <c r="A32" s="10" t="s">
        <v>36</v>
      </c>
      <c r="B32" s="14" t="s">
        <v>37</v>
      </c>
      <c r="C32" s="12" t="s">
        <v>6</v>
      </c>
      <c r="D32" s="25">
        <f>ROUND(+'Enero 2012'!D32*(+F32/'Enero 2012'!D32)^(1/2),2)</f>
        <v>929.96</v>
      </c>
      <c r="F32" s="2">
        <v>960.57</v>
      </c>
    </row>
    <row r="33" spans="1:6" ht="11.25">
      <c r="A33" s="10" t="s">
        <v>38</v>
      </c>
      <c r="B33" s="12" t="s">
        <v>39</v>
      </c>
      <c r="C33" s="12" t="s">
        <v>6</v>
      </c>
      <c r="D33" s="25">
        <f>ROUND(+'Enero 2012'!D33*(+F33/'Enero 2012'!D33)^(1/2),2)</f>
        <v>984.02</v>
      </c>
      <c r="F33" s="2">
        <v>1020.17</v>
      </c>
    </row>
    <row r="34" spans="1:6" ht="11.25">
      <c r="A34" s="10" t="s">
        <v>40</v>
      </c>
      <c r="B34" s="12"/>
      <c r="C34" s="12" t="s">
        <v>6</v>
      </c>
      <c r="D34" s="25">
        <f>ROUND(+'Enero 2012'!D34*(+F34/'Enero 2012'!D34)^(1/2),2)</f>
        <v>1043.8</v>
      </c>
      <c r="F34" s="2">
        <v>1078.63</v>
      </c>
    </row>
    <row r="35" spans="1:6" ht="11.25">
      <c r="A35" s="10" t="s">
        <v>41</v>
      </c>
      <c r="B35" s="12"/>
      <c r="C35" s="12" t="s">
        <v>6</v>
      </c>
      <c r="D35" s="25">
        <f>ROUND(+'Enero 2012'!D35*(+F35/'Enero 2012'!D35)^(1/2),2)</f>
        <v>1092.58</v>
      </c>
      <c r="F35" s="2">
        <v>1138.91</v>
      </c>
    </row>
    <row r="36" spans="1:4" ht="11.25">
      <c r="A36" s="16"/>
      <c r="B36" s="17"/>
      <c r="C36" s="18"/>
      <c r="D36" s="19"/>
    </row>
    <row r="37" spans="1:4" s="5" customFormat="1" ht="14.25" customHeight="1">
      <c r="A37" s="46" t="s">
        <v>108</v>
      </c>
      <c r="B37" s="46"/>
      <c r="C37" s="46"/>
      <c r="D37" s="46"/>
    </row>
    <row r="38" spans="1:4" s="5" customFormat="1" ht="12" customHeight="1">
      <c r="A38" s="47" t="s">
        <v>109</v>
      </c>
      <c r="B38" s="47"/>
      <c r="C38" s="47"/>
      <c r="D38" s="47"/>
    </row>
    <row r="39" spans="1:4" s="5" customFormat="1" ht="7.5" customHeight="1">
      <c r="A39" s="1"/>
      <c r="B39" s="1"/>
      <c r="C39" s="1"/>
      <c r="D39" s="9"/>
    </row>
    <row r="40" spans="1:4" s="5" customFormat="1" ht="12.75" customHeight="1">
      <c r="A40" s="48" t="s">
        <v>3</v>
      </c>
      <c r="B40" s="48"/>
      <c r="C40" s="48" t="s">
        <v>110</v>
      </c>
      <c r="D40" s="48"/>
    </row>
    <row r="41" spans="1:4" ht="11.25">
      <c r="A41" s="10" t="s">
        <v>5</v>
      </c>
      <c r="B41" s="11"/>
      <c r="C41" s="12" t="s">
        <v>6</v>
      </c>
      <c r="D41" s="25">
        <f aca="true" t="shared" si="0" ref="D41:D67">+D9*30</f>
        <v>16722.87003</v>
      </c>
    </row>
    <row r="42" spans="1:4" ht="12.75" customHeight="1">
      <c r="A42" s="58" t="s">
        <v>7</v>
      </c>
      <c r="B42" s="32" t="s">
        <v>8</v>
      </c>
      <c r="C42" s="59" t="s">
        <v>6</v>
      </c>
      <c r="D42" s="25">
        <f t="shared" si="0"/>
        <v>18375</v>
      </c>
    </row>
    <row r="43" spans="1:4" ht="11.25">
      <c r="A43" s="58"/>
      <c r="B43" s="33" t="s">
        <v>9</v>
      </c>
      <c r="C43" s="59"/>
      <c r="D43" s="25">
        <f t="shared" si="0"/>
        <v>0</v>
      </c>
    </row>
    <row r="44" spans="1:4" ht="11.25">
      <c r="A44" s="10" t="s">
        <v>10</v>
      </c>
      <c r="B44" s="14" t="s">
        <v>11</v>
      </c>
      <c r="C44" s="12" t="s">
        <v>6</v>
      </c>
      <c r="D44" s="25">
        <f t="shared" si="0"/>
        <v>19871.1</v>
      </c>
    </row>
    <row r="45" spans="1:4" ht="11.25">
      <c r="A45" s="10" t="s">
        <v>12</v>
      </c>
      <c r="B45" s="11" t="s">
        <v>13</v>
      </c>
      <c r="C45" s="12" t="s">
        <v>6</v>
      </c>
      <c r="D45" s="25">
        <f t="shared" si="0"/>
        <v>20195.399999999998</v>
      </c>
    </row>
    <row r="46" spans="1:4" ht="12.75" customHeight="1">
      <c r="A46" s="58" t="s">
        <v>14</v>
      </c>
      <c r="B46" s="32" t="s">
        <v>15</v>
      </c>
      <c r="C46" s="60" t="s">
        <v>6</v>
      </c>
      <c r="D46" s="25">
        <f t="shared" si="0"/>
        <v>21576.600000000002</v>
      </c>
    </row>
    <row r="47" spans="1:4" ht="11.25">
      <c r="A47" s="58"/>
      <c r="B47" s="34" t="s">
        <v>16</v>
      </c>
      <c r="C47" s="60"/>
      <c r="D47" s="25">
        <f t="shared" si="0"/>
        <v>0</v>
      </c>
    </row>
    <row r="48" spans="1:4" ht="11.25">
      <c r="A48" s="58"/>
      <c r="B48" s="34" t="s">
        <v>17</v>
      </c>
      <c r="C48" s="60"/>
      <c r="D48" s="25">
        <f t="shared" si="0"/>
        <v>0</v>
      </c>
    </row>
    <row r="49" spans="1:4" ht="12.75" customHeight="1">
      <c r="A49" s="49" t="s">
        <v>18</v>
      </c>
      <c r="B49" s="11" t="s">
        <v>19</v>
      </c>
      <c r="C49" s="50" t="s">
        <v>6</v>
      </c>
      <c r="D49" s="25">
        <f t="shared" si="0"/>
        <v>23238.6</v>
      </c>
    </row>
    <row r="50" spans="1:4" ht="11.25">
      <c r="A50" s="49"/>
      <c r="B50" s="15" t="s">
        <v>20</v>
      </c>
      <c r="C50" s="50"/>
      <c r="D50" s="25">
        <f t="shared" si="0"/>
        <v>0</v>
      </c>
    </row>
    <row r="51" spans="1:4" ht="11.25">
      <c r="A51" s="49"/>
      <c r="B51" s="15" t="s">
        <v>21</v>
      </c>
      <c r="C51" s="50"/>
      <c r="D51" s="25">
        <f t="shared" si="0"/>
        <v>0</v>
      </c>
    </row>
    <row r="52" spans="1:4" ht="11.25">
      <c r="A52" s="49"/>
      <c r="B52" s="15" t="s">
        <v>22</v>
      </c>
      <c r="C52" s="50"/>
      <c r="D52" s="25">
        <f t="shared" si="0"/>
        <v>0</v>
      </c>
    </row>
    <row r="53" spans="1:4" ht="11.25">
      <c r="A53" s="49"/>
      <c r="B53" s="15" t="s">
        <v>23</v>
      </c>
      <c r="C53" s="50"/>
      <c r="D53" s="25">
        <f t="shared" si="0"/>
        <v>0</v>
      </c>
    </row>
    <row r="54" spans="1:4" ht="11.25">
      <c r="A54" s="49"/>
      <c r="B54" s="15" t="s">
        <v>24</v>
      </c>
      <c r="C54" s="50"/>
      <c r="D54" s="25">
        <f t="shared" si="0"/>
        <v>0</v>
      </c>
    </row>
    <row r="55" spans="1:4" ht="11.25">
      <c r="A55" s="49"/>
      <c r="B55" s="15" t="s">
        <v>25</v>
      </c>
      <c r="C55" s="50"/>
      <c r="D55" s="25">
        <f t="shared" si="0"/>
        <v>0</v>
      </c>
    </row>
    <row r="56" spans="1:4" ht="12.75" customHeight="1">
      <c r="A56" s="49" t="s">
        <v>26</v>
      </c>
      <c r="B56" s="11" t="s">
        <v>27</v>
      </c>
      <c r="C56" s="50" t="s">
        <v>6</v>
      </c>
      <c r="D56" s="25">
        <f t="shared" si="0"/>
        <v>24732.3</v>
      </c>
    </row>
    <row r="57" spans="1:4" ht="11.25">
      <c r="A57" s="49"/>
      <c r="B57" s="15" t="s">
        <v>28</v>
      </c>
      <c r="C57" s="50"/>
      <c r="D57" s="25">
        <f t="shared" si="0"/>
        <v>0</v>
      </c>
    </row>
    <row r="58" spans="1:4" ht="11.25">
      <c r="A58" s="49"/>
      <c r="B58" s="15" t="s">
        <v>29</v>
      </c>
      <c r="C58" s="50"/>
      <c r="D58" s="25">
        <f t="shared" si="0"/>
        <v>0</v>
      </c>
    </row>
    <row r="59" spans="1:4" ht="11.25">
      <c r="A59" s="49"/>
      <c r="B59" s="15" t="s">
        <v>30</v>
      </c>
      <c r="C59" s="50"/>
      <c r="D59" s="25">
        <f t="shared" si="0"/>
        <v>0</v>
      </c>
    </row>
    <row r="60" spans="1:4" ht="12.75" customHeight="1">
      <c r="A60" s="58" t="s">
        <v>31</v>
      </c>
      <c r="B60" s="32" t="s">
        <v>32</v>
      </c>
      <c r="C60" s="60" t="s">
        <v>6</v>
      </c>
      <c r="D60" s="25">
        <f t="shared" si="0"/>
        <v>26364.3</v>
      </c>
    </row>
    <row r="61" spans="1:4" ht="11.25">
      <c r="A61" s="58"/>
      <c r="B61" s="34" t="s">
        <v>33</v>
      </c>
      <c r="C61" s="60"/>
      <c r="D61" s="25">
        <f t="shared" si="0"/>
        <v>0</v>
      </c>
    </row>
    <row r="62" spans="1:4" ht="11.25">
      <c r="A62" s="58"/>
      <c r="B62" s="34" t="s">
        <v>34</v>
      </c>
      <c r="C62" s="60"/>
      <c r="D62" s="25">
        <f t="shared" si="0"/>
        <v>0</v>
      </c>
    </row>
    <row r="63" spans="1:4" ht="11.25">
      <c r="A63" s="58"/>
      <c r="B63" s="33" t="s">
        <v>35</v>
      </c>
      <c r="C63" s="60"/>
      <c r="D63" s="25">
        <f t="shared" si="0"/>
        <v>0</v>
      </c>
    </row>
    <row r="64" spans="1:4" ht="11.25">
      <c r="A64" s="10" t="s">
        <v>36</v>
      </c>
      <c r="B64" s="14" t="s">
        <v>37</v>
      </c>
      <c r="C64" s="12" t="s">
        <v>6</v>
      </c>
      <c r="D64" s="25">
        <f t="shared" si="0"/>
        <v>27898.800000000003</v>
      </c>
    </row>
    <row r="65" spans="1:4" ht="11.25">
      <c r="A65" s="10" t="s">
        <v>38</v>
      </c>
      <c r="B65" s="12" t="s">
        <v>39</v>
      </c>
      <c r="C65" s="12" t="s">
        <v>6</v>
      </c>
      <c r="D65" s="25">
        <f t="shared" si="0"/>
        <v>29520.6</v>
      </c>
    </row>
    <row r="66" spans="1:4" ht="11.25">
      <c r="A66" s="10" t="s">
        <v>40</v>
      </c>
      <c r="B66" s="12"/>
      <c r="C66" s="12" t="s">
        <v>6</v>
      </c>
      <c r="D66" s="25">
        <f t="shared" si="0"/>
        <v>31314</v>
      </c>
    </row>
    <row r="67" spans="1:4" ht="11.25">
      <c r="A67" s="10" t="s">
        <v>41</v>
      </c>
      <c r="B67" s="12"/>
      <c r="C67" s="12" t="s">
        <v>6</v>
      </c>
      <c r="D67" s="25">
        <f t="shared" si="0"/>
        <v>32777.399999999994</v>
      </c>
    </row>
    <row r="68" spans="1:4" ht="11.25">
      <c r="A68" s="16"/>
      <c r="B68" s="17"/>
      <c r="C68" s="18"/>
      <c r="D68" s="19"/>
    </row>
    <row r="69" spans="1:4" ht="11.25">
      <c r="A69" s="16"/>
      <c r="B69" s="17"/>
      <c r="C69" s="18"/>
      <c r="D69" s="19"/>
    </row>
    <row r="70" spans="1:4" s="5" customFormat="1" ht="15.75" customHeight="1">
      <c r="A70" s="46" t="s">
        <v>42</v>
      </c>
      <c r="B70" s="46"/>
      <c r="C70" s="46"/>
      <c r="D70" s="46"/>
    </row>
    <row r="71" spans="1:4" s="5" customFormat="1" ht="12" customHeight="1">
      <c r="A71" s="47" t="s">
        <v>43</v>
      </c>
      <c r="B71" s="47"/>
      <c r="C71" s="47"/>
      <c r="D71" s="47"/>
    </row>
    <row r="72" spans="1:4" s="5" customFormat="1" ht="11.25">
      <c r="A72" s="6"/>
      <c r="D72" s="3"/>
    </row>
    <row r="73" spans="1:4" s="5" customFormat="1" ht="12.75" customHeight="1">
      <c r="A73" s="48" t="s">
        <v>3</v>
      </c>
      <c r="B73" s="48"/>
      <c r="C73" s="48" t="s">
        <v>44</v>
      </c>
      <c r="D73" s="48"/>
    </row>
    <row r="74" spans="1:4" ht="11.25">
      <c r="A74" s="10" t="s">
        <v>5</v>
      </c>
      <c r="B74" s="12"/>
      <c r="C74" s="12" t="s">
        <v>6</v>
      </c>
      <c r="D74" s="25">
        <f>+'Enero 2012'!D74</f>
        <v>21892.656676027498</v>
      </c>
    </row>
    <row r="75" spans="1:4" ht="11.25">
      <c r="A75" s="10" t="s">
        <v>7</v>
      </c>
      <c r="B75" s="12"/>
      <c r="C75" s="12" t="s">
        <v>6</v>
      </c>
      <c r="D75" s="25">
        <f>+'Enero 2012'!D75</f>
        <v>23840.9792963667</v>
      </c>
    </row>
    <row r="76" spans="1:4" ht="11.25">
      <c r="A76" s="10" t="s">
        <v>10</v>
      </c>
      <c r="B76" s="12"/>
      <c r="C76" s="12" t="s">
        <v>6</v>
      </c>
      <c r="D76" s="25">
        <f>+'Enero 2012'!D76</f>
        <v>25783.825480769097</v>
      </c>
    </row>
    <row r="77" spans="1:4" ht="11.25">
      <c r="A77" s="10" t="s">
        <v>12</v>
      </c>
      <c r="B77" s="12"/>
      <c r="C77" s="12" t="s">
        <v>6</v>
      </c>
      <c r="D77" s="25">
        <f>+'Enero 2012'!D77</f>
        <v>27729.423305776996</v>
      </c>
    </row>
    <row r="78" spans="1:4" ht="11.25">
      <c r="A78" s="16"/>
      <c r="B78" s="17"/>
      <c r="C78" s="18"/>
      <c r="D78" s="19"/>
    </row>
    <row r="79" spans="1:4" s="5" customFormat="1" ht="14.25" customHeight="1">
      <c r="A79" s="46" t="s">
        <v>45</v>
      </c>
      <c r="B79" s="46"/>
      <c r="C79" s="46"/>
      <c r="D79" s="46"/>
    </row>
    <row r="80" spans="1:4" s="5" customFormat="1" ht="12" customHeight="1">
      <c r="A80" s="47" t="s">
        <v>43</v>
      </c>
      <c r="B80" s="47"/>
      <c r="C80" s="47"/>
      <c r="D80" s="47"/>
    </row>
    <row r="81" spans="1:4" ht="11.25">
      <c r="A81" s="16"/>
      <c r="B81" s="17"/>
      <c r="C81" s="18"/>
      <c r="D81" s="19"/>
    </row>
    <row r="82" spans="1:4" s="5" customFormat="1" ht="12.75" customHeight="1">
      <c r="A82" s="48" t="s">
        <v>3</v>
      </c>
      <c r="B82" s="48"/>
      <c r="C82" s="48" t="s">
        <v>44</v>
      </c>
      <c r="D82" s="48"/>
    </row>
    <row r="83" spans="1:4" ht="11.25">
      <c r="A83" s="10" t="s">
        <v>5</v>
      </c>
      <c r="B83" s="12" t="s">
        <v>46</v>
      </c>
      <c r="C83" s="12" t="s">
        <v>6</v>
      </c>
      <c r="D83" s="25">
        <f>+'Enero 2012'!D83</f>
        <v>12864.456736196498</v>
      </c>
    </row>
    <row r="84" spans="1:4" ht="11.25">
      <c r="A84" s="10" t="s">
        <v>5</v>
      </c>
      <c r="B84" s="12" t="s">
        <v>47</v>
      </c>
      <c r="C84" s="12" t="s">
        <v>6</v>
      </c>
      <c r="D84" s="25">
        <f>+'Enero 2012'!D84</f>
        <v>12864.456736196498</v>
      </c>
    </row>
    <row r="85" spans="1:4" ht="11.25">
      <c r="A85" s="10" t="s">
        <v>5</v>
      </c>
      <c r="B85" s="12" t="s">
        <v>48</v>
      </c>
      <c r="C85" s="12" t="s">
        <v>6</v>
      </c>
      <c r="D85" s="25">
        <f>+'Enero 2012'!D85</f>
        <v>12864.456736196498</v>
      </c>
    </row>
    <row r="86" spans="1:4" ht="11.25">
      <c r="A86" s="10" t="s">
        <v>7</v>
      </c>
      <c r="B86" s="12" t="s">
        <v>49</v>
      </c>
      <c r="C86" s="12" t="s">
        <v>6</v>
      </c>
      <c r="D86" s="25">
        <f>+'Enero 2012'!D86</f>
        <v>15866.5637499825</v>
      </c>
    </row>
    <row r="87" spans="1:4" ht="11.25">
      <c r="A87" s="10" t="s">
        <v>7</v>
      </c>
      <c r="B87" s="12" t="s">
        <v>50</v>
      </c>
      <c r="C87" s="12" t="s">
        <v>6</v>
      </c>
      <c r="D87" s="25">
        <f>+'Enero 2012'!D87</f>
        <v>15866.5637499825</v>
      </c>
    </row>
    <row r="88" spans="1:4" ht="11.25">
      <c r="A88" s="10" t="s">
        <v>7</v>
      </c>
      <c r="B88" s="12" t="s">
        <v>51</v>
      </c>
      <c r="C88" s="12" t="s">
        <v>6</v>
      </c>
      <c r="D88" s="25">
        <f>+'Enero 2012'!D88</f>
        <v>15866.5637499825</v>
      </c>
    </row>
    <row r="89" spans="1:4" ht="11.25">
      <c r="A89" s="10" t="s">
        <v>7</v>
      </c>
      <c r="B89" s="12" t="s">
        <v>52</v>
      </c>
      <c r="C89" s="12" t="s">
        <v>6</v>
      </c>
      <c r="D89" s="25">
        <f>+'Enero 2012'!D89</f>
        <v>15866.5637499825</v>
      </c>
    </row>
    <row r="90" spans="1:4" ht="11.25">
      <c r="A90" s="10" t="s">
        <v>7</v>
      </c>
      <c r="B90" s="12" t="s">
        <v>53</v>
      </c>
      <c r="C90" s="12" t="s">
        <v>6</v>
      </c>
      <c r="D90" s="25">
        <f>+'Enero 2012'!D90</f>
        <v>15866.5637499825</v>
      </c>
    </row>
    <row r="91" spans="1:4" ht="11.25">
      <c r="A91" s="10" t="s">
        <v>10</v>
      </c>
      <c r="B91" s="12" t="s">
        <v>54</v>
      </c>
      <c r="C91" s="12" t="s">
        <v>6</v>
      </c>
      <c r="D91" s="25">
        <f>+'Enero 2012'!D91</f>
        <v>18865.8922778888</v>
      </c>
    </row>
    <row r="92" spans="1:4" ht="11.25">
      <c r="A92" s="10" t="s">
        <v>10</v>
      </c>
      <c r="B92" s="12" t="s">
        <v>55</v>
      </c>
      <c r="C92" s="12" t="s">
        <v>6</v>
      </c>
      <c r="D92" s="25">
        <f>+'Enero 2012'!D92</f>
        <v>18865.8922778888</v>
      </c>
    </row>
    <row r="93" spans="1:4" ht="11.25">
      <c r="A93" s="10" t="s">
        <v>10</v>
      </c>
      <c r="B93" s="12" t="s">
        <v>56</v>
      </c>
      <c r="C93" s="12" t="s">
        <v>6</v>
      </c>
      <c r="D93" s="25">
        <f>+'Enero 2012'!D93</f>
        <v>18865.8922778888</v>
      </c>
    </row>
    <row r="94" spans="1:4" ht="11.25">
      <c r="A94" s="10" t="s">
        <v>10</v>
      </c>
      <c r="B94" s="12" t="s">
        <v>57</v>
      </c>
      <c r="C94" s="12" t="s">
        <v>6</v>
      </c>
      <c r="D94" s="25">
        <f>+'Enero 2012'!D94</f>
        <v>18865.8922778888</v>
      </c>
    </row>
    <row r="95" spans="1:4" ht="11.25">
      <c r="A95" s="10" t="s">
        <v>10</v>
      </c>
      <c r="B95" s="12" t="s">
        <v>58</v>
      </c>
      <c r="C95" s="12" t="s">
        <v>6</v>
      </c>
      <c r="D95" s="25">
        <f>+'Enero 2012'!D95</f>
        <v>18865.8922778888</v>
      </c>
    </row>
    <row r="96" spans="1:4" ht="11.25">
      <c r="A96" s="10" t="s">
        <v>10</v>
      </c>
      <c r="B96" s="12" t="s">
        <v>59</v>
      </c>
      <c r="C96" s="12" t="s">
        <v>6</v>
      </c>
      <c r="D96" s="25">
        <f>+'Enero 2012'!D96</f>
        <v>18865.8922778888</v>
      </c>
    </row>
    <row r="97" spans="1:4" ht="11.25">
      <c r="A97" s="10" t="s">
        <v>10</v>
      </c>
      <c r="B97" s="12" t="s">
        <v>60</v>
      </c>
      <c r="C97" s="12" t="s">
        <v>6</v>
      </c>
      <c r="D97" s="25">
        <f>+'Enero 2012'!D97</f>
        <v>18865.8922778888</v>
      </c>
    </row>
    <row r="98" spans="1:4" ht="11.25">
      <c r="A98" s="10" t="s">
        <v>10</v>
      </c>
      <c r="B98" s="12" t="s">
        <v>61</v>
      </c>
      <c r="C98" s="12" t="s">
        <v>6</v>
      </c>
      <c r="D98" s="25">
        <f>+'Enero 2012'!D98</f>
        <v>18865.8922778888</v>
      </c>
    </row>
    <row r="99" spans="1:4" ht="11.25">
      <c r="A99" s="10" t="s">
        <v>10</v>
      </c>
      <c r="B99" s="12" t="s">
        <v>62</v>
      </c>
      <c r="C99" s="12" t="s">
        <v>6</v>
      </c>
      <c r="D99" s="25">
        <f>+'Enero 2012'!D99</f>
        <v>18865.8922778888</v>
      </c>
    </row>
    <row r="100" spans="1:4" ht="11.25">
      <c r="A100" s="10" t="s">
        <v>12</v>
      </c>
      <c r="B100" s="12" t="s">
        <v>63</v>
      </c>
      <c r="C100" s="12" t="s">
        <v>6</v>
      </c>
      <c r="D100" s="25">
        <f>+'Enero 2012'!D100</f>
        <v>21865.234228432197</v>
      </c>
    </row>
    <row r="101" spans="1:4" ht="11.25">
      <c r="A101" s="10" t="s">
        <v>12</v>
      </c>
      <c r="B101" s="12" t="s">
        <v>64</v>
      </c>
      <c r="C101" s="12" t="s">
        <v>6</v>
      </c>
      <c r="D101" s="25">
        <f>+'Enero 2012'!D101</f>
        <v>21865.234228432197</v>
      </c>
    </row>
    <row r="102" spans="1:4" ht="11.25">
      <c r="A102" s="10" t="s">
        <v>14</v>
      </c>
      <c r="B102" s="12" t="s">
        <v>65</v>
      </c>
      <c r="C102" s="12" t="s">
        <v>6</v>
      </c>
      <c r="D102" s="25">
        <f>+'Enero 2012'!D102</f>
        <v>24861.811115733</v>
      </c>
    </row>
    <row r="103" spans="1:4" ht="11.25">
      <c r="A103" s="10" t="s">
        <v>18</v>
      </c>
      <c r="B103" s="12" t="s">
        <v>66</v>
      </c>
      <c r="C103" s="12" t="s">
        <v>6</v>
      </c>
      <c r="D103" s="25">
        <f>+'Enero 2012'!D103</f>
        <v>27861.1396436393</v>
      </c>
    </row>
    <row r="104" spans="1:4" ht="11.25">
      <c r="A104" s="10" t="s">
        <v>26</v>
      </c>
      <c r="B104" s="12" t="s">
        <v>67</v>
      </c>
      <c r="C104" s="12" t="s">
        <v>6</v>
      </c>
      <c r="D104" s="25">
        <f>+'Enero 2012'!D104</f>
        <v>30857.7165309401</v>
      </c>
    </row>
    <row r="105" spans="1:4" ht="11.25">
      <c r="A105" s="10" t="s">
        <v>31</v>
      </c>
      <c r="B105" s="12" t="s">
        <v>68</v>
      </c>
      <c r="C105" s="12" t="s">
        <v>6</v>
      </c>
      <c r="D105" s="25">
        <f>+'Enero 2012'!D105</f>
        <v>33857.058481483495</v>
      </c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5" customHeight="1">
      <c r="A108" s="44" t="s">
        <v>69</v>
      </c>
      <c r="B108" s="44"/>
      <c r="C108" s="44"/>
      <c r="D108" s="44"/>
    </row>
    <row r="109" spans="1:3" ht="11.25">
      <c r="A109" s="6"/>
      <c r="B109" s="5"/>
      <c r="C109" s="5"/>
    </row>
    <row r="110" spans="1:4" s="28" customFormat="1" ht="12.75" customHeight="1">
      <c r="A110" s="56" t="s">
        <v>116</v>
      </c>
      <c r="B110" s="56"/>
      <c r="C110" s="56"/>
      <c r="D110" s="27"/>
    </row>
    <row r="111" spans="1:3" ht="11.25">
      <c r="A111" s="6"/>
      <c r="B111" s="5"/>
      <c r="C111" s="5"/>
    </row>
    <row r="112" spans="1:4" ht="14.25" customHeight="1">
      <c r="A112" s="46" t="s">
        <v>1</v>
      </c>
      <c r="B112" s="46"/>
      <c r="C112" s="46"/>
      <c r="D112" s="46"/>
    </row>
    <row r="113" spans="1:4" ht="12" customHeight="1">
      <c r="A113" s="47" t="s">
        <v>2</v>
      </c>
      <c r="B113" s="47"/>
      <c r="C113" s="47"/>
      <c r="D113" s="47"/>
    </row>
    <row r="114" spans="2:4" ht="11.25">
      <c r="B114" s="1"/>
      <c r="C114" s="1"/>
      <c r="D114" s="9"/>
    </row>
    <row r="115" spans="1:4" ht="12.75" customHeight="1">
      <c r="A115" s="48" t="s">
        <v>3</v>
      </c>
      <c r="B115" s="48"/>
      <c r="C115" s="48" t="s">
        <v>4</v>
      </c>
      <c r="D115" s="48"/>
    </row>
    <row r="116" spans="1:6" ht="11.25">
      <c r="A116" s="10" t="s">
        <v>12</v>
      </c>
      <c r="B116" s="12" t="s">
        <v>11</v>
      </c>
      <c r="C116" s="12" t="s">
        <v>6</v>
      </c>
      <c r="D116" s="43">
        <f>'Enero 2012'!D116</f>
        <v>678.2105409999999</v>
      </c>
      <c r="F116" s="2">
        <v>673.21</v>
      </c>
    </row>
    <row r="117" spans="1:6" ht="11.25">
      <c r="A117" s="10" t="s">
        <v>26</v>
      </c>
      <c r="B117" s="12" t="s">
        <v>71</v>
      </c>
      <c r="C117" s="12" t="s">
        <v>6</v>
      </c>
      <c r="D117" s="25">
        <f>ROUND(+'Enero 2012'!D117*(+F117/'Enero 2012'!D117)^(1/2),2)</f>
        <v>826.22</v>
      </c>
      <c r="F117" s="2">
        <v>842.55</v>
      </c>
    </row>
    <row r="118" spans="1:6" ht="11.25">
      <c r="A118" s="10" t="s">
        <v>26</v>
      </c>
      <c r="B118" s="12" t="s">
        <v>72</v>
      </c>
      <c r="C118" s="12" t="s">
        <v>6</v>
      </c>
      <c r="D118" s="25">
        <f>ROUND(+'Enero 2012'!D118*(+F118/'Enero 2012'!D118)^(1/2),2)</f>
        <v>826.22</v>
      </c>
      <c r="F118" s="2">
        <v>842.55</v>
      </c>
    </row>
    <row r="119" spans="1:6" ht="11.25">
      <c r="A119" s="10" t="s">
        <v>26</v>
      </c>
      <c r="B119" s="12" t="s">
        <v>73</v>
      </c>
      <c r="C119" s="12" t="s">
        <v>6</v>
      </c>
      <c r="D119" s="25">
        <f>ROUND(+'Enero 2012'!D119*(+F119/'Enero 2012'!D119)^(1/2),2)</f>
        <v>826.22</v>
      </c>
      <c r="F119" s="2">
        <v>842.55</v>
      </c>
    </row>
    <row r="120" spans="1:6" ht="11.25">
      <c r="A120" s="10" t="s">
        <v>26</v>
      </c>
      <c r="B120" s="12" t="s">
        <v>74</v>
      </c>
      <c r="C120" s="12" t="s">
        <v>6</v>
      </c>
      <c r="D120" s="25">
        <f>ROUND(+'Enero 2012'!D120*(+F120/'Enero 2012'!D120)^(1/2),2)</f>
        <v>832.75</v>
      </c>
      <c r="F120" s="2">
        <v>842.55</v>
      </c>
    </row>
    <row r="121" spans="1:6" ht="11.25">
      <c r="A121" s="10" t="s">
        <v>31</v>
      </c>
      <c r="B121" s="12" t="s">
        <v>75</v>
      </c>
      <c r="C121" s="12" t="s">
        <v>6</v>
      </c>
      <c r="D121" s="25">
        <f>ROUND(+'Enero 2012'!D121*(+F121/'Enero 2012'!D121)^(1/2),2)</f>
        <v>897.94</v>
      </c>
      <c r="F121" s="2">
        <v>901.06</v>
      </c>
    </row>
    <row r="122" spans="1:6" ht="11.25">
      <c r="A122" s="10" t="s">
        <v>38</v>
      </c>
      <c r="B122" s="12" t="s">
        <v>76</v>
      </c>
      <c r="C122" s="12" t="s">
        <v>6</v>
      </c>
      <c r="D122" s="25">
        <f>ROUND(+'Enero 2012'!D122*(+F122/'Enero 2012'!D122)^(1/2),2)</f>
        <v>1013.59</v>
      </c>
      <c r="F122" s="2">
        <v>1020.17</v>
      </c>
    </row>
    <row r="123" spans="1:6" ht="11.25">
      <c r="A123" s="10" t="s">
        <v>40</v>
      </c>
      <c r="B123" s="12" t="s">
        <v>77</v>
      </c>
      <c r="C123" s="12" t="s">
        <v>6</v>
      </c>
      <c r="D123" s="25">
        <f>ROUND(+'Enero 2012'!D123*(+F123/'Enero 2012'!D123)^(1/2),2)</f>
        <v>1057.03</v>
      </c>
      <c r="F123" s="2">
        <v>1078.63</v>
      </c>
    </row>
    <row r="124" spans="1:6" ht="11.25">
      <c r="A124" s="10" t="s">
        <v>40</v>
      </c>
      <c r="B124" s="12" t="s">
        <v>78</v>
      </c>
      <c r="C124" s="12" t="s">
        <v>6</v>
      </c>
      <c r="D124" s="25">
        <f>ROUND(+'Enero 2012'!D124*(+F124/'Enero 2012'!D124)^(1/2),2)</f>
        <v>1057.03</v>
      </c>
      <c r="F124" s="2">
        <v>1078.63</v>
      </c>
    </row>
    <row r="125" spans="1:6" ht="11.25">
      <c r="A125" s="10" t="s">
        <v>41</v>
      </c>
      <c r="B125" s="12" t="s">
        <v>79</v>
      </c>
      <c r="C125" s="12" t="s">
        <v>6</v>
      </c>
      <c r="D125" s="25">
        <f>ROUND(+'Enero 2012'!D125*(+F125/'Enero 2012'!D125)^(1/2),2)</f>
        <v>1107.06</v>
      </c>
      <c r="F125" s="2">
        <v>1138.91</v>
      </c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4.25" customHeight="1">
      <c r="A128" s="46" t="s">
        <v>108</v>
      </c>
      <c r="B128" s="46"/>
      <c r="C128" s="46"/>
      <c r="D128" s="46"/>
    </row>
    <row r="129" spans="1:4" ht="12" customHeight="1">
      <c r="A129" s="47" t="s">
        <v>112</v>
      </c>
      <c r="B129" s="47"/>
      <c r="C129" s="47"/>
      <c r="D129" s="47"/>
    </row>
    <row r="130" spans="2:4" ht="11.25">
      <c r="B130" s="1"/>
      <c r="C130" s="1"/>
      <c r="D130" s="9"/>
    </row>
    <row r="131" spans="1:4" ht="12.75" customHeight="1">
      <c r="A131" s="48" t="s">
        <v>3</v>
      </c>
      <c r="B131" s="48"/>
      <c r="C131" s="48" t="s">
        <v>113</v>
      </c>
      <c r="D131" s="48"/>
    </row>
    <row r="132" spans="1:4" ht="11.25">
      <c r="A132" s="10" t="s">
        <v>12</v>
      </c>
      <c r="B132" s="12" t="s">
        <v>11</v>
      </c>
      <c r="C132" s="12" t="s">
        <v>6</v>
      </c>
      <c r="D132" s="25">
        <f aca="true" t="shared" si="1" ref="D132:D141">+D116*30</f>
        <v>20346.316229999997</v>
      </c>
    </row>
    <row r="133" spans="1:4" ht="11.25">
      <c r="A133" s="10" t="s">
        <v>26</v>
      </c>
      <c r="B133" s="12" t="s">
        <v>71</v>
      </c>
      <c r="C133" s="12" t="s">
        <v>6</v>
      </c>
      <c r="D133" s="25">
        <f t="shared" si="1"/>
        <v>24786.600000000002</v>
      </c>
    </row>
    <row r="134" spans="1:4" ht="11.25">
      <c r="A134" s="10" t="s">
        <v>26</v>
      </c>
      <c r="B134" s="12" t="s">
        <v>72</v>
      </c>
      <c r="C134" s="12" t="s">
        <v>6</v>
      </c>
      <c r="D134" s="25">
        <f t="shared" si="1"/>
        <v>24786.600000000002</v>
      </c>
    </row>
    <row r="135" spans="1:4" ht="11.25">
      <c r="A135" s="10" t="s">
        <v>26</v>
      </c>
      <c r="B135" s="12" t="s">
        <v>73</v>
      </c>
      <c r="C135" s="12" t="s">
        <v>6</v>
      </c>
      <c r="D135" s="25">
        <f t="shared" si="1"/>
        <v>24786.600000000002</v>
      </c>
    </row>
    <row r="136" spans="1:4" ht="11.25">
      <c r="A136" s="10" t="s">
        <v>26</v>
      </c>
      <c r="B136" s="12" t="s">
        <v>74</v>
      </c>
      <c r="C136" s="12" t="s">
        <v>6</v>
      </c>
      <c r="D136" s="25">
        <f t="shared" si="1"/>
        <v>24982.5</v>
      </c>
    </row>
    <row r="137" spans="1:4" ht="11.25">
      <c r="A137" s="10" t="s">
        <v>31</v>
      </c>
      <c r="B137" s="12" t="s">
        <v>75</v>
      </c>
      <c r="C137" s="12" t="s">
        <v>6</v>
      </c>
      <c r="D137" s="25">
        <f t="shared" si="1"/>
        <v>26938.2</v>
      </c>
    </row>
    <row r="138" spans="1:4" ht="11.25">
      <c r="A138" s="10" t="s">
        <v>38</v>
      </c>
      <c r="B138" s="12" t="s">
        <v>76</v>
      </c>
      <c r="C138" s="12" t="s">
        <v>6</v>
      </c>
      <c r="D138" s="25">
        <f t="shared" si="1"/>
        <v>30407.7</v>
      </c>
    </row>
    <row r="139" spans="1:4" ht="11.25">
      <c r="A139" s="10" t="s">
        <v>40</v>
      </c>
      <c r="B139" s="12" t="s">
        <v>77</v>
      </c>
      <c r="C139" s="12" t="s">
        <v>6</v>
      </c>
      <c r="D139" s="25">
        <f t="shared" si="1"/>
        <v>31710.899999999998</v>
      </c>
    </row>
    <row r="140" spans="1:4" ht="11.25">
      <c r="A140" s="10" t="s">
        <v>40</v>
      </c>
      <c r="B140" s="12" t="s">
        <v>78</v>
      </c>
      <c r="C140" s="12" t="s">
        <v>6</v>
      </c>
      <c r="D140" s="25">
        <f t="shared" si="1"/>
        <v>31710.899999999998</v>
      </c>
    </row>
    <row r="141" spans="1:4" ht="11.25">
      <c r="A141" s="10" t="s">
        <v>41</v>
      </c>
      <c r="B141" s="12" t="s">
        <v>79</v>
      </c>
      <c r="C141" s="12" t="s">
        <v>6</v>
      </c>
      <c r="D141" s="25">
        <f t="shared" si="1"/>
        <v>33211.799999999996</v>
      </c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4.25" customHeight="1">
      <c r="A146" s="46" t="s">
        <v>45</v>
      </c>
      <c r="B146" s="46"/>
      <c r="C146" s="46"/>
      <c r="D146" s="46"/>
    </row>
    <row r="147" spans="1:4" ht="12" customHeight="1">
      <c r="A147" s="47" t="s">
        <v>43</v>
      </c>
      <c r="B147" s="47"/>
      <c r="C147" s="47"/>
      <c r="D147" s="47"/>
    </row>
    <row r="148" spans="1:4" ht="11.25">
      <c r="A148" s="16"/>
      <c r="B148" s="17"/>
      <c r="C148" s="18"/>
      <c r="D148" s="19"/>
    </row>
    <row r="149" spans="1:4" ht="12.75" customHeight="1">
      <c r="A149" s="48" t="s">
        <v>3</v>
      </c>
      <c r="B149" s="48"/>
      <c r="C149" s="48" t="s">
        <v>44</v>
      </c>
      <c r="D149" s="48"/>
    </row>
    <row r="150" spans="1:4" ht="11.25">
      <c r="A150" s="10"/>
      <c r="B150" s="12" t="s">
        <v>80</v>
      </c>
      <c r="C150" s="12" t="s">
        <v>6</v>
      </c>
      <c r="D150" s="25">
        <f>+'Enero 2012'!D150</f>
        <v>21792.322463704997</v>
      </c>
    </row>
    <row r="151" spans="1:4" ht="11.25">
      <c r="A151" s="10"/>
      <c r="B151" s="12" t="s">
        <v>81</v>
      </c>
      <c r="C151" s="12" t="s">
        <v>6</v>
      </c>
      <c r="D151" s="25">
        <f>+D150</f>
        <v>21792.322463704997</v>
      </c>
    </row>
    <row r="152" spans="1:4" ht="11.25">
      <c r="A152" s="10"/>
      <c r="B152" s="12" t="s">
        <v>82</v>
      </c>
      <c r="C152" s="12" t="s">
        <v>6</v>
      </c>
      <c r="D152" s="25">
        <f>+D151</f>
        <v>21792.322463704997</v>
      </c>
    </row>
    <row r="153" spans="1:4" ht="11.25">
      <c r="A153" s="16"/>
      <c r="B153" s="17"/>
      <c r="C153" s="18"/>
      <c r="D153" s="19"/>
    </row>
    <row r="154" spans="1:7" ht="15">
      <c r="A154"/>
      <c r="B154" s="40"/>
      <c r="C154" s="40"/>
      <c r="D154" s="42"/>
      <c r="E154" s="40"/>
      <c r="F154" s="40"/>
      <c r="G154" s="40"/>
    </row>
    <row r="155" spans="1:7" ht="15">
      <c r="A155" s="16"/>
      <c r="B155" s="40"/>
      <c r="C155" s="40"/>
      <c r="D155" s="42"/>
      <c r="E155" s="40"/>
      <c r="F155" s="40"/>
      <c r="G155" s="40"/>
    </row>
    <row r="156" spans="1:7" ht="15">
      <c r="A156" s="16"/>
      <c r="B156" s="40"/>
      <c r="C156" s="40"/>
      <c r="D156" s="42"/>
      <c r="E156" s="40"/>
      <c r="F156" s="40"/>
      <c r="G156" s="40"/>
    </row>
    <row r="157" spans="1:7" ht="15">
      <c r="A157"/>
      <c r="B157" s="40"/>
      <c r="C157" s="5"/>
      <c r="E157"/>
      <c r="F157" s="5"/>
      <c r="G157" s="5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5" spans="1:4" ht="14.25" customHeight="1">
      <c r="A175" s="46"/>
      <c r="B175" s="46"/>
      <c r="C175" s="46"/>
      <c r="D175" s="46"/>
    </row>
    <row r="176" spans="1:4" ht="12" customHeight="1">
      <c r="A176" s="47"/>
      <c r="B176" s="47"/>
      <c r="C176" s="47"/>
      <c r="D176" s="47"/>
    </row>
    <row r="178" spans="1:4" ht="12" customHeight="1">
      <c r="A178" s="52"/>
      <c r="B178" s="52"/>
      <c r="C178" s="52"/>
      <c r="D178" s="52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5" spans="1:4" ht="14.25" customHeight="1">
      <c r="A205" s="44"/>
      <c r="B205" s="44"/>
      <c r="C205" s="44"/>
      <c r="D205" s="44"/>
    </row>
    <row r="207" spans="1:4" ht="12" customHeight="1">
      <c r="A207" s="53"/>
      <c r="B207" s="53"/>
      <c r="C207" s="53"/>
      <c r="D207" s="7"/>
    </row>
    <row r="211" spans="1:4" ht="14.25" customHeight="1">
      <c r="A211" s="44"/>
      <c r="B211" s="44"/>
      <c r="C211" s="44"/>
      <c r="D211" s="44"/>
    </row>
    <row r="212" spans="1:4" ht="13.5">
      <c r="A212" s="8"/>
      <c r="B212" s="4"/>
      <c r="C212" s="4"/>
      <c r="D212" s="20"/>
    </row>
    <row r="213" spans="1:4" ht="12" customHeight="1">
      <c r="A213" s="53"/>
      <c r="B213" s="53"/>
      <c r="C213" s="53"/>
      <c r="D213" s="7"/>
    </row>
    <row r="214" spans="1:4" ht="13.5">
      <c r="A214" s="8"/>
      <c r="B214" s="4"/>
      <c r="C214" s="4"/>
      <c r="D214" s="20"/>
    </row>
    <row r="215" spans="1:4" ht="14.25" customHeight="1">
      <c r="A215" s="46"/>
      <c r="B215" s="46"/>
      <c r="C215" s="46"/>
      <c r="D215" s="46"/>
    </row>
    <row r="216" spans="1:4" ht="12" customHeight="1">
      <c r="A216" s="47"/>
      <c r="B216" s="47"/>
      <c r="C216" s="47"/>
      <c r="D216" s="47"/>
    </row>
    <row r="218" spans="1:4" ht="12" customHeight="1">
      <c r="A218" s="52"/>
      <c r="B218" s="52"/>
      <c r="C218" s="52"/>
      <c r="D218" s="52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5" customHeight="1">
      <c r="A227" s="44"/>
      <c r="B227" s="44"/>
      <c r="C227" s="44"/>
      <c r="D227" s="44"/>
    </row>
    <row r="229" spans="1:4" ht="12.75" customHeight="1">
      <c r="A229" s="53"/>
      <c r="B229" s="53"/>
      <c r="C229" s="53"/>
      <c r="D229" s="7"/>
    </row>
    <row r="230" spans="1:4" ht="12.75" customHeight="1">
      <c r="A230" s="53"/>
      <c r="B230" s="53"/>
      <c r="C230" s="53"/>
      <c r="D230" s="7"/>
    </row>
    <row r="231" spans="1:4" ht="13.5">
      <c r="A231" s="46"/>
      <c r="B231" s="46"/>
      <c r="C231" s="46"/>
      <c r="D231" s="46"/>
    </row>
    <row r="232" spans="1:4" ht="11.25">
      <c r="A232" s="47"/>
      <c r="B232" s="47"/>
      <c r="C232" s="47"/>
      <c r="D232" s="47"/>
    </row>
    <row r="234" spans="1:4" ht="11.25">
      <c r="A234" s="52"/>
      <c r="B234" s="52"/>
      <c r="C234" s="52"/>
      <c r="D234" s="52"/>
    </row>
    <row r="235" spans="1:4" ht="11.25">
      <c r="A235" s="16"/>
      <c r="B235" s="17"/>
      <c r="C235" s="18"/>
      <c r="D235" s="19"/>
    </row>
    <row r="236" spans="1:4" ht="11.25">
      <c r="A236" s="16"/>
      <c r="B236" s="17"/>
      <c r="C236" s="18"/>
      <c r="D236" s="19"/>
    </row>
    <row r="237" spans="1:4" ht="11.25">
      <c r="A237" s="16"/>
      <c r="B237" s="17"/>
      <c r="C237" s="18"/>
      <c r="D237" s="19"/>
    </row>
    <row r="238" spans="1:4" ht="11.25">
      <c r="A238" s="16"/>
      <c r="B238" s="17"/>
      <c r="C238" s="18"/>
      <c r="D238" s="19"/>
    </row>
    <row r="239" spans="1:4" ht="11.25">
      <c r="A239" s="16"/>
      <c r="B239" s="17"/>
      <c r="C239" s="18"/>
      <c r="D239" s="19"/>
    </row>
    <row r="240" spans="1:4" ht="11.25">
      <c r="A240" s="16"/>
      <c r="B240" s="17"/>
      <c r="C240" s="18"/>
      <c r="D240" s="19"/>
    </row>
    <row r="241" spans="1:4" ht="11.25">
      <c r="A241" s="16"/>
      <c r="B241" s="17"/>
      <c r="C241" s="18"/>
      <c r="D241" s="19"/>
    </row>
    <row r="242" spans="1:4" ht="11.25">
      <c r="A242" s="16"/>
      <c r="B242" s="17"/>
      <c r="C242" s="18"/>
      <c r="D242" s="19"/>
    </row>
    <row r="243" spans="1:4" ht="11.25">
      <c r="A243" s="16"/>
      <c r="B243" s="17"/>
      <c r="C243" s="18"/>
      <c r="D243" s="19"/>
    </row>
    <row r="244" spans="1:4" ht="11.25">
      <c r="A244" s="16"/>
      <c r="B244" s="17"/>
      <c r="C244" s="18"/>
      <c r="D244" s="19"/>
    </row>
    <row r="245" spans="1:4" ht="11.25">
      <c r="A245" s="16"/>
      <c r="B245" s="17"/>
      <c r="C245" s="18"/>
      <c r="D245" s="19"/>
    </row>
    <row r="246" spans="1:4" ht="11.25">
      <c r="A246" s="16"/>
      <c r="B246" s="17"/>
      <c r="C246" s="18"/>
      <c r="D246" s="19"/>
    </row>
    <row r="247" spans="1:4" ht="11.25">
      <c r="A247" s="16"/>
      <c r="B247" s="17"/>
      <c r="C247" s="18"/>
      <c r="D247" s="19"/>
    </row>
    <row r="248" spans="1:4" ht="11.25">
      <c r="A248" s="16"/>
      <c r="B248" s="17"/>
      <c r="C248" s="18"/>
      <c r="D248" s="19"/>
    </row>
    <row r="249" spans="1:4" ht="11.25">
      <c r="A249" s="16"/>
      <c r="B249" s="17"/>
      <c r="C249" s="18"/>
      <c r="D249" s="19"/>
    </row>
    <row r="250" spans="1:4" ht="11.25">
      <c r="A250" s="16"/>
      <c r="B250" s="17"/>
      <c r="C250" s="18"/>
      <c r="D250" s="19"/>
    </row>
  </sheetData>
  <sheetProtection selectLockedCells="1" selectUnlockedCells="1"/>
  <mergeCells count="75">
    <mergeCell ref="A232:D232"/>
    <mergeCell ref="A234:B234"/>
    <mergeCell ref="C234:D234"/>
    <mergeCell ref="A218:B218"/>
    <mergeCell ref="C218:D218"/>
    <mergeCell ref="A227:D227"/>
    <mergeCell ref="A229:C229"/>
    <mergeCell ref="A230:C230"/>
    <mergeCell ref="A231:D231"/>
    <mergeCell ref="A205:D205"/>
    <mergeCell ref="A207:C207"/>
    <mergeCell ref="A211:D211"/>
    <mergeCell ref="A213:C213"/>
    <mergeCell ref="A215:D215"/>
    <mergeCell ref="A216:D216"/>
    <mergeCell ref="A168:B168"/>
    <mergeCell ref="C168:D168"/>
    <mergeCell ref="A175:D175"/>
    <mergeCell ref="A176:D176"/>
    <mergeCell ref="A178:B178"/>
    <mergeCell ref="C178:D178"/>
    <mergeCell ref="A146:D146"/>
    <mergeCell ref="A147:D147"/>
    <mergeCell ref="A149:B149"/>
    <mergeCell ref="C149:D149"/>
    <mergeCell ref="A165:D165"/>
    <mergeCell ref="A166:D166"/>
    <mergeCell ref="A115:B115"/>
    <mergeCell ref="C115:D115"/>
    <mergeCell ref="A128:D128"/>
    <mergeCell ref="A129:D129"/>
    <mergeCell ref="A131:B131"/>
    <mergeCell ref="C131:D131"/>
    <mergeCell ref="A82:B82"/>
    <mergeCell ref="C82:D82"/>
    <mergeCell ref="A108:D108"/>
    <mergeCell ref="A110:C110"/>
    <mergeCell ref="A112:D112"/>
    <mergeCell ref="A113:D113"/>
    <mergeCell ref="A70:D70"/>
    <mergeCell ref="A71:D71"/>
    <mergeCell ref="A73:B73"/>
    <mergeCell ref="C73:D73"/>
    <mergeCell ref="A79:D79"/>
    <mergeCell ref="A80:D80"/>
    <mergeCell ref="A49:A55"/>
    <mergeCell ref="C49:C55"/>
    <mergeCell ref="A56:A59"/>
    <mergeCell ref="C56:C59"/>
    <mergeCell ref="A60:A63"/>
    <mergeCell ref="C60:C63"/>
    <mergeCell ref="A40:B40"/>
    <mergeCell ref="C40:D40"/>
    <mergeCell ref="A42:A43"/>
    <mergeCell ref="C42:C43"/>
    <mergeCell ref="A46:A48"/>
    <mergeCell ref="C46:C48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showGridLines="0" zoomScalePageLayoutView="0" workbookViewId="0" topLeftCell="A67">
      <selection activeCell="D79" sqref="D79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5" customFormat="1" ht="11.25">
      <c r="A3" s="54" t="s">
        <v>83</v>
      </c>
      <c r="B3" s="54"/>
      <c r="C3" s="54"/>
      <c r="D3" s="21">
        <v>1.0716</v>
      </c>
    </row>
    <row r="4" spans="1:4" s="5" customFormat="1" ht="11.25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11.25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2">
        <f>'Junio 2006'!D9*'Julio 2006'!$D$3</f>
        <v>238.85964000000004</v>
      </c>
    </row>
    <row r="10" spans="1:4" ht="12.75" customHeight="1">
      <c r="A10" s="49" t="s">
        <v>7</v>
      </c>
      <c r="B10" s="11" t="s">
        <v>8</v>
      </c>
      <c r="C10" s="55" t="s">
        <v>6</v>
      </c>
      <c r="D10" s="22">
        <f>'Junio 2006'!D10*'Julio 2006'!$D$3</f>
        <v>255.15867600000004</v>
      </c>
    </row>
    <row r="11" spans="1:4" ht="11.25">
      <c r="A11" s="49"/>
      <c r="B11" s="14" t="s">
        <v>9</v>
      </c>
      <c r="C11" s="55"/>
      <c r="D11" s="23"/>
    </row>
    <row r="12" spans="1:4" ht="11.25">
      <c r="A12" s="10" t="s">
        <v>10</v>
      </c>
      <c r="B12" s="14" t="s">
        <v>11</v>
      </c>
      <c r="C12" s="12" t="s">
        <v>6</v>
      </c>
      <c r="D12" s="24">
        <f>'Junio 2006'!D12*'Julio 2006'!$D$3</f>
        <v>274.14742800000005</v>
      </c>
    </row>
    <row r="13" spans="1:4" ht="11.25">
      <c r="A13" s="10" t="s">
        <v>12</v>
      </c>
      <c r="B13" s="11" t="s">
        <v>13</v>
      </c>
      <c r="C13" s="12" t="s">
        <v>6</v>
      </c>
      <c r="D13" s="25">
        <f>'Junio 2006'!D13*'Julio 2006'!$D$3</f>
        <v>287.788896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22">
        <f>'Junio 2006'!D14*'Julio 2006'!$D$3</f>
        <v>307.356312</v>
      </c>
    </row>
    <row r="15" spans="1:4" ht="11.25">
      <c r="A15" s="49"/>
      <c r="B15" s="15" t="s">
        <v>16</v>
      </c>
      <c r="C15" s="50"/>
      <c r="D15" s="26"/>
    </row>
    <row r="16" spans="1:4" ht="11.25">
      <c r="A16" s="49"/>
      <c r="B16" s="15" t="s">
        <v>17</v>
      </c>
      <c r="C16" s="50"/>
      <c r="D16" s="23"/>
    </row>
    <row r="17" spans="1:4" ht="12.75" customHeight="1">
      <c r="A17" s="49" t="s">
        <v>18</v>
      </c>
      <c r="B17" s="11" t="s">
        <v>19</v>
      </c>
      <c r="C17" s="50" t="s">
        <v>6</v>
      </c>
      <c r="D17" s="22">
        <f>'Junio 2006'!D17*'Julio 2006'!$D$3</f>
        <v>323.494608</v>
      </c>
    </row>
    <row r="18" spans="1:4" ht="11.25">
      <c r="A18" s="49"/>
      <c r="B18" s="15" t="s">
        <v>20</v>
      </c>
      <c r="C18" s="50"/>
      <c r="D18" s="26"/>
    </row>
    <row r="19" spans="1:4" ht="11.25">
      <c r="A19" s="49"/>
      <c r="B19" s="15" t="s">
        <v>21</v>
      </c>
      <c r="C19" s="50"/>
      <c r="D19" s="26"/>
    </row>
    <row r="20" spans="1:4" ht="11.25">
      <c r="A20" s="49"/>
      <c r="B20" s="15" t="s">
        <v>22</v>
      </c>
      <c r="C20" s="50"/>
      <c r="D20" s="26"/>
    </row>
    <row r="21" spans="1:4" ht="11.25">
      <c r="A21" s="49"/>
      <c r="B21" s="15" t="s">
        <v>23</v>
      </c>
      <c r="C21" s="50"/>
      <c r="D21" s="26"/>
    </row>
    <row r="22" spans="1:4" ht="11.25">
      <c r="A22" s="49"/>
      <c r="B22" s="15" t="s">
        <v>24</v>
      </c>
      <c r="C22" s="50"/>
      <c r="D22" s="26"/>
    </row>
    <row r="23" spans="1:4" ht="22.5">
      <c r="A23" s="49"/>
      <c r="B23" s="15" t="s">
        <v>25</v>
      </c>
      <c r="C23" s="50"/>
      <c r="D23" s="23"/>
    </row>
    <row r="24" spans="1:4" ht="12.75" customHeight="1">
      <c r="A24" s="49" t="s">
        <v>26</v>
      </c>
      <c r="B24" s="11" t="s">
        <v>27</v>
      </c>
      <c r="C24" s="50" t="s">
        <v>6</v>
      </c>
      <c r="D24" s="22">
        <f>'Junio 2006'!D24*'Julio 2006'!$D$3</f>
        <v>338.829204</v>
      </c>
    </row>
    <row r="25" spans="1:4" ht="11.25">
      <c r="A25" s="49"/>
      <c r="B25" s="15" t="s">
        <v>28</v>
      </c>
      <c r="C25" s="50"/>
      <c r="D25" s="26"/>
    </row>
    <row r="26" spans="1:4" ht="11.25">
      <c r="A26" s="49"/>
      <c r="B26" s="15" t="s">
        <v>29</v>
      </c>
      <c r="C26" s="50"/>
      <c r="D26" s="26"/>
    </row>
    <row r="27" spans="1:4" ht="11.25">
      <c r="A27" s="49"/>
      <c r="B27" s="15" t="s">
        <v>30</v>
      </c>
      <c r="C27" s="50"/>
      <c r="D27" s="23"/>
    </row>
    <row r="28" spans="1:4" ht="12.75" customHeight="1">
      <c r="A28" s="49" t="s">
        <v>31</v>
      </c>
      <c r="B28" s="11" t="s">
        <v>32</v>
      </c>
      <c r="C28" s="50" t="s">
        <v>6</v>
      </c>
      <c r="D28" s="22">
        <f>'Junio 2006'!D28*'Julio 2006'!$D$3</f>
        <v>355.7712</v>
      </c>
    </row>
    <row r="29" spans="1:4" ht="11.25">
      <c r="A29" s="49"/>
      <c r="B29" s="15" t="s">
        <v>33</v>
      </c>
      <c r="C29" s="50"/>
      <c r="D29" s="26"/>
    </row>
    <row r="30" spans="1:4" ht="11.25">
      <c r="A30" s="49"/>
      <c r="B30" s="15" t="s">
        <v>34</v>
      </c>
      <c r="C30" s="50"/>
      <c r="D30" s="26"/>
    </row>
    <row r="31" spans="1:4" ht="11.25">
      <c r="A31" s="49"/>
      <c r="B31" s="14" t="s">
        <v>35</v>
      </c>
      <c r="C31" s="50"/>
      <c r="D31" s="23"/>
    </row>
    <row r="32" spans="1:4" ht="11.25">
      <c r="A32" s="10" t="s">
        <v>36</v>
      </c>
      <c r="B32" s="14" t="s">
        <v>37</v>
      </c>
      <c r="C32" s="12" t="s">
        <v>6</v>
      </c>
      <c r="D32" s="25">
        <f>'Junio 2006'!D32*'Julio 2006'!$D$3</f>
        <v>375.402912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'Junio 2006'!D33*'Julio 2006'!$D$3</f>
        <v>394.8524520000001</v>
      </c>
    </row>
    <row r="34" spans="1:4" ht="11.25">
      <c r="A34" s="10" t="s">
        <v>40</v>
      </c>
      <c r="B34" s="12"/>
      <c r="C34" s="12" t="s">
        <v>6</v>
      </c>
      <c r="D34" s="25">
        <f>'Junio 2006'!D34*'Julio 2006'!$D$3</f>
        <v>422.017512</v>
      </c>
    </row>
    <row r="35" spans="1:4" ht="11.25">
      <c r="A35" s="10" t="s">
        <v>41</v>
      </c>
      <c r="B35" s="12"/>
      <c r="C35" s="12" t="s">
        <v>6</v>
      </c>
      <c r="D35" s="25">
        <f>'Junio 2006'!D35*'Julio 2006'!$D$3</f>
        <v>434.75883600000003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22">
        <f>'Junio 2006'!D41*'Julio 2006'!$D$3</f>
        <v>9381.075732000001</v>
      </c>
    </row>
    <row r="42" spans="1:4" ht="11.25">
      <c r="A42" s="10" t="s">
        <v>7</v>
      </c>
      <c r="B42" s="12"/>
      <c r="C42" s="12" t="s">
        <v>6</v>
      </c>
      <c r="D42" s="22">
        <f>'Junio 2006'!D42*'Julio 2006'!$D$3</f>
        <v>10215.937860000002</v>
      </c>
    </row>
    <row r="43" spans="1:4" ht="11.25">
      <c r="A43" s="10" t="s">
        <v>10</v>
      </c>
      <c r="B43" s="12"/>
      <c r="C43" s="12" t="s">
        <v>6</v>
      </c>
      <c r="D43" s="22">
        <f>'Junio 2006'!D43*'Julio 2006'!$D$3</f>
        <v>11048.453184000002</v>
      </c>
    </row>
    <row r="44" spans="1:4" ht="11.25">
      <c r="A44" s="10" t="s">
        <v>12</v>
      </c>
      <c r="B44" s="12"/>
      <c r="C44" s="12" t="s">
        <v>6</v>
      </c>
      <c r="D44" s="25">
        <f>'Junio 2006'!D44*'Julio 2006'!$D$3</f>
        <v>11882.147268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22">
        <f>'Junio 2006'!D50*'Julio 2006'!$D$3</f>
        <v>5512.460424000001</v>
      </c>
    </row>
    <row r="51" spans="1:4" ht="11.25">
      <c r="A51" s="10" t="s">
        <v>5</v>
      </c>
      <c r="B51" s="12" t="s">
        <v>47</v>
      </c>
      <c r="C51" s="12" t="s">
        <v>6</v>
      </c>
      <c r="D51" s="22">
        <f>'Junio 2006'!D51*'Julio 2006'!$D$3</f>
        <v>5512.460424000001</v>
      </c>
    </row>
    <row r="52" spans="1:4" ht="11.25">
      <c r="A52" s="10" t="s">
        <v>5</v>
      </c>
      <c r="B52" s="12" t="s">
        <v>48</v>
      </c>
      <c r="C52" s="12" t="s">
        <v>6</v>
      </c>
      <c r="D52" s="22">
        <f>'Junio 2006'!D52*'Julio 2006'!$D$3</f>
        <v>5512.460424000001</v>
      </c>
    </row>
    <row r="53" spans="1:4" ht="11.25">
      <c r="A53" s="10" t="s">
        <v>7</v>
      </c>
      <c r="B53" s="12" t="s">
        <v>49</v>
      </c>
      <c r="C53" s="12" t="s">
        <v>6</v>
      </c>
      <c r="D53" s="22">
        <f>'Junio 2006'!D53*'Julio 2006'!$D$3</f>
        <v>6798.873360000001</v>
      </c>
    </row>
    <row r="54" spans="1:4" ht="11.25">
      <c r="A54" s="10" t="s">
        <v>7</v>
      </c>
      <c r="B54" s="12" t="s">
        <v>50</v>
      </c>
      <c r="C54" s="12" t="s">
        <v>6</v>
      </c>
      <c r="D54" s="22">
        <f>'Junio 2006'!D54*'Julio 2006'!$D$3</f>
        <v>6798.873360000001</v>
      </c>
    </row>
    <row r="55" spans="1:4" ht="11.25">
      <c r="A55" s="10" t="s">
        <v>7</v>
      </c>
      <c r="B55" s="12" t="s">
        <v>51</v>
      </c>
      <c r="C55" s="12" t="s">
        <v>6</v>
      </c>
      <c r="D55" s="22">
        <f>'Junio 2006'!D55*'Julio 2006'!$D$3</f>
        <v>6798.873360000001</v>
      </c>
    </row>
    <row r="56" spans="1:4" ht="11.25">
      <c r="A56" s="10" t="s">
        <v>7</v>
      </c>
      <c r="B56" s="12" t="s">
        <v>52</v>
      </c>
      <c r="C56" s="12" t="s">
        <v>6</v>
      </c>
      <c r="D56" s="22">
        <f>'Junio 2006'!D56*'Julio 2006'!$D$3</f>
        <v>6798.873360000001</v>
      </c>
    </row>
    <row r="57" spans="1:4" ht="11.25">
      <c r="A57" s="10" t="s">
        <v>7</v>
      </c>
      <c r="B57" s="12" t="s">
        <v>53</v>
      </c>
      <c r="C57" s="12" t="s">
        <v>6</v>
      </c>
      <c r="D57" s="22">
        <f>'Junio 2006'!D57*'Julio 2006'!$D$3</f>
        <v>6798.873360000001</v>
      </c>
    </row>
    <row r="58" spans="1:4" ht="11.25">
      <c r="A58" s="10" t="s">
        <v>10</v>
      </c>
      <c r="B58" s="12" t="s">
        <v>54</v>
      </c>
      <c r="C58" s="12" t="s">
        <v>6</v>
      </c>
      <c r="D58" s="22">
        <f>'Junio 2006'!D58*'Julio 2006'!$D$3</f>
        <v>8084.096820000001</v>
      </c>
    </row>
    <row r="59" spans="1:4" ht="11.25">
      <c r="A59" s="10" t="s">
        <v>10</v>
      </c>
      <c r="B59" s="12" t="s">
        <v>55</v>
      </c>
      <c r="C59" s="12" t="s">
        <v>6</v>
      </c>
      <c r="D59" s="22">
        <f>'Junio 2006'!D59*'Julio 2006'!$D$3</f>
        <v>8084.096820000001</v>
      </c>
    </row>
    <row r="60" spans="1:4" ht="11.25">
      <c r="A60" s="10" t="s">
        <v>10</v>
      </c>
      <c r="B60" s="12" t="s">
        <v>56</v>
      </c>
      <c r="C60" s="12" t="s">
        <v>6</v>
      </c>
      <c r="D60" s="22">
        <f>'Junio 2006'!D60*'Julio 2006'!$D$3</f>
        <v>8084.096820000001</v>
      </c>
    </row>
    <row r="61" spans="1:4" ht="11.25">
      <c r="A61" s="10" t="s">
        <v>10</v>
      </c>
      <c r="B61" s="12" t="s">
        <v>57</v>
      </c>
      <c r="C61" s="12" t="s">
        <v>6</v>
      </c>
      <c r="D61" s="22">
        <f>'Junio 2006'!D61*'Julio 2006'!$D$3</f>
        <v>8084.096820000001</v>
      </c>
    </row>
    <row r="62" spans="1:4" ht="11.25">
      <c r="A62" s="10" t="s">
        <v>10</v>
      </c>
      <c r="B62" s="12" t="s">
        <v>58</v>
      </c>
      <c r="C62" s="12" t="s">
        <v>6</v>
      </c>
      <c r="D62" s="22">
        <f>'Junio 2006'!D62*'Julio 2006'!$D$3</f>
        <v>8084.096820000001</v>
      </c>
    </row>
    <row r="63" spans="1:4" ht="11.25">
      <c r="A63" s="10" t="s">
        <v>10</v>
      </c>
      <c r="B63" s="12" t="s">
        <v>59</v>
      </c>
      <c r="C63" s="12" t="s">
        <v>6</v>
      </c>
      <c r="D63" s="22">
        <f>'Junio 2006'!D63*'Julio 2006'!$D$3</f>
        <v>8084.096820000001</v>
      </c>
    </row>
    <row r="64" spans="1:4" ht="11.25">
      <c r="A64" s="10" t="s">
        <v>10</v>
      </c>
      <c r="B64" s="12" t="s">
        <v>60</v>
      </c>
      <c r="C64" s="12" t="s">
        <v>6</v>
      </c>
      <c r="D64" s="22">
        <f>'Junio 2006'!D64*'Julio 2006'!$D$3</f>
        <v>8084.096820000001</v>
      </c>
    </row>
    <row r="65" spans="1:4" ht="11.25">
      <c r="A65" s="10" t="s">
        <v>10</v>
      </c>
      <c r="B65" s="12" t="s">
        <v>61</v>
      </c>
      <c r="C65" s="12" t="s">
        <v>6</v>
      </c>
      <c r="D65" s="22">
        <f>'Junio 2006'!D65*'Julio 2006'!$D$3</f>
        <v>8084.096820000001</v>
      </c>
    </row>
    <row r="66" spans="1:4" ht="11.25">
      <c r="A66" s="10" t="s">
        <v>10</v>
      </c>
      <c r="B66" s="12" t="s">
        <v>62</v>
      </c>
      <c r="C66" s="12" t="s">
        <v>6</v>
      </c>
      <c r="D66" s="22">
        <f>'Junio 2006'!D66*'Julio 2006'!$D$3</f>
        <v>8084.096820000001</v>
      </c>
    </row>
    <row r="67" spans="1:4" ht="11.25">
      <c r="A67" s="10" t="s">
        <v>12</v>
      </c>
      <c r="B67" s="12" t="s">
        <v>63</v>
      </c>
      <c r="C67" s="12" t="s">
        <v>6</v>
      </c>
      <c r="D67" s="22">
        <f>'Junio 2006'!D67*'Julio 2006'!$D$3</f>
        <v>9369.32028</v>
      </c>
    </row>
    <row r="68" spans="1:4" ht="11.25">
      <c r="A68" s="10" t="s">
        <v>12</v>
      </c>
      <c r="B68" s="12" t="s">
        <v>64</v>
      </c>
      <c r="C68" s="12" t="s">
        <v>6</v>
      </c>
      <c r="D68" s="22">
        <f>'Junio 2006'!D68*'Julio 2006'!$D$3</f>
        <v>9369.32028</v>
      </c>
    </row>
    <row r="69" spans="1:4" ht="11.25">
      <c r="A69" s="10" t="s">
        <v>14</v>
      </c>
      <c r="B69" s="12" t="s">
        <v>65</v>
      </c>
      <c r="C69" s="12" t="s">
        <v>6</v>
      </c>
      <c r="D69" s="22">
        <f>'Junio 2006'!D69*'Julio 2006'!$D$3</f>
        <v>10653.36498</v>
      </c>
    </row>
    <row r="70" spans="1:4" ht="11.25">
      <c r="A70" s="10" t="s">
        <v>18</v>
      </c>
      <c r="B70" s="12" t="s">
        <v>66</v>
      </c>
      <c r="C70" s="12" t="s">
        <v>6</v>
      </c>
      <c r="D70" s="22">
        <f>'Junio 2006'!D70*'Julio 2006'!$D$3</f>
        <v>11938.588440000001</v>
      </c>
    </row>
    <row r="71" spans="1:4" ht="11.25">
      <c r="A71" s="10" t="s">
        <v>26</v>
      </c>
      <c r="B71" s="12" t="s">
        <v>67</v>
      </c>
      <c r="C71" s="12" t="s">
        <v>6</v>
      </c>
      <c r="D71" s="22">
        <f>'Junio 2006'!D71*'Julio 2006'!$D$3</f>
        <v>13222.633140000002</v>
      </c>
    </row>
    <row r="72" spans="1:4" ht="11.25">
      <c r="A72" s="10" t="s">
        <v>31</v>
      </c>
      <c r="B72" s="12" t="s">
        <v>68</v>
      </c>
      <c r="C72" s="12" t="s">
        <v>6</v>
      </c>
      <c r="D72" s="25">
        <f>'Junio 2006'!D72*'Julio 2006'!$D$3</f>
        <v>14507.856600000001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s="5" customFormat="1" ht="13.5">
      <c r="A76" s="44" t="s">
        <v>69</v>
      </c>
      <c r="B76" s="44"/>
      <c r="C76" s="44"/>
      <c r="D76" s="44"/>
    </row>
    <row r="77" spans="1:4" s="5" customFormat="1" ht="11.25">
      <c r="A77" s="6"/>
      <c r="D77" s="3"/>
    </row>
    <row r="78" spans="1:4" s="5" customFormat="1" ht="11.25">
      <c r="A78" s="54" t="s">
        <v>83</v>
      </c>
      <c r="B78" s="54"/>
      <c r="C78" s="54"/>
      <c r="D78" s="21">
        <v>1.0477</v>
      </c>
    </row>
    <row r="79" spans="1:4" s="5" customFormat="1" ht="11.25">
      <c r="A79" s="6"/>
      <c r="D79" s="3"/>
    </row>
    <row r="80" spans="1:4" s="5" customFormat="1" ht="13.5">
      <c r="A80" s="46" t="s">
        <v>1</v>
      </c>
      <c r="B80" s="46"/>
      <c r="C80" s="46"/>
      <c r="D80" s="46"/>
    </row>
    <row r="81" spans="1:4" s="5" customFormat="1" ht="11.25">
      <c r="A81" s="47" t="s">
        <v>2</v>
      </c>
      <c r="B81" s="47"/>
      <c r="C81" s="47"/>
      <c r="D81" s="47"/>
    </row>
    <row r="82" spans="1:4" s="5" customFormat="1" ht="11.25">
      <c r="A82" s="1"/>
      <c r="B82" s="1"/>
      <c r="C82" s="1"/>
      <c r="D82" s="9"/>
    </row>
    <row r="83" spans="1:4" s="5" customFormat="1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13">
        <f>'Junio 2006'!D84*'Julio 2006'!$D$78</f>
        <v>257.262735</v>
      </c>
    </row>
    <row r="85" spans="1:4" ht="11.25">
      <c r="A85" s="10"/>
      <c r="B85" s="12" t="s">
        <v>11</v>
      </c>
      <c r="C85" s="12" t="s">
        <v>6</v>
      </c>
      <c r="D85" s="13">
        <f>'Junio 2006'!D85*'Julio 2006'!$D$78</f>
        <v>294.686579</v>
      </c>
    </row>
    <row r="86" spans="1:4" ht="11.25">
      <c r="A86" s="10"/>
      <c r="B86" s="12" t="s">
        <v>71</v>
      </c>
      <c r="C86" s="12" t="s">
        <v>6</v>
      </c>
      <c r="D86" s="13">
        <f>'Junio 2006'!D86*'Julio 2006'!$D$78</f>
        <v>345.8457700000001</v>
      </c>
    </row>
    <row r="87" spans="1:4" ht="11.25">
      <c r="A87" s="10"/>
      <c r="B87" s="12" t="s">
        <v>72</v>
      </c>
      <c r="C87" s="12" t="s">
        <v>6</v>
      </c>
      <c r="D87" s="13">
        <f>'Junio 2006'!D87*'Julio 2006'!$D$78</f>
        <v>345.8457700000001</v>
      </c>
    </row>
    <row r="88" spans="1:4" ht="11.25">
      <c r="A88" s="10"/>
      <c r="B88" s="12" t="s">
        <v>73</v>
      </c>
      <c r="C88" s="12" t="s">
        <v>6</v>
      </c>
      <c r="D88" s="13">
        <f>'Junio 2006'!D88*'Julio 2006'!$D$78</f>
        <v>345.8457700000001</v>
      </c>
    </row>
    <row r="89" spans="1:4" ht="11.25">
      <c r="A89" s="10"/>
      <c r="B89" s="12" t="s">
        <v>74</v>
      </c>
      <c r="C89" s="12" t="s">
        <v>6</v>
      </c>
      <c r="D89" s="13">
        <f>'Junio 2006'!D89*'Julio 2006'!$D$78</f>
        <v>354.11212300000005</v>
      </c>
    </row>
    <row r="90" spans="1:4" ht="11.25">
      <c r="A90" s="10"/>
      <c r="B90" s="12" t="s">
        <v>75</v>
      </c>
      <c r="C90" s="12" t="s">
        <v>6</v>
      </c>
      <c r="D90" s="13">
        <f>'Junio 2006'!D90*'Julio 2006'!$D$78</f>
        <v>388.56049900000005</v>
      </c>
    </row>
    <row r="91" spans="1:4" ht="11.25">
      <c r="A91" s="10"/>
      <c r="B91" s="12" t="s">
        <v>76</v>
      </c>
      <c r="C91" s="12" t="s">
        <v>6</v>
      </c>
      <c r="D91" s="13">
        <f>'Junio 2006'!D91*'Julio 2006'!$D$78</f>
        <v>422.09737600000005</v>
      </c>
    </row>
    <row r="92" spans="1:4" ht="11.25">
      <c r="A92" s="10"/>
      <c r="B92" s="12" t="s">
        <v>77</v>
      </c>
      <c r="C92" s="12" t="s">
        <v>6</v>
      </c>
      <c r="D92" s="13">
        <f>'Junio 2006'!D92*'Julio 2006'!$D$78</f>
        <v>444.39243200000004</v>
      </c>
    </row>
    <row r="93" spans="1:4" ht="11.25">
      <c r="A93" s="10"/>
      <c r="B93" s="12" t="s">
        <v>78</v>
      </c>
      <c r="C93" s="12" t="s">
        <v>6</v>
      </c>
      <c r="D93" s="13">
        <f>'Junio 2006'!D93*'Julio 2006'!$D$78</f>
        <v>444.39243200000004</v>
      </c>
    </row>
    <row r="94" spans="1:4" ht="11.25">
      <c r="A94" s="10"/>
      <c r="B94" s="12" t="s">
        <v>79</v>
      </c>
      <c r="C94" s="12" t="s">
        <v>6</v>
      </c>
      <c r="D94" s="13">
        <f>'Junio 2006'!D94*'Julio 2006'!$D$78</f>
        <v>458.60972100000004</v>
      </c>
    </row>
    <row r="95" spans="1:4" ht="11.25">
      <c r="A95" s="16"/>
      <c r="B95" s="17"/>
      <c r="C95" s="18"/>
      <c r="D95" s="19"/>
    </row>
    <row r="96" spans="1:4" s="5" customFormat="1" ht="13.5">
      <c r="A96" s="46" t="s">
        <v>45</v>
      </c>
      <c r="B96" s="46"/>
      <c r="C96" s="46"/>
      <c r="D96" s="46"/>
    </row>
    <row r="97" spans="1:4" s="5" customFormat="1" ht="11.25">
      <c r="A97" s="47" t="s">
        <v>43</v>
      </c>
      <c r="B97" s="47"/>
      <c r="C97" s="47"/>
      <c r="D97" s="47"/>
    </row>
    <row r="98" spans="1:4" ht="11.25">
      <c r="A98" s="16"/>
      <c r="B98" s="17"/>
      <c r="C98" s="18"/>
      <c r="D98" s="19"/>
    </row>
    <row r="99" spans="1:4" s="5" customFormat="1" ht="12.75" customHeight="1">
      <c r="A99" s="48" t="s">
        <v>3</v>
      </c>
      <c r="B99" s="48"/>
      <c r="C99" s="48" t="s">
        <v>44</v>
      </c>
      <c r="D99" s="48"/>
    </row>
    <row r="100" spans="1:4" ht="11.25">
      <c r="A100" s="10"/>
      <c r="B100" s="12" t="s">
        <v>80</v>
      </c>
      <c r="C100" s="12" t="s">
        <v>6</v>
      </c>
      <c r="D100" s="13">
        <f>'Junio 2006'!D100*'Julio 2006'!$D$78</f>
        <v>9468.882106000001</v>
      </c>
    </row>
    <row r="101" spans="1:4" ht="11.25">
      <c r="A101" s="10"/>
      <c r="B101" s="12" t="s">
        <v>81</v>
      </c>
      <c r="C101" s="12" t="s">
        <v>6</v>
      </c>
      <c r="D101" s="13">
        <f>'Junio 2006'!D101*'Julio 2006'!$D$78</f>
        <v>9468.882106000001</v>
      </c>
    </row>
    <row r="102" spans="1:4" ht="11.25">
      <c r="A102" s="10"/>
      <c r="B102" s="12" t="s">
        <v>82</v>
      </c>
      <c r="C102" s="12" t="s">
        <v>6</v>
      </c>
      <c r="D102" s="13">
        <f>'Junio 2006'!D102*'Julio 2006'!$D$78</f>
        <v>9468.882106000001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3" spans="1:4" ht="11.25">
      <c r="A113" s="16"/>
      <c r="B113" s="17"/>
      <c r="C113" s="18"/>
      <c r="D113" s="19"/>
    </row>
    <row r="114" spans="1:4" ht="11.25">
      <c r="A114" s="16"/>
      <c r="B114" s="17"/>
      <c r="C114" s="18"/>
      <c r="D114" s="19"/>
    </row>
    <row r="115" spans="1:4" ht="11.25">
      <c r="A115" s="16"/>
      <c r="B115" s="17"/>
      <c r="C115" s="18"/>
      <c r="D115" s="19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18" spans="1:4" ht="11.25">
      <c r="A118" s="16"/>
      <c r="B118" s="17"/>
      <c r="C118" s="18"/>
      <c r="D118" s="19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3" spans="1:4" ht="11.25">
      <c r="A123" s="16"/>
      <c r="B123" s="17"/>
      <c r="C123" s="18"/>
      <c r="D123" s="19"/>
    </row>
    <row r="124" spans="1:4" ht="11.25">
      <c r="A124" s="16"/>
      <c r="B124" s="17"/>
      <c r="C124" s="18"/>
      <c r="D124" s="19"/>
    </row>
    <row r="125" spans="1:4" ht="11.25">
      <c r="A125" s="16"/>
      <c r="B125" s="17"/>
      <c r="C125" s="18"/>
      <c r="D125" s="19"/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1.25">
      <c r="A128" s="16"/>
      <c r="B128" s="17"/>
      <c r="C128" s="18"/>
      <c r="D128" s="19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2" spans="1:4" ht="13.5">
      <c r="A142" s="46"/>
      <c r="B142" s="46"/>
      <c r="C142" s="46"/>
      <c r="D142" s="46"/>
    </row>
    <row r="143" spans="1:4" ht="11.25">
      <c r="A143" s="47"/>
      <c r="B143" s="47"/>
      <c r="C143" s="47"/>
      <c r="D143" s="47"/>
    </row>
    <row r="145" spans="1:4" ht="12" customHeight="1">
      <c r="A145" s="52"/>
      <c r="B145" s="52"/>
      <c r="C145" s="52"/>
      <c r="D145" s="52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2" spans="1:4" ht="13.5">
      <c r="A152" s="46"/>
      <c r="B152" s="46"/>
      <c r="C152" s="46"/>
      <c r="D152" s="46"/>
    </row>
    <row r="153" spans="1:4" ht="11.25">
      <c r="A153" s="47"/>
      <c r="B153" s="47"/>
      <c r="C153" s="47"/>
      <c r="D153" s="47"/>
    </row>
    <row r="155" spans="1:4" ht="12" customHeight="1">
      <c r="A155" s="52"/>
      <c r="B155" s="52"/>
      <c r="C155" s="52"/>
      <c r="D155" s="52"/>
    </row>
    <row r="156" spans="1:4" ht="11.25">
      <c r="A156" s="16"/>
      <c r="B156" s="17"/>
      <c r="C156" s="18"/>
      <c r="D156" s="19"/>
    </row>
    <row r="157" spans="1:4" ht="11.25">
      <c r="A157" s="16"/>
      <c r="B157" s="17"/>
      <c r="C157" s="18"/>
      <c r="D157" s="19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3" spans="1:4" ht="11.25">
      <c r="A163" s="16"/>
      <c r="B163" s="17"/>
      <c r="C163" s="18"/>
      <c r="D163" s="19"/>
    </row>
    <row r="164" spans="1:4" ht="11.25">
      <c r="A164" s="16"/>
      <c r="B164" s="17"/>
      <c r="C164" s="18"/>
      <c r="D164" s="19"/>
    </row>
    <row r="165" spans="1:4" ht="11.25">
      <c r="A165" s="16"/>
      <c r="B165" s="17"/>
      <c r="C165" s="18"/>
      <c r="D165" s="19"/>
    </row>
    <row r="166" spans="1:4" ht="11.25">
      <c r="A166" s="16"/>
      <c r="B166" s="17"/>
      <c r="C166" s="18"/>
      <c r="D166" s="19"/>
    </row>
    <row r="167" spans="1:4" ht="11.25">
      <c r="A167" s="16"/>
      <c r="B167" s="17"/>
      <c r="C167" s="18"/>
      <c r="D167" s="19"/>
    </row>
    <row r="168" spans="1:4" ht="11.25">
      <c r="A168" s="16"/>
      <c r="B168" s="17"/>
      <c r="C168" s="18"/>
      <c r="D168" s="19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82" spans="1:4" ht="13.5">
      <c r="A182" s="44"/>
      <c r="B182" s="44"/>
      <c r="C182" s="44"/>
      <c r="D182" s="44"/>
    </row>
    <row r="184" spans="1:4" ht="11.25">
      <c r="A184" s="53"/>
      <c r="B184" s="53"/>
      <c r="C184" s="53"/>
      <c r="D184" s="7"/>
    </row>
    <row r="188" spans="1:4" ht="13.5">
      <c r="A188" s="44"/>
      <c r="B188" s="44"/>
      <c r="C188" s="44"/>
      <c r="D188" s="44"/>
    </row>
    <row r="189" spans="1:4" ht="13.5">
      <c r="A189" s="8"/>
      <c r="B189" s="4"/>
      <c r="C189" s="4"/>
      <c r="D189" s="20"/>
    </row>
    <row r="190" spans="1:4" ht="11.25">
      <c r="A190" s="53"/>
      <c r="B190" s="53"/>
      <c r="C190" s="53"/>
      <c r="D190" s="7"/>
    </row>
    <row r="191" spans="1:4" ht="13.5">
      <c r="A191" s="8"/>
      <c r="B191" s="4"/>
      <c r="C191" s="4"/>
      <c r="D191" s="20"/>
    </row>
    <row r="192" spans="1:4" ht="13.5">
      <c r="A192" s="46"/>
      <c r="B192" s="46"/>
      <c r="C192" s="46"/>
      <c r="D192" s="46"/>
    </row>
    <row r="193" spans="1:4" ht="11.25">
      <c r="A193" s="47"/>
      <c r="B193" s="47"/>
      <c r="C193" s="47"/>
      <c r="D193" s="47"/>
    </row>
    <row r="195" spans="1:4" ht="12" customHeight="1">
      <c r="A195" s="52"/>
      <c r="B195" s="52"/>
      <c r="C195" s="52"/>
      <c r="D195" s="52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3.5">
      <c r="A204" s="44"/>
      <c r="B204" s="44"/>
      <c r="C204" s="44"/>
      <c r="D204" s="44"/>
    </row>
    <row r="206" spans="1:4" ht="11.25">
      <c r="A206" s="53"/>
      <c r="B206" s="53"/>
      <c r="C206" s="53"/>
      <c r="D206" s="7"/>
    </row>
    <row r="207" spans="1:4" ht="11.25">
      <c r="A207" s="53"/>
      <c r="B207" s="53"/>
      <c r="C207" s="53"/>
      <c r="D207" s="7"/>
    </row>
    <row r="208" spans="1:4" ht="13.5">
      <c r="A208" s="46"/>
      <c r="B208" s="46"/>
      <c r="C208" s="46"/>
      <c r="D208" s="46"/>
    </row>
    <row r="209" spans="1:4" ht="11.25">
      <c r="A209" s="47"/>
      <c r="B209" s="47"/>
      <c r="C209" s="47"/>
      <c r="D209" s="47"/>
    </row>
    <row r="211" spans="1:4" ht="12" customHeight="1">
      <c r="A211" s="52"/>
      <c r="B211" s="52"/>
      <c r="C211" s="52"/>
      <c r="D211" s="52"/>
    </row>
    <row r="212" spans="1:4" ht="11.25">
      <c r="A212" s="16"/>
      <c r="B212" s="17"/>
      <c r="C212" s="18"/>
      <c r="D212" s="19"/>
    </row>
    <row r="213" spans="1:4" ht="11.25">
      <c r="A213" s="16"/>
      <c r="B213" s="17"/>
      <c r="C213" s="18"/>
      <c r="D213" s="19"/>
    </row>
    <row r="214" spans="1:4" ht="11.25">
      <c r="A214" s="16"/>
      <c r="B214" s="17"/>
      <c r="C214" s="18"/>
      <c r="D214" s="19"/>
    </row>
    <row r="215" spans="1:4" ht="11.25">
      <c r="A215" s="16"/>
      <c r="B215" s="17"/>
      <c r="C215" s="18"/>
      <c r="D215" s="19"/>
    </row>
    <row r="216" spans="1:4" ht="11.25">
      <c r="A216" s="16"/>
      <c r="B216" s="17"/>
      <c r="C216" s="18"/>
      <c r="D216" s="19"/>
    </row>
    <row r="217" spans="1:4" ht="11.25">
      <c r="A217" s="16"/>
      <c r="B217" s="17"/>
      <c r="C217" s="18"/>
      <c r="D217" s="19"/>
    </row>
    <row r="218" spans="1:4" ht="11.25">
      <c r="A218" s="16"/>
      <c r="B218" s="17"/>
      <c r="C218" s="18"/>
      <c r="D218" s="19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1.25">
      <c r="A227" s="16"/>
      <c r="B227" s="17"/>
      <c r="C227" s="18"/>
      <c r="D227" s="19"/>
    </row>
    <row r="228" spans="1:4" ht="11.25">
      <c r="A228" s="16"/>
      <c r="B228" s="17"/>
      <c r="C228" s="18"/>
      <c r="D228" s="19"/>
    </row>
    <row r="229" spans="1:4" ht="11.25">
      <c r="A229" s="16"/>
      <c r="B229" s="17"/>
      <c r="C229" s="18"/>
      <c r="D229" s="19"/>
    </row>
    <row r="230" spans="1:4" ht="11.25">
      <c r="A230" s="16"/>
      <c r="B230" s="17"/>
      <c r="C230" s="18"/>
      <c r="D230" s="19"/>
    </row>
  </sheetData>
  <sheetProtection selectLockedCells="1" selectUnlockedCells="1"/>
  <mergeCells count="57">
    <mergeCell ref="A209:D209"/>
    <mergeCell ref="A211:B211"/>
    <mergeCell ref="C211:D211"/>
    <mergeCell ref="A195:B195"/>
    <mergeCell ref="C195:D195"/>
    <mergeCell ref="A204:D204"/>
    <mergeCell ref="A206:C206"/>
    <mergeCell ref="A207:C207"/>
    <mergeCell ref="A208:D208"/>
    <mergeCell ref="A182:D182"/>
    <mergeCell ref="A184:C184"/>
    <mergeCell ref="A188:D188"/>
    <mergeCell ref="A190:C190"/>
    <mergeCell ref="A192:D192"/>
    <mergeCell ref="A193:D193"/>
    <mergeCell ref="A145:B145"/>
    <mergeCell ref="C145:D145"/>
    <mergeCell ref="A152:D152"/>
    <mergeCell ref="A153:D153"/>
    <mergeCell ref="A155:B155"/>
    <mergeCell ref="C155:D155"/>
    <mergeCell ref="A96:D96"/>
    <mergeCell ref="A97:D97"/>
    <mergeCell ref="A99:B99"/>
    <mergeCell ref="C99:D99"/>
    <mergeCell ref="A142:D142"/>
    <mergeCell ref="A143:D143"/>
    <mergeCell ref="A76:D76"/>
    <mergeCell ref="A78:C78"/>
    <mergeCell ref="A80:D80"/>
    <mergeCell ref="A81:D81"/>
    <mergeCell ref="A83:B83"/>
    <mergeCell ref="C83:D83"/>
    <mergeCell ref="A40:B40"/>
    <mergeCell ref="C40:D40"/>
    <mergeCell ref="A46:D46"/>
    <mergeCell ref="A47:D47"/>
    <mergeCell ref="A49:B49"/>
    <mergeCell ref="C49:D49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0"/>
  <sheetViews>
    <sheetView showGridLines="0" zoomScalePageLayoutView="0" workbookViewId="0" topLeftCell="A1">
      <selection activeCell="D3" sqref="D3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84</v>
      </c>
      <c r="B3" s="56"/>
      <c r="C3" s="56"/>
      <c r="D3" s="27">
        <v>1.0602</v>
      </c>
    </row>
    <row r="4" spans="1:4" s="5" customFormat="1" ht="11.25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11.25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'Julio 2006'!D9*'Enero 2007'!$D$3</f>
        <v>253.23899032800006</v>
      </c>
    </row>
    <row r="10" spans="1:4" ht="12.75" customHeight="1">
      <c r="A10" s="49" t="s">
        <v>7</v>
      </c>
      <c r="B10" s="11" t="s">
        <v>8</v>
      </c>
      <c r="C10" s="55" t="s">
        <v>6</v>
      </c>
      <c r="D10" s="22">
        <f>'Julio 2006'!D10*'Enero 2007'!$D$3</f>
        <v>270.51922829520004</v>
      </c>
    </row>
    <row r="11" spans="1:4" ht="11.25">
      <c r="A11" s="49"/>
      <c r="B11" s="14" t="s">
        <v>9</v>
      </c>
      <c r="C11" s="55"/>
      <c r="D11" s="23"/>
    </row>
    <row r="12" spans="1:4" ht="11.25">
      <c r="A12" s="10" t="s">
        <v>10</v>
      </c>
      <c r="B12" s="14" t="s">
        <v>11</v>
      </c>
      <c r="C12" s="12" t="s">
        <v>6</v>
      </c>
      <c r="D12" s="22">
        <f>'Julio 2006'!D12*'Enero 2007'!$D$3</f>
        <v>290.65110316560003</v>
      </c>
    </row>
    <row r="13" spans="1:4" ht="11.25">
      <c r="A13" s="10" t="s">
        <v>12</v>
      </c>
      <c r="B13" s="11" t="s">
        <v>13</v>
      </c>
      <c r="C13" s="12" t="s">
        <v>6</v>
      </c>
      <c r="D13" s="22">
        <f>'Julio 2006'!D13*'Enero 2007'!$D$3</f>
        <v>305.1137875392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22">
        <f>'Julio 2006'!D14*'Enero 2007'!$D$3</f>
        <v>325.8591619824</v>
      </c>
    </row>
    <row r="15" spans="1:4" ht="11.25">
      <c r="A15" s="49"/>
      <c r="B15" s="15" t="s">
        <v>16</v>
      </c>
      <c r="C15" s="50"/>
      <c r="D15" s="26"/>
    </row>
    <row r="16" spans="1:4" ht="11.25">
      <c r="A16" s="49"/>
      <c r="B16" s="15" t="s">
        <v>17</v>
      </c>
      <c r="C16" s="50"/>
      <c r="D16" s="23"/>
    </row>
    <row r="17" spans="1:4" ht="12.75" customHeight="1">
      <c r="A17" s="49" t="s">
        <v>18</v>
      </c>
      <c r="B17" s="11" t="s">
        <v>19</v>
      </c>
      <c r="C17" s="50" t="s">
        <v>6</v>
      </c>
      <c r="D17" s="22">
        <f>'Julio 2006'!D17*'Enero 2007'!$D$3</f>
        <v>342.96898340160004</v>
      </c>
    </row>
    <row r="18" spans="1:4" ht="11.25">
      <c r="A18" s="49"/>
      <c r="B18" s="15" t="s">
        <v>20</v>
      </c>
      <c r="C18" s="50"/>
      <c r="D18" s="26"/>
    </row>
    <row r="19" spans="1:4" ht="11.25">
      <c r="A19" s="49"/>
      <c r="B19" s="15" t="s">
        <v>21</v>
      </c>
      <c r="C19" s="50"/>
      <c r="D19" s="26"/>
    </row>
    <row r="20" spans="1:4" ht="11.25">
      <c r="A20" s="49"/>
      <c r="B20" s="15" t="s">
        <v>22</v>
      </c>
      <c r="C20" s="50"/>
      <c r="D20" s="26"/>
    </row>
    <row r="21" spans="1:4" ht="11.25">
      <c r="A21" s="49"/>
      <c r="B21" s="15" t="s">
        <v>23</v>
      </c>
      <c r="C21" s="50"/>
      <c r="D21" s="26"/>
    </row>
    <row r="22" spans="1:4" ht="11.25">
      <c r="A22" s="49"/>
      <c r="B22" s="15" t="s">
        <v>24</v>
      </c>
      <c r="C22" s="50"/>
      <c r="D22" s="26"/>
    </row>
    <row r="23" spans="1:4" ht="22.5">
      <c r="A23" s="49"/>
      <c r="B23" s="15" t="s">
        <v>25</v>
      </c>
      <c r="C23" s="50"/>
      <c r="D23" s="23"/>
    </row>
    <row r="24" spans="1:4" ht="12.75" customHeight="1">
      <c r="A24" s="49" t="s">
        <v>26</v>
      </c>
      <c r="B24" s="11" t="s">
        <v>27</v>
      </c>
      <c r="C24" s="50" t="s">
        <v>6</v>
      </c>
      <c r="D24" s="22">
        <f>'Julio 2006'!D24*'Enero 2007'!$D$3</f>
        <v>359.2267220808</v>
      </c>
    </row>
    <row r="25" spans="1:4" ht="11.25">
      <c r="A25" s="49"/>
      <c r="B25" s="15" t="s">
        <v>28</v>
      </c>
      <c r="C25" s="50"/>
      <c r="D25" s="26"/>
    </row>
    <row r="26" spans="1:4" ht="11.25">
      <c r="A26" s="49"/>
      <c r="B26" s="15" t="s">
        <v>29</v>
      </c>
      <c r="C26" s="50"/>
      <c r="D26" s="26"/>
    </row>
    <row r="27" spans="1:4" ht="11.25">
      <c r="A27" s="49"/>
      <c r="B27" s="15" t="s">
        <v>30</v>
      </c>
      <c r="C27" s="50"/>
      <c r="D27" s="23"/>
    </row>
    <row r="28" spans="1:4" ht="12.75" customHeight="1">
      <c r="A28" s="49" t="s">
        <v>31</v>
      </c>
      <c r="B28" s="11" t="s">
        <v>32</v>
      </c>
      <c r="C28" s="50" t="s">
        <v>6</v>
      </c>
      <c r="D28" s="22">
        <f>'Julio 2006'!D28*'Enero 2007'!$D$3</f>
        <v>377.18862624</v>
      </c>
    </row>
    <row r="29" spans="1:4" ht="11.25">
      <c r="A29" s="49"/>
      <c r="B29" s="15" t="s">
        <v>33</v>
      </c>
      <c r="C29" s="50"/>
      <c r="D29" s="26"/>
    </row>
    <row r="30" spans="1:4" ht="11.25">
      <c r="A30" s="49"/>
      <c r="B30" s="15" t="s">
        <v>34</v>
      </c>
      <c r="C30" s="50"/>
      <c r="D30" s="26"/>
    </row>
    <row r="31" spans="1:4" ht="11.25">
      <c r="A31" s="49"/>
      <c r="B31" s="14" t="s">
        <v>35</v>
      </c>
      <c r="C31" s="50"/>
      <c r="D31" s="23"/>
    </row>
    <row r="32" spans="1:4" ht="11.25">
      <c r="A32" s="10" t="s">
        <v>36</v>
      </c>
      <c r="B32" s="14" t="s">
        <v>37</v>
      </c>
      <c r="C32" s="12" t="s">
        <v>6</v>
      </c>
      <c r="D32" s="22">
        <f>'Julio 2006'!D32*'Enero 2007'!$D$3</f>
        <v>398.00216730240004</v>
      </c>
    </row>
    <row r="33" spans="1:4" ht="11.25">
      <c r="A33" s="10" t="s">
        <v>38</v>
      </c>
      <c r="B33" s="12" t="s">
        <v>39</v>
      </c>
      <c r="C33" s="12" t="s">
        <v>6</v>
      </c>
      <c r="D33" s="22">
        <f>'Julio 2006'!D33*'Enero 2007'!$D$3</f>
        <v>418.6225696104001</v>
      </c>
    </row>
    <row r="34" spans="1:4" ht="11.25">
      <c r="A34" s="10" t="s">
        <v>40</v>
      </c>
      <c r="B34" s="12"/>
      <c r="C34" s="12" t="s">
        <v>6</v>
      </c>
      <c r="D34" s="22">
        <f>'Julio 2006'!D34*'Enero 2007'!$D$3</f>
        <v>447.4229662224</v>
      </c>
    </row>
    <row r="35" spans="1:4" ht="11.25">
      <c r="A35" s="10" t="s">
        <v>41</v>
      </c>
      <c r="B35" s="12"/>
      <c r="C35" s="12" t="s">
        <v>6</v>
      </c>
      <c r="D35" s="25">
        <f>'Julio 2006'!D35*'Enero 2007'!$D$3</f>
        <v>460.93131792720004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22">
        <f>'Julio 2006'!D41*'Enero 2007'!$D$3</f>
        <v>9945.816491066402</v>
      </c>
    </row>
    <row r="42" spans="1:4" ht="11.25">
      <c r="A42" s="10" t="s">
        <v>7</v>
      </c>
      <c r="B42" s="12"/>
      <c r="C42" s="12" t="s">
        <v>6</v>
      </c>
      <c r="D42" s="22">
        <f>'Julio 2006'!D42*'Enero 2007'!$D$3</f>
        <v>10830.937319172002</v>
      </c>
    </row>
    <row r="43" spans="1:4" ht="11.25">
      <c r="A43" s="10" t="s">
        <v>10</v>
      </c>
      <c r="B43" s="12"/>
      <c r="C43" s="12" t="s">
        <v>6</v>
      </c>
      <c r="D43" s="25">
        <f>'Julio 2006'!D43*'Enero 2007'!$D$3</f>
        <v>11713.570065676802</v>
      </c>
    </row>
    <row r="44" spans="1:4" ht="11.25">
      <c r="A44" s="10" t="s">
        <v>12</v>
      </c>
      <c r="B44" s="12"/>
      <c r="C44" s="12" t="s">
        <v>6</v>
      </c>
      <c r="D44" s="25">
        <f>'Julio 2006'!D44*'Enero 2007'!$D$3</f>
        <v>12597.4525335336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25">
        <f>'Julio 2006'!D50*'Enero 2007'!$D$3</f>
        <v>5844.310541524801</v>
      </c>
    </row>
    <row r="51" spans="1:4" ht="11.25">
      <c r="A51" s="10" t="s">
        <v>5</v>
      </c>
      <c r="B51" s="12" t="s">
        <v>47</v>
      </c>
      <c r="C51" s="12" t="s">
        <v>6</v>
      </c>
      <c r="D51" s="25">
        <f>'Julio 2006'!D51*'Enero 2007'!$D$3</f>
        <v>5844.310541524801</v>
      </c>
    </row>
    <row r="52" spans="1:4" ht="11.25">
      <c r="A52" s="10" t="s">
        <v>5</v>
      </c>
      <c r="B52" s="12" t="s">
        <v>48</v>
      </c>
      <c r="C52" s="12" t="s">
        <v>6</v>
      </c>
      <c r="D52" s="25">
        <f>'Julio 2006'!D52*'Enero 2007'!$D$3</f>
        <v>5844.310541524801</v>
      </c>
    </row>
    <row r="53" spans="1:4" ht="11.25">
      <c r="A53" s="10" t="s">
        <v>7</v>
      </c>
      <c r="B53" s="12" t="s">
        <v>49</v>
      </c>
      <c r="C53" s="12" t="s">
        <v>6</v>
      </c>
      <c r="D53" s="25">
        <f>'Julio 2006'!D53*'Enero 2007'!$D$3</f>
        <v>7208.165536272002</v>
      </c>
    </row>
    <row r="54" spans="1:4" ht="11.25">
      <c r="A54" s="10" t="s">
        <v>7</v>
      </c>
      <c r="B54" s="12" t="s">
        <v>50</v>
      </c>
      <c r="C54" s="12" t="s">
        <v>6</v>
      </c>
      <c r="D54" s="25">
        <f>'Julio 2006'!D54*'Enero 2007'!$D$3</f>
        <v>7208.165536272002</v>
      </c>
    </row>
    <row r="55" spans="1:4" ht="11.25">
      <c r="A55" s="10" t="s">
        <v>7</v>
      </c>
      <c r="B55" s="12" t="s">
        <v>51</v>
      </c>
      <c r="C55" s="12" t="s">
        <v>6</v>
      </c>
      <c r="D55" s="25">
        <f>'Julio 2006'!D55*'Enero 2007'!$D$3</f>
        <v>7208.165536272002</v>
      </c>
    </row>
    <row r="56" spans="1:4" ht="11.25">
      <c r="A56" s="10" t="s">
        <v>7</v>
      </c>
      <c r="B56" s="12" t="s">
        <v>52</v>
      </c>
      <c r="C56" s="12" t="s">
        <v>6</v>
      </c>
      <c r="D56" s="25">
        <f>'Julio 2006'!D56*'Enero 2007'!$D$3</f>
        <v>7208.165536272002</v>
      </c>
    </row>
    <row r="57" spans="1:4" ht="11.25">
      <c r="A57" s="10" t="s">
        <v>7</v>
      </c>
      <c r="B57" s="12" t="s">
        <v>53</v>
      </c>
      <c r="C57" s="12" t="s">
        <v>6</v>
      </c>
      <c r="D57" s="25">
        <f>'Julio 2006'!D57*'Enero 2007'!$D$3</f>
        <v>7208.165536272002</v>
      </c>
    </row>
    <row r="58" spans="1:4" ht="11.25">
      <c r="A58" s="10" t="s">
        <v>10</v>
      </c>
      <c r="B58" s="12" t="s">
        <v>54</v>
      </c>
      <c r="C58" s="12" t="s">
        <v>6</v>
      </c>
      <c r="D58" s="25">
        <f>'Julio 2006'!D58*'Enero 2007'!$D$3</f>
        <v>8570.759448564</v>
      </c>
    </row>
    <row r="59" spans="1:4" ht="11.25">
      <c r="A59" s="10" t="s">
        <v>10</v>
      </c>
      <c r="B59" s="12" t="s">
        <v>55</v>
      </c>
      <c r="C59" s="12" t="s">
        <v>6</v>
      </c>
      <c r="D59" s="25">
        <f>'Julio 2006'!D59*'Enero 2007'!$D$3</f>
        <v>8570.759448564</v>
      </c>
    </row>
    <row r="60" spans="1:4" ht="11.25">
      <c r="A60" s="10" t="s">
        <v>10</v>
      </c>
      <c r="B60" s="12" t="s">
        <v>56</v>
      </c>
      <c r="C60" s="12" t="s">
        <v>6</v>
      </c>
      <c r="D60" s="25">
        <f>'Julio 2006'!D60*'Enero 2007'!$D$3</f>
        <v>8570.759448564</v>
      </c>
    </row>
    <row r="61" spans="1:4" ht="11.25">
      <c r="A61" s="10" t="s">
        <v>10</v>
      </c>
      <c r="B61" s="12" t="s">
        <v>57</v>
      </c>
      <c r="C61" s="12" t="s">
        <v>6</v>
      </c>
      <c r="D61" s="25">
        <f>'Julio 2006'!D61*'Enero 2007'!$D$3</f>
        <v>8570.759448564</v>
      </c>
    </row>
    <row r="62" spans="1:4" ht="11.25">
      <c r="A62" s="10" t="s">
        <v>10</v>
      </c>
      <c r="B62" s="12" t="s">
        <v>58</v>
      </c>
      <c r="C62" s="12" t="s">
        <v>6</v>
      </c>
      <c r="D62" s="25">
        <f>'Julio 2006'!D62*'Enero 2007'!$D$3</f>
        <v>8570.759448564</v>
      </c>
    </row>
    <row r="63" spans="1:4" ht="11.25">
      <c r="A63" s="10" t="s">
        <v>10</v>
      </c>
      <c r="B63" s="12" t="s">
        <v>59</v>
      </c>
      <c r="C63" s="12" t="s">
        <v>6</v>
      </c>
      <c r="D63" s="25">
        <f>'Julio 2006'!D63*'Enero 2007'!$D$3</f>
        <v>8570.759448564</v>
      </c>
    </row>
    <row r="64" spans="1:4" ht="11.25">
      <c r="A64" s="10" t="s">
        <v>10</v>
      </c>
      <c r="B64" s="12" t="s">
        <v>60</v>
      </c>
      <c r="C64" s="12" t="s">
        <v>6</v>
      </c>
      <c r="D64" s="25">
        <f>'Julio 2006'!D64*'Enero 2007'!$D$3</f>
        <v>8570.759448564</v>
      </c>
    </row>
    <row r="65" spans="1:4" ht="11.25">
      <c r="A65" s="10" t="s">
        <v>10</v>
      </c>
      <c r="B65" s="12" t="s">
        <v>61</v>
      </c>
      <c r="C65" s="12" t="s">
        <v>6</v>
      </c>
      <c r="D65" s="25">
        <f>'Julio 2006'!D65*'Enero 2007'!$D$3</f>
        <v>8570.759448564</v>
      </c>
    </row>
    <row r="66" spans="1:4" ht="11.25">
      <c r="A66" s="10" t="s">
        <v>10</v>
      </c>
      <c r="B66" s="12" t="s">
        <v>62</v>
      </c>
      <c r="C66" s="12" t="s">
        <v>6</v>
      </c>
      <c r="D66" s="25">
        <f>'Julio 2006'!D66*'Enero 2007'!$D$3</f>
        <v>8570.759448564</v>
      </c>
    </row>
    <row r="67" spans="1:4" ht="11.25">
      <c r="A67" s="10" t="s">
        <v>12</v>
      </c>
      <c r="B67" s="12" t="s">
        <v>63</v>
      </c>
      <c r="C67" s="12" t="s">
        <v>6</v>
      </c>
      <c r="D67" s="25">
        <f>'Julio 2006'!D67*'Enero 2007'!$D$3</f>
        <v>9933.353360856001</v>
      </c>
    </row>
    <row r="68" spans="1:4" ht="11.25">
      <c r="A68" s="10" t="s">
        <v>12</v>
      </c>
      <c r="B68" s="12" t="s">
        <v>64</v>
      </c>
      <c r="C68" s="12" t="s">
        <v>6</v>
      </c>
      <c r="D68" s="25">
        <f>'Julio 2006'!D68*'Enero 2007'!$D$3</f>
        <v>9933.353360856001</v>
      </c>
    </row>
    <row r="69" spans="1:4" ht="11.25">
      <c r="A69" s="10" t="s">
        <v>14</v>
      </c>
      <c r="B69" s="12" t="s">
        <v>65</v>
      </c>
      <c r="C69" s="12" t="s">
        <v>6</v>
      </c>
      <c r="D69" s="25">
        <f>'Julio 2006'!D69*'Enero 2007'!$D$3</f>
        <v>11294.697551796</v>
      </c>
    </row>
    <row r="70" spans="1:4" ht="11.25">
      <c r="A70" s="10" t="s">
        <v>18</v>
      </c>
      <c r="B70" s="12" t="s">
        <v>66</v>
      </c>
      <c r="C70" s="12" t="s">
        <v>6</v>
      </c>
      <c r="D70" s="25">
        <f>'Julio 2006'!D70*'Enero 2007'!$D$3</f>
        <v>12657.291464088003</v>
      </c>
    </row>
    <row r="71" spans="1:4" ht="11.25">
      <c r="A71" s="10" t="s">
        <v>26</v>
      </c>
      <c r="B71" s="12" t="s">
        <v>67</v>
      </c>
      <c r="C71" s="12" t="s">
        <v>6</v>
      </c>
      <c r="D71" s="25">
        <f>'Julio 2006'!D71*'Enero 2007'!$D$3</f>
        <v>14018.635655028002</v>
      </c>
    </row>
    <row r="72" spans="1:4" ht="11.25">
      <c r="A72" s="10" t="s">
        <v>31</v>
      </c>
      <c r="B72" s="12" t="s">
        <v>68</v>
      </c>
      <c r="C72" s="12" t="s">
        <v>6</v>
      </c>
      <c r="D72" s="25">
        <f>'Julio 2006'!D72*'Enero 2007'!$D$3</f>
        <v>15381.229567320002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s="5" customFormat="1" ht="13.5">
      <c r="A76" s="44" t="s">
        <v>69</v>
      </c>
      <c r="B76" s="44"/>
      <c r="C76" s="44"/>
      <c r="D76" s="44"/>
    </row>
    <row r="77" spans="1:4" s="5" customFormat="1" ht="11.25">
      <c r="A77" s="6"/>
      <c r="D77" s="3"/>
    </row>
    <row r="78" spans="1:4" s="28" customFormat="1" ht="12">
      <c r="A78" s="56" t="s">
        <v>84</v>
      </c>
      <c r="B78" s="56"/>
      <c r="C78" s="56"/>
      <c r="D78" s="27">
        <v>1.0499</v>
      </c>
    </row>
    <row r="79" spans="1:4" s="5" customFormat="1" ht="11.25">
      <c r="A79" s="6"/>
      <c r="D79" s="3"/>
    </row>
    <row r="80" spans="1:4" s="5" customFormat="1" ht="13.5">
      <c r="A80" s="46" t="s">
        <v>1</v>
      </c>
      <c r="B80" s="46"/>
      <c r="C80" s="46"/>
      <c r="D80" s="46"/>
    </row>
    <row r="81" spans="1:4" s="5" customFormat="1" ht="11.25">
      <c r="A81" s="47" t="s">
        <v>2</v>
      </c>
      <c r="B81" s="47"/>
      <c r="C81" s="47"/>
      <c r="D81" s="47"/>
    </row>
    <row r="82" spans="1:4" s="5" customFormat="1" ht="11.25">
      <c r="A82" s="1"/>
      <c r="B82" s="1"/>
      <c r="C82" s="1"/>
      <c r="D82" s="9"/>
    </row>
    <row r="83" spans="1:4" s="5" customFormat="1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13">
        <f>'Julio 2006'!D84*'Enero 2007'!$D$78</f>
        <v>270.1001454765</v>
      </c>
    </row>
    <row r="85" spans="1:4" ht="11.25">
      <c r="A85" s="10"/>
      <c r="B85" s="12" t="s">
        <v>11</v>
      </c>
      <c r="C85" s="12" t="s">
        <v>6</v>
      </c>
      <c r="D85" s="13">
        <f>'Julio 2006'!D85*'Enero 2007'!$D$78</f>
        <v>309.3914392921</v>
      </c>
    </row>
    <row r="86" spans="1:4" ht="11.25">
      <c r="A86" s="10"/>
      <c r="B86" s="12" t="s">
        <v>71</v>
      </c>
      <c r="C86" s="12" t="s">
        <v>6</v>
      </c>
      <c r="D86" s="13">
        <f>'Julio 2006'!D86*'Enero 2007'!$D$78</f>
        <v>363.1034739230001</v>
      </c>
    </row>
    <row r="87" spans="1:4" ht="11.25">
      <c r="A87" s="10"/>
      <c r="B87" s="12" t="s">
        <v>72</v>
      </c>
      <c r="C87" s="12" t="s">
        <v>6</v>
      </c>
      <c r="D87" s="13">
        <f>'Julio 2006'!D87*'Enero 2007'!$D$78</f>
        <v>363.1034739230001</v>
      </c>
    </row>
    <row r="88" spans="1:4" ht="11.25">
      <c r="A88" s="10"/>
      <c r="B88" s="12" t="s">
        <v>73</v>
      </c>
      <c r="C88" s="12" t="s">
        <v>6</v>
      </c>
      <c r="D88" s="13">
        <f>'Julio 2006'!D88*'Enero 2007'!$D$78</f>
        <v>363.1034739230001</v>
      </c>
    </row>
    <row r="89" spans="1:4" ht="11.25">
      <c r="A89" s="10"/>
      <c r="B89" s="12" t="s">
        <v>74</v>
      </c>
      <c r="C89" s="12" t="s">
        <v>6</v>
      </c>
      <c r="D89" s="13">
        <f>'Julio 2006'!D89*'Enero 2007'!$D$78</f>
        <v>371.7823179377001</v>
      </c>
    </row>
    <row r="90" spans="1:4" ht="11.25">
      <c r="A90" s="10"/>
      <c r="B90" s="12" t="s">
        <v>75</v>
      </c>
      <c r="C90" s="12" t="s">
        <v>6</v>
      </c>
      <c r="D90" s="13">
        <f>'Julio 2006'!D90*'Enero 2007'!$D$78</f>
        <v>407.94966790010005</v>
      </c>
    </row>
    <row r="91" spans="1:4" ht="11.25">
      <c r="A91" s="10"/>
      <c r="B91" s="12" t="s">
        <v>76</v>
      </c>
      <c r="C91" s="12" t="s">
        <v>6</v>
      </c>
      <c r="D91" s="13">
        <f>'Julio 2006'!D91*'Enero 2007'!$D$78</f>
        <v>443.1600350624001</v>
      </c>
    </row>
    <row r="92" spans="1:4" ht="11.25">
      <c r="A92" s="10"/>
      <c r="B92" s="12" t="s">
        <v>77</v>
      </c>
      <c r="C92" s="12" t="s">
        <v>6</v>
      </c>
      <c r="D92" s="13">
        <f>'Julio 2006'!D92*'Enero 2007'!$D$78</f>
        <v>466.56761435680005</v>
      </c>
    </row>
    <row r="93" spans="1:4" ht="11.25">
      <c r="A93" s="10"/>
      <c r="B93" s="12" t="s">
        <v>78</v>
      </c>
      <c r="C93" s="12" t="s">
        <v>6</v>
      </c>
      <c r="D93" s="13">
        <f>'Julio 2006'!D93*'Enero 2007'!$D$78</f>
        <v>466.56761435680005</v>
      </c>
    </row>
    <row r="94" spans="1:4" ht="11.25">
      <c r="A94" s="10"/>
      <c r="B94" s="12" t="s">
        <v>79</v>
      </c>
      <c r="C94" s="12" t="s">
        <v>6</v>
      </c>
      <c r="D94" s="13">
        <f>'Julio 2006'!D94*'Enero 2007'!$D$78</f>
        <v>481.49434607790005</v>
      </c>
    </row>
    <row r="95" spans="1:4" ht="11.25">
      <c r="A95" s="16"/>
      <c r="B95" s="17"/>
      <c r="C95" s="18"/>
      <c r="D95" s="19"/>
    </row>
    <row r="96" spans="1:4" s="5" customFormat="1" ht="13.5">
      <c r="A96" s="46" t="s">
        <v>45</v>
      </c>
      <c r="B96" s="46"/>
      <c r="C96" s="46"/>
      <c r="D96" s="46"/>
    </row>
    <row r="97" spans="1:4" s="5" customFormat="1" ht="11.25">
      <c r="A97" s="47" t="s">
        <v>43</v>
      </c>
      <c r="B97" s="47"/>
      <c r="C97" s="47"/>
      <c r="D97" s="47"/>
    </row>
    <row r="98" spans="1:4" ht="11.25">
      <c r="A98" s="16"/>
      <c r="B98" s="17"/>
      <c r="C98" s="18"/>
      <c r="D98" s="19"/>
    </row>
    <row r="99" spans="1:4" s="5" customFormat="1" ht="12.75" customHeight="1">
      <c r="A99" s="48" t="s">
        <v>3</v>
      </c>
      <c r="B99" s="48"/>
      <c r="C99" s="48" t="s">
        <v>44</v>
      </c>
      <c r="D99" s="48"/>
    </row>
    <row r="100" spans="1:4" ht="11.25">
      <c r="A100" s="10"/>
      <c r="B100" s="12" t="s">
        <v>80</v>
      </c>
      <c r="C100" s="12" t="s">
        <v>6</v>
      </c>
      <c r="D100" s="13">
        <f>'Julio 2006'!D100*'Enero 2007'!$D$78</f>
        <v>9941.3793230894</v>
      </c>
    </row>
    <row r="101" spans="1:4" ht="11.25">
      <c r="A101" s="10"/>
      <c r="B101" s="12" t="s">
        <v>81</v>
      </c>
      <c r="C101" s="12" t="s">
        <v>6</v>
      </c>
      <c r="D101" s="13">
        <f>'Julio 2006'!D101*'Enero 2007'!$D$78</f>
        <v>9941.3793230894</v>
      </c>
    </row>
    <row r="102" spans="1:4" ht="11.25">
      <c r="A102" s="10"/>
      <c r="B102" s="12" t="s">
        <v>82</v>
      </c>
      <c r="C102" s="12" t="s">
        <v>6</v>
      </c>
      <c r="D102" s="13">
        <f>'Julio 2006'!D102*'Enero 2007'!$D$78</f>
        <v>9941.3793230894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3" spans="1:4" ht="11.25">
      <c r="A113" s="16"/>
      <c r="B113" s="17"/>
      <c r="C113" s="18"/>
      <c r="D113" s="19"/>
    </row>
    <row r="114" spans="1:4" ht="11.25">
      <c r="A114" s="16"/>
      <c r="B114" s="17"/>
      <c r="C114" s="18"/>
      <c r="D114" s="19"/>
    </row>
    <row r="115" spans="1:4" ht="11.25">
      <c r="A115" s="16"/>
      <c r="B115" s="17"/>
      <c r="C115" s="18"/>
      <c r="D115" s="19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18" spans="1:4" ht="11.25">
      <c r="A118" s="16"/>
      <c r="B118" s="17"/>
      <c r="C118" s="18"/>
      <c r="D118" s="19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3" spans="1:4" ht="11.25">
      <c r="A123" s="16"/>
      <c r="B123" s="17"/>
      <c r="C123" s="18"/>
      <c r="D123" s="19"/>
    </row>
    <row r="124" spans="1:4" ht="11.25">
      <c r="A124" s="16"/>
      <c r="B124" s="17"/>
      <c r="C124" s="18"/>
      <c r="D124" s="19"/>
    </row>
    <row r="125" spans="1:4" ht="11.25">
      <c r="A125" s="16"/>
      <c r="B125" s="17"/>
      <c r="C125" s="18"/>
      <c r="D125" s="19"/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1.25">
      <c r="A128" s="16"/>
      <c r="B128" s="17"/>
      <c r="C128" s="18"/>
      <c r="D128" s="19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2" spans="1:4" ht="13.5">
      <c r="A142" s="46"/>
      <c r="B142" s="46"/>
      <c r="C142" s="46"/>
      <c r="D142" s="46"/>
    </row>
    <row r="143" spans="1:4" ht="11.25">
      <c r="A143" s="47"/>
      <c r="B143" s="47"/>
      <c r="C143" s="47"/>
      <c r="D143" s="47"/>
    </row>
    <row r="145" spans="1:4" ht="12" customHeight="1">
      <c r="A145" s="52"/>
      <c r="B145" s="52"/>
      <c r="C145" s="52"/>
      <c r="D145" s="52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2" spans="1:4" ht="13.5">
      <c r="A152" s="46"/>
      <c r="B152" s="46"/>
      <c r="C152" s="46"/>
      <c r="D152" s="46"/>
    </row>
    <row r="153" spans="1:4" ht="11.25">
      <c r="A153" s="47"/>
      <c r="B153" s="47"/>
      <c r="C153" s="47"/>
      <c r="D153" s="47"/>
    </row>
    <row r="155" spans="1:4" ht="12" customHeight="1">
      <c r="A155" s="52"/>
      <c r="B155" s="52"/>
      <c r="C155" s="52"/>
      <c r="D155" s="52"/>
    </row>
    <row r="156" spans="1:4" ht="11.25">
      <c r="A156" s="16"/>
      <c r="B156" s="17"/>
      <c r="C156" s="18"/>
      <c r="D156" s="19"/>
    </row>
    <row r="157" spans="1:4" ht="11.25">
      <c r="A157" s="16"/>
      <c r="B157" s="17"/>
      <c r="C157" s="18"/>
      <c r="D157" s="19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3" spans="1:4" ht="11.25">
      <c r="A163" s="16"/>
      <c r="B163" s="17"/>
      <c r="C163" s="18"/>
      <c r="D163" s="19"/>
    </row>
    <row r="164" spans="1:4" ht="11.25">
      <c r="A164" s="16"/>
      <c r="B164" s="17"/>
      <c r="C164" s="18"/>
      <c r="D164" s="19"/>
    </row>
    <row r="165" spans="1:4" ht="11.25">
      <c r="A165" s="16"/>
      <c r="B165" s="17"/>
      <c r="C165" s="18"/>
      <c r="D165" s="19"/>
    </row>
    <row r="166" spans="1:4" ht="11.25">
      <c r="A166" s="16"/>
      <c r="B166" s="17"/>
      <c r="C166" s="18"/>
      <c r="D166" s="19"/>
    </row>
    <row r="167" spans="1:4" ht="11.25">
      <c r="A167" s="16"/>
      <c r="B167" s="17"/>
      <c r="C167" s="18"/>
      <c r="D167" s="19"/>
    </row>
    <row r="168" spans="1:4" ht="11.25">
      <c r="A168" s="16"/>
      <c r="B168" s="17"/>
      <c r="C168" s="18"/>
      <c r="D168" s="19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82" spans="1:4" ht="13.5">
      <c r="A182" s="44"/>
      <c r="B182" s="44"/>
      <c r="C182" s="44"/>
      <c r="D182" s="44"/>
    </row>
    <row r="184" spans="1:4" ht="11.25">
      <c r="A184" s="53"/>
      <c r="B184" s="53"/>
      <c r="C184" s="53"/>
      <c r="D184" s="7"/>
    </row>
    <row r="188" spans="1:4" ht="13.5">
      <c r="A188" s="44"/>
      <c r="B188" s="44"/>
      <c r="C188" s="44"/>
      <c r="D188" s="44"/>
    </row>
    <row r="189" spans="1:4" ht="13.5">
      <c r="A189" s="8"/>
      <c r="B189" s="4"/>
      <c r="C189" s="4"/>
      <c r="D189" s="20"/>
    </row>
    <row r="190" spans="1:4" ht="11.25">
      <c r="A190" s="53"/>
      <c r="B190" s="53"/>
      <c r="C190" s="53"/>
      <c r="D190" s="7"/>
    </row>
    <row r="191" spans="1:4" ht="13.5">
      <c r="A191" s="8"/>
      <c r="B191" s="4"/>
      <c r="C191" s="4"/>
      <c r="D191" s="20"/>
    </row>
    <row r="192" spans="1:4" ht="13.5">
      <c r="A192" s="46"/>
      <c r="B192" s="46"/>
      <c r="C192" s="46"/>
      <c r="D192" s="46"/>
    </row>
    <row r="193" spans="1:4" ht="11.25">
      <c r="A193" s="47"/>
      <c r="B193" s="47"/>
      <c r="C193" s="47"/>
      <c r="D193" s="47"/>
    </row>
    <row r="195" spans="1:4" ht="12" customHeight="1">
      <c r="A195" s="52"/>
      <c r="B195" s="52"/>
      <c r="C195" s="52"/>
      <c r="D195" s="52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3.5">
      <c r="A204" s="44"/>
      <c r="B204" s="44"/>
      <c r="C204" s="44"/>
      <c r="D204" s="44"/>
    </row>
    <row r="206" spans="1:4" ht="11.25">
      <c r="A206" s="53"/>
      <c r="B206" s="53"/>
      <c r="C206" s="53"/>
      <c r="D206" s="7"/>
    </row>
    <row r="207" spans="1:4" ht="11.25">
      <c r="A207" s="53"/>
      <c r="B207" s="53"/>
      <c r="C207" s="53"/>
      <c r="D207" s="7"/>
    </row>
    <row r="208" spans="1:4" ht="13.5">
      <c r="A208" s="46"/>
      <c r="B208" s="46"/>
      <c r="C208" s="46"/>
      <c r="D208" s="46"/>
    </row>
    <row r="209" spans="1:4" ht="11.25">
      <c r="A209" s="47"/>
      <c r="B209" s="47"/>
      <c r="C209" s="47"/>
      <c r="D209" s="47"/>
    </row>
    <row r="211" spans="1:4" ht="12" customHeight="1">
      <c r="A211" s="52"/>
      <c r="B211" s="52"/>
      <c r="C211" s="52"/>
      <c r="D211" s="52"/>
    </row>
    <row r="212" spans="1:4" ht="11.25">
      <c r="A212" s="16"/>
      <c r="B212" s="17"/>
      <c r="C212" s="18"/>
      <c r="D212" s="19"/>
    </row>
    <row r="213" spans="1:4" ht="11.25">
      <c r="A213" s="16"/>
      <c r="B213" s="17"/>
      <c r="C213" s="18"/>
      <c r="D213" s="19"/>
    </row>
    <row r="214" spans="1:4" ht="11.25">
      <c r="A214" s="16"/>
      <c r="B214" s="17"/>
      <c r="C214" s="18"/>
      <c r="D214" s="19"/>
    </row>
    <row r="215" spans="1:4" ht="11.25">
      <c r="A215" s="16"/>
      <c r="B215" s="17"/>
      <c r="C215" s="18"/>
      <c r="D215" s="19"/>
    </row>
    <row r="216" spans="1:4" ht="11.25">
      <c r="A216" s="16"/>
      <c r="B216" s="17"/>
      <c r="C216" s="18"/>
      <c r="D216" s="19"/>
    </row>
    <row r="217" spans="1:4" ht="11.25">
      <c r="A217" s="16"/>
      <c r="B217" s="17"/>
      <c r="C217" s="18"/>
      <c r="D217" s="19"/>
    </row>
    <row r="218" spans="1:4" ht="11.25">
      <c r="A218" s="16"/>
      <c r="B218" s="17"/>
      <c r="C218" s="18"/>
      <c r="D218" s="19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1.25">
      <c r="A227" s="16"/>
      <c r="B227" s="17"/>
      <c r="C227" s="18"/>
      <c r="D227" s="19"/>
    </row>
    <row r="228" spans="1:4" ht="11.25">
      <c r="A228" s="16"/>
      <c r="B228" s="17"/>
      <c r="C228" s="18"/>
      <c r="D228" s="19"/>
    </row>
    <row r="229" spans="1:4" ht="11.25">
      <c r="A229" s="16"/>
      <c r="B229" s="17"/>
      <c r="C229" s="18"/>
      <c r="D229" s="19"/>
    </row>
    <row r="230" spans="1:4" ht="11.25">
      <c r="A230" s="16"/>
      <c r="B230" s="17"/>
      <c r="C230" s="18"/>
      <c r="D230" s="19"/>
    </row>
  </sheetData>
  <sheetProtection selectLockedCells="1" selectUnlockedCells="1"/>
  <mergeCells count="57">
    <mergeCell ref="A209:D209"/>
    <mergeCell ref="A211:B211"/>
    <mergeCell ref="C211:D211"/>
    <mergeCell ref="A195:B195"/>
    <mergeCell ref="C195:D195"/>
    <mergeCell ref="A204:D204"/>
    <mergeCell ref="A206:C206"/>
    <mergeCell ref="A207:C207"/>
    <mergeCell ref="A208:D208"/>
    <mergeCell ref="A182:D182"/>
    <mergeCell ref="A184:C184"/>
    <mergeCell ref="A188:D188"/>
    <mergeCell ref="A190:C190"/>
    <mergeCell ref="A192:D192"/>
    <mergeCell ref="A193:D193"/>
    <mergeCell ref="A145:B145"/>
    <mergeCell ref="C145:D145"/>
    <mergeCell ref="A152:D152"/>
    <mergeCell ref="A153:D153"/>
    <mergeCell ref="A155:B155"/>
    <mergeCell ref="C155:D155"/>
    <mergeCell ref="A96:D96"/>
    <mergeCell ref="A97:D97"/>
    <mergeCell ref="A99:B99"/>
    <mergeCell ref="C99:D99"/>
    <mergeCell ref="A142:D142"/>
    <mergeCell ref="A143:D143"/>
    <mergeCell ref="A76:D76"/>
    <mergeCell ref="A78:C78"/>
    <mergeCell ref="A80:D80"/>
    <mergeCell ref="A81:D81"/>
    <mergeCell ref="A83:B83"/>
    <mergeCell ref="C83:D83"/>
    <mergeCell ref="A40:B40"/>
    <mergeCell ref="C40:D40"/>
    <mergeCell ref="A46:D46"/>
    <mergeCell ref="A47:D47"/>
    <mergeCell ref="A49:B49"/>
    <mergeCell ref="C49:D49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0"/>
  <sheetViews>
    <sheetView showGridLines="0" zoomScalePageLayoutView="0" workbookViewId="0" topLeftCell="A1">
      <selection activeCell="D127" sqref="D127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85</v>
      </c>
      <c r="B3" s="56"/>
      <c r="C3" s="56"/>
      <c r="D3" s="27">
        <v>1.0715</v>
      </c>
    </row>
    <row r="4" spans="1:4" s="5" customFormat="1" ht="8.25" customHeight="1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'Julio 2006'!D9*'Enero 2007'!$D$3*'Julio 2007'!$D$3</f>
        <v>271.34557813645205</v>
      </c>
    </row>
    <row r="10" spans="1:4" ht="12.75" customHeight="1">
      <c r="A10" s="49" t="s">
        <v>7</v>
      </c>
      <c r="B10" s="11" t="s">
        <v>8</v>
      </c>
      <c r="C10" s="55" t="s">
        <v>6</v>
      </c>
      <c r="D10" s="25">
        <f>'Julio 2006'!D10*'Enero 2007'!$D$3*'Julio 2007'!$D$3</f>
        <v>289.8613531183068</v>
      </c>
    </row>
    <row r="11" spans="1:4" ht="11.25">
      <c r="A11" s="49"/>
      <c r="B11" s="14" t="s">
        <v>9</v>
      </c>
      <c r="C11" s="55"/>
      <c r="D11" s="25">
        <f>'Julio 2006'!D11*'Enero 2007'!$D$3*'Julio 2007'!$D$3</f>
        <v>0</v>
      </c>
    </row>
    <row r="12" spans="1:4" ht="11.25">
      <c r="A12" s="10" t="s">
        <v>10</v>
      </c>
      <c r="B12" s="14" t="s">
        <v>11</v>
      </c>
      <c r="C12" s="12" t="s">
        <v>6</v>
      </c>
      <c r="D12" s="25">
        <f>'Julio 2006'!D12*'Enero 2007'!$D$3*'Julio 2007'!$D$3</f>
        <v>311.4326570419404</v>
      </c>
    </row>
    <row r="13" spans="1:4" ht="11.25">
      <c r="A13" s="10" t="s">
        <v>12</v>
      </c>
      <c r="B13" s="11" t="s">
        <v>13</v>
      </c>
      <c r="C13" s="12" t="s">
        <v>6</v>
      </c>
      <c r="D13" s="25">
        <f>'Julio 2006'!D13*'Enero 2007'!$D$3*'Julio 2007'!$D$3</f>
        <v>326.9294233482528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25">
        <f>'Julio 2006'!D14*'Enero 2007'!$D$3*'Julio 2007'!$D$3</f>
        <v>349.15809206414156</v>
      </c>
    </row>
    <row r="15" spans="1:4" ht="11.25">
      <c r="A15" s="49"/>
      <c r="B15" s="15" t="s">
        <v>16</v>
      </c>
      <c r="C15" s="50"/>
      <c r="D15" s="25">
        <f>'Julio 2006'!D15*'Enero 2007'!$D$3*'Julio 2007'!$D$3</f>
        <v>0</v>
      </c>
    </row>
    <row r="16" spans="1:4" ht="11.25">
      <c r="A16" s="49"/>
      <c r="B16" s="15" t="s">
        <v>17</v>
      </c>
      <c r="C16" s="50"/>
      <c r="D16" s="25">
        <f>'Julio 2006'!D16*'Enero 2007'!$D$3*'Julio 2007'!$D$3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'Julio 2006'!D17*'Enero 2007'!$D$3*'Julio 2007'!$D$3</f>
        <v>367.4912657148144</v>
      </c>
    </row>
    <row r="18" spans="1:4" ht="11.25">
      <c r="A18" s="49"/>
      <c r="B18" s="15" t="s">
        <v>20</v>
      </c>
      <c r="C18" s="50"/>
      <c r="D18" s="25">
        <f>'Julio 2006'!D18*'Enero 2007'!$D$3*'Julio 2007'!$D$3</f>
        <v>0</v>
      </c>
    </row>
    <row r="19" spans="1:4" ht="11.25">
      <c r="A19" s="49"/>
      <c r="B19" s="15" t="s">
        <v>21</v>
      </c>
      <c r="C19" s="50"/>
      <c r="D19" s="25">
        <f>'Julio 2006'!D19*'Enero 2007'!$D$3*'Julio 2007'!$D$3</f>
        <v>0</v>
      </c>
    </row>
    <row r="20" spans="1:4" ht="11.25">
      <c r="A20" s="49"/>
      <c r="B20" s="15" t="s">
        <v>22</v>
      </c>
      <c r="C20" s="50"/>
      <c r="D20" s="25">
        <f>'Julio 2006'!D20*'Enero 2007'!$D$3*'Julio 2007'!$D$3</f>
        <v>0</v>
      </c>
    </row>
    <row r="21" spans="1:4" ht="11.25">
      <c r="A21" s="49"/>
      <c r="B21" s="15" t="s">
        <v>23</v>
      </c>
      <c r="C21" s="50"/>
      <c r="D21" s="25">
        <f>'Julio 2006'!D21*'Enero 2007'!$D$3*'Julio 2007'!$D$3</f>
        <v>0</v>
      </c>
    </row>
    <row r="22" spans="1:4" ht="11.25">
      <c r="A22" s="49"/>
      <c r="B22" s="15" t="s">
        <v>24</v>
      </c>
      <c r="C22" s="50"/>
      <c r="D22" s="25">
        <f>'Julio 2006'!D22*'Enero 2007'!$D$3*'Julio 2007'!$D$3</f>
        <v>0</v>
      </c>
    </row>
    <row r="23" spans="1:4" ht="22.5">
      <c r="A23" s="49"/>
      <c r="B23" s="15" t="s">
        <v>25</v>
      </c>
      <c r="C23" s="50"/>
      <c r="D23" s="25">
        <f>'Julio 2006'!D23*'Enero 2007'!$D$3*'Julio 2007'!$D$3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'Julio 2006'!D24*'Enero 2007'!$D$3*'Julio 2007'!$D$3</f>
        <v>384.9114327095772</v>
      </c>
    </row>
    <row r="25" spans="1:4" ht="11.25">
      <c r="A25" s="49"/>
      <c r="B25" s="15" t="s">
        <v>28</v>
      </c>
      <c r="C25" s="50"/>
      <c r="D25" s="25">
        <f>'Julio 2006'!D25*'Enero 2007'!$D$3*'Julio 2007'!$D$3</f>
        <v>0</v>
      </c>
    </row>
    <row r="26" spans="1:4" ht="11.25">
      <c r="A26" s="49"/>
      <c r="B26" s="15" t="s">
        <v>29</v>
      </c>
      <c r="C26" s="50"/>
      <c r="D26" s="25">
        <f>'Julio 2006'!D26*'Enero 2007'!$D$3*'Julio 2007'!$D$3</f>
        <v>0</v>
      </c>
    </row>
    <row r="27" spans="1:4" ht="11.25">
      <c r="A27" s="49"/>
      <c r="B27" s="15" t="s">
        <v>30</v>
      </c>
      <c r="C27" s="50"/>
      <c r="D27" s="25">
        <f>'Julio 2006'!D27*'Enero 2007'!$D$3*'Julio 2007'!$D$3</f>
        <v>0</v>
      </c>
    </row>
    <row r="28" spans="1:4" ht="12.75" customHeight="1">
      <c r="A28" s="49" t="s">
        <v>31</v>
      </c>
      <c r="B28" s="11" t="s">
        <v>32</v>
      </c>
      <c r="C28" s="50" t="s">
        <v>6</v>
      </c>
      <c r="D28" s="25">
        <f>'Julio 2006'!D28*'Enero 2007'!$D$3*'Julio 2007'!$D$3</f>
        <v>404.15761301616</v>
      </c>
    </row>
    <row r="29" spans="1:4" ht="11.25">
      <c r="A29" s="49"/>
      <c r="B29" s="15" t="s">
        <v>33</v>
      </c>
      <c r="C29" s="50"/>
      <c r="D29" s="25">
        <f>'Julio 2006'!D29*'Enero 2007'!$D$3*'Julio 2007'!$D$3</f>
        <v>0</v>
      </c>
    </row>
    <row r="30" spans="1:4" ht="11.25">
      <c r="A30" s="49"/>
      <c r="B30" s="15" t="s">
        <v>34</v>
      </c>
      <c r="C30" s="50"/>
      <c r="D30" s="25">
        <f>'Julio 2006'!D30*'Enero 2007'!$D$3*'Julio 2007'!$D$3</f>
        <v>0</v>
      </c>
    </row>
    <row r="31" spans="1:4" ht="11.25">
      <c r="A31" s="49"/>
      <c r="B31" s="14" t="s">
        <v>35</v>
      </c>
      <c r="C31" s="50"/>
      <c r="D31" s="25">
        <f>'Julio 2006'!D31*'Enero 2007'!$D$3*'Julio 2007'!$D$3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'Julio 2006'!D32*'Enero 2007'!$D$3*'Julio 2007'!$D$3</f>
        <v>426.4593222645216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'Julio 2006'!D33*'Enero 2007'!$D$3*'Julio 2007'!$D$3</f>
        <v>448.55408333754366</v>
      </c>
    </row>
    <row r="34" spans="1:4" ht="11.25">
      <c r="A34" s="10" t="s">
        <v>40</v>
      </c>
      <c r="B34" s="12"/>
      <c r="C34" s="12" t="s">
        <v>6</v>
      </c>
      <c r="D34" s="25">
        <f>'Julio 2006'!D34*'Enero 2007'!$D$3*'Julio 2007'!$D$3</f>
        <v>479.4137083073016</v>
      </c>
    </row>
    <row r="35" spans="1:4" ht="11.25">
      <c r="A35" s="10" t="s">
        <v>41</v>
      </c>
      <c r="B35" s="12"/>
      <c r="C35" s="12" t="s">
        <v>6</v>
      </c>
      <c r="D35" s="25">
        <f>'Julio 2006'!D35*'Enero 2007'!$D$3*'Julio 2007'!$D$3</f>
        <v>493.8879071589948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25">
        <f>'Julio 2006'!D41*'Enero 2007'!$D$3*'Julio 2007'!$D$3</f>
        <v>10656.942370177649</v>
      </c>
    </row>
    <row r="42" spans="1:4" ht="11.25">
      <c r="A42" s="10" t="s">
        <v>7</v>
      </c>
      <c r="B42" s="12"/>
      <c r="C42" s="12" t="s">
        <v>6</v>
      </c>
      <c r="D42" s="25">
        <f>'Julio 2006'!D42*'Enero 2007'!$D$3*'Julio 2007'!$D$3</f>
        <v>11605.3493374928</v>
      </c>
    </row>
    <row r="43" spans="1:4" ht="11.25">
      <c r="A43" s="10" t="s">
        <v>10</v>
      </c>
      <c r="B43" s="12"/>
      <c r="C43" s="12" t="s">
        <v>6</v>
      </c>
      <c r="D43" s="25">
        <f>'Julio 2006'!D43*'Enero 2007'!$D$3*'Julio 2007'!$D$3</f>
        <v>12551.090325372692</v>
      </c>
    </row>
    <row r="44" spans="1:4" ht="11.25">
      <c r="A44" s="10" t="s">
        <v>12</v>
      </c>
      <c r="B44" s="12"/>
      <c r="C44" s="12" t="s">
        <v>6</v>
      </c>
      <c r="D44" s="25">
        <f>'Julio 2006'!D44*'Enero 2007'!$D$3*'Julio 2007'!$D$3</f>
        <v>13498.17038968125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25">
        <f>'Julio 2006'!D50*'Enero 2007'!$D$3*'Julio 2007'!$D$3</f>
        <v>6262.178745243824</v>
      </c>
    </row>
    <row r="51" spans="1:4" ht="11.25">
      <c r="A51" s="10" t="s">
        <v>5</v>
      </c>
      <c r="B51" s="12" t="s">
        <v>47</v>
      </c>
      <c r="C51" s="12" t="s">
        <v>6</v>
      </c>
      <c r="D51" s="25">
        <f>'Julio 2006'!D51*'Enero 2007'!$D$3*'Julio 2007'!$D$3</f>
        <v>6262.178745243824</v>
      </c>
    </row>
    <row r="52" spans="1:4" ht="11.25">
      <c r="A52" s="10" t="s">
        <v>5</v>
      </c>
      <c r="B52" s="12" t="s">
        <v>48</v>
      </c>
      <c r="C52" s="12" t="s">
        <v>6</v>
      </c>
      <c r="D52" s="25">
        <f>'Julio 2006'!D52*'Enero 2007'!$D$3*'Julio 2007'!$D$3</f>
        <v>6262.178745243824</v>
      </c>
    </row>
    <row r="53" spans="1:4" ht="11.25">
      <c r="A53" s="10" t="s">
        <v>7</v>
      </c>
      <c r="B53" s="12" t="s">
        <v>49</v>
      </c>
      <c r="C53" s="12" t="s">
        <v>6</v>
      </c>
      <c r="D53" s="25">
        <f>'Julio 2006'!D53*'Enero 2007'!$D$3*'Julio 2007'!$D$3</f>
        <v>7723.54937211545</v>
      </c>
    </row>
    <row r="54" spans="1:4" ht="11.25">
      <c r="A54" s="10" t="s">
        <v>7</v>
      </c>
      <c r="B54" s="12" t="s">
        <v>50</v>
      </c>
      <c r="C54" s="12" t="s">
        <v>6</v>
      </c>
      <c r="D54" s="25">
        <f>'Julio 2006'!D54*'Enero 2007'!$D$3*'Julio 2007'!$D$3</f>
        <v>7723.54937211545</v>
      </c>
    </row>
    <row r="55" spans="1:4" ht="11.25">
      <c r="A55" s="10" t="s">
        <v>7</v>
      </c>
      <c r="B55" s="12" t="s">
        <v>51</v>
      </c>
      <c r="C55" s="12" t="s">
        <v>6</v>
      </c>
      <c r="D55" s="25">
        <f>'Julio 2006'!D55*'Enero 2007'!$D$3*'Julio 2007'!$D$3</f>
        <v>7723.54937211545</v>
      </c>
    </row>
    <row r="56" spans="1:4" ht="11.25">
      <c r="A56" s="10" t="s">
        <v>7</v>
      </c>
      <c r="B56" s="12" t="s">
        <v>52</v>
      </c>
      <c r="C56" s="12" t="s">
        <v>6</v>
      </c>
      <c r="D56" s="25">
        <f>'Julio 2006'!D56*'Enero 2007'!$D$3*'Julio 2007'!$D$3</f>
        <v>7723.54937211545</v>
      </c>
    </row>
    <row r="57" spans="1:4" ht="11.25">
      <c r="A57" s="10" t="s">
        <v>7</v>
      </c>
      <c r="B57" s="12" t="s">
        <v>53</v>
      </c>
      <c r="C57" s="12" t="s">
        <v>6</v>
      </c>
      <c r="D57" s="25">
        <f>'Julio 2006'!D57*'Enero 2007'!$D$3*'Julio 2007'!$D$3</f>
        <v>7723.54937211545</v>
      </c>
    </row>
    <row r="58" spans="1:4" ht="11.25">
      <c r="A58" s="10" t="s">
        <v>10</v>
      </c>
      <c r="B58" s="12" t="s">
        <v>54</v>
      </c>
      <c r="C58" s="12" t="s">
        <v>6</v>
      </c>
      <c r="D58" s="25">
        <f>'Julio 2006'!D58*'Enero 2007'!$D$3*'Julio 2007'!$D$3</f>
        <v>9183.568749136326</v>
      </c>
    </row>
    <row r="59" spans="1:4" ht="11.25">
      <c r="A59" s="10" t="s">
        <v>10</v>
      </c>
      <c r="B59" s="12" t="s">
        <v>55</v>
      </c>
      <c r="C59" s="12" t="s">
        <v>6</v>
      </c>
      <c r="D59" s="25">
        <f>'Julio 2006'!D59*'Enero 2007'!$D$3*'Julio 2007'!$D$3</f>
        <v>9183.568749136326</v>
      </c>
    </row>
    <row r="60" spans="1:4" ht="11.25">
      <c r="A60" s="10" t="s">
        <v>10</v>
      </c>
      <c r="B60" s="12" t="s">
        <v>56</v>
      </c>
      <c r="C60" s="12" t="s">
        <v>6</v>
      </c>
      <c r="D60" s="25">
        <f>'Julio 2006'!D60*'Enero 2007'!$D$3*'Julio 2007'!$D$3</f>
        <v>9183.568749136326</v>
      </c>
    </row>
    <row r="61" spans="1:4" ht="11.25">
      <c r="A61" s="10" t="s">
        <v>10</v>
      </c>
      <c r="B61" s="12" t="s">
        <v>57</v>
      </c>
      <c r="C61" s="12" t="s">
        <v>6</v>
      </c>
      <c r="D61" s="25">
        <f>'Julio 2006'!D61*'Enero 2007'!$D$3*'Julio 2007'!$D$3</f>
        <v>9183.568749136326</v>
      </c>
    </row>
    <row r="62" spans="1:4" ht="11.25">
      <c r="A62" s="10" t="s">
        <v>10</v>
      </c>
      <c r="B62" s="12" t="s">
        <v>58</v>
      </c>
      <c r="C62" s="12" t="s">
        <v>6</v>
      </c>
      <c r="D62" s="25">
        <f>'Julio 2006'!D62*'Enero 2007'!$D$3*'Julio 2007'!$D$3</f>
        <v>9183.568749136326</v>
      </c>
    </row>
    <row r="63" spans="1:4" ht="11.25">
      <c r="A63" s="10" t="s">
        <v>10</v>
      </c>
      <c r="B63" s="12" t="s">
        <v>59</v>
      </c>
      <c r="C63" s="12" t="s">
        <v>6</v>
      </c>
      <c r="D63" s="25">
        <f>'Julio 2006'!D63*'Enero 2007'!$D$3*'Julio 2007'!$D$3</f>
        <v>9183.568749136326</v>
      </c>
    </row>
    <row r="64" spans="1:4" ht="11.25">
      <c r="A64" s="10" t="s">
        <v>10</v>
      </c>
      <c r="B64" s="12" t="s">
        <v>60</v>
      </c>
      <c r="C64" s="12" t="s">
        <v>6</v>
      </c>
      <c r="D64" s="25">
        <f>'Julio 2006'!D64*'Enero 2007'!$D$3*'Julio 2007'!$D$3</f>
        <v>9183.568749136326</v>
      </c>
    </row>
    <row r="65" spans="1:4" ht="11.25">
      <c r="A65" s="10" t="s">
        <v>10</v>
      </c>
      <c r="B65" s="12" t="s">
        <v>61</v>
      </c>
      <c r="C65" s="12" t="s">
        <v>6</v>
      </c>
      <c r="D65" s="25">
        <f>'Julio 2006'!D65*'Enero 2007'!$D$3*'Julio 2007'!$D$3</f>
        <v>9183.568749136326</v>
      </c>
    </row>
    <row r="66" spans="1:4" ht="11.25">
      <c r="A66" s="10" t="s">
        <v>10</v>
      </c>
      <c r="B66" s="12" t="s">
        <v>62</v>
      </c>
      <c r="C66" s="12" t="s">
        <v>6</v>
      </c>
      <c r="D66" s="25">
        <f>'Julio 2006'!D66*'Enero 2007'!$D$3*'Julio 2007'!$D$3</f>
        <v>9183.568749136326</v>
      </c>
    </row>
    <row r="67" spans="1:4" ht="11.25">
      <c r="A67" s="10" t="s">
        <v>12</v>
      </c>
      <c r="B67" s="12" t="s">
        <v>63</v>
      </c>
      <c r="C67" s="12" t="s">
        <v>6</v>
      </c>
      <c r="D67" s="25">
        <f>'Julio 2006'!D67*'Enero 2007'!$D$3*'Julio 2007'!$D$3</f>
        <v>10643.588126157205</v>
      </c>
    </row>
    <row r="68" spans="1:4" ht="11.25">
      <c r="A68" s="10" t="s">
        <v>12</v>
      </c>
      <c r="B68" s="12" t="s">
        <v>64</v>
      </c>
      <c r="C68" s="12" t="s">
        <v>6</v>
      </c>
      <c r="D68" s="25">
        <f>'Julio 2006'!D68*'Enero 2007'!$D$3*'Julio 2007'!$D$3</f>
        <v>10643.588126157205</v>
      </c>
    </row>
    <row r="69" spans="1:4" ht="11.25">
      <c r="A69" s="10" t="s">
        <v>14</v>
      </c>
      <c r="B69" s="12" t="s">
        <v>65</v>
      </c>
      <c r="C69" s="12" t="s">
        <v>6</v>
      </c>
      <c r="D69" s="25">
        <f>'Julio 2006'!D69*'Enero 2007'!$D$3*'Julio 2007'!$D$3</f>
        <v>12102.268426749413</v>
      </c>
    </row>
    <row r="70" spans="1:4" ht="11.25">
      <c r="A70" s="10" t="s">
        <v>18</v>
      </c>
      <c r="B70" s="12" t="s">
        <v>66</v>
      </c>
      <c r="C70" s="12" t="s">
        <v>6</v>
      </c>
      <c r="D70" s="25">
        <f>'Julio 2006'!D70*'Enero 2007'!$D$3*'Julio 2007'!$D$3</f>
        <v>13562.287803770294</v>
      </c>
    </row>
    <row r="71" spans="1:4" ht="11.25">
      <c r="A71" s="10" t="s">
        <v>26</v>
      </c>
      <c r="B71" s="12" t="s">
        <v>67</v>
      </c>
      <c r="C71" s="12" t="s">
        <v>6</v>
      </c>
      <c r="D71" s="25">
        <f>'Julio 2006'!D71*'Enero 2007'!$D$3*'Julio 2007'!$D$3</f>
        <v>15020.968104362502</v>
      </c>
    </row>
    <row r="72" spans="1:4" ht="11.25">
      <c r="A72" s="10" t="s">
        <v>31</v>
      </c>
      <c r="B72" s="12" t="s">
        <v>68</v>
      </c>
      <c r="C72" s="12" t="s">
        <v>6</v>
      </c>
      <c r="D72" s="25">
        <f>'Julio 2006'!D72*'Enero 2007'!$D$3*'Julio 2007'!$D$3</f>
        <v>16480.98748138338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s="5" customFormat="1" ht="13.5">
      <c r="A76" s="44" t="s">
        <v>69</v>
      </c>
      <c r="B76" s="44"/>
      <c r="C76" s="44"/>
      <c r="D76" s="44"/>
    </row>
    <row r="77" spans="1:4" s="5" customFormat="1" ht="11.25">
      <c r="A77" s="6"/>
      <c r="D77" s="3"/>
    </row>
    <row r="78" spans="1:4" s="28" customFormat="1" ht="12">
      <c r="A78" s="56" t="s">
        <v>86</v>
      </c>
      <c r="B78" s="56"/>
      <c r="C78" s="56"/>
      <c r="D78" s="27">
        <v>1.0715</v>
      </c>
    </row>
    <row r="79" spans="1:4" s="5" customFormat="1" ht="11.25">
      <c r="A79" s="6"/>
      <c r="D79" s="3"/>
    </row>
    <row r="80" spans="1:4" s="5" customFormat="1" ht="13.5">
      <c r="A80" s="46" t="s">
        <v>1</v>
      </c>
      <c r="B80" s="46"/>
      <c r="C80" s="46"/>
      <c r="D80" s="46"/>
    </row>
    <row r="81" spans="1:4" s="5" customFormat="1" ht="11.25">
      <c r="A81" s="47" t="s">
        <v>2</v>
      </c>
      <c r="B81" s="47"/>
      <c r="C81" s="47"/>
      <c r="D81" s="47"/>
    </row>
    <row r="82" spans="1:4" s="5" customFormat="1" ht="11.25">
      <c r="A82" s="1"/>
      <c r="B82" s="1"/>
      <c r="C82" s="1"/>
      <c r="D82" s="9"/>
    </row>
    <row r="83" spans="1:4" s="5" customFormat="1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13">
        <f>'Julio 2006'!D84*'Enero 2007'!$D$78*'Julio 2007'!$D$78</f>
        <v>289.41230587806973</v>
      </c>
    </row>
    <row r="85" spans="1:4" ht="11.25">
      <c r="A85" s="10"/>
      <c r="B85" s="12" t="s">
        <v>11</v>
      </c>
      <c r="C85" s="12" t="s">
        <v>6</v>
      </c>
      <c r="D85" s="13">
        <f>'Julio 2006'!D85*'Enero 2007'!$D$78*'Julio 2007'!$D$78</f>
        <v>331.5129272014851</v>
      </c>
    </row>
    <row r="86" spans="1:4" ht="11.25">
      <c r="A86" s="10"/>
      <c r="B86" s="12" t="s">
        <v>71</v>
      </c>
      <c r="C86" s="12" t="s">
        <v>6</v>
      </c>
      <c r="D86" s="13">
        <f>'Julio 2006'!D86*'Enero 2007'!$D$78*'Julio 2007'!$D$78</f>
        <v>389.06537230849455</v>
      </c>
    </row>
    <row r="87" spans="1:4" ht="11.25">
      <c r="A87" s="10"/>
      <c r="B87" s="12" t="s">
        <v>72</v>
      </c>
      <c r="C87" s="12" t="s">
        <v>6</v>
      </c>
      <c r="D87" s="13">
        <f>'Julio 2006'!D87*'Enero 2007'!$D$78*'Julio 2007'!$D$78</f>
        <v>389.06537230849455</v>
      </c>
    </row>
    <row r="88" spans="1:4" ht="11.25">
      <c r="A88" s="10"/>
      <c r="B88" s="12" t="s">
        <v>73</v>
      </c>
      <c r="C88" s="12" t="s">
        <v>6</v>
      </c>
      <c r="D88" s="13">
        <f>'Julio 2006'!D88*'Enero 2007'!$D$78*'Julio 2007'!$D$78</f>
        <v>389.06537230849455</v>
      </c>
    </row>
    <row r="89" spans="1:4" ht="11.25">
      <c r="A89" s="10"/>
      <c r="B89" s="12" t="s">
        <v>74</v>
      </c>
      <c r="C89" s="12" t="s">
        <v>6</v>
      </c>
      <c r="D89" s="13">
        <f>'Julio 2006'!D89*'Enero 2007'!$D$78*'Julio 2007'!$D$78</f>
        <v>398.3647536702456</v>
      </c>
    </row>
    <row r="90" spans="1:4" ht="11.25">
      <c r="A90" s="10"/>
      <c r="B90" s="12" t="s">
        <v>75</v>
      </c>
      <c r="C90" s="12" t="s">
        <v>6</v>
      </c>
      <c r="D90" s="13">
        <f>'Julio 2006'!D90*'Enero 2007'!$D$78*'Julio 2007'!$D$78</f>
        <v>437.11806915495714</v>
      </c>
    </row>
    <row r="91" spans="1:4" ht="11.25">
      <c r="A91" s="10"/>
      <c r="B91" s="12" t="s">
        <v>76</v>
      </c>
      <c r="C91" s="12" t="s">
        <v>6</v>
      </c>
      <c r="D91" s="13">
        <f>'Julio 2006'!D91*'Enero 2007'!$D$78*'Julio 2007'!$D$78</f>
        <v>474.84597756936165</v>
      </c>
    </row>
    <row r="92" spans="1:4" ht="11.25">
      <c r="A92" s="10"/>
      <c r="B92" s="12" t="s">
        <v>77</v>
      </c>
      <c r="C92" s="12" t="s">
        <v>6</v>
      </c>
      <c r="D92" s="13">
        <f>'Julio 2006'!D92*'Enero 2007'!$D$78*'Julio 2007'!$D$78</f>
        <v>499.9271987833112</v>
      </c>
    </row>
    <row r="93" spans="1:4" ht="11.25">
      <c r="A93" s="10"/>
      <c r="B93" s="12" t="s">
        <v>78</v>
      </c>
      <c r="C93" s="12" t="s">
        <v>6</v>
      </c>
      <c r="D93" s="13">
        <f>'Julio 2006'!D93*'Enero 2007'!$D$78*'Julio 2007'!$D$78</f>
        <v>499.9271987833112</v>
      </c>
    </row>
    <row r="94" spans="1:4" ht="11.25">
      <c r="A94" s="10"/>
      <c r="B94" s="12" t="s">
        <v>79</v>
      </c>
      <c r="C94" s="12" t="s">
        <v>6</v>
      </c>
      <c r="D94" s="13">
        <f>'Julio 2006'!D94*'Enero 2007'!$D$78*'Julio 2007'!$D$78</f>
        <v>515.9211918224698</v>
      </c>
    </row>
    <row r="95" spans="1:4" ht="11.25">
      <c r="A95" s="16"/>
      <c r="B95" s="17"/>
      <c r="C95" s="18"/>
      <c r="D95" s="19"/>
    </row>
    <row r="96" spans="1:4" s="5" customFormat="1" ht="13.5">
      <c r="A96" s="46" t="s">
        <v>45</v>
      </c>
      <c r="B96" s="46"/>
      <c r="C96" s="46"/>
      <c r="D96" s="46"/>
    </row>
    <row r="97" spans="1:4" s="5" customFormat="1" ht="11.25">
      <c r="A97" s="47" t="s">
        <v>43</v>
      </c>
      <c r="B97" s="47"/>
      <c r="C97" s="47"/>
      <c r="D97" s="47"/>
    </row>
    <row r="98" spans="1:4" ht="8.25" customHeight="1">
      <c r="A98" s="16"/>
      <c r="B98" s="17"/>
      <c r="C98" s="18"/>
      <c r="D98" s="19"/>
    </row>
    <row r="99" spans="1:4" s="5" customFormat="1" ht="12.75" customHeight="1">
      <c r="A99" s="48" t="s">
        <v>3</v>
      </c>
      <c r="B99" s="48"/>
      <c r="C99" s="48" t="s">
        <v>44</v>
      </c>
      <c r="D99" s="48"/>
    </row>
    <row r="100" spans="1:4" ht="11.25">
      <c r="A100" s="10"/>
      <c r="B100" s="12" t="s">
        <v>80</v>
      </c>
      <c r="C100" s="12" t="s">
        <v>6</v>
      </c>
      <c r="D100" s="13">
        <f>'Julio 2006'!D100*'Enero 2007'!$D$78*'Julio 2007'!$D$78</f>
        <v>10652.187944690291</v>
      </c>
    </row>
    <row r="101" spans="1:4" ht="11.25">
      <c r="A101" s="10"/>
      <c r="B101" s="12" t="s">
        <v>81</v>
      </c>
      <c r="C101" s="12" t="s">
        <v>6</v>
      </c>
      <c r="D101" s="13">
        <f>'Julio 2006'!D101*'Enero 2007'!$D$78*'Julio 2007'!$D$78</f>
        <v>10652.187944690291</v>
      </c>
    </row>
    <row r="102" spans="1:4" ht="11.25">
      <c r="A102" s="10"/>
      <c r="B102" s="12" t="s">
        <v>82</v>
      </c>
      <c r="C102" s="12" t="s">
        <v>6</v>
      </c>
      <c r="D102" s="13">
        <f>'Julio 2006'!D102*'Enero 2007'!$D$78*'Julio 2007'!$D$78</f>
        <v>10652.187944690291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3" spans="1:4" ht="11.25">
      <c r="A113" s="16"/>
      <c r="B113" s="17"/>
      <c r="C113" s="18"/>
      <c r="D113" s="19"/>
    </row>
    <row r="114" spans="1:4" ht="11.25">
      <c r="A114" s="16"/>
      <c r="B114" s="17"/>
      <c r="C114" s="18"/>
      <c r="D114" s="19"/>
    </row>
    <row r="115" spans="1:4" ht="11.25">
      <c r="A115" s="16"/>
      <c r="B115" s="17"/>
      <c r="C115" s="18"/>
      <c r="D115" s="19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18" spans="1:4" ht="11.25">
      <c r="A118" s="16"/>
      <c r="B118" s="17"/>
      <c r="C118" s="18"/>
      <c r="D118" s="19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3" spans="1:4" ht="11.25">
      <c r="A123" s="16"/>
      <c r="B123" s="17"/>
      <c r="C123" s="18"/>
      <c r="D123" s="19"/>
    </row>
    <row r="124" spans="1:4" ht="11.25">
      <c r="A124" s="16"/>
      <c r="B124" s="17"/>
      <c r="C124" s="18"/>
      <c r="D124" s="19"/>
    </row>
    <row r="125" spans="1:4" ht="11.25">
      <c r="A125" s="16"/>
      <c r="B125" s="17"/>
      <c r="C125" s="18"/>
      <c r="D125" s="19"/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1.25">
      <c r="A128" s="16"/>
      <c r="B128" s="17"/>
      <c r="C128" s="18"/>
      <c r="D128" s="19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2" spans="1:4" ht="13.5">
      <c r="A142" s="46"/>
      <c r="B142" s="46"/>
      <c r="C142" s="46"/>
      <c r="D142" s="46"/>
    </row>
    <row r="143" spans="1:4" ht="11.25">
      <c r="A143" s="47"/>
      <c r="B143" s="47"/>
      <c r="C143" s="47"/>
      <c r="D143" s="47"/>
    </row>
    <row r="145" spans="1:4" ht="12" customHeight="1">
      <c r="A145" s="52"/>
      <c r="B145" s="52"/>
      <c r="C145" s="52"/>
      <c r="D145" s="52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2" spans="1:4" ht="13.5">
      <c r="A152" s="46"/>
      <c r="B152" s="46"/>
      <c r="C152" s="46"/>
      <c r="D152" s="46"/>
    </row>
    <row r="153" spans="1:4" ht="11.25">
      <c r="A153" s="47"/>
      <c r="B153" s="47"/>
      <c r="C153" s="47"/>
      <c r="D153" s="47"/>
    </row>
    <row r="155" spans="1:4" ht="12" customHeight="1">
      <c r="A155" s="52"/>
      <c r="B155" s="52"/>
      <c r="C155" s="52"/>
      <c r="D155" s="52"/>
    </row>
    <row r="156" spans="1:4" ht="11.25">
      <c r="A156" s="16"/>
      <c r="B156" s="17"/>
      <c r="C156" s="18"/>
      <c r="D156" s="19"/>
    </row>
    <row r="157" spans="1:4" ht="11.25">
      <c r="A157" s="16"/>
      <c r="B157" s="17"/>
      <c r="C157" s="18"/>
      <c r="D157" s="19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3" spans="1:4" ht="11.25">
      <c r="A163" s="16"/>
      <c r="B163" s="17"/>
      <c r="C163" s="18"/>
      <c r="D163" s="19"/>
    </row>
    <row r="164" spans="1:4" ht="11.25">
      <c r="A164" s="16"/>
      <c r="B164" s="17"/>
      <c r="C164" s="18"/>
      <c r="D164" s="19"/>
    </row>
    <row r="165" spans="1:4" ht="11.25">
      <c r="A165" s="16"/>
      <c r="B165" s="17"/>
      <c r="C165" s="18"/>
      <c r="D165" s="19"/>
    </row>
    <row r="166" spans="1:4" ht="11.25">
      <c r="A166" s="16"/>
      <c r="B166" s="17"/>
      <c r="C166" s="18"/>
      <c r="D166" s="19"/>
    </row>
    <row r="167" spans="1:4" ht="11.25">
      <c r="A167" s="16"/>
      <c r="B167" s="17"/>
      <c r="C167" s="18"/>
      <c r="D167" s="19"/>
    </row>
    <row r="168" spans="1:4" ht="11.25">
      <c r="A168" s="16"/>
      <c r="B168" s="17"/>
      <c r="C168" s="18"/>
      <c r="D168" s="19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82" spans="1:4" ht="13.5">
      <c r="A182" s="44"/>
      <c r="B182" s="44"/>
      <c r="C182" s="44"/>
      <c r="D182" s="44"/>
    </row>
    <row r="184" spans="1:4" ht="11.25">
      <c r="A184" s="53"/>
      <c r="B184" s="53"/>
      <c r="C184" s="53"/>
      <c r="D184" s="7"/>
    </row>
    <row r="188" spans="1:4" ht="13.5">
      <c r="A188" s="44"/>
      <c r="B188" s="44"/>
      <c r="C188" s="44"/>
      <c r="D188" s="44"/>
    </row>
    <row r="189" spans="1:4" ht="13.5">
      <c r="A189" s="8"/>
      <c r="B189" s="4"/>
      <c r="C189" s="4"/>
      <c r="D189" s="20"/>
    </row>
    <row r="190" spans="1:4" ht="11.25">
      <c r="A190" s="53"/>
      <c r="B190" s="53"/>
      <c r="C190" s="53"/>
      <c r="D190" s="7"/>
    </row>
    <row r="191" spans="1:4" ht="13.5">
      <c r="A191" s="8"/>
      <c r="B191" s="4"/>
      <c r="C191" s="4"/>
      <c r="D191" s="20"/>
    </row>
    <row r="192" spans="1:4" ht="13.5">
      <c r="A192" s="46"/>
      <c r="B192" s="46"/>
      <c r="C192" s="46"/>
      <c r="D192" s="46"/>
    </row>
    <row r="193" spans="1:4" ht="11.25">
      <c r="A193" s="47"/>
      <c r="B193" s="47"/>
      <c r="C193" s="47"/>
      <c r="D193" s="47"/>
    </row>
    <row r="195" spans="1:4" ht="12" customHeight="1">
      <c r="A195" s="52"/>
      <c r="B195" s="52"/>
      <c r="C195" s="52"/>
      <c r="D195" s="52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3.5">
      <c r="A204" s="44"/>
      <c r="B204" s="44"/>
      <c r="C204" s="44"/>
      <c r="D204" s="44"/>
    </row>
    <row r="206" spans="1:4" ht="11.25">
      <c r="A206" s="53"/>
      <c r="B206" s="53"/>
      <c r="C206" s="53"/>
      <c r="D206" s="7"/>
    </row>
    <row r="207" spans="1:4" ht="11.25">
      <c r="A207" s="53"/>
      <c r="B207" s="53"/>
      <c r="C207" s="53"/>
      <c r="D207" s="7"/>
    </row>
    <row r="208" spans="1:4" ht="13.5">
      <c r="A208" s="46"/>
      <c r="B208" s="46"/>
      <c r="C208" s="46"/>
      <c r="D208" s="46"/>
    </row>
    <row r="209" spans="1:4" ht="11.25">
      <c r="A209" s="47"/>
      <c r="B209" s="47"/>
      <c r="C209" s="47"/>
      <c r="D209" s="47"/>
    </row>
    <row r="211" spans="1:4" ht="12" customHeight="1">
      <c r="A211" s="52"/>
      <c r="B211" s="52"/>
      <c r="C211" s="52"/>
      <c r="D211" s="52"/>
    </row>
    <row r="212" spans="1:4" ht="11.25">
      <c r="A212" s="16"/>
      <c r="B212" s="17"/>
      <c r="C212" s="18"/>
      <c r="D212" s="19"/>
    </row>
    <row r="213" spans="1:4" ht="11.25">
      <c r="A213" s="16"/>
      <c r="B213" s="17"/>
      <c r="C213" s="18"/>
      <c r="D213" s="19"/>
    </row>
    <row r="214" spans="1:4" ht="11.25">
      <c r="A214" s="16"/>
      <c r="B214" s="17"/>
      <c r="C214" s="18"/>
      <c r="D214" s="19"/>
    </row>
    <row r="215" spans="1:4" ht="11.25">
      <c r="A215" s="16"/>
      <c r="B215" s="17"/>
      <c r="C215" s="18"/>
      <c r="D215" s="19"/>
    </row>
    <row r="216" spans="1:4" ht="11.25">
      <c r="A216" s="16"/>
      <c r="B216" s="17"/>
      <c r="C216" s="18"/>
      <c r="D216" s="19"/>
    </row>
    <row r="217" spans="1:4" ht="11.25">
      <c r="A217" s="16"/>
      <c r="B217" s="17"/>
      <c r="C217" s="18"/>
      <c r="D217" s="19"/>
    </row>
    <row r="218" spans="1:4" ht="11.25">
      <c r="A218" s="16"/>
      <c r="B218" s="17"/>
      <c r="C218" s="18"/>
      <c r="D218" s="19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1.25">
      <c r="A227" s="16"/>
      <c r="B227" s="17"/>
      <c r="C227" s="18"/>
      <c r="D227" s="19"/>
    </row>
    <row r="228" spans="1:4" ht="11.25">
      <c r="A228" s="16"/>
      <c r="B228" s="17"/>
      <c r="C228" s="18"/>
      <c r="D228" s="19"/>
    </row>
    <row r="229" spans="1:4" ht="11.25">
      <c r="A229" s="16"/>
      <c r="B229" s="17"/>
      <c r="C229" s="18"/>
      <c r="D229" s="19"/>
    </row>
    <row r="230" spans="1:4" ht="11.25">
      <c r="A230" s="16"/>
      <c r="B230" s="17"/>
      <c r="C230" s="18"/>
      <c r="D230" s="19"/>
    </row>
  </sheetData>
  <sheetProtection selectLockedCells="1" selectUnlockedCells="1"/>
  <mergeCells count="57">
    <mergeCell ref="A209:D209"/>
    <mergeCell ref="A211:B211"/>
    <mergeCell ref="C211:D211"/>
    <mergeCell ref="A195:B195"/>
    <mergeCell ref="C195:D195"/>
    <mergeCell ref="A204:D204"/>
    <mergeCell ref="A206:C206"/>
    <mergeCell ref="A207:C207"/>
    <mergeCell ref="A208:D208"/>
    <mergeCell ref="A182:D182"/>
    <mergeCell ref="A184:C184"/>
    <mergeCell ref="A188:D188"/>
    <mergeCell ref="A190:C190"/>
    <mergeCell ref="A192:D192"/>
    <mergeCell ref="A193:D193"/>
    <mergeCell ref="A145:B145"/>
    <mergeCell ref="C145:D145"/>
    <mergeCell ref="A152:D152"/>
    <mergeCell ref="A153:D153"/>
    <mergeCell ref="A155:B155"/>
    <mergeCell ref="C155:D155"/>
    <mergeCell ref="A96:D96"/>
    <mergeCell ref="A97:D97"/>
    <mergeCell ref="A99:B99"/>
    <mergeCell ref="C99:D99"/>
    <mergeCell ref="A142:D142"/>
    <mergeCell ref="A143:D143"/>
    <mergeCell ref="A76:D76"/>
    <mergeCell ref="A78:C78"/>
    <mergeCell ref="A80:D80"/>
    <mergeCell ref="A81:D81"/>
    <mergeCell ref="A83:B83"/>
    <mergeCell ref="C83:D83"/>
    <mergeCell ref="A40:B40"/>
    <mergeCell ref="C40:D40"/>
    <mergeCell ref="A46:D46"/>
    <mergeCell ref="A47:D47"/>
    <mergeCell ref="A49:B49"/>
    <mergeCell ref="C49:D49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76">
      <selection activeCell="D84" sqref="D84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87</v>
      </c>
      <c r="B3" s="56"/>
      <c r="C3" s="56"/>
      <c r="D3" s="27">
        <v>1.0685</v>
      </c>
    </row>
    <row r="4" spans="1:4" s="5" customFormat="1" ht="8.25" customHeight="1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'Julio 2006'!D9*'Enero 2007'!$D$3*'Julio 2007'!$D$3*'Enero 2008'!$D$3</f>
        <v>289.93275023879903</v>
      </c>
    </row>
    <row r="10" spans="1:4" ht="12.75" customHeight="1">
      <c r="A10" s="49" t="s">
        <v>7</v>
      </c>
      <c r="B10" s="11" t="s">
        <v>8</v>
      </c>
      <c r="C10" s="55" t="s">
        <v>6</v>
      </c>
      <c r="D10" s="25">
        <f>'Julio 2006'!D10*'Enero 2007'!$D$3*'Julio 2007'!$D$3*'Enero 2008'!$D$3</f>
        <v>309.7168558069108</v>
      </c>
    </row>
    <row r="11" spans="1:4" ht="11.25">
      <c r="A11" s="49"/>
      <c r="B11" s="14" t="s">
        <v>9</v>
      </c>
      <c r="C11" s="55"/>
      <c r="D11" s="25">
        <f>'Julio 2006'!D11*'Enero 2007'!$D$3*'Julio 2007'!$D$3*'Enero 2008'!$D$3</f>
        <v>0</v>
      </c>
    </row>
    <row r="12" spans="1:4" ht="11.25">
      <c r="A12" s="10" t="s">
        <v>10</v>
      </c>
      <c r="B12" s="14" t="s">
        <v>11</v>
      </c>
      <c r="C12" s="12" t="s">
        <v>6</v>
      </c>
      <c r="D12" s="25">
        <f>'Julio 2006'!D12*'Enero 2007'!$D$3*'Julio 2007'!$D$3*'Enero 2008'!$D$3</f>
        <v>332.7657940493133</v>
      </c>
    </row>
    <row r="13" spans="1:4" ht="11.25">
      <c r="A13" s="10" t="s">
        <v>12</v>
      </c>
      <c r="B13" s="11" t="s">
        <v>13</v>
      </c>
      <c r="C13" s="12" t="s">
        <v>6</v>
      </c>
      <c r="D13" s="25">
        <f>'Julio 2006'!D13*'Enero 2007'!$D$3*'Julio 2007'!$D$3*'Enero 2008'!$D$3</f>
        <v>349.3240888476081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25">
        <f>'Julio 2006'!D14*'Enero 2007'!$D$3*'Julio 2007'!$D$3*'Enero 2008'!$D$3</f>
        <v>373.07542137053525</v>
      </c>
    </row>
    <row r="15" spans="1:4" ht="11.25">
      <c r="A15" s="49"/>
      <c r="B15" s="15" t="s">
        <v>16</v>
      </c>
      <c r="C15" s="50"/>
      <c r="D15" s="25">
        <f>'Julio 2006'!D15*'Enero 2007'!$D$3*'Julio 2007'!$D$3*'Enero 2008'!$D$3</f>
        <v>0</v>
      </c>
    </row>
    <row r="16" spans="1:4" ht="11.25">
      <c r="A16" s="49"/>
      <c r="B16" s="15" t="s">
        <v>17</v>
      </c>
      <c r="C16" s="50"/>
      <c r="D16" s="25">
        <f>'Julio 2006'!D16*'Enero 2007'!$D$3*'Julio 2007'!$D$3*'Enero 2008'!$D$3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'Julio 2006'!D17*'Enero 2007'!$D$3*'Julio 2007'!$D$3*'Enero 2008'!$D$3</f>
        <v>392.6644174162792</v>
      </c>
    </row>
    <row r="18" spans="1:4" ht="11.25">
      <c r="A18" s="49"/>
      <c r="B18" s="15" t="s">
        <v>20</v>
      </c>
      <c r="C18" s="50"/>
      <c r="D18" s="25">
        <f>'Julio 2006'!D18*'Enero 2007'!$D$3*'Julio 2007'!$D$3*'Enero 2008'!$D$3</f>
        <v>0</v>
      </c>
    </row>
    <row r="19" spans="1:4" ht="11.25">
      <c r="A19" s="49"/>
      <c r="B19" s="15" t="s">
        <v>21</v>
      </c>
      <c r="C19" s="50"/>
      <c r="D19" s="25">
        <f>'Julio 2006'!D19*'Enero 2007'!$D$3*'Julio 2007'!$D$3*'Enero 2008'!$D$3</f>
        <v>0</v>
      </c>
    </row>
    <row r="20" spans="1:4" ht="11.25">
      <c r="A20" s="49"/>
      <c r="B20" s="15" t="s">
        <v>22</v>
      </c>
      <c r="C20" s="50"/>
      <c r="D20" s="25">
        <f>'Julio 2006'!D20*'Enero 2007'!$D$3*'Julio 2007'!$D$3*'Enero 2008'!$D$3</f>
        <v>0</v>
      </c>
    </row>
    <row r="21" spans="1:4" ht="11.25">
      <c r="A21" s="49"/>
      <c r="B21" s="15" t="s">
        <v>23</v>
      </c>
      <c r="C21" s="50"/>
      <c r="D21" s="25">
        <f>'Julio 2006'!D21*'Enero 2007'!$D$3*'Julio 2007'!$D$3*'Enero 2008'!$D$3</f>
        <v>0</v>
      </c>
    </row>
    <row r="22" spans="1:4" ht="11.25">
      <c r="A22" s="49"/>
      <c r="B22" s="15" t="s">
        <v>24</v>
      </c>
      <c r="C22" s="50"/>
      <c r="D22" s="25">
        <f>'Julio 2006'!D22*'Enero 2007'!$D$3*'Julio 2007'!$D$3*'Enero 2008'!$D$3</f>
        <v>0</v>
      </c>
    </row>
    <row r="23" spans="1:4" ht="22.5">
      <c r="A23" s="49"/>
      <c r="B23" s="15" t="s">
        <v>25</v>
      </c>
      <c r="C23" s="50"/>
      <c r="D23" s="25">
        <f>'Julio 2006'!D23*'Enero 2007'!$D$3*'Julio 2007'!$D$3*'Enero 2008'!$D$3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'Julio 2006'!D24*'Enero 2007'!$D$3*'Julio 2007'!$D$3*'Enero 2008'!$D$3</f>
        <v>411.2778658501832</v>
      </c>
    </row>
    <row r="25" spans="1:4" ht="11.25">
      <c r="A25" s="49"/>
      <c r="B25" s="15" t="s">
        <v>28</v>
      </c>
      <c r="C25" s="50"/>
      <c r="D25" s="25">
        <f>'Julio 2006'!D25*'Enero 2007'!$D$3*'Julio 2007'!$D$3*'Enero 2008'!$D$3</f>
        <v>0</v>
      </c>
    </row>
    <row r="26" spans="1:4" ht="11.25">
      <c r="A26" s="49"/>
      <c r="B26" s="15" t="s">
        <v>29</v>
      </c>
      <c r="C26" s="50"/>
      <c r="D26" s="25">
        <f>'Julio 2006'!D26*'Enero 2007'!$D$3*'Julio 2007'!$D$3*'Enero 2008'!$D$3</f>
        <v>0</v>
      </c>
    </row>
    <row r="27" spans="1:4" ht="11.25">
      <c r="A27" s="49"/>
      <c r="B27" s="15" t="s">
        <v>30</v>
      </c>
      <c r="C27" s="50"/>
      <c r="D27" s="25">
        <f>'Julio 2006'!D27*'Enero 2007'!$D$3*'Julio 2007'!$D$3*'Enero 2008'!$D$3</f>
        <v>0</v>
      </c>
    </row>
    <row r="28" spans="1:4" ht="12.75" customHeight="1">
      <c r="A28" s="49" t="s">
        <v>31</v>
      </c>
      <c r="B28" s="11" t="s">
        <v>32</v>
      </c>
      <c r="C28" s="50" t="s">
        <v>6</v>
      </c>
      <c r="D28" s="25">
        <f>'Julio 2006'!D28*'Enero 2007'!$D$3*'Julio 2007'!$D$3*'Enero 2008'!$D$3</f>
        <v>431.84240950776694</v>
      </c>
    </row>
    <row r="29" spans="1:4" ht="11.25">
      <c r="A29" s="49"/>
      <c r="B29" s="15" t="s">
        <v>33</v>
      </c>
      <c r="C29" s="50"/>
      <c r="D29" s="25">
        <f>'Julio 2006'!D29*'Enero 2007'!$D$3*'Julio 2007'!$D$3*'Enero 2008'!$D$3</f>
        <v>0</v>
      </c>
    </row>
    <row r="30" spans="1:4" ht="11.25">
      <c r="A30" s="49"/>
      <c r="B30" s="15" t="s">
        <v>34</v>
      </c>
      <c r="C30" s="50"/>
      <c r="D30" s="25">
        <f>'Julio 2006'!D30*'Enero 2007'!$D$3*'Julio 2007'!$D$3*'Enero 2008'!$D$3</f>
        <v>0</v>
      </c>
    </row>
    <row r="31" spans="1:4" ht="11.25">
      <c r="A31" s="49"/>
      <c r="B31" s="14" t="s">
        <v>35</v>
      </c>
      <c r="C31" s="50"/>
      <c r="D31" s="25">
        <f>'Julio 2006'!D31*'Enero 2007'!$D$3*'Julio 2007'!$D$3*'Enero 2008'!$D$3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'Julio 2006'!D32*'Enero 2007'!$D$3*'Julio 2007'!$D$3*'Enero 2008'!$D$3</f>
        <v>455.6717858396413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'Julio 2006'!D33*'Enero 2007'!$D$3*'Julio 2007'!$D$3*'Enero 2008'!$D$3</f>
        <v>479.28003804616543</v>
      </c>
    </row>
    <row r="34" spans="1:4" ht="11.25">
      <c r="A34" s="10" t="s">
        <v>40</v>
      </c>
      <c r="B34" s="12"/>
      <c r="C34" s="12" t="s">
        <v>6</v>
      </c>
      <c r="D34" s="25">
        <f>'Julio 2006'!D34*'Enero 2007'!$D$3*'Julio 2007'!$D$3*'Enero 2008'!$D$3</f>
        <v>512.2535473263517</v>
      </c>
    </row>
    <row r="35" spans="1:4" ht="11.25">
      <c r="A35" s="10" t="s">
        <v>41</v>
      </c>
      <c r="B35" s="12"/>
      <c r="C35" s="12" t="s">
        <v>6</v>
      </c>
      <c r="D35" s="25">
        <f>'Julio 2006'!D35*'Enero 2007'!$D$3*'Julio 2007'!$D$3*'Enero 2008'!$D$3</f>
        <v>527.719228799386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25">
        <f>'Julio 2006'!D41*'Enero 2007'!$D$3*'Julio 2007'!$D$3*'Enero 2008'!$D$3</f>
        <v>11386.942922534818</v>
      </c>
    </row>
    <row r="42" spans="1:4" ht="11.25">
      <c r="A42" s="10" t="s">
        <v>7</v>
      </c>
      <c r="B42" s="12"/>
      <c r="C42" s="12" t="s">
        <v>6</v>
      </c>
      <c r="D42" s="25">
        <f>'Julio 2006'!D42*'Enero 2007'!$D$3*'Julio 2007'!$D$3*'Enero 2008'!$D$3</f>
        <v>12400.315767111057</v>
      </c>
    </row>
    <row r="43" spans="1:4" ht="11.25">
      <c r="A43" s="10" t="s">
        <v>10</v>
      </c>
      <c r="B43" s="12"/>
      <c r="C43" s="12" t="s">
        <v>6</v>
      </c>
      <c r="D43" s="25">
        <f>'Julio 2006'!D43*'Enero 2007'!$D$3*'Julio 2007'!$D$3*'Enero 2008'!$D$3</f>
        <v>13410.840012660721</v>
      </c>
    </row>
    <row r="44" spans="1:4" ht="11.25">
      <c r="A44" s="10" t="s">
        <v>12</v>
      </c>
      <c r="B44" s="12"/>
      <c r="C44" s="12" t="s">
        <v>6</v>
      </c>
      <c r="D44" s="25">
        <f>'Julio 2006'!D44*'Enero 2007'!$D$3*'Julio 2007'!$D$3*'Enero 2008'!$D$3</f>
        <v>14422.795061374416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25">
        <f>'Julio 2006'!D50*'Enero 2007'!$D$3*'Julio 2007'!$D$3*'Enero 2008'!$D$3</f>
        <v>6691.137989293025</v>
      </c>
    </row>
    <row r="51" spans="1:4" ht="11.25">
      <c r="A51" s="10" t="s">
        <v>5</v>
      </c>
      <c r="B51" s="12" t="s">
        <v>47</v>
      </c>
      <c r="C51" s="12" t="s">
        <v>6</v>
      </c>
      <c r="D51" s="25">
        <f>'Julio 2006'!D51*'Enero 2007'!$D$3*'Julio 2007'!$D$3*'Enero 2008'!$D$3</f>
        <v>6691.137989293025</v>
      </c>
    </row>
    <row r="52" spans="1:4" ht="11.25">
      <c r="A52" s="10" t="s">
        <v>5</v>
      </c>
      <c r="B52" s="12" t="s">
        <v>48</v>
      </c>
      <c r="C52" s="12" t="s">
        <v>6</v>
      </c>
      <c r="D52" s="25">
        <f>'Julio 2006'!D52*'Enero 2007'!$D$3*'Julio 2007'!$D$3*'Enero 2008'!$D$3</f>
        <v>6691.137989293025</v>
      </c>
    </row>
    <row r="53" spans="1:4" ht="11.25">
      <c r="A53" s="10" t="s">
        <v>7</v>
      </c>
      <c r="B53" s="12" t="s">
        <v>49</v>
      </c>
      <c r="C53" s="12" t="s">
        <v>6</v>
      </c>
      <c r="D53" s="25">
        <f>'Julio 2006'!D53*'Enero 2007'!$D$3*'Julio 2007'!$D$3*'Enero 2008'!$D$3</f>
        <v>8252.612504105358</v>
      </c>
    </row>
    <row r="54" spans="1:4" ht="11.25">
      <c r="A54" s="10" t="s">
        <v>7</v>
      </c>
      <c r="B54" s="12" t="s">
        <v>50</v>
      </c>
      <c r="C54" s="12" t="s">
        <v>6</v>
      </c>
      <c r="D54" s="25">
        <f>'Julio 2006'!D54*'Enero 2007'!$D$3*'Julio 2007'!$D$3*'Enero 2008'!$D$3</f>
        <v>8252.612504105358</v>
      </c>
    </row>
    <row r="55" spans="1:4" ht="11.25">
      <c r="A55" s="10" t="s">
        <v>7</v>
      </c>
      <c r="B55" s="12" t="s">
        <v>51</v>
      </c>
      <c r="C55" s="12" t="s">
        <v>6</v>
      </c>
      <c r="D55" s="25">
        <f>'Julio 2006'!D55*'Enero 2007'!$D$3*'Julio 2007'!$D$3*'Enero 2008'!$D$3</f>
        <v>8252.612504105358</v>
      </c>
    </row>
    <row r="56" spans="1:4" ht="11.25">
      <c r="A56" s="10" t="s">
        <v>7</v>
      </c>
      <c r="B56" s="12" t="s">
        <v>52</v>
      </c>
      <c r="C56" s="12" t="s">
        <v>6</v>
      </c>
      <c r="D56" s="25">
        <f>'Julio 2006'!D56*'Enero 2007'!$D$3*'Julio 2007'!$D$3*'Enero 2008'!$D$3</f>
        <v>8252.612504105358</v>
      </c>
    </row>
    <row r="57" spans="1:4" ht="11.25">
      <c r="A57" s="10" t="s">
        <v>7</v>
      </c>
      <c r="B57" s="12" t="s">
        <v>53</v>
      </c>
      <c r="C57" s="12" t="s">
        <v>6</v>
      </c>
      <c r="D57" s="25">
        <f>'Julio 2006'!D57*'Enero 2007'!$D$3*'Julio 2007'!$D$3*'Enero 2008'!$D$3</f>
        <v>8252.612504105358</v>
      </c>
    </row>
    <row r="58" spans="1:4" ht="11.25">
      <c r="A58" s="10" t="s">
        <v>10</v>
      </c>
      <c r="B58" s="12" t="s">
        <v>54</v>
      </c>
      <c r="C58" s="12" t="s">
        <v>6</v>
      </c>
      <c r="D58" s="25">
        <f>'Julio 2006'!D58*'Enero 2007'!$D$3*'Julio 2007'!$D$3*'Enero 2008'!$D$3</f>
        <v>9812.643208452164</v>
      </c>
    </row>
    <row r="59" spans="1:4" ht="11.25">
      <c r="A59" s="10" t="s">
        <v>10</v>
      </c>
      <c r="B59" s="12" t="s">
        <v>55</v>
      </c>
      <c r="C59" s="12" t="s">
        <v>6</v>
      </c>
      <c r="D59" s="25">
        <f>'Julio 2006'!D59*'Enero 2007'!$D$3*'Julio 2007'!$D$3*'Enero 2008'!$D$3</f>
        <v>9812.643208452164</v>
      </c>
    </row>
    <row r="60" spans="1:4" ht="11.25">
      <c r="A60" s="10" t="s">
        <v>10</v>
      </c>
      <c r="B60" s="12" t="s">
        <v>56</v>
      </c>
      <c r="C60" s="12" t="s">
        <v>6</v>
      </c>
      <c r="D60" s="25">
        <f>'Julio 2006'!D60*'Enero 2007'!$D$3*'Julio 2007'!$D$3*'Enero 2008'!$D$3</f>
        <v>9812.643208452164</v>
      </c>
    </row>
    <row r="61" spans="1:4" ht="11.25">
      <c r="A61" s="10" t="s">
        <v>10</v>
      </c>
      <c r="B61" s="12" t="s">
        <v>57</v>
      </c>
      <c r="C61" s="12" t="s">
        <v>6</v>
      </c>
      <c r="D61" s="25">
        <f>'Julio 2006'!D61*'Enero 2007'!$D$3*'Julio 2007'!$D$3*'Enero 2008'!$D$3</f>
        <v>9812.643208452164</v>
      </c>
    </row>
    <row r="62" spans="1:4" ht="11.25">
      <c r="A62" s="10" t="s">
        <v>10</v>
      </c>
      <c r="B62" s="12" t="s">
        <v>58</v>
      </c>
      <c r="C62" s="12" t="s">
        <v>6</v>
      </c>
      <c r="D62" s="25">
        <f>'Julio 2006'!D62*'Enero 2007'!$D$3*'Julio 2007'!$D$3*'Enero 2008'!$D$3</f>
        <v>9812.643208452164</v>
      </c>
    </row>
    <row r="63" spans="1:4" ht="11.25">
      <c r="A63" s="10" t="s">
        <v>10</v>
      </c>
      <c r="B63" s="12" t="s">
        <v>59</v>
      </c>
      <c r="C63" s="12" t="s">
        <v>6</v>
      </c>
      <c r="D63" s="25">
        <f>'Julio 2006'!D63*'Enero 2007'!$D$3*'Julio 2007'!$D$3*'Enero 2008'!$D$3</f>
        <v>9812.643208452164</v>
      </c>
    </row>
    <row r="64" spans="1:4" ht="11.25">
      <c r="A64" s="10" t="s">
        <v>10</v>
      </c>
      <c r="B64" s="12" t="s">
        <v>60</v>
      </c>
      <c r="C64" s="12" t="s">
        <v>6</v>
      </c>
      <c r="D64" s="25">
        <f>'Julio 2006'!D64*'Enero 2007'!$D$3*'Julio 2007'!$D$3*'Enero 2008'!$D$3</f>
        <v>9812.643208452164</v>
      </c>
    </row>
    <row r="65" spans="1:4" ht="11.25">
      <c r="A65" s="10" t="s">
        <v>10</v>
      </c>
      <c r="B65" s="12" t="s">
        <v>61</v>
      </c>
      <c r="C65" s="12" t="s">
        <v>6</v>
      </c>
      <c r="D65" s="25">
        <f>'Julio 2006'!D65*'Enero 2007'!$D$3*'Julio 2007'!$D$3*'Enero 2008'!$D$3</f>
        <v>9812.643208452164</v>
      </c>
    </row>
    <row r="66" spans="1:4" ht="11.25">
      <c r="A66" s="10" t="s">
        <v>10</v>
      </c>
      <c r="B66" s="12" t="s">
        <v>62</v>
      </c>
      <c r="C66" s="12" t="s">
        <v>6</v>
      </c>
      <c r="D66" s="25">
        <f>'Julio 2006'!D66*'Enero 2007'!$D$3*'Julio 2007'!$D$3*'Enero 2008'!$D$3</f>
        <v>9812.643208452164</v>
      </c>
    </row>
    <row r="67" spans="1:4" ht="11.25">
      <c r="A67" s="10" t="s">
        <v>12</v>
      </c>
      <c r="B67" s="12" t="s">
        <v>63</v>
      </c>
      <c r="C67" s="12" t="s">
        <v>6</v>
      </c>
      <c r="D67" s="25">
        <f>'Julio 2006'!D67*'Enero 2007'!$D$3*'Julio 2007'!$D$3*'Enero 2008'!$D$3</f>
        <v>11372.673912798973</v>
      </c>
    </row>
    <row r="68" spans="1:4" ht="11.25">
      <c r="A68" s="10" t="s">
        <v>12</v>
      </c>
      <c r="B68" s="12" t="s">
        <v>64</v>
      </c>
      <c r="C68" s="12" t="s">
        <v>6</v>
      </c>
      <c r="D68" s="25">
        <f>'Julio 2006'!D68*'Enero 2007'!$D$3*'Julio 2007'!$D$3*'Enero 2008'!$D$3</f>
        <v>11372.673912798973</v>
      </c>
    </row>
    <row r="69" spans="1:4" ht="11.25">
      <c r="A69" s="10" t="s">
        <v>14</v>
      </c>
      <c r="B69" s="12" t="s">
        <v>65</v>
      </c>
      <c r="C69" s="12" t="s">
        <v>6</v>
      </c>
      <c r="D69" s="25">
        <f>'Julio 2006'!D69*'Enero 2007'!$D$3*'Julio 2007'!$D$3*'Enero 2008'!$D$3</f>
        <v>12931.273813981748</v>
      </c>
    </row>
    <row r="70" spans="1:4" ht="11.25">
      <c r="A70" s="10" t="s">
        <v>18</v>
      </c>
      <c r="B70" s="12" t="s">
        <v>66</v>
      </c>
      <c r="C70" s="12" t="s">
        <v>6</v>
      </c>
      <c r="D70" s="25">
        <f>'Julio 2006'!D70*'Enero 2007'!$D$3*'Julio 2007'!$D$3*'Enero 2008'!$D$3</f>
        <v>14491.30451832856</v>
      </c>
    </row>
    <row r="71" spans="1:4" ht="11.25">
      <c r="A71" s="10" t="s">
        <v>26</v>
      </c>
      <c r="B71" s="12" t="s">
        <v>67</v>
      </c>
      <c r="C71" s="12" t="s">
        <v>6</v>
      </c>
      <c r="D71" s="25">
        <f>'Julio 2006'!D71*'Enero 2007'!$D$3*'Julio 2007'!$D$3*'Enero 2008'!$D$3</f>
        <v>16049.904419511335</v>
      </c>
    </row>
    <row r="72" spans="1:4" ht="11.25">
      <c r="A72" s="10" t="s">
        <v>31</v>
      </c>
      <c r="B72" s="12" t="s">
        <v>68</v>
      </c>
      <c r="C72" s="12" t="s">
        <v>6</v>
      </c>
      <c r="D72" s="25">
        <f>'Julio 2006'!D72*'Enero 2007'!$D$3*'Julio 2007'!$D$3*'Enero 2008'!$D$3</f>
        <v>17609.935123858144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ht="13.5">
      <c r="A76" s="44" t="s">
        <v>69</v>
      </c>
      <c r="B76" s="44"/>
      <c r="C76" s="44"/>
      <c r="D76" s="44"/>
    </row>
    <row r="77" spans="1:3" ht="11.25">
      <c r="A77" s="6"/>
      <c r="B77" s="5"/>
      <c r="C77" s="5"/>
    </row>
    <row r="78" spans="1:4" ht="12">
      <c r="A78" s="56" t="s">
        <v>86</v>
      </c>
      <c r="B78" s="56"/>
      <c r="C78" s="56"/>
      <c r="D78" s="27">
        <v>1.0633</v>
      </c>
    </row>
    <row r="79" spans="1:3" ht="11.25">
      <c r="A79" s="6"/>
      <c r="B79" s="5"/>
      <c r="C79" s="5"/>
    </row>
    <row r="80" spans="1:4" ht="13.5">
      <c r="A80" s="46" t="s">
        <v>1</v>
      </c>
      <c r="B80" s="46"/>
      <c r="C80" s="46"/>
      <c r="D80" s="46"/>
    </row>
    <row r="81" spans="1:4" ht="11.25">
      <c r="A81" s="47" t="s">
        <v>2</v>
      </c>
      <c r="B81" s="47"/>
      <c r="C81" s="47"/>
      <c r="D81" s="47"/>
    </row>
    <row r="82" spans="2:4" ht="11.25">
      <c r="B82" s="1"/>
      <c r="C82" s="1"/>
      <c r="D82" s="9"/>
    </row>
    <row r="83" spans="1:4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13">
        <f>'Julio 2006'!D84*'Enero 2007'!$D$78*'Julio 2007'!$D$78*'Enero 2008'!$D$78</f>
        <v>307.7321048401515</v>
      </c>
    </row>
    <row r="85" spans="1:4" ht="11.25">
      <c r="A85" s="10"/>
      <c r="B85" s="12" t="s">
        <v>11</v>
      </c>
      <c r="C85" s="12" t="s">
        <v>6</v>
      </c>
      <c r="D85" s="13">
        <f>'Julio 2006'!D85*'Enero 2007'!$D$78*'Julio 2007'!$D$78*'Enero 2008'!$D$78</f>
        <v>352.4976954933391</v>
      </c>
    </row>
    <row r="86" spans="1:4" ht="11.25">
      <c r="A86" s="10"/>
      <c r="B86" s="12" t="s">
        <v>71</v>
      </c>
      <c r="C86" s="12" t="s">
        <v>6</v>
      </c>
      <c r="D86" s="13">
        <f>'Julio 2006'!D86*'Enero 2007'!$D$78*'Julio 2007'!$D$78*'Enero 2008'!$D$78</f>
        <v>413.69321037562224</v>
      </c>
    </row>
    <row r="87" spans="1:4" ht="11.25">
      <c r="A87" s="10"/>
      <c r="B87" s="12" t="s">
        <v>72</v>
      </c>
      <c r="C87" s="12" t="s">
        <v>6</v>
      </c>
      <c r="D87" s="13">
        <f>'Julio 2006'!D87*'Enero 2007'!$D$78*'Julio 2007'!$D$78*'Enero 2008'!$D$78</f>
        <v>413.69321037562224</v>
      </c>
    </row>
    <row r="88" spans="1:4" ht="11.25">
      <c r="A88" s="10"/>
      <c r="B88" s="12" t="s">
        <v>73</v>
      </c>
      <c r="C88" s="12" t="s">
        <v>6</v>
      </c>
      <c r="D88" s="13">
        <f>'Julio 2006'!D88*'Enero 2007'!$D$78*'Julio 2007'!$D$78*'Enero 2008'!$D$78</f>
        <v>413.69321037562224</v>
      </c>
    </row>
    <row r="89" spans="1:4" ht="11.25">
      <c r="A89" s="10"/>
      <c r="B89" s="12" t="s">
        <v>74</v>
      </c>
      <c r="C89" s="12" t="s">
        <v>6</v>
      </c>
      <c r="D89" s="13">
        <f>'Julio 2006'!D89*'Enero 2007'!$D$78*'Julio 2007'!$D$78*'Enero 2008'!$D$78</f>
        <v>423.5812425775721</v>
      </c>
    </row>
    <row r="90" spans="1:4" ht="11.25">
      <c r="A90" s="10"/>
      <c r="B90" s="12" t="s">
        <v>75</v>
      </c>
      <c r="C90" s="12" t="s">
        <v>6</v>
      </c>
      <c r="D90" s="13">
        <f>'Julio 2006'!D90*'Enero 2007'!$D$78*'Julio 2007'!$D$78*'Enero 2008'!$D$78</f>
        <v>464.7876429324659</v>
      </c>
    </row>
    <row r="91" spans="1:4" ht="11.25">
      <c r="A91" s="10"/>
      <c r="B91" s="12" t="s">
        <v>76</v>
      </c>
      <c r="C91" s="12" t="s">
        <v>6</v>
      </c>
      <c r="D91" s="13">
        <f>'Julio 2006'!D91*'Enero 2007'!$D$78*'Julio 2007'!$D$78*'Enero 2008'!$D$78</f>
        <v>504.9037279495022</v>
      </c>
    </row>
    <row r="92" spans="1:4" ht="11.25">
      <c r="A92" s="10"/>
      <c r="B92" s="12" t="s">
        <v>77</v>
      </c>
      <c r="C92" s="12" t="s">
        <v>6</v>
      </c>
      <c r="D92" s="13">
        <f>'Julio 2006'!D92*'Enero 2007'!$D$78*'Julio 2007'!$D$78*'Enero 2008'!$D$78</f>
        <v>531.5725904662947</v>
      </c>
    </row>
    <row r="93" spans="1:4" ht="11.25">
      <c r="A93" s="10"/>
      <c r="B93" s="12" t="s">
        <v>78</v>
      </c>
      <c r="C93" s="12" t="s">
        <v>6</v>
      </c>
      <c r="D93" s="13">
        <f>'Julio 2006'!D93*'Enero 2007'!$D$78*'Julio 2007'!$D$78*'Enero 2008'!$D$78</f>
        <v>531.5725904662947</v>
      </c>
    </row>
    <row r="94" spans="1:4" ht="11.25">
      <c r="A94" s="10"/>
      <c r="B94" s="12" t="s">
        <v>79</v>
      </c>
      <c r="C94" s="12" t="s">
        <v>6</v>
      </c>
      <c r="D94" s="13">
        <f>'Julio 2006'!D94*'Enero 2007'!$D$78*'Julio 2007'!$D$78*'Enero 2008'!$D$78</f>
        <v>548.5790032648322</v>
      </c>
    </row>
    <row r="95" spans="1:4" ht="11.25">
      <c r="A95" s="16"/>
      <c r="B95" s="17"/>
      <c r="C95" s="18"/>
      <c r="D95" s="19"/>
    </row>
    <row r="96" spans="1:4" ht="13.5">
      <c r="A96" s="46" t="s">
        <v>45</v>
      </c>
      <c r="B96" s="46"/>
      <c r="C96" s="46"/>
      <c r="D96" s="46"/>
    </row>
    <row r="97" spans="1:4" ht="11.25">
      <c r="A97" s="47" t="s">
        <v>43</v>
      </c>
      <c r="B97" s="47"/>
      <c r="C97" s="47"/>
      <c r="D97" s="47"/>
    </row>
    <row r="98" spans="1:4" ht="11.25">
      <c r="A98" s="16"/>
      <c r="B98" s="17"/>
      <c r="C98" s="18"/>
      <c r="D98" s="19"/>
    </row>
    <row r="99" spans="1:4" ht="12.75" customHeight="1">
      <c r="A99" s="48" t="s">
        <v>3</v>
      </c>
      <c r="B99" s="48"/>
      <c r="C99" s="48" t="s">
        <v>44</v>
      </c>
      <c r="D99" s="48"/>
    </row>
    <row r="100" spans="1:4" ht="11.25">
      <c r="A100" s="10"/>
      <c r="B100" s="12" t="s">
        <v>80</v>
      </c>
      <c r="C100" s="12" t="s">
        <v>6</v>
      </c>
      <c r="D100" s="13">
        <f>'Julio 2006'!D100*'Enero 2007'!$D$78*'Julio 2007'!$D$78*'Enero 2008'!$D$78</f>
        <v>11326.471441589185</v>
      </c>
    </row>
    <row r="101" spans="1:4" ht="11.25">
      <c r="A101" s="10"/>
      <c r="B101" s="12" t="s">
        <v>81</v>
      </c>
      <c r="C101" s="12" t="s">
        <v>6</v>
      </c>
      <c r="D101" s="13">
        <f>'Julio 2006'!D101*'Enero 2007'!$D$78*'Julio 2007'!$D$78*'Enero 2008'!$D$78</f>
        <v>11326.471441589185</v>
      </c>
    </row>
    <row r="102" spans="1:4" ht="11.25">
      <c r="A102" s="10"/>
      <c r="B102" s="12" t="s">
        <v>82</v>
      </c>
      <c r="C102" s="12" t="s">
        <v>6</v>
      </c>
      <c r="D102" s="13">
        <f>'Julio 2006'!D102*'Enero 2007'!$D$78*'Julio 2007'!$D$78*'Enero 2008'!$D$78</f>
        <v>11326.471441589185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5" spans="1:4" ht="14.25" customHeight="1">
      <c r="A115" s="46"/>
      <c r="B115" s="46"/>
      <c r="C115" s="46"/>
      <c r="D115" s="46"/>
    </row>
    <row r="116" spans="1:4" ht="12" customHeight="1">
      <c r="A116" s="47"/>
      <c r="B116" s="47"/>
      <c r="C116" s="47"/>
      <c r="D116" s="47"/>
    </row>
    <row r="118" spans="1:4" ht="12" customHeight="1">
      <c r="A118" s="52"/>
      <c r="B118" s="52"/>
      <c r="C118" s="52"/>
      <c r="D118" s="52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5" spans="1:4" ht="14.25" customHeight="1">
      <c r="A125" s="46"/>
      <c r="B125" s="46"/>
      <c r="C125" s="46"/>
      <c r="D125" s="46"/>
    </row>
    <row r="126" spans="1:4" ht="12" customHeight="1">
      <c r="A126" s="47"/>
      <c r="B126" s="47"/>
      <c r="C126" s="47"/>
      <c r="D126" s="47"/>
    </row>
    <row r="128" spans="1:4" ht="12" customHeight="1">
      <c r="A128" s="52"/>
      <c r="B128" s="52"/>
      <c r="C128" s="52"/>
      <c r="D128" s="52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0" spans="1:4" ht="11.25">
      <c r="A140" s="16"/>
      <c r="B140" s="17"/>
      <c r="C140" s="18"/>
      <c r="D140" s="19"/>
    </row>
    <row r="141" spans="1:4" ht="11.25">
      <c r="A141" s="16"/>
      <c r="B141" s="17"/>
      <c r="C141" s="18"/>
      <c r="D141" s="19"/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0" spans="1:4" ht="11.25">
      <c r="A150" s="16"/>
      <c r="B150" s="17"/>
      <c r="C150" s="18"/>
      <c r="D150" s="19"/>
    </row>
    <row r="151" spans="1:4" ht="11.25">
      <c r="A151" s="16"/>
      <c r="B151" s="17"/>
      <c r="C151" s="18"/>
      <c r="D151" s="19"/>
    </row>
    <row r="155" spans="1:4" ht="14.25" customHeight="1">
      <c r="A155" s="44"/>
      <c r="B155" s="44"/>
      <c r="C155" s="44"/>
      <c r="D155" s="44"/>
    </row>
    <row r="157" spans="1:4" ht="12" customHeight="1">
      <c r="A157" s="53"/>
      <c r="B157" s="53"/>
      <c r="C157" s="53"/>
      <c r="D157" s="7"/>
    </row>
    <row r="161" spans="1:4" ht="14.25" customHeight="1">
      <c r="A161" s="44"/>
      <c r="B161" s="44"/>
      <c r="C161" s="44"/>
      <c r="D161" s="44"/>
    </row>
    <row r="162" spans="1:4" ht="13.5">
      <c r="A162" s="8"/>
      <c r="B162" s="4"/>
      <c r="C162" s="4"/>
      <c r="D162" s="20"/>
    </row>
    <row r="163" spans="1:4" ht="12" customHeight="1">
      <c r="A163" s="53"/>
      <c r="B163" s="53"/>
      <c r="C163" s="53"/>
      <c r="D163" s="7"/>
    </row>
    <row r="164" spans="1:4" ht="13.5">
      <c r="A164" s="8"/>
      <c r="B164" s="4"/>
      <c r="C164" s="4"/>
      <c r="D164" s="20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4.25" customHeight="1">
      <c r="A177" s="44"/>
      <c r="B177" s="44"/>
      <c r="C177" s="44"/>
      <c r="D177" s="44"/>
    </row>
    <row r="179" spans="1:4" ht="11.25">
      <c r="A179" s="53"/>
      <c r="B179" s="53"/>
      <c r="C179" s="53"/>
      <c r="D179" s="7"/>
    </row>
    <row r="180" spans="1:4" ht="11.25">
      <c r="A180" s="53"/>
      <c r="B180" s="53"/>
      <c r="C180" s="53"/>
      <c r="D180" s="7"/>
    </row>
    <row r="181" spans="1:4" ht="13.5">
      <c r="A181" s="46"/>
      <c r="B181" s="46"/>
      <c r="C181" s="46"/>
      <c r="D181" s="46"/>
    </row>
    <row r="182" spans="1:4" ht="11.25">
      <c r="A182" s="47"/>
      <c r="B182" s="47"/>
      <c r="C182" s="47"/>
      <c r="D182" s="47"/>
    </row>
    <row r="184" spans="1:4" ht="11.25">
      <c r="A184" s="52"/>
      <c r="B184" s="52"/>
      <c r="C184" s="52"/>
      <c r="D184" s="52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</sheetData>
  <sheetProtection selectLockedCells="1" selectUnlockedCells="1"/>
  <mergeCells count="57">
    <mergeCell ref="A182:D182"/>
    <mergeCell ref="A184:B184"/>
    <mergeCell ref="C184:D184"/>
    <mergeCell ref="A168:B168"/>
    <mergeCell ref="C168:D168"/>
    <mergeCell ref="A177:D177"/>
    <mergeCell ref="A179:C179"/>
    <mergeCell ref="A180:C180"/>
    <mergeCell ref="A181:D181"/>
    <mergeCell ref="A155:D155"/>
    <mergeCell ref="A157:C157"/>
    <mergeCell ref="A161:D161"/>
    <mergeCell ref="A163:C163"/>
    <mergeCell ref="A165:D165"/>
    <mergeCell ref="A166:D166"/>
    <mergeCell ref="A118:B118"/>
    <mergeCell ref="C118:D118"/>
    <mergeCell ref="A125:D125"/>
    <mergeCell ref="A126:D126"/>
    <mergeCell ref="A128:B128"/>
    <mergeCell ref="C128:D128"/>
    <mergeCell ref="A96:D96"/>
    <mergeCell ref="A97:D97"/>
    <mergeCell ref="A99:B99"/>
    <mergeCell ref="C99:D99"/>
    <mergeCell ref="A115:D115"/>
    <mergeCell ref="A116:D116"/>
    <mergeCell ref="A76:D76"/>
    <mergeCell ref="A78:C78"/>
    <mergeCell ref="A80:D80"/>
    <mergeCell ref="A81:D81"/>
    <mergeCell ref="A83:B83"/>
    <mergeCell ref="C83:D83"/>
    <mergeCell ref="A40:B40"/>
    <mergeCell ref="C40:D40"/>
    <mergeCell ref="A46:D46"/>
    <mergeCell ref="A47:D47"/>
    <mergeCell ref="A49:B49"/>
    <mergeCell ref="C49:D49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PageLayoutView="0" workbookViewId="0" topLeftCell="A54">
      <selection activeCell="F78" sqref="F78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6.2812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5" s="28" customFormat="1" ht="12">
      <c r="A3" s="56" t="s">
        <v>88</v>
      </c>
      <c r="B3" s="56"/>
      <c r="C3" s="56"/>
      <c r="D3" s="27">
        <v>1.075</v>
      </c>
      <c r="E3" s="28">
        <f>1.0211*1.0269*1.01*1.01*1.005</f>
        <v>1.0749920175517949</v>
      </c>
    </row>
    <row r="4" spans="1:4" s="5" customFormat="1" ht="8.25" customHeight="1">
      <c r="A4" s="6"/>
      <c r="D4" s="3"/>
    </row>
    <row r="5" spans="1:4" s="5" customFormat="1" ht="13.5">
      <c r="A5" s="46" t="s">
        <v>1</v>
      </c>
      <c r="B5" s="46"/>
      <c r="C5" s="46"/>
      <c r="D5" s="46"/>
    </row>
    <row r="6" spans="1:4" s="5" customFormat="1" ht="11.25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'Enero 2008'!D9*$D$3</f>
        <v>311.67770650670894</v>
      </c>
    </row>
    <row r="10" spans="1:4" ht="12.75" customHeight="1">
      <c r="A10" s="49" t="s">
        <v>7</v>
      </c>
      <c r="B10" s="11" t="s">
        <v>8</v>
      </c>
      <c r="C10" s="55" t="s">
        <v>6</v>
      </c>
      <c r="D10" s="25">
        <f>'Enero 2008'!D10*$D$3</f>
        <v>332.9456199924291</v>
      </c>
    </row>
    <row r="11" spans="1:4" ht="11.25">
      <c r="A11" s="49"/>
      <c r="B11" s="14" t="s">
        <v>9</v>
      </c>
      <c r="C11" s="55"/>
      <c r="D11" s="25">
        <f>'Enero 2008'!D11*$D$3</f>
        <v>0</v>
      </c>
    </row>
    <row r="12" spans="1:4" ht="11.25">
      <c r="A12" s="10" t="s">
        <v>10</v>
      </c>
      <c r="B12" s="14" t="s">
        <v>11</v>
      </c>
      <c r="C12" s="12" t="s">
        <v>6</v>
      </c>
      <c r="D12" s="25">
        <f>'Enero 2008'!D12*$D$3</f>
        <v>357.72322860301176</v>
      </c>
    </row>
    <row r="13" spans="1:4" ht="11.25">
      <c r="A13" s="10" t="s">
        <v>12</v>
      </c>
      <c r="B13" s="11" t="s">
        <v>13</v>
      </c>
      <c r="C13" s="12" t="s">
        <v>6</v>
      </c>
      <c r="D13" s="25">
        <f>'Enero 2008'!D13*$D$3</f>
        <v>375.5233955111787</v>
      </c>
    </row>
    <row r="14" spans="1:4" ht="12.75" customHeight="1">
      <c r="A14" s="49" t="s">
        <v>14</v>
      </c>
      <c r="B14" s="11" t="s">
        <v>15</v>
      </c>
      <c r="C14" s="50" t="s">
        <v>6</v>
      </c>
      <c r="D14" s="25">
        <f>'Enero 2008'!D14*$D$3</f>
        <v>401.0560779733254</v>
      </c>
    </row>
    <row r="15" spans="1:4" ht="11.25">
      <c r="A15" s="49"/>
      <c r="B15" s="15" t="s">
        <v>16</v>
      </c>
      <c r="C15" s="50"/>
      <c r="D15" s="25">
        <f>'Enero 2008'!D15*$D$3</f>
        <v>0</v>
      </c>
    </row>
    <row r="16" spans="1:4" ht="11.25">
      <c r="A16" s="49"/>
      <c r="B16" s="15" t="s">
        <v>17</v>
      </c>
      <c r="C16" s="50"/>
      <c r="D16" s="25">
        <f>'Enero 2008'!D16*$D$3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'Enero 2008'!D17*$D$3</f>
        <v>422.1142487225001</v>
      </c>
    </row>
    <row r="18" spans="1:4" ht="11.25">
      <c r="A18" s="49"/>
      <c r="B18" s="15" t="s">
        <v>20</v>
      </c>
      <c r="C18" s="50"/>
      <c r="D18" s="25">
        <f>'Enero 2008'!D18*$D$3</f>
        <v>0</v>
      </c>
    </row>
    <row r="19" spans="1:4" ht="11.25">
      <c r="A19" s="49"/>
      <c r="B19" s="15" t="s">
        <v>21</v>
      </c>
      <c r="C19" s="50"/>
      <c r="D19" s="25">
        <f>'Enero 2008'!D19*$D$3</f>
        <v>0</v>
      </c>
    </row>
    <row r="20" spans="1:4" ht="11.25">
      <c r="A20" s="49"/>
      <c r="B20" s="15" t="s">
        <v>22</v>
      </c>
      <c r="C20" s="50"/>
      <c r="D20" s="25">
        <f>'Enero 2008'!D20*$D$3</f>
        <v>0</v>
      </c>
    </row>
    <row r="21" spans="1:4" ht="11.25">
      <c r="A21" s="49"/>
      <c r="B21" s="15" t="s">
        <v>23</v>
      </c>
      <c r="C21" s="50"/>
      <c r="D21" s="25">
        <f>'Enero 2008'!D21*$D$3</f>
        <v>0</v>
      </c>
    </row>
    <row r="22" spans="1:4" ht="11.25">
      <c r="A22" s="49"/>
      <c r="B22" s="15" t="s">
        <v>24</v>
      </c>
      <c r="C22" s="50"/>
      <c r="D22" s="25">
        <f>'Enero 2008'!D22*$D$3</f>
        <v>0</v>
      </c>
    </row>
    <row r="23" spans="1:4" ht="22.5">
      <c r="A23" s="49"/>
      <c r="B23" s="15" t="s">
        <v>25</v>
      </c>
      <c r="C23" s="50"/>
      <c r="D23" s="25">
        <f>'Enero 2008'!D23*$D$3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'Enero 2008'!D24*$D$3</f>
        <v>442.12370578894695</v>
      </c>
    </row>
    <row r="25" spans="1:4" ht="11.25">
      <c r="A25" s="49"/>
      <c r="B25" s="15" t="s">
        <v>28</v>
      </c>
      <c r="C25" s="50"/>
      <c r="D25" s="25">
        <f>'Enero 2008'!D25*$D$3</f>
        <v>0</v>
      </c>
    </row>
    <row r="26" spans="1:4" ht="11.25">
      <c r="A26" s="49"/>
      <c r="B26" s="15" t="s">
        <v>29</v>
      </c>
      <c r="C26" s="50"/>
      <c r="D26" s="25">
        <f>'Enero 2008'!D26*$D$3</f>
        <v>0</v>
      </c>
    </row>
    <row r="27" spans="1:4" ht="11.25">
      <c r="A27" s="49"/>
      <c r="B27" s="15" t="s">
        <v>30</v>
      </c>
      <c r="C27" s="50"/>
      <c r="D27" s="25">
        <f>'Enero 2008'!D27*$D$3</f>
        <v>0</v>
      </c>
    </row>
    <row r="28" spans="1:4" ht="12.75" customHeight="1">
      <c r="A28" s="49" t="s">
        <v>31</v>
      </c>
      <c r="B28" s="11" t="s">
        <v>32</v>
      </c>
      <c r="C28" s="50" t="s">
        <v>6</v>
      </c>
      <c r="D28" s="25">
        <f>'Enero 2008'!D28*$D$3</f>
        <v>464.2305902208494</v>
      </c>
    </row>
    <row r="29" spans="1:4" ht="11.25">
      <c r="A29" s="49"/>
      <c r="B29" s="15" t="s">
        <v>33</v>
      </c>
      <c r="C29" s="50"/>
      <c r="D29" s="25">
        <f>'Enero 2008'!D29*$D$3</f>
        <v>0</v>
      </c>
    </row>
    <row r="30" spans="1:4" ht="11.25">
      <c r="A30" s="49"/>
      <c r="B30" s="15" t="s">
        <v>34</v>
      </c>
      <c r="C30" s="50"/>
      <c r="D30" s="25">
        <f>'Enero 2008'!D30*$D$3</f>
        <v>0</v>
      </c>
    </row>
    <row r="31" spans="1:4" ht="11.25">
      <c r="A31" s="49"/>
      <c r="B31" s="14" t="s">
        <v>35</v>
      </c>
      <c r="C31" s="50"/>
      <c r="D31" s="25">
        <f>'Enero 2008'!D31*$D$3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'Enero 2008'!D32*$D$3</f>
        <v>489.8471697776144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'Enero 2008'!D33*$D$3</f>
        <v>515.2260408996278</v>
      </c>
    </row>
    <row r="34" spans="1:4" ht="11.25">
      <c r="A34" s="10" t="s">
        <v>40</v>
      </c>
      <c r="B34" s="12"/>
      <c r="C34" s="12" t="s">
        <v>6</v>
      </c>
      <c r="D34" s="25">
        <f>'Enero 2008'!D34*$D$3</f>
        <v>550.6725633758281</v>
      </c>
    </row>
    <row r="35" spans="1:4" ht="11.25">
      <c r="A35" s="10" t="s">
        <v>41</v>
      </c>
      <c r="B35" s="12"/>
      <c r="C35" s="12" t="s">
        <v>6</v>
      </c>
      <c r="D35" s="25">
        <f>'Enero 2008'!D35*$D$3</f>
        <v>567.2981709593399</v>
      </c>
    </row>
    <row r="36" spans="1:4" ht="11.25">
      <c r="A36" s="16"/>
      <c r="B36" s="17"/>
      <c r="C36" s="18"/>
      <c r="D36" s="19"/>
    </row>
    <row r="37" spans="1:4" s="5" customFormat="1" ht="13.5">
      <c r="A37" s="46" t="s">
        <v>42</v>
      </c>
      <c r="B37" s="46"/>
      <c r="C37" s="46"/>
      <c r="D37" s="46"/>
    </row>
    <row r="38" spans="1:4" s="5" customFormat="1" ht="11.25">
      <c r="A38" s="47" t="s">
        <v>43</v>
      </c>
      <c r="B38" s="47"/>
      <c r="C38" s="47"/>
      <c r="D38" s="47"/>
    </row>
    <row r="39" spans="1:4" s="5" customFormat="1" ht="11.25">
      <c r="A39" s="6"/>
      <c r="D39" s="3"/>
    </row>
    <row r="40" spans="1:4" s="5" customFormat="1" ht="12.75" customHeight="1">
      <c r="A40" s="48" t="s">
        <v>3</v>
      </c>
      <c r="B40" s="48"/>
      <c r="C40" s="48" t="s">
        <v>44</v>
      </c>
      <c r="D40" s="48"/>
    </row>
    <row r="41" spans="1:4" ht="11.25">
      <c r="A41" s="10" t="s">
        <v>5</v>
      </c>
      <c r="B41" s="12"/>
      <c r="C41" s="12" t="s">
        <v>6</v>
      </c>
      <c r="D41" s="25">
        <f>'Enero 2008'!D41*$D$3</f>
        <v>12240.963641724928</v>
      </c>
    </row>
    <row r="42" spans="1:4" ht="11.25">
      <c r="A42" s="10" t="s">
        <v>7</v>
      </c>
      <c r="B42" s="12"/>
      <c r="C42" s="12" t="s">
        <v>6</v>
      </c>
      <c r="D42" s="25">
        <f>'Enero 2008'!D42*$D$3</f>
        <v>13330.339449644385</v>
      </c>
    </row>
    <row r="43" spans="1:4" ht="11.25">
      <c r="A43" s="10" t="s">
        <v>10</v>
      </c>
      <c r="B43" s="12"/>
      <c r="C43" s="12" t="s">
        <v>6</v>
      </c>
      <c r="D43" s="25">
        <f>'Enero 2008'!D43*$D$3</f>
        <v>14416.653013610274</v>
      </c>
    </row>
    <row r="44" spans="1:4" ht="11.25">
      <c r="A44" s="10" t="s">
        <v>12</v>
      </c>
      <c r="B44" s="12"/>
      <c r="C44" s="12" t="s">
        <v>6</v>
      </c>
      <c r="D44" s="25">
        <f>'Enero 2008'!D44*$D$3</f>
        <v>15504.504690977497</v>
      </c>
    </row>
    <row r="45" spans="1:4" ht="11.25">
      <c r="A45" s="16"/>
      <c r="B45" s="17"/>
      <c r="C45" s="18"/>
      <c r="D45" s="19"/>
    </row>
    <row r="46" spans="1:4" s="5" customFormat="1" ht="13.5">
      <c r="A46" s="46" t="s">
        <v>45</v>
      </c>
      <c r="B46" s="46"/>
      <c r="C46" s="46"/>
      <c r="D46" s="46"/>
    </row>
    <row r="47" spans="1:4" s="5" customFormat="1" ht="11.25">
      <c r="A47" s="47" t="s">
        <v>43</v>
      </c>
      <c r="B47" s="47"/>
      <c r="C47" s="47"/>
      <c r="D47" s="47"/>
    </row>
    <row r="48" spans="1:4" ht="11.25">
      <c r="A48" s="16"/>
      <c r="B48" s="17"/>
      <c r="C48" s="18"/>
      <c r="D48" s="19"/>
    </row>
    <row r="49" spans="1:4" s="5" customFormat="1" ht="12.75" customHeight="1">
      <c r="A49" s="48" t="s">
        <v>3</v>
      </c>
      <c r="B49" s="48"/>
      <c r="C49" s="48" t="s">
        <v>44</v>
      </c>
      <c r="D49" s="48"/>
    </row>
    <row r="50" spans="1:4" ht="11.25">
      <c r="A50" s="10" t="s">
        <v>5</v>
      </c>
      <c r="B50" s="12" t="s">
        <v>46</v>
      </c>
      <c r="C50" s="12" t="s">
        <v>6</v>
      </c>
      <c r="D50" s="25">
        <f>'Enero 2008'!D50*$D$3</f>
        <v>7192.973338490002</v>
      </c>
    </row>
    <row r="51" spans="1:4" ht="11.25">
      <c r="A51" s="10" t="s">
        <v>5</v>
      </c>
      <c r="B51" s="12" t="s">
        <v>47</v>
      </c>
      <c r="C51" s="12" t="s">
        <v>6</v>
      </c>
      <c r="D51" s="25">
        <f>'Enero 2008'!D51*$D$3</f>
        <v>7192.973338490002</v>
      </c>
    </row>
    <row r="52" spans="1:4" ht="11.25">
      <c r="A52" s="10" t="s">
        <v>5</v>
      </c>
      <c r="B52" s="12" t="s">
        <v>48</v>
      </c>
      <c r="C52" s="12" t="s">
        <v>6</v>
      </c>
      <c r="D52" s="25">
        <f>'Enero 2008'!D52*$D$3</f>
        <v>7192.973338490002</v>
      </c>
    </row>
    <row r="53" spans="1:4" ht="11.25">
      <c r="A53" s="10" t="s">
        <v>7</v>
      </c>
      <c r="B53" s="12" t="s">
        <v>49</v>
      </c>
      <c r="C53" s="12" t="s">
        <v>6</v>
      </c>
      <c r="D53" s="25">
        <f>'Enero 2008'!D53*$D$3</f>
        <v>8871.55844191326</v>
      </c>
    </row>
    <row r="54" spans="1:4" ht="11.25">
      <c r="A54" s="10" t="s">
        <v>7</v>
      </c>
      <c r="B54" s="12" t="s">
        <v>50</v>
      </c>
      <c r="C54" s="12" t="s">
        <v>6</v>
      </c>
      <c r="D54" s="25">
        <f>'Enero 2008'!D54*$D$3</f>
        <v>8871.55844191326</v>
      </c>
    </row>
    <row r="55" spans="1:4" ht="11.25">
      <c r="A55" s="10" t="s">
        <v>7</v>
      </c>
      <c r="B55" s="12" t="s">
        <v>51</v>
      </c>
      <c r="C55" s="12" t="s">
        <v>6</v>
      </c>
      <c r="D55" s="25">
        <f>'Enero 2008'!D55*$D$3</f>
        <v>8871.55844191326</v>
      </c>
    </row>
    <row r="56" spans="1:4" ht="11.25">
      <c r="A56" s="10" t="s">
        <v>7</v>
      </c>
      <c r="B56" s="12" t="s">
        <v>52</v>
      </c>
      <c r="C56" s="12" t="s">
        <v>6</v>
      </c>
      <c r="D56" s="25">
        <f>'Enero 2008'!D56*$D$3</f>
        <v>8871.55844191326</v>
      </c>
    </row>
    <row r="57" spans="1:4" ht="11.25">
      <c r="A57" s="10" t="s">
        <v>7</v>
      </c>
      <c r="B57" s="12" t="s">
        <v>53</v>
      </c>
      <c r="C57" s="12" t="s">
        <v>6</v>
      </c>
      <c r="D57" s="25">
        <f>'Enero 2008'!D57*$D$3</f>
        <v>8871.55844191326</v>
      </c>
    </row>
    <row r="58" spans="1:4" ht="11.25">
      <c r="A58" s="10" t="s">
        <v>10</v>
      </c>
      <c r="B58" s="12" t="s">
        <v>54</v>
      </c>
      <c r="C58" s="12" t="s">
        <v>6</v>
      </c>
      <c r="D58" s="25">
        <f>'Enero 2008'!D58*$D$3</f>
        <v>10548.591449086076</v>
      </c>
    </row>
    <row r="59" spans="1:4" ht="11.25">
      <c r="A59" s="10" t="s">
        <v>10</v>
      </c>
      <c r="B59" s="12" t="s">
        <v>55</v>
      </c>
      <c r="C59" s="12" t="s">
        <v>6</v>
      </c>
      <c r="D59" s="25">
        <f>'Enero 2008'!D59*$D$3</f>
        <v>10548.591449086076</v>
      </c>
    </row>
    <row r="60" spans="1:4" ht="11.25">
      <c r="A60" s="10" t="s">
        <v>10</v>
      </c>
      <c r="B60" s="12" t="s">
        <v>56</v>
      </c>
      <c r="C60" s="12" t="s">
        <v>6</v>
      </c>
      <c r="D60" s="25">
        <f>'Enero 2008'!D60*$D$3</f>
        <v>10548.591449086076</v>
      </c>
    </row>
    <row r="61" spans="1:4" ht="11.25">
      <c r="A61" s="10" t="s">
        <v>10</v>
      </c>
      <c r="B61" s="12" t="s">
        <v>57</v>
      </c>
      <c r="C61" s="12" t="s">
        <v>6</v>
      </c>
      <c r="D61" s="25">
        <f>'Enero 2008'!D61*$D$3</f>
        <v>10548.591449086076</v>
      </c>
    </row>
    <row r="62" spans="1:4" ht="11.25">
      <c r="A62" s="10" t="s">
        <v>10</v>
      </c>
      <c r="B62" s="12" t="s">
        <v>58</v>
      </c>
      <c r="C62" s="12" t="s">
        <v>6</v>
      </c>
      <c r="D62" s="25">
        <f>'Enero 2008'!D62*$D$3</f>
        <v>10548.591449086076</v>
      </c>
    </row>
    <row r="63" spans="1:4" ht="11.25">
      <c r="A63" s="10" t="s">
        <v>10</v>
      </c>
      <c r="B63" s="12" t="s">
        <v>59</v>
      </c>
      <c r="C63" s="12" t="s">
        <v>6</v>
      </c>
      <c r="D63" s="25">
        <f>'Enero 2008'!D63*$D$3</f>
        <v>10548.591449086076</v>
      </c>
    </row>
    <row r="64" spans="1:4" ht="11.25">
      <c r="A64" s="10" t="s">
        <v>10</v>
      </c>
      <c r="B64" s="12" t="s">
        <v>60</v>
      </c>
      <c r="C64" s="12" t="s">
        <v>6</v>
      </c>
      <c r="D64" s="25">
        <f>'Enero 2008'!D64*$D$3</f>
        <v>10548.591449086076</v>
      </c>
    </row>
    <row r="65" spans="1:4" ht="11.25">
      <c r="A65" s="10" t="s">
        <v>10</v>
      </c>
      <c r="B65" s="12" t="s">
        <v>61</v>
      </c>
      <c r="C65" s="12" t="s">
        <v>6</v>
      </c>
      <c r="D65" s="25">
        <f>'Enero 2008'!D65*$D$3</f>
        <v>10548.591449086076</v>
      </c>
    </row>
    <row r="66" spans="1:4" ht="11.25">
      <c r="A66" s="10" t="s">
        <v>10</v>
      </c>
      <c r="B66" s="12" t="s">
        <v>62</v>
      </c>
      <c r="C66" s="12" t="s">
        <v>6</v>
      </c>
      <c r="D66" s="25">
        <f>'Enero 2008'!D66*$D$3</f>
        <v>10548.591449086076</v>
      </c>
    </row>
    <row r="67" spans="1:4" ht="11.25">
      <c r="A67" s="10" t="s">
        <v>12</v>
      </c>
      <c r="B67" s="12" t="s">
        <v>63</v>
      </c>
      <c r="C67" s="12" t="s">
        <v>6</v>
      </c>
      <c r="D67" s="25">
        <f>'Enero 2008'!D67*$D$3</f>
        <v>12225.624456258896</v>
      </c>
    </row>
    <row r="68" spans="1:4" ht="11.25">
      <c r="A68" s="10" t="s">
        <v>12</v>
      </c>
      <c r="B68" s="12" t="s">
        <v>64</v>
      </c>
      <c r="C68" s="12" t="s">
        <v>6</v>
      </c>
      <c r="D68" s="25">
        <f>'Enero 2008'!D68*$D$3</f>
        <v>12225.624456258896</v>
      </c>
    </row>
    <row r="69" spans="1:4" ht="11.25">
      <c r="A69" s="10" t="s">
        <v>14</v>
      </c>
      <c r="B69" s="12" t="s">
        <v>65</v>
      </c>
      <c r="C69" s="12" t="s">
        <v>6</v>
      </c>
      <c r="D69" s="25">
        <f>'Enero 2008'!D69*$D$3</f>
        <v>13901.11935003038</v>
      </c>
    </row>
    <row r="70" spans="1:4" ht="11.25">
      <c r="A70" s="10" t="s">
        <v>18</v>
      </c>
      <c r="B70" s="12" t="s">
        <v>66</v>
      </c>
      <c r="C70" s="12" t="s">
        <v>6</v>
      </c>
      <c r="D70" s="25">
        <f>'Enero 2008'!D70*$D$3</f>
        <v>15578.1523572032</v>
      </c>
    </row>
    <row r="71" spans="1:4" ht="11.25">
      <c r="A71" s="10" t="s">
        <v>26</v>
      </c>
      <c r="B71" s="12" t="s">
        <v>67</v>
      </c>
      <c r="C71" s="12" t="s">
        <v>6</v>
      </c>
      <c r="D71" s="25">
        <f>'Enero 2008'!D71*$D$3</f>
        <v>17253.647250974685</v>
      </c>
    </row>
    <row r="72" spans="1:4" ht="11.25">
      <c r="A72" s="10" t="s">
        <v>31</v>
      </c>
      <c r="B72" s="12" t="s">
        <v>68</v>
      </c>
      <c r="C72" s="12" t="s">
        <v>6</v>
      </c>
      <c r="D72" s="25">
        <f>'Enero 2008'!D72*$D$3</f>
        <v>18930.680258147502</v>
      </c>
    </row>
    <row r="73" spans="1:4" ht="11.25">
      <c r="A73" s="16"/>
      <c r="B73" s="17"/>
      <c r="C73" s="18"/>
      <c r="D73" s="19"/>
    </row>
    <row r="74" spans="1:4" ht="11.25">
      <c r="A74" s="16"/>
      <c r="B74" s="17"/>
      <c r="C74" s="18"/>
      <c r="D74" s="19"/>
    </row>
    <row r="75" spans="1:4" ht="11.25">
      <c r="A75" s="16"/>
      <c r="B75" s="17"/>
      <c r="C75" s="18"/>
      <c r="D75" s="19"/>
    </row>
    <row r="76" spans="1:4" ht="13.5">
      <c r="A76" s="44" t="s">
        <v>69</v>
      </c>
      <c r="B76" s="44"/>
      <c r="C76" s="44"/>
      <c r="D76" s="44"/>
    </row>
    <row r="77" spans="1:3" ht="11.25">
      <c r="A77" s="6"/>
      <c r="B77" s="5"/>
      <c r="C77" s="5"/>
    </row>
    <row r="78" spans="1:6" ht="12">
      <c r="A78" s="56" t="s">
        <v>89</v>
      </c>
      <c r="B78" s="56"/>
      <c r="C78" s="56"/>
      <c r="D78" s="27">
        <v>1.0696</v>
      </c>
      <c r="F78" s="29">
        <f>1.0211*1.0269*1.01*1.01</f>
        <v>1.069643798559</v>
      </c>
    </row>
    <row r="79" spans="1:3" ht="11.25">
      <c r="A79" s="6"/>
      <c r="B79" s="5"/>
      <c r="C79" s="5"/>
    </row>
    <row r="80" spans="1:4" ht="13.5">
      <c r="A80" s="46" t="s">
        <v>1</v>
      </c>
      <c r="B80" s="46"/>
      <c r="C80" s="46"/>
      <c r="D80" s="46"/>
    </row>
    <row r="81" spans="1:4" ht="11.25">
      <c r="A81" s="47" t="s">
        <v>2</v>
      </c>
      <c r="B81" s="47"/>
      <c r="C81" s="47"/>
      <c r="D81" s="47"/>
    </row>
    <row r="82" spans="2:4" ht="11.25">
      <c r="B82" s="1"/>
      <c r="C82" s="1"/>
      <c r="D82" s="9"/>
    </row>
    <row r="83" spans="1:4" ht="12.75" customHeight="1">
      <c r="A83" s="48" t="s">
        <v>3</v>
      </c>
      <c r="B83" s="48"/>
      <c r="C83" s="48" t="s">
        <v>4</v>
      </c>
      <c r="D83" s="48"/>
    </row>
    <row r="84" spans="1:4" ht="11.25">
      <c r="A84" s="10"/>
      <c r="B84" s="12" t="s">
        <v>70</v>
      </c>
      <c r="C84" s="12" t="s">
        <v>6</v>
      </c>
      <c r="D84" s="25">
        <v>332.44</v>
      </c>
    </row>
    <row r="85" spans="1:4" ht="11.25">
      <c r="A85" s="10"/>
      <c r="B85" s="12" t="s">
        <v>11</v>
      </c>
      <c r="C85" s="12" t="s">
        <v>6</v>
      </c>
      <c r="D85" s="25">
        <v>380.8</v>
      </c>
    </row>
    <row r="86" spans="1:4" ht="11.25">
      <c r="A86" s="10"/>
      <c r="B86" s="12" t="s">
        <v>71</v>
      </c>
      <c r="C86" s="12" t="s">
        <v>6</v>
      </c>
      <c r="D86" s="25">
        <v>446.91</v>
      </c>
    </row>
    <row r="87" spans="1:4" ht="11.25">
      <c r="A87" s="10"/>
      <c r="B87" s="12" t="s">
        <v>72</v>
      </c>
      <c r="C87" s="12" t="s">
        <v>6</v>
      </c>
      <c r="D87" s="25">
        <v>446.91</v>
      </c>
    </row>
    <row r="88" spans="1:4" ht="11.25">
      <c r="A88" s="10"/>
      <c r="B88" s="12" t="s">
        <v>73</v>
      </c>
      <c r="C88" s="12" t="s">
        <v>6</v>
      </c>
      <c r="D88" s="25">
        <v>446.91</v>
      </c>
    </row>
    <row r="89" spans="1:4" ht="11.25">
      <c r="A89" s="10"/>
      <c r="B89" s="12" t="s">
        <v>74</v>
      </c>
      <c r="C89" s="12" t="s">
        <v>6</v>
      </c>
      <c r="D89" s="25">
        <v>457.59</v>
      </c>
    </row>
    <row r="90" spans="1:4" ht="11.25">
      <c r="A90" s="10"/>
      <c r="B90" s="12" t="s">
        <v>75</v>
      </c>
      <c r="C90" s="12" t="s">
        <v>6</v>
      </c>
      <c r="D90" s="25">
        <v>502.11</v>
      </c>
    </row>
    <row r="91" spans="1:4" ht="11.25">
      <c r="A91" s="10"/>
      <c r="B91" s="12" t="s">
        <v>76</v>
      </c>
      <c r="C91" s="12" t="s">
        <v>6</v>
      </c>
      <c r="D91" s="25">
        <v>545.45</v>
      </c>
    </row>
    <row r="92" spans="1:4" ht="11.25">
      <c r="A92" s="10"/>
      <c r="B92" s="12" t="s">
        <v>77</v>
      </c>
      <c r="C92" s="12" t="s">
        <v>6</v>
      </c>
      <c r="D92" s="25">
        <v>574.26</v>
      </c>
    </row>
    <row r="93" spans="1:4" ht="11.25">
      <c r="A93" s="10"/>
      <c r="B93" s="12" t="s">
        <v>78</v>
      </c>
      <c r="C93" s="12" t="s">
        <v>6</v>
      </c>
      <c r="D93" s="25">
        <v>574.26</v>
      </c>
    </row>
    <row r="94" spans="1:4" ht="11.25">
      <c r="A94" s="10"/>
      <c r="B94" s="12" t="s">
        <v>79</v>
      </c>
      <c r="C94" s="12" t="s">
        <v>6</v>
      </c>
      <c r="D94" s="25">
        <v>592.63</v>
      </c>
    </row>
    <row r="95" spans="1:4" ht="11.25">
      <c r="A95" s="16"/>
      <c r="B95" s="17"/>
      <c r="C95" s="18"/>
      <c r="D95" s="19"/>
    </row>
    <row r="96" spans="1:4" ht="13.5">
      <c r="A96" s="46" t="s">
        <v>45</v>
      </c>
      <c r="B96" s="46"/>
      <c r="C96" s="46"/>
      <c r="D96" s="46"/>
    </row>
    <row r="97" spans="1:4" ht="11.25">
      <c r="A97" s="47" t="s">
        <v>43</v>
      </c>
      <c r="B97" s="47"/>
      <c r="C97" s="47"/>
      <c r="D97" s="47"/>
    </row>
    <row r="98" spans="1:4" ht="11.25">
      <c r="A98" s="16"/>
      <c r="B98" s="17"/>
      <c r="C98" s="30"/>
      <c r="D98" s="19"/>
    </row>
    <row r="99" spans="1:4" ht="12.75" customHeight="1">
      <c r="A99" s="48" t="s">
        <v>3</v>
      </c>
      <c r="B99" s="48"/>
      <c r="C99" s="57" t="s">
        <v>44</v>
      </c>
      <c r="D99" s="57"/>
    </row>
    <row r="100" spans="1:4" ht="11.25">
      <c r="A100" s="10"/>
      <c r="B100" s="12" t="s">
        <v>80</v>
      </c>
      <c r="C100" s="31" t="s">
        <v>6</v>
      </c>
      <c r="D100" s="25">
        <v>12235.99</v>
      </c>
    </row>
    <row r="101" spans="1:4" ht="11.25">
      <c r="A101" s="10"/>
      <c r="B101" s="12" t="s">
        <v>81</v>
      </c>
      <c r="C101" s="31" t="s">
        <v>6</v>
      </c>
      <c r="D101" s="25">
        <v>12235.99</v>
      </c>
    </row>
    <row r="102" spans="1:4" ht="11.25">
      <c r="A102" s="10"/>
      <c r="B102" s="12" t="s">
        <v>82</v>
      </c>
      <c r="C102" s="31" t="s">
        <v>6</v>
      </c>
      <c r="D102" s="25">
        <v>12235.99</v>
      </c>
    </row>
    <row r="103" spans="1:4" ht="11.25">
      <c r="A103" s="16"/>
      <c r="B103" s="17"/>
      <c r="C103" s="18"/>
      <c r="D103" s="19"/>
    </row>
    <row r="104" spans="1:4" ht="11.25">
      <c r="A104" s="16"/>
      <c r="B104" s="17"/>
      <c r="C104" s="18"/>
      <c r="D104" s="19"/>
    </row>
    <row r="105" spans="1:4" ht="11.25">
      <c r="A105" s="16"/>
      <c r="B105" s="17"/>
      <c r="C105" s="18"/>
      <c r="D105" s="19"/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1.25">
      <c r="A108" s="16"/>
      <c r="B108" s="17"/>
      <c r="C108" s="18"/>
      <c r="D108" s="19"/>
    </row>
    <row r="109" spans="1:4" ht="11.25">
      <c r="A109" s="16"/>
      <c r="B109" s="17"/>
      <c r="C109" s="18"/>
      <c r="D109" s="19"/>
    </row>
    <row r="110" spans="1:4" ht="11.25">
      <c r="A110" s="16"/>
      <c r="B110" s="17"/>
      <c r="C110" s="18"/>
      <c r="D110" s="19"/>
    </row>
    <row r="111" spans="1:4" ht="11.25">
      <c r="A111" s="16"/>
      <c r="B111" s="17"/>
      <c r="C111" s="18"/>
      <c r="D111" s="19"/>
    </row>
    <row r="112" spans="1:4" ht="11.25">
      <c r="A112" s="16"/>
      <c r="B112" s="17"/>
      <c r="C112" s="18"/>
      <c r="D112" s="19"/>
    </row>
    <row r="115" spans="1:4" ht="14.25" customHeight="1">
      <c r="A115" s="46"/>
      <c r="B115" s="46"/>
      <c r="C115" s="46"/>
      <c r="D115" s="46"/>
    </row>
    <row r="116" spans="1:4" ht="12" customHeight="1">
      <c r="A116" s="47"/>
      <c r="B116" s="47"/>
      <c r="C116" s="47"/>
      <c r="D116" s="47"/>
    </row>
    <row r="118" spans="1:4" ht="12" customHeight="1">
      <c r="A118" s="52"/>
      <c r="B118" s="52"/>
      <c r="C118" s="52"/>
      <c r="D118" s="52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1" spans="1:4" ht="11.25">
      <c r="A121" s="16"/>
      <c r="B121" s="17"/>
      <c r="C121" s="18"/>
      <c r="D121" s="19"/>
    </row>
    <row r="122" spans="1:4" ht="11.25">
      <c r="A122" s="16"/>
      <c r="B122" s="17"/>
      <c r="C122" s="18"/>
      <c r="D122" s="19"/>
    </row>
    <row r="125" spans="1:4" ht="14.25" customHeight="1">
      <c r="A125" s="46"/>
      <c r="B125" s="46"/>
      <c r="C125" s="46"/>
      <c r="D125" s="46"/>
    </row>
    <row r="126" spans="1:4" ht="12" customHeight="1">
      <c r="A126" s="47"/>
      <c r="B126" s="47"/>
      <c r="C126" s="47"/>
      <c r="D126" s="47"/>
    </row>
    <row r="128" spans="1:4" ht="12" customHeight="1">
      <c r="A128" s="52"/>
      <c r="B128" s="52"/>
      <c r="C128" s="52"/>
      <c r="D128" s="52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1" spans="1:4" ht="11.25">
      <c r="A131" s="16"/>
      <c r="B131" s="17"/>
      <c r="C131" s="18"/>
      <c r="D131" s="19"/>
    </row>
    <row r="132" spans="1:4" ht="11.25">
      <c r="A132" s="16"/>
      <c r="B132" s="17"/>
      <c r="C132" s="18"/>
      <c r="D132" s="19"/>
    </row>
    <row r="133" spans="1:4" ht="11.25">
      <c r="A133" s="16"/>
      <c r="B133" s="17"/>
      <c r="C133" s="18"/>
      <c r="D133" s="19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0" spans="1:4" ht="11.25">
      <c r="A140" s="16"/>
      <c r="B140" s="17"/>
      <c r="C140" s="18"/>
      <c r="D140" s="19"/>
    </row>
    <row r="141" spans="1:4" ht="11.25">
      <c r="A141" s="16"/>
      <c r="B141" s="17"/>
      <c r="C141" s="18"/>
      <c r="D141" s="19"/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0" spans="1:4" ht="11.25">
      <c r="A150" s="16"/>
      <c r="B150" s="17"/>
      <c r="C150" s="18"/>
      <c r="D150" s="19"/>
    </row>
    <row r="151" spans="1:4" ht="11.25">
      <c r="A151" s="16"/>
      <c r="B151" s="17"/>
      <c r="C151" s="18"/>
      <c r="D151" s="19"/>
    </row>
    <row r="155" spans="1:4" ht="14.25" customHeight="1">
      <c r="A155" s="44"/>
      <c r="B155" s="44"/>
      <c r="C155" s="44"/>
      <c r="D155" s="44"/>
    </row>
    <row r="157" spans="1:4" ht="12" customHeight="1">
      <c r="A157" s="53"/>
      <c r="B157" s="53"/>
      <c r="C157" s="53"/>
      <c r="D157" s="7"/>
    </row>
    <row r="161" spans="1:4" ht="14.25" customHeight="1">
      <c r="A161" s="44"/>
      <c r="B161" s="44"/>
      <c r="C161" s="44"/>
      <c r="D161" s="44"/>
    </row>
    <row r="162" spans="1:4" ht="13.5">
      <c r="A162" s="8"/>
      <c r="B162" s="4"/>
      <c r="C162" s="4"/>
      <c r="D162" s="20"/>
    </row>
    <row r="163" spans="1:4" ht="12" customHeight="1">
      <c r="A163" s="53"/>
      <c r="B163" s="53"/>
      <c r="C163" s="53"/>
      <c r="D163" s="7"/>
    </row>
    <row r="164" spans="1:4" ht="13.5">
      <c r="A164" s="8"/>
      <c r="B164" s="4"/>
      <c r="C164" s="4"/>
      <c r="D164" s="20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3" spans="1:4" ht="11.25">
      <c r="A173" s="16"/>
      <c r="B173" s="17"/>
      <c r="C173" s="18"/>
      <c r="D173" s="19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4.25" customHeight="1">
      <c r="A177" s="44"/>
      <c r="B177" s="44"/>
      <c r="C177" s="44"/>
      <c r="D177" s="44"/>
    </row>
    <row r="179" spans="1:4" ht="11.25">
      <c r="A179" s="53"/>
      <c r="B179" s="53"/>
      <c r="C179" s="53"/>
      <c r="D179" s="7"/>
    </row>
    <row r="180" spans="1:4" ht="11.25">
      <c r="A180" s="53"/>
      <c r="B180" s="53"/>
      <c r="C180" s="53"/>
      <c r="D180" s="7"/>
    </row>
    <row r="181" spans="1:4" ht="13.5">
      <c r="A181" s="46"/>
      <c r="B181" s="46"/>
      <c r="C181" s="46"/>
      <c r="D181" s="46"/>
    </row>
    <row r="182" spans="1:4" ht="11.25">
      <c r="A182" s="47"/>
      <c r="B182" s="47"/>
      <c r="C182" s="47"/>
      <c r="D182" s="47"/>
    </row>
    <row r="184" spans="1:4" ht="11.25">
      <c r="A184" s="52"/>
      <c r="B184" s="52"/>
      <c r="C184" s="52"/>
      <c r="D184" s="52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</sheetData>
  <sheetProtection selectLockedCells="1" selectUnlockedCells="1"/>
  <mergeCells count="57">
    <mergeCell ref="A182:D182"/>
    <mergeCell ref="A184:B184"/>
    <mergeCell ref="C184:D184"/>
    <mergeCell ref="A168:B168"/>
    <mergeCell ref="C168:D168"/>
    <mergeCell ref="A177:D177"/>
    <mergeCell ref="A179:C179"/>
    <mergeCell ref="A180:C180"/>
    <mergeCell ref="A181:D181"/>
    <mergeCell ref="A155:D155"/>
    <mergeCell ref="A157:C157"/>
    <mergeCell ref="A161:D161"/>
    <mergeCell ref="A163:C163"/>
    <mergeCell ref="A165:D165"/>
    <mergeCell ref="A166:D166"/>
    <mergeCell ref="A118:B118"/>
    <mergeCell ref="C118:D118"/>
    <mergeCell ref="A125:D125"/>
    <mergeCell ref="A126:D126"/>
    <mergeCell ref="A128:B128"/>
    <mergeCell ref="C128:D128"/>
    <mergeCell ref="A96:D96"/>
    <mergeCell ref="A97:D97"/>
    <mergeCell ref="A99:B99"/>
    <mergeCell ref="C99:D99"/>
    <mergeCell ref="A115:D115"/>
    <mergeCell ref="A116:D116"/>
    <mergeCell ref="A76:D76"/>
    <mergeCell ref="A78:C78"/>
    <mergeCell ref="A80:D80"/>
    <mergeCell ref="A81:D81"/>
    <mergeCell ref="A83:B83"/>
    <mergeCell ref="C83:D83"/>
    <mergeCell ref="A40:B40"/>
    <mergeCell ref="C40:D40"/>
    <mergeCell ref="A46:D46"/>
    <mergeCell ref="A47:D47"/>
    <mergeCell ref="A49:B49"/>
    <mergeCell ref="C49:D49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8"/>
  <sheetViews>
    <sheetView showGridLines="0" zoomScalePageLayoutView="0" workbookViewId="0" topLeftCell="A1">
      <selection activeCell="B115" sqref="B115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13.710937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90</v>
      </c>
      <c r="B3" s="56"/>
      <c r="C3" s="56"/>
      <c r="D3" s="27">
        <f>1.02*1.02*1.015*1.05*1.0086*1.0405</f>
        <v>1.16363488656429</v>
      </c>
    </row>
    <row r="4" spans="1:4" s="28" customFormat="1" ht="12">
      <c r="A4" s="56" t="s">
        <v>91</v>
      </c>
      <c r="B4" s="56"/>
      <c r="C4" s="56"/>
      <c r="D4" s="27">
        <f>1.02*1.02*1.015*1.05*1.0086*1.0306</f>
        <v>1.1525633004259082</v>
      </c>
    </row>
    <row r="5" spans="1:4" s="28" customFormat="1" ht="12">
      <c r="A5" s="56" t="s">
        <v>92</v>
      </c>
      <c r="B5" s="56"/>
      <c r="C5" s="56"/>
      <c r="D5" s="27">
        <f>1.02*1.02*1.015*1.05*1.0086*1.045</f>
        <v>1.1686674257181</v>
      </c>
    </row>
    <row r="6" spans="1:4" s="28" customFormat="1" ht="12">
      <c r="A6" s="56" t="s">
        <v>93</v>
      </c>
      <c r="B6" s="56"/>
      <c r="C6" s="56"/>
      <c r="D6" s="27">
        <f>(16.36+15.26+16.87)/3/100+1</f>
        <v>1.1616333333333333</v>
      </c>
    </row>
    <row r="7" spans="1:4" s="5" customFormat="1" ht="8.25" customHeight="1">
      <c r="A7" s="6"/>
      <c r="D7" s="3"/>
    </row>
    <row r="8" spans="1:4" s="5" customFormat="1" ht="14.25" customHeight="1">
      <c r="A8" s="46" t="s">
        <v>1</v>
      </c>
      <c r="B8" s="46"/>
      <c r="C8" s="46"/>
      <c r="D8" s="46"/>
    </row>
    <row r="9" spans="1:4" s="5" customFormat="1" ht="12" customHeight="1">
      <c r="A9" s="47" t="s">
        <v>2</v>
      </c>
      <c r="B9" s="47"/>
      <c r="C9" s="47"/>
      <c r="D9" s="47"/>
    </row>
    <row r="10" spans="1:4" s="5" customFormat="1" ht="7.5" customHeight="1">
      <c r="A10" s="1"/>
      <c r="B10" s="1"/>
      <c r="C10" s="1"/>
      <c r="D10" s="9"/>
    </row>
    <row r="11" spans="1:4" s="5" customFormat="1" ht="12.75" customHeight="1">
      <c r="A11" s="48" t="s">
        <v>3</v>
      </c>
      <c r="B11" s="48"/>
      <c r="C11" s="48" t="s">
        <v>4</v>
      </c>
      <c r="D11" s="48"/>
    </row>
    <row r="12" spans="1:4" ht="11.25">
      <c r="A12" s="10" t="s">
        <v>5</v>
      </c>
      <c r="B12" s="11"/>
      <c r="C12" s="12" t="s">
        <v>6</v>
      </c>
      <c r="D12" s="25">
        <f>'Julio 2008'!D9*$D$6</f>
        <v>362.05521313507666</v>
      </c>
    </row>
    <row r="13" spans="1:4" ht="12.75" customHeight="1">
      <c r="A13" s="58" t="s">
        <v>7</v>
      </c>
      <c r="B13" s="32" t="s">
        <v>8</v>
      </c>
      <c r="C13" s="59" t="s">
        <v>6</v>
      </c>
      <c r="D13" s="25">
        <f>'Julio 2008'!D10*$D$3</f>
        <v>387.42713875196745</v>
      </c>
    </row>
    <row r="14" spans="1:4" ht="11.25">
      <c r="A14" s="58"/>
      <c r="B14" s="33" t="s">
        <v>9</v>
      </c>
      <c r="C14" s="59"/>
      <c r="D14" s="25">
        <f>'Julio 2008'!D11*$D$3</f>
        <v>0</v>
      </c>
    </row>
    <row r="15" spans="1:4" ht="11.25">
      <c r="A15" s="10" t="s">
        <v>10</v>
      </c>
      <c r="B15" s="14" t="s">
        <v>11</v>
      </c>
      <c r="C15" s="12" t="s">
        <v>6</v>
      </c>
      <c r="D15" s="25">
        <f>'Julio 2008'!D12*$D$6</f>
        <v>415.54322645287857</v>
      </c>
    </row>
    <row r="16" spans="1:4" ht="11.25">
      <c r="A16" s="10" t="s">
        <v>12</v>
      </c>
      <c r="B16" s="11" t="s">
        <v>13</v>
      </c>
      <c r="C16" s="12" t="s">
        <v>6</v>
      </c>
      <c r="D16" s="25">
        <f>'Julio 2008'!D13*$D$6</f>
        <v>436.2204936723022</v>
      </c>
    </row>
    <row r="17" spans="1:4" ht="12.75" customHeight="1">
      <c r="A17" s="58" t="s">
        <v>14</v>
      </c>
      <c r="B17" s="32" t="s">
        <v>15</v>
      </c>
      <c r="C17" s="60" t="s">
        <v>6</v>
      </c>
      <c r="D17" s="25">
        <f>'Julio 2008'!D14*$D$4</f>
        <v>462.24251688480626</v>
      </c>
    </row>
    <row r="18" spans="1:4" ht="11.25">
      <c r="A18" s="58"/>
      <c r="B18" s="34" t="s">
        <v>16</v>
      </c>
      <c r="C18" s="60"/>
      <c r="D18" s="25">
        <f>'Julio 2008'!D15*$D$3</f>
        <v>0</v>
      </c>
    </row>
    <row r="19" spans="1:4" ht="11.25">
      <c r="A19" s="58"/>
      <c r="B19" s="34" t="s">
        <v>17</v>
      </c>
      <c r="C19" s="60"/>
      <c r="D19" s="25">
        <f>'Julio 2008'!D16*$D$3</f>
        <v>0</v>
      </c>
    </row>
    <row r="20" spans="1:4" ht="12.75" customHeight="1">
      <c r="A20" s="49" t="s">
        <v>18</v>
      </c>
      <c r="B20" s="11" t="s">
        <v>19</v>
      </c>
      <c r="C20" s="50" t="s">
        <v>6</v>
      </c>
      <c r="D20" s="25">
        <f>'Julio 2008'!D17*$D$6</f>
        <v>490.34198179101355</v>
      </c>
    </row>
    <row r="21" spans="1:4" ht="11.25">
      <c r="A21" s="49"/>
      <c r="B21" s="15" t="s">
        <v>20</v>
      </c>
      <c r="C21" s="50"/>
      <c r="D21" s="25">
        <f>'Julio 2008'!D18*$D$3</f>
        <v>0</v>
      </c>
    </row>
    <row r="22" spans="1:4" ht="11.25">
      <c r="A22" s="49"/>
      <c r="B22" s="15" t="s">
        <v>21</v>
      </c>
      <c r="C22" s="50"/>
      <c r="D22" s="25">
        <f>'Julio 2008'!D19*$D$3</f>
        <v>0</v>
      </c>
    </row>
    <row r="23" spans="1:4" ht="11.25">
      <c r="A23" s="49"/>
      <c r="B23" s="15" t="s">
        <v>22</v>
      </c>
      <c r="C23" s="50"/>
      <c r="D23" s="25">
        <f>'Julio 2008'!D20*$D$3</f>
        <v>0</v>
      </c>
    </row>
    <row r="24" spans="1:4" ht="11.25">
      <c r="A24" s="49"/>
      <c r="B24" s="15" t="s">
        <v>23</v>
      </c>
      <c r="C24" s="50"/>
      <c r="D24" s="25">
        <f>'Julio 2008'!D21*$D$3</f>
        <v>0</v>
      </c>
    </row>
    <row r="25" spans="1:4" ht="11.25">
      <c r="A25" s="49"/>
      <c r="B25" s="15" t="s">
        <v>24</v>
      </c>
      <c r="C25" s="50"/>
      <c r="D25" s="25">
        <f>'Julio 2008'!D22*$D$3</f>
        <v>0</v>
      </c>
    </row>
    <row r="26" spans="1:4" ht="22.5">
      <c r="A26" s="49"/>
      <c r="B26" s="15" t="s">
        <v>25</v>
      </c>
      <c r="C26" s="50"/>
      <c r="D26" s="25">
        <f>'Julio 2008'!D23*$D$3</f>
        <v>0</v>
      </c>
    </row>
    <row r="27" spans="1:4" ht="12.75" customHeight="1">
      <c r="A27" s="49" t="s">
        <v>26</v>
      </c>
      <c r="B27" s="11" t="s">
        <v>27</v>
      </c>
      <c r="C27" s="50" t="s">
        <v>6</v>
      </c>
      <c r="D27" s="25">
        <f>'Julio 2008'!D24*$D$6</f>
        <v>513.5856341013003</v>
      </c>
    </row>
    <row r="28" spans="1:4" ht="11.25">
      <c r="A28" s="49"/>
      <c r="B28" s="15" t="s">
        <v>28</v>
      </c>
      <c r="C28" s="50"/>
      <c r="D28" s="25">
        <f>'Julio 2008'!D25*$D$3</f>
        <v>0</v>
      </c>
    </row>
    <row r="29" spans="1:4" ht="11.25">
      <c r="A29" s="49"/>
      <c r="B29" s="15" t="s">
        <v>29</v>
      </c>
      <c r="C29" s="50"/>
      <c r="D29" s="25">
        <f>'Julio 2008'!D26*$D$3</f>
        <v>0</v>
      </c>
    </row>
    <row r="30" spans="1:4" ht="11.25">
      <c r="A30" s="49"/>
      <c r="B30" s="15" t="s">
        <v>30</v>
      </c>
      <c r="C30" s="50"/>
      <c r="D30" s="25">
        <f>'Julio 2008'!D27*$D$3</f>
        <v>0</v>
      </c>
    </row>
    <row r="31" spans="1:4" ht="12.75" customHeight="1">
      <c r="A31" s="58" t="s">
        <v>31</v>
      </c>
      <c r="B31" s="32" t="s">
        <v>32</v>
      </c>
      <c r="C31" s="60" t="s">
        <v>6</v>
      </c>
      <c r="D31" s="25">
        <f>'Julio 2008'!D28*$D$5</f>
        <v>542.5311688129942</v>
      </c>
    </row>
    <row r="32" spans="1:4" ht="11.25">
      <c r="A32" s="58"/>
      <c r="B32" s="34" t="s">
        <v>33</v>
      </c>
      <c r="C32" s="60"/>
      <c r="D32" s="25">
        <f>'Julio 2008'!D29*$D$3</f>
        <v>0</v>
      </c>
    </row>
    <row r="33" spans="1:4" ht="11.25">
      <c r="A33" s="58"/>
      <c r="B33" s="34" t="s">
        <v>34</v>
      </c>
      <c r="C33" s="60"/>
      <c r="D33" s="25">
        <f>'Julio 2008'!D30*$D$3</f>
        <v>0</v>
      </c>
    </row>
    <row r="34" spans="1:4" ht="11.25">
      <c r="A34" s="58"/>
      <c r="B34" s="33" t="s">
        <v>35</v>
      </c>
      <c r="C34" s="60"/>
      <c r="D34" s="25">
        <f>'Julio 2008'!D31*$D$3</f>
        <v>0</v>
      </c>
    </row>
    <row r="35" spans="1:4" ht="11.25">
      <c r="A35" s="10" t="s">
        <v>36</v>
      </c>
      <c r="B35" s="14" t="s">
        <v>37</v>
      </c>
      <c r="C35" s="12" t="s">
        <v>6</v>
      </c>
      <c r="D35" s="25">
        <f>'Julio 2008'!D32*$D$6</f>
        <v>569.0228006526695</v>
      </c>
    </row>
    <row r="36" spans="1:4" ht="11.25">
      <c r="A36" s="10" t="s">
        <v>38</v>
      </c>
      <c r="B36" s="12" t="s">
        <v>39</v>
      </c>
      <c r="C36" s="12" t="s">
        <v>6</v>
      </c>
      <c r="D36" s="25">
        <f>'Julio 2008'!D33*$D$6</f>
        <v>598.503743310371</v>
      </c>
    </row>
    <row r="37" spans="1:4" ht="11.25">
      <c r="A37" s="10" t="s">
        <v>40</v>
      </c>
      <c r="B37" s="12"/>
      <c r="C37" s="12" t="s">
        <v>6</v>
      </c>
      <c r="D37" s="25">
        <f>'Julio 2008'!D34*$D$6</f>
        <v>639.6796053694744</v>
      </c>
    </row>
    <row r="38" spans="1:4" ht="11.25">
      <c r="A38" s="10" t="s">
        <v>41</v>
      </c>
      <c r="B38" s="12"/>
      <c r="C38" s="12" t="s">
        <v>6</v>
      </c>
      <c r="D38" s="25">
        <f>'Julio 2008'!D35*$D$6</f>
        <v>658.9924653254012</v>
      </c>
    </row>
    <row r="39" spans="1:4" ht="11.25">
      <c r="A39" s="16"/>
      <c r="B39" s="17"/>
      <c r="C39" s="18"/>
      <c r="D39" s="19"/>
    </row>
    <row r="40" spans="1:4" s="5" customFormat="1" ht="15.75" customHeight="1">
      <c r="A40" s="46" t="s">
        <v>42</v>
      </c>
      <c r="B40" s="46"/>
      <c r="C40" s="46"/>
      <c r="D40" s="46"/>
    </row>
    <row r="41" spans="1:4" s="5" customFormat="1" ht="12" customHeight="1">
      <c r="A41" s="47" t="s">
        <v>43</v>
      </c>
      <c r="B41" s="47"/>
      <c r="C41" s="47"/>
      <c r="D41" s="47"/>
    </row>
    <row r="42" spans="1:4" s="5" customFormat="1" ht="11.25">
      <c r="A42" s="6"/>
      <c r="D42" s="3"/>
    </row>
    <row r="43" spans="1:4" s="5" customFormat="1" ht="12.75" customHeight="1">
      <c r="A43" s="48" t="s">
        <v>3</v>
      </c>
      <c r="B43" s="48"/>
      <c r="C43" s="48" t="s">
        <v>44</v>
      </c>
      <c r="D43" s="48"/>
    </row>
    <row r="44" spans="1:4" ht="11.25">
      <c r="A44" s="10" t="s">
        <v>5</v>
      </c>
      <c r="B44" s="12"/>
      <c r="C44" s="12" t="s">
        <v>6</v>
      </c>
      <c r="D44" s="25">
        <f>'Julio 2008'!D41*$D$6</f>
        <v>14219.511398349066</v>
      </c>
    </row>
    <row r="45" spans="1:4" ht="11.25">
      <c r="A45" s="10" t="s">
        <v>7</v>
      </c>
      <c r="B45" s="12"/>
      <c r="C45" s="12" t="s">
        <v>6</v>
      </c>
      <c r="D45" s="25">
        <f>'Julio 2008'!D42*$D$6</f>
        <v>15484.96664935524</v>
      </c>
    </row>
    <row r="46" spans="1:4" ht="11.25">
      <c r="A46" s="10" t="s">
        <v>10</v>
      </c>
      <c r="B46" s="12"/>
      <c r="C46" s="12" t="s">
        <v>6</v>
      </c>
      <c r="D46" s="25">
        <f>'Julio 2008'!D43*$D$6</f>
        <v>16746.86469571015</v>
      </c>
    </row>
    <row r="47" spans="1:4" ht="11.25">
      <c r="A47" s="10" t="s">
        <v>12</v>
      </c>
      <c r="B47" s="12"/>
      <c r="C47" s="12" t="s">
        <v>6</v>
      </c>
      <c r="D47" s="25">
        <f>'Julio 2008'!D44*$D$6</f>
        <v>18010.549465862492</v>
      </c>
    </row>
    <row r="48" spans="1:4" ht="11.25">
      <c r="A48" s="16"/>
      <c r="B48" s="17"/>
      <c r="C48" s="18"/>
      <c r="D48" s="19"/>
    </row>
    <row r="49" spans="1:4" s="5" customFormat="1" ht="14.25" customHeight="1">
      <c r="A49" s="46" t="s">
        <v>45</v>
      </c>
      <c r="B49" s="46"/>
      <c r="C49" s="46"/>
      <c r="D49" s="46"/>
    </row>
    <row r="50" spans="1:4" s="5" customFormat="1" ht="12" customHeight="1">
      <c r="A50" s="47" t="s">
        <v>43</v>
      </c>
      <c r="B50" s="47"/>
      <c r="C50" s="47"/>
      <c r="D50" s="47"/>
    </row>
    <row r="51" spans="1:4" ht="11.25">
      <c r="A51" s="16"/>
      <c r="B51" s="17"/>
      <c r="C51" s="18"/>
      <c r="D51" s="19"/>
    </row>
    <row r="52" spans="1:4" s="5" customFormat="1" ht="12.75" customHeight="1">
      <c r="A52" s="48" t="s">
        <v>3</v>
      </c>
      <c r="B52" s="48"/>
      <c r="C52" s="48" t="s">
        <v>44</v>
      </c>
      <c r="D52" s="48"/>
    </row>
    <row r="53" spans="1:4" ht="11.25">
      <c r="A53" s="10" t="s">
        <v>5</v>
      </c>
      <c r="B53" s="12" t="s">
        <v>46</v>
      </c>
      <c r="C53" s="12" t="s">
        <v>6</v>
      </c>
      <c r="D53" s="25">
        <f>'Julio 2008'!D50*$D$6</f>
        <v>8355.597595767935</v>
      </c>
    </row>
    <row r="54" spans="1:4" ht="11.25">
      <c r="A54" s="10" t="s">
        <v>5</v>
      </c>
      <c r="B54" s="12" t="s">
        <v>47</v>
      </c>
      <c r="C54" s="12" t="s">
        <v>6</v>
      </c>
      <c r="D54" s="25">
        <f>'Julio 2008'!D51*$D$6</f>
        <v>8355.597595767935</v>
      </c>
    </row>
    <row r="55" spans="1:4" ht="11.25">
      <c r="A55" s="10" t="s">
        <v>5</v>
      </c>
      <c r="B55" s="12" t="s">
        <v>48</v>
      </c>
      <c r="C55" s="12" t="s">
        <v>6</v>
      </c>
      <c r="D55" s="25">
        <f>'Julio 2008'!D52*$D$6</f>
        <v>8355.597595767935</v>
      </c>
    </row>
    <row r="56" spans="1:4" ht="11.25">
      <c r="A56" s="10" t="s">
        <v>7</v>
      </c>
      <c r="B56" s="12" t="s">
        <v>49</v>
      </c>
      <c r="C56" s="12" t="s">
        <v>6</v>
      </c>
      <c r="D56" s="25">
        <f>'Julio 2008'!D53*$D$6</f>
        <v>10305.498004741172</v>
      </c>
    </row>
    <row r="57" spans="1:4" ht="11.25">
      <c r="A57" s="10" t="s">
        <v>7</v>
      </c>
      <c r="B57" s="12" t="s">
        <v>50</v>
      </c>
      <c r="C57" s="12" t="s">
        <v>6</v>
      </c>
      <c r="D57" s="25">
        <f>'Julio 2008'!D54*$D$6</f>
        <v>10305.498004741172</v>
      </c>
    </row>
    <row r="58" spans="1:4" ht="11.25">
      <c r="A58" s="10" t="s">
        <v>7</v>
      </c>
      <c r="B58" s="12" t="s">
        <v>51</v>
      </c>
      <c r="C58" s="12" t="s">
        <v>6</v>
      </c>
      <c r="D58" s="25">
        <f>'Julio 2008'!D55*$D$6</f>
        <v>10305.498004741172</v>
      </c>
    </row>
    <row r="59" spans="1:4" ht="11.25">
      <c r="A59" s="10" t="s">
        <v>7</v>
      </c>
      <c r="B59" s="12" t="s">
        <v>52</v>
      </c>
      <c r="C59" s="12" t="s">
        <v>6</v>
      </c>
      <c r="D59" s="25">
        <f>'Julio 2008'!D56*$D$6</f>
        <v>10305.498004741172</v>
      </c>
    </row>
    <row r="60" spans="1:4" ht="11.25">
      <c r="A60" s="10" t="s">
        <v>7</v>
      </c>
      <c r="B60" s="12" t="s">
        <v>53</v>
      </c>
      <c r="C60" s="12" t="s">
        <v>6</v>
      </c>
      <c r="D60" s="25">
        <f>'Julio 2008'!D57*$D$6</f>
        <v>10305.498004741172</v>
      </c>
    </row>
    <row r="61" spans="1:4" ht="11.25">
      <c r="A61" s="10" t="s">
        <v>10</v>
      </c>
      <c r="B61" s="12" t="s">
        <v>54</v>
      </c>
      <c r="C61" s="12" t="s">
        <v>6</v>
      </c>
      <c r="D61" s="25">
        <f>'Julio 2008'!D58*$D$6</f>
        <v>12253.595446973355</v>
      </c>
    </row>
    <row r="62" spans="1:4" ht="11.25">
      <c r="A62" s="10" t="s">
        <v>10</v>
      </c>
      <c r="B62" s="12" t="s">
        <v>55</v>
      </c>
      <c r="C62" s="12" t="s">
        <v>6</v>
      </c>
      <c r="D62" s="25">
        <f>'Julio 2008'!D59*$D$6</f>
        <v>12253.595446973355</v>
      </c>
    </row>
    <row r="63" spans="1:4" ht="11.25">
      <c r="A63" s="10" t="s">
        <v>10</v>
      </c>
      <c r="B63" s="12" t="s">
        <v>56</v>
      </c>
      <c r="C63" s="12" t="s">
        <v>6</v>
      </c>
      <c r="D63" s="25">
        <f>'Julio 2008'!D60*$D$6</f>
        <v>12253.595446973355</v>
      </c>
    </row>
    <row r="64" spans="1:4" ht="11.25">
      <c r="A64" s="10" t="s">
        <v>10</v>
      </c>
      <c r="B64" s="12" t="s">
        <v>57</v>
      </c>
      <c r="C64" s="12" t="s">
        <v>6</v>
      </c>
      <c r="D64" s="25">
        <f>'Julio 2008'!D61*$D$6</f>
        <v>12253.595446973355</v>
      </c>
    </row>
    <row r="65" spans="1:4" ht="11.25">
      <c r="A65" s="10" t="s">
        <v>10</v>
      </c>
      <c r="B65" s="12" t="s">
        <v>58</v>
      </c>
      <c r="C65" s="12" t="s">
        <v>6</v>
      </c>
      <c r="D65" s="25">
        <f>'Julio 2008'!D62*$D$6</f>
        <v>12253.595446973355</v>
      </c>
    </row>
    <row r="66" spans="1:4" ht="11.25">
      <c r="A66" s="10" t="s">
        <v>10</v>
      </c>
      <c r="B66" s="12" t="s">
        <v>59</v>
      </c>
      <c r="C66" s="12" t="s">
        <v>6</v>
      </c>
      <c r="D66" s="25">
        <f>'Julio 2008'!D63*$D$6</f>
        <v>12253.595446973355</v>
      </c>
    </row>
    <row r="67" spans="1:4" ht="11.25">
      <c r="A67" s="10" t="s">
        <v>10</v>
      </c>
      <c r="B67" s="12" t="s">
        <v>60</v>
      </c>
      <c r="C67" s="12" t="s">
        <v>6</v>
      </c>
      <c r="D67" s="25">
        <f>'Julio 2008'!D64*$D$6</f>
        <v>12253.595446973355</v>
      </c>
    </row>
    <row r="68" spans="1:4" ht="11.25">
      <c r="A68" s="10" t="s">
        <v>10</v>
      </c>
      <c r="B68" s="12" t="s">
        <v>61</v>
      </c>
      <c r="C68" s="12" t="s">
        <v>6</v>
      </c>
      <c r="D68" s="25">
        <f>'Julio 2008'!D65*$D$6</f>
        <v>12253.595446973355</v>
      </c>
    </row>
    <row r="69" spans="1:4" ht="11.25">
      <c r="A69" s="10" t="s">
        <v>10</v>
      </c>
      <c r="B69" s="12" t="s">
        <v>62</v>
      </c>
      <c r="C69" s="12" t="s">
        <v>6</v>
      </c>
      <c r="D69" s="25">
        <f>'Julio 2008'!D66*$D$6</f>
        <v>12253.595446973355</v>
      </c>
    </row>
    <row r="70" spans="1:4" ht="11.25">
      <c r="A70" s="10" t="s">
        <v>12</v>
      </c>
      <c r="B70" s="12" t="s">
        <v>63</v>
      </c>
      <c r="C70" s="12" t="s">
        <v>6</v>
      </c>
      <c r="D70" s="25">
        <f>'Julio 2008'!D67*$D$6</f>
        <v>14201.692889205542</v>
      </c>
    </row>
    <row r="71" spans="1:4" ht="11.25">
      <c r="A71" s="10" t="s">
        <v>12</v>
      </c>
      <c r="B71" s="12" t="s">
        <v>64</v>
      </c>
      <c r="C71" s="12" t="s">
        <v>6</v>
      </c>
      <c r="D71" s="25">
        <f>'Julio 2008'!D68*$D$6</f>
        <v>14201.692889205542</v>
      </c>
    </row>
    <row r="72" spans="1:4" ht="11.25">
      <c r="A72" s="10" t="s">
        <v>14</v>
      </c>
      <c r="B72" s="12" t="s">
        <v>65</v>
      </c>
      <c r="C72" s="12" t="s">
        <v>6</v>
      </c>
      <c r="D72" s="25">
        <f>'Julio 2008'!D69*$D$6</f>
        <v>16148.00360764029</v>
      </c>
    </row>
    <row r="73" spans="1:4" ht="11.25">
      <c r="A73" s="10" t="s">
        <v>18</v>
      </c>
      <c r="B73" s="12" t="s">
        <v>66</v>
      </c>
      <c r="C73" s="12" t="s">
        <v>6</v>
      </c>
      <c r="D73" s="25">
        <f>'Julio 2008'!D70*$D$6</f>
        <v>18096.101049872475</v>
      </c>
    </row>
    <row r="74" spans="1:4" ht="11.25">
      <c r="A74" s="10" t="s">
        <v>26</v>
      </c>
      <c r="B74" s="12" t="s">
        <v>67</v>
      </c>
      <c r="C74" s="12" t="s">
        <v>6</v>
      </c>
      <c r="D74" s="25">
        <f>'Julio 2008'!D71*$D$6</f>
        <v>20042.411768307225</v>
      </c>
    </row>
    <row r="75" spans="1:4" ht="11.25">
      <c r="A75" s="10" t="s">
        <v>31</v>
      </c>
      <c r="B75" s="12" t="s">
        <v>68</v>
      </c>
      <c r="C75" s="12" t="s">
        <v>6</v>
      </c>
      <c r="D75" s="25">
        <f>'Julio 2008'!D72*$D$6</f>
        <v>21990.50921053941</v>
      </c>
    </row>
    <row r="76" spans="1:4" ht="11.25">
      <c r="A76" s="16"/>
      <c r="B76" s="17"/>
      <c r="C76" s="18"/>
      <c r="D76" s="19"/>
    </row>
    <row r="77" spans="1:4" s="39" customFormat="1" ht="60">
      <c r="A77" s="35"/>
      <c r="B77" s="36" t="s">
        <v>94</v>
      </c>
      <c r="C77" s="37"/>
      <c r="D77" s="38"/>
    </row>
    <row r="78" spans="1:6" ht="15">
      <c r="A78" s="16"/>
      <c r="B78" s="40" t="s">
        <v>95</v>
      </c>
      <c r="C78" s="5"/>
      <c r="D78" s="40"/>
      <c r="E78" s="40"/>
      <c r="F78" s="40"/>
    </row>
    <row r="79" spans="1:4" ht="11.25">
      <c r="A79" s="16"/>
      <c r="B79" s="17"/>
      <c r="C79" s="18"/>
      <c r="D79" s="19"/>
    </row>
    <row r="80" spans="1:4" ht="11.25">
      <c r="A80" s="16"/>
      <c r="B80" s="17"/>
      <c r="C80" s="18"/>
      <c r="D80" s="19"/>
    </row>
    <row r="81" spans="1:4" ht="13.5">
      <c r="A81" s="44" t="s">
        <v>69</v>
      </c>
      <c r="B81" s="44"/>
      <c r="C81" s="44"/>
      <c r="D81" s="44"/>
    </row>
    <row r="82" spans="1:3" ht="11.25">
      <c r="A82" s="6"/>
      <c r="B82" s="5"/>
      <c r="C82" s="5"/>
    </row>
    <row r="83" spans="1:6" ht="12" customHeight="1">
      <c r="A83" s="56" t="s">
        <v>96</v>
      </c>
      <c r="B83" s="56"/>
      <c r="C83" s="56"/>
      <c r="D83" s="27">
        <f>1.02*1.02*1.015*1.05*1.0086*1.03</f>
        <v>1.1518922952054</v>
      </c>
      <c r="E83" s="41"/>
      <c r="F83" s="29"/>
    </row>
    <row r="84" spans="1:3" ht="11.25">
      <c r="A84" s="6"/>
      <c r="B84" s="5"/>
      <c r="C84" s="5"/>
    </row>
    <row r="85" spans="1:4" ht="14.25" customHeight="1">
      <c r="A85" s="46" t="s">
        <v>1</v>
      </c>
      <c r="B85" s="46"/>
      <c r="C85" s="46"/>
      <c r="D85" s="46"/>
    </row>
    <row r="86" spans="1:4" ht="12" customHeight="1">
      <c r="A86" s="47" t="s">
        <v>2</v>
      </c>
      <c r="B86" s="47"/>
      <c r="C86" s="47"/>
      <c r="D86" s="47"/>
    </row>
    <row r="87" spans="2:4" ht="11.25">
      <c r="B87" s="1"/>
      <c r="C87" s="1"/>
      <c r="D87" s="9"/>
    </row>
    <row r="88" spans="1:4" ht="12.75" customHeight="1">
      <c r="A88" s="48" t="s">
        <v>3</v>
      </c>
      <c r="B88" s="48"/>
      <c r="C88" s="48" t="s">
        <v>4</v>
      </c>
      <c r="D88" s="48"/>
    </row>
    <row r="89" spans="1:4" ht="11.25">
      <c r="A89" s="10"/>
      <c r="B89" s="12" t="s">
        <v>70</v>
      </c>
      <c r="C89" s="12" t="s">
        <v>6</v>
      </c>
      <c r="D89" s="25">
        <f>'Julio 2008'!D84*$D$83</f>
        <v>382.9350746180832</v>
      </c>
    </row>
    <row r="90" spans="1:4" ht="11.25">
      <c r="A90" s="10"/>
      <c r="B90" s="12" t="s">
        <v>11</v>
      </c>
      <c r="C90" s="12" t="s">
        <v>6</v>
      </c>
      <c r="D90" s="25">
        <f>'Julio 2008'!D85*$D$83</f>
        <v>438.64058601421635</v>
      </c>
    </row>
    <row r="91" spans="1:4" ht="11.25">
      <c r="A91" s="10"/>
      <c r="B91" s="12" t="s">
        <v>71</v>
      </c>
      <c r="C91" s="12" t="s">
        <v>6</v>
      </c>
      <c r="D91" s="25">
        <f>'Julio 2008'!D86*$D$83</f>
        <v>514.7921856502454</v>
      </c>
    </row>
    <row r="92" spans="1:4" ht="11.25">
      <c r="A92" s="10"/>
      <c r="B92" s="12" t="s">
        <v>72</v>
      </c>
      <c r="C92" s="12" t="s">
        <v>6</v>
      </c>
      <c r="D92" s="25">
        <f>'Julio 2008'!D87*$D$83</f>
        <v>514.7921856502454</v>
      </c>
    </row>
    <row r="93" spans="1:4" ht="11.25">
      <c r="A93" s="10"/>
      <c r="B93" s="12" t="s">
        <v>73</v>
      </c>
      <c r="C93" s="12" t="s">
        <v>6</v>
      </c>
      <c r="D93" s="25">
        <f>'Julio 2008'!D88*$D$83</f>
        <v>514.7921856502454</v>
      </c>
    </row>
    <row r="94" spans="1:4" ht="11.25">
      <c r="A94" s="10"/>
      <c r="B94" s="12" t="s">
        <v>74</v>
      </c>
      <c r="C94" s="12" t="s">
        <v>6</v>
      </c>
      <c r="D94" s="25">
        <f>'Julio 2008'!D89*$D$83</f>
        <v>527.094395363039</v>
      </c>
    </row>
    <row r="95" spans="1:4" ht="11.25">
      <c r="A95" s="10"/>
      <c r="B95" s="12" t="s">
        <v>75</v>
      </c>
      <c r="C95" s="12" t="s">
        <v>6</v>
      </c>
      <c r="D95" s="25">
        <f>'Julio 2008'!D90*$D$83</f>
        <v>578.3766403455834</v>
      </c>
    </row>
    <row r="96" spans="1:4" ht="11.25">
      <c r="A96" s="10"/>
      <c r="B96" s="12" t="s">
        <v>76</v>
      </c>
      <c r="C96" s="12" t="s">
        <v>6</v>
      </c>
      <c r="D96" s="25">
        <f>'Julio 2008'!D91*$D$83</f>
        <v>628.2996524197855</v>
      </c>
    </row>
    <row r="97" spans="1:4" ht="11.25">
      <c r="A97" s="10"/>
      <c r="B97" s="12" t="s">
        <v>77</v>
      </c>
      <c r="C97" s="12" t="s">
        <v>6</v>
      </c>
      <c r="D97" s="25">
        <f>'Julio 2008'!D92*$D$83</f>
        <v>661.485669444653</v>
      </c>
    </row>
    <row r="98" spans="1:4" ht="11.25">
      <c r="A98" s="10"/>
      <c r="B98" s="12" t="s">
        <v>78</v>
      </c>
      <c r="C98" s="12" t="s">
        <v>6</v>
      </c>
      <c r="D98" s="25">
        <f>'Julio 2008'!D93*$D$83</f>
        <v>661.485669444653</v>
      </c>
    </row>
    <row r="99" spans="1:4" ht="11.25">
      <c r="A99" s="10"/>
      <c r="B99" s="12" t="s">
        <v>79</v>
      </c>
      <c r="C99" s="12" t="s">
        <v>6</v>
      </c>
      <c r="D99" s="25">
        <f>'Julio 2008'!D94*$D$83</f>
        <v>682.6459309075763</v>
      </c>
    </row>
    <row r="100" spans="1:4" ht="11.25">
      <c r="A100" s="16"/>
      <c r="B100" s="17"/>
      <c r="C100" s="18"/>
      <c r="D100" s="19"/>
    </row>
    <row r="101" spans="1:4" ht="11.25">
      <c r="A101" s="16"/>
      <c r="B101" s="17"/>
      <c r="C101" s="18"/>
      <c r="D101" s="19"/>
    </row>
    <row r="102" spans="1:4" ht="11.25">
      <c r="A102" s="16"/>
      <c r="B102" s="17"/>
      <c r="C102" s="18"/>
      <c r="D102" s="19"/>
    </row>
    <row r="103" spans="1:4" ht="11.25">
      <c r="A103" s="16"/>
      <c r="B103" s="17"/>
      <c r="C103" s="18"/>
      <c r="D103" s="19"/>
    </row>
    <row r="104" spans="1:4" ht="14.25" customHeight="1">
      <c r="A104" s="46" t="s">
        <v>45</v>
      </c>
      <c r="B104" s="46"/>
      <c r="C104" s="46"/>
      <c r="D104" s="46"/>
    </row>
    <row r="105" spans="1:4" ht="12" customHeight="1">
      <c r="A105" s="47" t="s">
        <v>43</v>
      </c>
      <c r="B105" s="47"/>
      <c r="C105" s="47"/>
      <c r="D105" s="47"/>
    </row>
    <row r="106" spans="1:4" ht="11.25">
      <c r="A106" s="16"/>
      <c r="B106" s="17"/>
      <c r="C106" s="18"/>
      <c r="D106" s="19"/>
    </row>
    <row r="107" spans="1:4" ht="12.75" customHeight="1">
      <c r="A107" s="48" t="s">
        <v>3</v>
      </c>
      <c r="B107" s="48"/>
      <c r="C107" s="48" t="s">
        <v>44</v>
      </c>
      <c r="D107" s="48"/>
    </row>
    <row r="108" spans="1:4" ht="11.25">
      <c r="A108" s="10"/>
      <c r="B108" s="12" t="s">
        <v>80</v>
      </c>
      <c r="C108" s="12" t="s">
        <v>6</v>
      </c>
      <c r="D108" s="25">
        <f>'Julio 2008'!D100*$D$83</f>
        <v>14094.542605210323</v>
      </c>
    </row>
    <row r="109" spans="1:4" ht="11.25">
      <c r="A109" s="10"/>
      <c r="B109" s="12" t="s">
        <v>81</v>
      </c>
      <c r="C109" s="12" t="s">
        <v>6</v>
      </c>
      <c r="D109" s="25">
        <f>'Julio 2008'!D101*$D$83</f>
        <v>14094.542605210323</v>
      </c>
    </row>
    <row r="110" spans="1:4" ht="11.25">
      <c r="A110" s="10"/>
      <c r="B110" s="12" t="s">
        <v>82</v>
      </c>
      <c r="C110" s="12" t="s">
        <v>6</v>
      </c>
      <c r="D110" s="25">
        <f>'Julio 2008'!D102*$D$83</f>
        <v>14094.542605210323</v>
      </c>
    </row>
    <row r="111" spans="1:4" ht="11.25">
      <c r="A111" s="16"/>
      <c r="B111" s="17"/>
      <c r="C111" s="18"/>
      <c r="D111" s="19"/>
    </row>
    <row r="112" spans="1:7" ht="15">
      <c r="A112"/>
      <c r="B112" s="40" t="s">
        <v>97</v>
      </c>
      <c r="C112" s="40"/>
      <c r="D112" s="42"/>
      <c r="E112" s="40"/>
      <c r="F112" s="40"/>
      <c r="G112" s="40"/>
    </row>
    <row r="113" spans="1:7" ht="15">
      <c r="A113" s="16"/>
      <c r="B113" s="40" t="s">
        <v>98</v>
      </c>
      <c r="C113" s="40"/>
      <c r="D113" s="42"/>
      <c r="E113" s="40"/>
      <c r="F113" s="40"/>
      <c r="G113" s="40"/>
    </row>
    <row r="114" spans="1:7" ht="15">
      <c r="A114" s="16"/>
      <c r="B114" s="40"/>
      <c r="C114" s="40"/>
      <c r="D114" s="42"/>
      <c r="E114" s="40"/>
      <c r="F114" s="40"/>
      <c r="G114" s="40"/>
    </row>
    <row r="115" spans="1:7" ht="15">
      <c r="A115"/>
      <c r="B115" s="40" t="s">
        <v>99</v>
      </c>
      <c r="C115" s="5"/>
      <c r="E115"/>
      <c r="F115" s="5"/>
      <c r="G115" s="5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18" spans="1:4" ht="11.25">
      <c r="A118" s="16"/>
      <c r="B118" s="17"/>
      <c r="C118" s="18"/>
      <c r="D118" s="19"/>
    </row>
    <row r="119" spans="1:4" ht="11.25">
      <c r="A119" s="16"/>
      <c r="B119" s="17"/>
      <c r="C119" s="18"/>
      <c r="D119" s="19"/>
    </row>
    <row r="120" spans="1:4" ht="11.25">
      <c r="A120" s="16"/>
      <c r="B120" s="17"/>
      <c r="C120" s="18"/>
      <c r="D120" s="19"/>
    </row>
    <row r="123" spans="1:4" ht="14.25" customHeight="1">
      <c r="A123" s="46"/>
      <c r="B123" s="46"/>
      <c r="C123" s="46"/>
      <c r="D123" s="46"/>
    </row>
    <row r="124" spans="1:4" ht="12" customHeight="1">
      <c r="A124" s="47"/>
      <c r="B124" s="47"/>
      <c r="C124" s="47"/>
      <c r="D124" s="47"/>
    </row>
    <row r="126" spans="1:4" ht="12" customHeight="1">
      <c r="A126" s="52"/>
      <c r="B126" s="52"/>
      <c r="C126" s="52"/>
      <c r="D126" s="52"/>
    </row>
    <row r="127" spans="1:4" ht="11.25">
      <c r="A127" s="16"/>
      <c r="B127" s="17"/>
      <c r="C127" s="18"/>
      <c r="D127" s="19"/>
    </row>
    <row r="128" spans="1:4" ht="11.25">
      <c r="A128" s="16"/>
      <c r="B128" s="17"/>
      <c r="C128" s="18"/>
      <c r="D128" s="19"/>
    </row>
    <row r="129" spans="1:4" ht="11.25">
      <c r="A129" s="16"/>
      <c r="B129" s="17"/>
      <c r="C129" s="18"/>
      <c r="D129" s="19"/>
    </row>
    <row r="130" spans="1:4" ht="11.25">
      <c r="A130" s="16"/>
      <c r="B130" s="17"/>
      <c r="C130" s="18"/>
      <c r="D130" s="19"/>
    </row>
    <row r="133" spans="1:4" ht="14.25" customHeight="1">
      <c r="A133" s="46"/>
      <c r="B133" s="46"/>
      <c r="C133" s="46"/>
      <c r="D133" s="46"/>
    </row>
    <row r="134" spans="1:4" ht="12" customHeight="1">
      <c r="A134" s="47"/>
      <c r="B134" s="47"/>
      <c r="C134" s="47"/>
      <c r="D134" s="47"/>
    </row>
    <row r="136" spans="1:4" ht="12" customHeight="1">
      <c r="A136" s="52"/>
      <c r="B136" s="52"/>
      <c r="C136" s="52"/>
      <c r="D136" s="52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0" spans="1:4" ht="11.25">
      <c r="A140" s="16"/>
      <c r="B140" s="17"/>
      <c r="C140" s="18"/>
      <c r="D140" s="19"/>
    </row>
    <row r="141" spans="1:4" ht="11.25">
      <c r="A141" s="16"/>
      <c r="B141" s="17"/>
      <c r="C141" s="18"/>
      <c r="D141" s="19"/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0" spans="1:4" ht="11.25">
      <c r="A150" s="16"/>
      <c r="B150" s="17"/>
      <c r="C150" s="18"/>
      <c r="D150" s="19"/>
    </row>
    <row r="151" spans="1:4" ht="11.25">
      <c r="A151" s="16"/>
      <c r="B151" s="17"/>
      <c r="C151" s="18"/>
      <c r="D151" s="19"/>
    </row>
    <row r="152" spans="1:4" ht="11.25">
      <c r="A152" s="16"/>
      <c r="B152" s="17"/>
      <c r="C152" s="18"/>
      <c r="D152" s="19"/>
    </row>
    <row r="153" spans="1:4" ht="11.25">
      <c r="A153" s="16"/>
      <c r="B153" s="17"/>
      <c r="C153" s="18"/>
      <c r="D153" s="19"/>
    </row>
    <row r="154" spans="1:4" ht="11.25">
      <c r="A154" s="16"/>
      <c r="B154" s="17"/>
      <c r="C154" s="18"/>
      <c r="D154" s="19"/>
    </row>
    <row r="155" spans="1:4" ht="11.25">
      <c r="A155" s="16"/>
      <c r="B155" s="17"/>
      <c r="C155" s="18"/>
      <c r="D155" s="19"/>
    </row>
    <row r="156" spans="1:4" ht="11.25">
      <c r="A156" s="16"/>
      <c r="B156" s="17"/>
      <c r="C156" s="18"/>
      <c r="D156" s="19"/>
    </row>
    <row r="157" spans="1:4" ht="11.25">
      <c r="A157" s="16"/>
      <c r="B157" s="17"/>
      <c r="C157" s="18"/>
      <c r="D157" s="19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3" spans="1:4" ht="14.25" customHeight="1">
      <c r="A163" s="44"/>
      <c r="B163" s="44"/>
      <c r="C163" s="44"/>
      <c r="D163" s="44"/>
    </row>
    <row r="165" spans="1:4" ht="12" customHeight="1">
      <c r="A165" s="53"/>
      <c r="B165" s="53"/>
      <c r="C165" s="53"/>
      <c r="D165" s="7"/>
    </row>
    <row r="169" spans="1:4" ht="14.25" customHeight="1">
      <c r="A169" s="44"/>
      <c r="B169" s="44"/>
      <c r="C169" s="44"/>
      <c r="D169" s="44"/>
    </row>
    <row r="170" spans="1:4" ht="13.5">
      <c r="A170" s="8"/>
      <c r="B170" s="4"/>
      <c r="C170" s="4"/>
      <c r="D170" s="20"/>
    </row>
    <row r="171" spans="1:4" ht="12" customHeight="1">
      <c r="A171" s="53"/>
      <c r="B171" s="53"/>
      <c r="C171" s="53"/>
      <c r="D171" s="7"/>
    </row>
    <row r="172" spans="1:4" ht="13.5">
      <c r="A172" s="8"/>
      <c r="B172" s="4"/>
      <c r="C172" s="4"/>
      <c r="D172" s="20"/>
    </row>
    <row r="173" spans="1:4" ht="14.25" customHeight="1">
      <c r="A173" s="46"/>
      <c r="B173" s="46"/>
      <c r="C173" s="46"/>
      <c r="D173" s="46"/>
    </row>
    <row r="174" spans="1:4" ht="12" customHeight="1">
      <c r="A174" s="47"/>
      <c r="B174" s="47"/>
      <c r="C174" s="47"/>
      <c r="D174" s="47"/>
    </row>
    <row r="176" spans="1:4" ht="12" customHeight="1">
      <c r="A176" s="52"/>
      <c r="B176" s="52"/>
      <c r="C176" s="52"/>
      <c r="D176" s="52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3.5">
      <c r="A185" s="44"/>
      <c r="B185" s="44"/>
      <c r="C185" s="44"/>
      <c r="D185" s="44"/>
    </row>
    <row r="187" spans="1:4" ht="11.25">
      <c r="A187" s="53"/>
      <c r="B187" s="53"/>
      <c r="C187" s="53"/>
      <c r="D187" s="7"/>
    </row>
    <row r="188" spans="1:4" ht="11.25">
      <c r="A188" s="53"/>
      <c r="B188" s="53"/>
      <c r="C188" s="53"/>
      <c r="D188" s="7"/>
    </row>
    <row r="189" spans="1:4" ht="13.5">
      <c r="A189" s="46"/>
      <c r="B189" s="46"/>
      <c r="C189" s="46"/>
      <c r="D189" s="46"/>
    </row>
    <row r="190" spans="1:4" ht="11.25">
      <c r="A190" s="47"/>
      <c r="B190" s="47"/>
      <c r="C190" s="47"/>
      <c r="D190" s="47"/>
    </row>
    <row r="192" spans="1:4" ht="11.25">
      <c r="A192" s="52"/>
      <c r="B192" s="52"/>
      <c r="C192" s="52"/>
      <c r="D192" s="52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1.25">
      <c r="A204" s="16"/>
      <c r="B204" s="17"/>
      <c r="C204" s="18"/>
      <c r="D204" s="19"/>
    </row>
    <row r="205" spans="1:4" ht="11.25">
      <c r="A205" s="16"/>
      <c r="B205" s="17"/>
      <c r="C205" s="18"/>
      <c r="D205" s="19"/>
    </row>
    <row r="206" spans="1:4" ht="11.25">
      <c r="A206" s="16"/>
      <c r="B206" s="17"/>
      <c r="C206" s="18"/>
      <c r="D206" s="19"/>
    </row>
    <row r="207" spans="1:4" ht="11.25">
      <c r="A207" s="16"/>
      <c r="B207" s="17"/>
      <c r="C207" s="18"/>
      <c r="D207" s="19"/>
    </row>
    <row r="208" spans="1:4" ht="11.25">
      <c r="A208" s="16"/>
      <c r="B208" s="17"/>
      <c r="C208" s="18"/>
      <c r="D208" s="19"/>
    </row>
  </sheetData>
  <sheetProtection selectLockedCells="1" selectUnlockedCells="1"/>
  <mergeCells count="60">
    <mergeCell ref="A188:C188"/>
    <mergeCell ref="A189:D189"/>
    <mergeCell ref="A190:D190"/>
    <mergeCell ref="A192:B192"/>
    <mergeCell ref="C192:D192"/>
    <mergeCell ref="A173:D173"/>
    <mergeCell ref="A174:D174"/>
    <mergeCell ref="A176:B176"/>
    <mergeCell ref="C176:D176"/>
    <mergeCell ref="A185:D185"/>
    <mergeCell ref="A187:C187"/>
    <mergeCell ref="A136:B136"/>
    <mergeCell ref="C136:D136"/>
    <mergeCell ref="A163:D163"/>
    <mergeCell ref="A165:C165"/>
    <mergeCell ref="A169:D169"/>
    <mergeCell ref="A171:C171"/>
    <mergeCell ref="A123:D123"/>
    <mergeCell ref="A124:D124"/>
    <mergeCell ref="A126:B126"/>
    <mergeCell ref="C126:D126"/>
    <mergeCell ref="A133:D133"/>
    <mergeCell ref="A134:D134"/>
    <mergeCell ref="A88:B88"/>
    <mergeCell ref="C88:D88"/>
    <mergeCell ref="A104:D104"/>
    <mergeCell ref="A105:D105"/>
    <mergeCell ref="A107:B107"/>
    <mergeCell ref="C107:D107"/>
    <mergeCell ref="A52:B52"/>
    <mergeCell ref="C52:D52"/>
    <mergeCell ref="A81:D81"/>
    <mergeCell ref="A83:C83"/>
    <mergeCell ref="A85:D85"/>
    <mergeCell ref="A86:D86"/>
    <mergeCell ref="A40:D40"/>
    <mergeCell ref="A41:D41"/>
    <mergeCell ref="A43:B43"/>
    <mergeCell ref="C43:D43"/>
    <mergeCell ref="A49:D49"/>
    <mergeCell ref="A50:D50"/>
    <mergeCell ref="A20:A26"/>
    <mergeCell ref="C20:C26"/>
    <mergeCell ref="A27:A30"/>
    <mergeCell ref="C27:C30"/>
    <mergeCell ref="A31:A34"/>
    <mergeCell ref="C31:C34"/>
    <mergeCell ref="A9:D9"/>
    <mergeCell ref="A11:B11"/>
    <mergeCell ref="C11:D11"/>
    <mergeCell ref="A13:A14"/>
    <mergeCell ref="C13:C14"/>
    <mergeCell ref="A17:A19"/>
    <mergeCell ref="C17:C19"/>
    <mergeCell ref="A1:D1"/>
    <mergeCell ref="A3:C3"/>
    <mergeCell ref="A4:C4"/>
    <mergeCell ref="A5:C5"/>
    <mergeCell ref="A6:C6"/>
    <mergeCell ref="A8:D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F7" sqref="F7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13.710937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100</v>
      </c>
      <c r="B3" s="56"/>
      <c r="C3" s="56"/>
      <c r="D3" s="27">
        <v>1.1485</v>
      </c>
    </row>
    <row r="4" spans="1:4" s="28" customFormat="1" ht="12">
      <c r="A4" s="56" t="s">
        <v>101</v>
      </c>
      <c r="B4" s="56"/>
      <c r="C4" s="56"/>
      <c r="D4" s="27">
        <v>1.1407</v>
      </c>
    </row>
    <row r="5" spans="1:4" s="28" customFormat="1" ht="12">
      <c r="A5" s="56" t="s">
        <v>102</v>
      </c>
      <c r="B5" s="56"/>
      <c r="C5" s="56"/>
      <c r="D5" s="27">
        <v>1.1519</v>
      </c>
    </row>
    <row r="6" spans="1:4" s="28" customFormat="1" ht="12">
      <c r="A6" s="56" t="s">
        <v>103</v>
      </c>
      <c r="B6" s="56"/>
      <c r="C6" s="56"/>
      <c r="D6" s="27">
        <v>1.147</v>
      </c>
    </row>
    <row r="7" spans="1:4" s="5" customFormat="1" ht="8.25" customHeight="1">
      <c r="A7" s="6"/>
      <c r="D7" s="3"/>
    </row>
    <row r="8" spans="1:4" s="5" customFormat="1" ht="14.25" customHeight="1">
      <c r="A8" s="46" t="s">
        <v>1</v>
      </c>
      <c r="B8" s="46"/>
      <c r="C8" s="46"/>
      <c r="D8" s="46"/>
    </row>
    <row r="9" spans="1:4" s="5" customFormat="1" ht="12" customHeight="1">
      <c r="A9" s="47" t="s">
        <v>2</v>
      </c>
      <c r="B9" s="47"/>
      <c r="C9" s="47"/>
      <c r="D9" s="47"/>
    </row>
    <row r="10" spans="1:4" s="5" customFormat="1" ht="7.5" customHeight="1">
      <c r="A10" s="1"/>
      <c r="B10" s="1"/>
      <c r="C10" s="1"/>
      <c r="D10" s="9"/>
    </row>
    <row r="11" spans="1:4" s="5" customFormat="1" ht="12.75" customHeight="1">
      <c r="A11" s="48" t="s">
        <v>3</v>
      </c>
      <c r="B11" s="48"/>
      <c r="C11" s="48" t="s">
        <v>4</v>
      </c>
      <c r="D11" s="48"/>
    </row>
    <row r="12" spans="1:4" ht="11.25">
      <c r="A12" s="10" t="s">
        <v>5</v>
      </c>
      <c r="B12" s="11"/>
      <c r="C12" s="12" t="s">
        <v>6</v>
      </c>
      <c r="D12" s="25">
        <v>415.29</v>
      </c>
    </row>
    <row r="13" spans="1:4" ht="12.75" customHeight="1">
      <c r="A13" s="58" t="s">
        <v>7</v>
      </c>
      <c r="B13" s="32" t="s">
        <v>8</v>
      </c>
      <c r="C13" s="59" t="s">
        <v>6</v>
      </c>
      <c r="D13" s="25">
        <v>444.96</v>
      </c>
    </row>
    <row r="14" spans="1:4" ht="11.25">
      <c r="A14" s="58"/>
      <c r="B14" s="33" t="s">
        <v>9</v>
      </c>
      <c r="C14" s="59"/>
      <c r="D14" s="25">
        <f>'Enero 2009'!D14*$D$6</f>
        <v>0</v>
      </c>
    </row>
    <row r="15" spans="1:4" ht="11.25">
      <c r="A15" s="10" t="s">
        <v>10</v>
      </c>
      <c r="B15" s="14" t="s">
        <v>11</v>
      </c>
      <c r="C15" s="12" t="s">
        <v>6</v>
      </c>
      <c r="D15" s="25">
        <v>476.64</v>
      </c>
    </row>
    <row r="16" spans="1:4" ht="11.25">
      <c r="A16" s="10" t="s">
        <v>12</v>
      </c>
      <c r="B16" s="11" t="s">
        <v>13</v>
      </c>
      <c r="C16" s="12" t="s">
        <v>6</v>
      </c>
      <c r="D16" s="25">
        <v>500.36</v>
      </c>
    </row>
    <row r="17" spans="1:4" ht="12.75" customHeight="1">
      <c r="A17" s="58" t="s">
        <v>14</v>
      </c>
      <c r="B17" s="32" t="s">
        <v>15</v>
      </c>
      <c r="C17" s="60" t="s">
        <v>6</v>
      </c>
      <c r="D17" s="25">
        <v>527.28</v>
      </c>
    </row>
    <row r="18" spans="1:4" ht="11.25">
      <c r="A18" s="58"/>
      <c r="B18" s="34" t="s">
        <v>16</v>
      </c>
      <c r="C18" s="60"/>
      <c r="D18" s="25">
        <f>'Enero 2009'!D18*$D$6</f>
        <v>0</v>
      </c>
    </row>
    <row r="19" spans="1:4" ht="11.25">
      <c r="A19" s="58"/>
      <c r="B19" s="34" t="s">
        <v>17</v>
      </c>
      <c r="C19" s="60"/>
      <c r="D19" s="25">
        <f>'Enero 2009'!D19*$D$6</f>
        <v>0</v>
      </c>
    </row>
    <row r="20" spans="1:4" ht="12.75" customHeight="1">
      <c r="A20" s="49" t="s">
        <v>18</v>
      </c>
      <c r="B20" s="11" t="s">
        <v>19</v>
      </c>
      <c r="C20" s="50" t="s">
        <v>6</v>
      </c>
      <c r="D20" s="25">
        <v>562.44</v>
      </c>
    </row>
    <row r="21" spans="1:4" ht="11.25">
      <c r="A21" s="49"/>
      <c r="B21" s="15" t="s">
        <v>20</v>
      </c>
      <c r="C21" s="50"/>
      <c r="D21" s="25">
        <f>'Julio 2008'!D18*$D$3</f>
        <v>0</v>
      </c>
    </row>
    <row r="22" spans="1:4" ht="11.25">
      <c r="A22" s="49"/>
      <c r="B22" s="15" t="s">
        <v>21</v>
      </c>
      <c r="C22" s="50"/>
      <c r="D22" s="25">
        <f>'Julio 2008'!D19*$D$3</f>
        <v>0</v>
      </c>
    </row>
    <row r="23" spans="1:4" ht="11.25">
      <c r="A23" s="49"/>
      <c r="B23" s="15" t="s">
        <v>22</v>
      </c>
      <c r="C23" s="50"/>
      <c r="D23" s="25">
        <f>'Julio 2008'!D20*$D$3</f>
        <v>0</v>
      </c>
    </row>
    <row r="24" spans="1:4" ht="11.25">
      <c r="A24" s="49"/>
      <c r="B24" s="15" t="s">
        <v>23</v>
      </c>
      <c r="C24" s="50"/>
      <c r="D24" s="25">
        <f>'Julio 2008'!D21*$D$3</f>
        <v>0</v>
      </c>
    </row>
    <row r="25" spans="1:4" ht="11.25">
      <c r="A25" s="49"/>
      <c r="B25" s="15" t="s">
        <v>24</v>
      </c>
      <c r="C25" s="50"/>
      <c r="D25" s="25">
        <f>'Julio 2008'!D22*$D$3</f>
        <v>0</v>
      </c>
    </row>
    <row r="26" spans="1:4" ht="22.5">
      <c r="A26" s="49"/>
      <c r="B26" s="15" t="s">
        <v>25</v>
      </c>
      <c r="C26" s="50"/>
      <c r="D26" s="25">
        <f>'Julio 2008'!D23*$D$3</f>
        <v>0</v>
      </c>
    </row>
    <row r="27" spans="1:4" ht="12.75" customHeight="1">
      <c r="A27" s="49" t="s">
        <v>26</v>
      </c>
      <c r="B27" s="11" t="s">
        <v>27</v>
      </c>
      <c r="C27" s="50" t="s">
        <v>6</v>
      </c>
      <c r="D27" s="25">
        <v>589.1</v>
      </c>
    </row>
    <row r="28" spans="1:4" ht="11.25">
      <c r="A28" s="49"/>
      <c r="B28" s="15" t="s">
        <v>28</v>
      </c>
      <c r="C28" s="50"/>
      <c r="D28" s="25">
        <f>'Julio 2008'!D25*$D$3</f>
        <v>0</v>
      </c>
    </row>
    <row r="29" spans="1:4" ht="11.25">
      <c r="A29" s="49"/>
      <c r="B29" s="15" t="s">
        <v>29</v>
      </c>
      <c r="C29" s="50"/>
      <c r="D29" s="25">
        <f>'Julio 2008'!D26*$D$3</f>
        <v>0</v>
      </c>
    </row>
    <row r="30" spans="1:4" ht="11.25">
      <c r="A30" s="49"/>
      <c r="B30" s="15" t="s">
        <v>30</v>
      </c>
      <c r="C30" s="50"/>
      <c r="D30" s="25">
        <f>'Julio 2008'!D27*$D$3</f>
        <v>0</v>
      </c>
    </row>
    <row r="31" spans="1:4" ht="12.75" customHeight="1">
      <c r="A31" s="58" t="s">
        <v>31</v>
      </c>
      <c r="B31" s="32" t="s">
        <v>32</v>
      </c>
      <c r="C31" s="60" t="s">
        <v>6</v>
      </c>
      <c r="D31" s="25">
        <v>624.94</v>
      </c>
    </row>
    <row r="32" spans="1:4" ht="11.25">
      <c r="A32" s="58"/>
      <c r="B32" s="34" t="s">
        <v>33</v>
      </c>
      <c r="C32" s="60"/>
      <c r="D32" s="25">
        <f>'Julio 2008'!D29*$D$3</f>
        <v>0</v>
      </c>
    </row>
    <row r="33" spans="1:4" ht="11.25">
      <c r="A33" s="58"/>
      <c r="B33" s="34" t="s">
        <v>34</v>
      </c>
      <c r="C33" s="60"/>
      <c r="D33" s="25">
        <f>'Julio 2008'!D30*$D$3</f>
        <v>0</v>
      </c>
    </row>
    <row r="34" spans="1:4" ht="11.25">
      <c r="A34" s="58"/>
      <c r="B34" s="33" t="s">
        <v>35</v>
      </c>
      <c r="C34" s="60"/>
      <c r="D34" s="25">
        <f>'Julio 2008'!D31*$D$3</f>
        <v>0</v>
      </c>
    </row>
    <row r="35" spans="1:4" ht="11.25">
      <c r="A35" s="10" t="s">
        <v>36</v>
      </c>
      <c r="B35" s="14" t="s">
        <v>37</v>
      </c>
      <c r="C35" s="12" t="s">
        <v>6</v>
      </c>
      <c r="D35" s="25">
        <v>652.69</v>
      </c>
    </row>
    <row r="36" spans="1:4" ht="11.25">
      <c r="A36" s="10" t="s">
        <v>38</v>
      </c>
      <c r="B36" s="12" t="s">
        <v>39</v>
      </c>
      <c r="C36" s="12" t="s">
        <v>6</v>
      </c>
      <c r="D36" s="25">
        <v>686.5</v>
      </c>
    </row>
    <row r="37" spans="1:4" ht="11.25">
      <c r="A37" s="10" t="s">
        <v>40</v>
      </c>
      <c r="B37" s="12"/>
      <c r="C37" s="12" t="s">
        <v>6</v>
      </c>
      <c r="D37" s="25">
        <v>733.73</v>
      </c>
    </row>
    <row r="38" spans="1:4" ht="11.25">
      <c r="A38" s="10" t="s">
        <v>41</v>
      </c>
      <c r="B38" s="12"/>
      <c r="C38" s="12" t="s">
        <v>6</v>
      </c>
      <c r="D38" s="25">
        <v>755.89</v>
      </c>
    </row>
    <row r="39" spans="1:4" ht="11.25">
      <c r="A39" s="16"/>
      <c r="B39" s="17"/>
      <c r="C39" s="18"/>
      <c r="D39" s="19"/>
    </row>
    <row r="40" spans="1:4" s="5" customFormat="1" ht="15.75" customHeight="1">
      <c r="A40" s="46" t="s">
        <v>42</v>
      </c>
      <c r="B40" s="46"/>
      <c r="C40" s="46"/>
      <c r="D40" s="46"/>
    </row>
    <row r="41" spans="1:4" s="5" customFormat="1" ht="12" customHeight="1">
      <c r="A41" s="47" t="s">
        <v>43</v>
      </c>
      <c r="B41" s="47"/>
      <c r="C41" s="47"/>
      <c r="D41" s="47"/>
    </row>
    <row r="42" spans="1:4" s="5" customFormat="1" ht="11.25">
      <c r="A42" s="6"/>
      <c r="D42" s="3"/>
    </row>
    <row r="43" spans="1:4" s="5" customFormat="1" ht="12.75" customHeight="1">
      <c r="A43" s="48" t="s">
        <v>3</v>
      </c>
      <c r="B43" s="48"/>
      <c r="C43" s="48" t="s">
        <v>44</v>
      </c>
      <c r="D43" s="48"/>
    </row>
    <row r="44" spans="1:4" ht="11.25">
      <c r="A44" s="10" t="s">
        <v>5</v>
      </c>
      <c r="B44" s="12"/>
      <c r="C44" s="12" t="s">
        <v>6</v>
      </c>
      <c r="D44" s="25">
        <v>16310.25</v>
      </c>
    </row>
    <row r="45" spans="1:4" ht="11.25">
      <c r="A45" s="10" t="s">
        <v>7</v>
      </c>
      <c r="B45" s="12"/>
      <c r="C45" s="12" t="s">
        <v>6</v>
      </c>
      <c r="D45" s="25">
        <v>17761.77</v>
      </c>
    </row>
    <row r="46" spans="1:4" ht="11.25">
      <c r="A46" s="10" t="s">
        <v>10</v>
      </c>
      <c r="B46" s="12"/>
      <c r="C46" s="12" t="s">
        <v>6</v>
      </c>
      <c r="D46" s="25">
        <v>19209.21</v>
      </c>
    </row>
    <row r="47" spans="1:4" ht="11.25">
      <c r="A47" s="10" t="s">
        <v>12</v>
      </c>
      <c r="B47" s="12"/>
      <c r="C47" s="12" t="s">
        <v>6</v>
      </c>
      <c r="D47" s="25">
        <v>20658.7</v>
      </c>
    </row>
    <row r="48" spans="1:4" ht="11.25">
      <c r="A48" s="16"/>
      <c r="B48" s="17"/>
      <c r="C48" s="18"/>
      <c r="D48" s="19"/>
    </row>
    <row r="49" spans="1:4" s="5" customFormat="1" ht="14.25" customHeight="1">
      <c r="A49" s="46" t="s">
        <v>45</v>
      </c>
      <c r="B49" s="46"/>
      <c r="C49" s="46"/>
      <c r="D49" s="46"/>
    </row>
    <row r="50" spans="1:4" s="5" customFormat="1" ht="12" customHeight="1">
      <c r="A50" s="47" t="s">
        <v>43</v>
      </c>
      <c r="B50" s="47"/>
      <c r="C50" s="47"/>
      <c r="D50" s="47"/>
    </row>
    <row r="51" spans="1:4" ht="11.25">
      <c r="A51" s="16"/>
      <c r="B51" s="17"/>
      <c r="C51" s="18"/>
      <c r="D51" s="19"/>
    </row>
    <row r="52" spans="1:4" s="5" customFormat="1" ht="12.75" customHeight="1">
      <c r="A52" s="48" t="s">
        <v>3</v>
      </c>
      <c r="B52" s="48"/>
      <c r="C52" s="48" t="s">
        <v>44</v>
      </c>
      <c r="D52" s="48"/>
    </row>
    <row r="53" spans="1:4" ht="11.25">
      <c r="A53" s="10" t="s">
        <v>5</v>
      </c>
      <c r="B53" s="12" t="s">
        <v>46</v>
      </c>
      <c r="C53" s="12" t="s">
        <v>6</v>
      </c>
      <c r="D53" s="25">
        <v>9584.15</v>
      </c>
    </row>
    <row r="54" spans="1:4" ht="11.25">
      <c r="A54" s="10" t="s">
        <v>5</v>
      </c>
      <c r="B54" s="12" t="s">
        <v>47</v>
      </c>
      <c r="C54" s="12" t="s">
        <v>6</v>
      </c>
      <c r="D54" s="25">
        <v>9584.15</v>
      </c>
    </row>
    <row r="55" spans="1:4" ht="11.25">
      <c r="A55" s="10" t="s">
        <v>5</v>
      </c>
      <c r="B55" s="12" t="s">
        <v>48</v>
      </c>
      <c r="C55" s="12" t="s">
        <v>6</v>
      </c>
      <c r="D55" s="25">
        <v>9584.15</v>
      </c>
    </row>
    <row r="56" spans="1:4" ht="11.25">
      <c r="A56" s="10" t="s">
        <v>7</v>
      </c>
      <c r="B56" s="12" t="s">
        <v>49</v>
      </c>
      <c r="C56" s="12" t="s">
        <v>6</v>
      </c>
      <c r="D56" s="25">
        <v>11820.75</v>
      </c>
    </row>
    <row r="57" spans="1:4" ht="11.25">
      <c r="A57" s="10" t="s">
        <v>7</v>
      </c>
      <c r="B57" s="12" t="s">
        <v>50</v>
      </c>
      <c r="C57" s="12" t="s">
        <v>6</v>
      </c>
      <c r="D57" s="25">
        <f>+D56</f>
        <v>11820.75</v>
      </c>
    </row>
    <row r="58" spans="1:4" ht="11.25">
      <c r="A58" s="10" t="s">
        <v>7</v>
      </c>
      <c r="B58" s="12" t="s">
        <v>51</v>
      </c>
      <c r="C58" s="12" t="s">
        <v>6</v>
      </c>
      <c r="D58" s="25">
        <f>+D57</f>
        <v>11820.75</v>
      </c>
    </row>
    <row r="59" spans="1:4" ht="11.25">
      <c r="A59" s="10" t="s">
        <v>7</v>
      </c>
      <c r="B59" s="12" t="s">
        <v>52</v>
      </c>
      <c r="C59" s="12" t="s">
        <v>6</v>
      </c>
      <c r="D59" s="25">
        <f>+D58</f>
        <v>11820.75</v>
      </c>
    </row>
    <row r="60" spans="1:4" ht="11.25">
      <c r="A60" s="10" t="s">
        <v>7</v>
      </c>
      <c r="B60" s="12" t="s">
        <v>53</v>
      </c>
      <c r="C60" s="12" t="s">
        <v>6</v>
      </c>
      <c r="D60" s="25">
        <f>+D59</f>
        <v>11820.75</v>
      </c>
    </row>
    <row r="61" spans="1:4" ht="11.25">
      <c r="A61" s="10" t="s">
        <v>10</v>
      </c>
      <c r="B61" s="12" t="s">
        <v>54</v>
      </c>
      <c r="C61" s="12" t="s">
        <v>6</v>
      </c>
      <c r="D61" s="25">
        <v>14055.28</v>
      </c>
    </row>
    <row r="62" spans="1:4" ht="11.25">
      <c r="A62" s="10" t="s">
        <v>10</v>
      </c>
      <c r="B62" s="12" t="s">
        <v>55</v>
      </c>
      <c r="C62" s="12" t="s">
        <v>6</v>
      </c>
      <c r="D62" s="25">
        <f aca="true" t="shared" si="0" ref="D62:D69">+D61</f>
        <v>14055.28</v>
      </c>
    </row>
    <row r="63" spans="1:4" ht="11.25">
      <c r="A63" s="10" t="s">
        <v>10</v>
      </c>
      <c r="B63" s="12" t="s">
        <v>56</v>
      </c>
      <c r="C63" s="12" t="s">
        <v>6</v>
      </c>
      <c r="D63" s="25">
        <f t="shared" si="0"/>
        <v>14055.28</v>
      </c>
    </row>
    <row r="64" spans="1:4" ht="11.25">
      <c r="A64" s="10" t="s">
        <v>10</v>
      </c>
      <c r="B64" s="12" t="s">
        <v>57</v>
      </c>
      <c r="C64" s="12" t="s">
        <v>6</v>
      </c>
      <c r="D64" s="25">
        <f t="shared" si="0"/>
        <v>14055.28</v>
      </c>
    </row>
    <row r="65" spans="1:4" ht="11.25">
      <c r="A65" s="10" t="s">
        <v>10</v>
      </c>
      <c r="B65" s="12" t="s">
        <v>58</v>
      </c>
      <c r="C65" s="12" t="s">
        <v>6</v>
      </c>
      <c r="D65" s="25">
        <f t="shared" si="0"/>
        <v>14055.28</v>
      </c>
    </row>
    <row r="66" spans="1:4" ht="11.25">
      <c r="A66" s="10" t="s">
        <v>10</v>
      </c>
      <c r="B66" s="12" t="s">
        <v>59</v>
      </c>
      <c r="C66" s="12" t="s">
        <v>6</v>
      </c>
      <c r="D66" s="25">
        <f t="shared" si="0"/>
        <v>14055.28</v>
      </c>
    </row>
    <row r="67" spans="1:4" ht="11.25">
      <c r="A67" s="10" t="s">
        <v>10</v>
      </c>
      <c r="B67" s="12" t="s">
        <v>60</v>
      </c>
      <c r="C67" s="12" t="s">
        <v>6</v>
      </c>
      <c r="D67" s="25">
        <f t="shared" si="0"/>
        <v>14055.28</v>
      </c>
    </row>
    <row r="68" spans="1:4" ht="11.25">
      <c r="A68" s="10" t="s">
        <v>10</v>
      </c>
      <c r="B68" s="12" t="s">
        <v>61</v>
      </c>
      <c r="C68" s="12" t="s">
        <v>6</v>
      </c>
      <c r="D68" s="25">
        <f t="shared" si="0"/>
        <v>14055.28</v>
      </c>
    </row>
    <row r="69" spans="1:4" ht="11.25">
      <c r="A69" s="10" t="s">
        <v>10</v>
      </c>
      <c r="B69" s="12" t="s">
        <v>62</v>
      </c>
      <c r="C69" s="12" t="s">
        <v>6</v>
      </c>
      <c r="D69" s="25">
        <f t="shared" si="0"/>
        <v>14055.28</v>
      </c>
    </row>
    <row r="70" spans="1:4" ht="11.25">
      <c r="A70" s="10" t="s">
        <v>12</v>
      </c>
      <c r="B70" s="12" t="s">
        <v>63</v>
      </c>
      <c r="C70" s="12" t="s">
        <v>6</v>
      </c>
      <c r="D70" s="25">
        <v>16289.82</v>
      </c>
    </row>
    <row r="71" spans="1:4" ht="11.25">
      <c r="A71" s="10" t="s">
        <v>12</v>
      </c>
      <c r="B71" s="12" t="s">
        <v>64</v>
      </c>
      <c r="C71" s="12" t="s">
        <v>6</v>
      </c>
      <c r="D71" s="25">
        <f>+D70</f>
        <v>16289.82</v>
      </c>
    </row>
    <row r="72" spans="1:4" ht="11.25">
      <c r="A72" s="10" t="s">
        <v>14</v>
      </c>
      <c r="B72" s="12" t="s">
        <v>65</v>
      </c>
      <c r="C72" s="12" t="s">
        <v>6</v>
      </c>
      <c r="D72" s="25">
        <v>18522.3</v>
      </c>
    </row>
    <row r="73" spans="1:4" ht="11.25">
      <c r="A73" s="10" t="s">
        <v>18</v>
      </c>
      <c r="B73" s="12" t="s">
        <v>66</v>
      </c>
      <c r="C73" s="12" t="s">
        <v>6</v>
      </c>
      <c r="D73" s="25">
        <v>20756.83</v>
      </c>
    </row>
    <row r="74" spans="1:4" ht="11.25">
      <c r="A74" s="10" t="s">
        <v>26</v>
      </c>
      <c r="B74" s="12" t="s">
        <v>67</v>
      </c>
      <c r="C74" s="12" t="s">
        <v>6</v>
      </c>
      <c r="D74" s="25">
        <v>22989.31</v>
      </c>
    </row>
    <row r="75" spans="1:4" ht="11.25">
      <c r="A75" s="10" t="s">
        <v>31</v>
      </c>
      <c r="B75" s="12" t="s">
        <v>68</v>
      </c>
      <c r="C75" s="12" t="s">
        <v>6</v>
      </c>
      <c r="D75" s="25">
        <v>25223.85</v>
      </c>
    </row>
    <row r="76" spans="1:4" ht="11.25">
      <c r="A76" s="16"/>
      <c r="B76" s="17"/>
      <c r="C76" s="18"/>
      <c r="D76" s="19"/>
    </row>
    <row r="77" spans="1:4" ht="11.25">
      <c r="A77" s="16"/>
      <c r="B77" s="17"/>
      <c r="C77" s="18"/>
      <c r="D77" s="19"/>
    </row>
    <row r="78" spans="1:4" ht="13.5">
      <c r="A78" s="44" t="s">
        <v>69</v>
      </c>
      <c r="B78" s="44"/>
      <c r="C78" s="44"/>
      <c r="D78" s="44"/>
    </row>
    <row r="79" spans="1:3" ht="11.25">
      <c r="A79" s="6"/>
      <c r="B79" s="5"/>
      <c r="C79" s="5"/>
    </row>
    <row r="80" spans="1:6" ht="12" customHeight="1">
      <c r="A80" s="56" t="s">
        <v>104</v>
      </c>
      <c r="B80" s="56"/>
      <c r="C80" s="56"/>
      <c r="D80" s="27">
        <f>1.02*1.02*1.015*1.05*1.0086*1.03</f>
        <v>1.1518922952054</v>
      </c>
      <c r="E80" s="41"/>
      <c r="F80" s="29"/>
    </row>
    <row r="81" spans="1:3" ht="11.25">
      <c r="A81" s="6"/>
      <c r="B81" s="5"/>
      <c r="C81" s="5"/>
    </row>
    <row r="82" spans="1:4" ht="14.25" customHeight="1">
      <c r="A82" s="46" t="s">
        <v>1</v>
      </c>
      <c r="B82" s="46"/>
      <c r="C82" s="46"/>
      <c r="D82" s="46"/>
    </row>
    <row r="83" spans="1:4" ht="12" customHeight="1">
      <c r="A83" s="47" t="s">
        <v>2</v>
      </c>
      <c r="B83" s="47"/>
      <c r="C83" s="47"/>
      <c r="D83" s="47"/>
    </row>
    <row r="84" spans="2:4" ht="11.25">
      <c r="B84" s="1"/>
      <c r="C84" s="1"/>
      <c r="D84" s="9"/>
    </row>
    <row r="85" spans="1:4" ht="12.75" customHeight="1">
      <c r="A85" s="48" t="s">
        <v>3</v>
      </c>
      <c r="B85" s="48"/>
      <c r="C85" s="48" t="s">
        <v>4</v>
      </c>
      <c r="D85" s="48"/>
    </row>
    <row r="86" spans="1:4" ht="11.25">
      <c r="A86" s="10"/>
      <c r="B86" s="12" t="s">
        <v>70</v>
      </c>
      <c r="C86" s="12" t="s">
        <v>6</v>
      </c>
      <c r="D86" s="25">
        <v>441.1</v>
      </c>
    </row>
    <row r="87" spans="1:4" ht="11.25">
      <c r="A87" s="10"/>
      <c r="B87" s="12" t="s">
        <v>11</v>
      </c>
      <c r="C87" s="12" t="s">
        <v>6</v>
      </c>
      <c r="D87" s="25">
        <v>505.27</v>
      </c>
    </row>
    <row r="88" spans="1:4" ht="11.25">
      <c r="A88" s="10"/>
      <c r="B88" s="12" t="s">
        <v>71</v>
      </c>
      <c r="C88" s="12" t="s">
        <v>6</v>
      </c>
      <c r="D88" s="25">
        <v>592.99</v>
      </c>
    </row>
    <row r="89" spans="1:4" ht="11.25">
      <c r="A89" s="10"/>
      <c r="B89" s="12" t="s">
        <v>72</v>
      </c>
      <c r="C89" s="12" t="s">
        <v>6</v>
      </c>
      <c r="D89" s="25">
        <f>+D88</f>
        <v>592.99</v>
      </c>
    </row>
    <row r="90" spans="1:4" ht="11.25">
      <c r="A90" s="10"/>
      <c r="B90" s="12" t="s">
        <v>73</v>
      </c>
      <c r="C90" s="12" t="s">
        <v>6</v>
      </c>
      <c r="D90" s="25">
        <f>+D89</f>
        <v>592.99</v>
      </c>
    </row>
    <row r="91" spans="1:4" ht="11.25">
      <c r="A91" s="10"/>
      <c r="B91" s="12" t="s">
        <v>74</v>
      </c>
      <c r="C91" s="12" t="s">
        <v>6</v>
      </c>
      <c r="D91" s="25">
        <v>607.16</v>
      </c>
    </row>
    <row r="92" spans="1:4" ht="11.25">
      <c r="A92" s="10"/>
      <c r="B92" s="12" t="s">
        <v>75</v>
      </c>
      <c r="C92" s="12" t="s">
        <v>6</v>
      </c>
      <c r="D92" s="25">
        <v>666.23</v>
      </c>
    </row>
    <row r="93" spans="1:4" ht="11.25">
      <c r="A93" s="10"/>
      <c r="B93" s="12" t="s">
        <v>76</v>
      </c>
      <c r="C93" s="12" t="s">
        <v>6</v>
      </c>
      <c r="D93" s="25">
        <v>723.74</v>
      </c>
    </row>
    <row r="94" spans="1:4" ht="11.25">
      <c r="A94" s="10"/>
      <c r="B94" s="12" t="s">
        <v>77</v>
      </c>
      <c r="C94" s="12" t="s">
        <v>6</v>
      </c>
      <c r="D94" s="25">
        <v>761.97</v>
      </c>
    </row>
    <row r="95" spans="1:4" ht="11.25">
      <c r="A95" s="10"/>
      <c r="B95" s="12" t="s">
        <v>78</v>
      </c>
      <c r="C95" s="12" t="s">
        <v>6</v>
      </c>
      <c r="D95" s="25">
        <f>+D94</f>
        <v>761.97</v>
      </c>
    </row>
    <row r="96" spans="1:4" ht="11.25">
      <c r="A96" s="10"/>
      <c r="B96" s="12" t="s">
        <v>79</v>
      </c>
      <c r="C96" s="12" t="s">
        <v>6</v>
      </c>
      <c r="D96" s="25">
        <v>786.34</v>
      </c>
    </row>
    <row r="97" spans="1:4" ht="11.25">
      <c r="A97" s="16"/>
      <c r="B97" s="17"/>
      <c r="C97" s="18"/>
      <c r="D97" s="19"/>
    </row>
    <row r="98" spans="1:4" ht="11.25">
      <c r="A98" s="16"/>
      <c r="B98" s="17"/>
      <c r="C98" s="18"/>
      <c r="D98" s="19"/>
    </row>
    <row r="99" spans="1:4" ht="11.25">
      <c r="A99" s="16"/>
      <c r="B99" s="17"/>
      <c r="C99" s="18"/>
      <c r="D99" s="19"/>
    </row>
    <row r="100" spans="1:4" ht="11.25">
      <c r="A100" s="16"/>
      <c r="B100" s="17"/>
      <c r="C100" s="18"/>
      <c r="D100" s="19"/>
    </row>
    <row r="101" spans="1:4" ht="14.25" customHeight="1">
      <c r="A101" s="46" t="s">
        <v>45</v>
      </c>
      <c r="B101" s="46"/>
      <c r="C101" s="46"/>
      <c r="D101" s="46"/>
    </row>
    <row r="102" spans="1:4" ht="12" customHeight="1">
      <c r="A102" s="47" t="s">
        <v>43</v>
      </c>
      <c r="B102" s="47"/>
      <c r="C102" s="47"/>
      <c r="D102" s="47"/>
    </row>
    <row r="103" spans="1:4" ht="11.25">
      <c r="A103" s="16"/>
      <c r="B103" s="17"/>
      <c r="C103" s="18"/>
      <c r="D103" s="19"/>
    </row>
    <row r="104" spans="1:4" ht="12.75" customHeight="1">
      <c r="A104" s="48" t="s">
        <v>3</v>
      </c>
      <c r="B104" s="48"/>
      <c r="C104" s="48" t="s">
        <v>44</v>
      </c>
      <c r="D104" s="48"/>
    </row>
    <row r="105" spans="1:4" ht="11.25">
      <c r="A105" s="10"/>
      <c r="B105" s="12" t="s">
        <v>80</v>
      </c>
      <c r="C105" s="12" t="s">
        <v>6</v>
      </c>
      <c r="D105" s="25">
        <v>16235.5</v>
      </c>
    </row>
    <row r="106" spans="1:4" ht="11.25">
      <c r="A106" s="10"/>
      <c r="B106" s="12" t="s">
        <v>81</v>
      </c>
      <c r="C106" s="12" t="s">
        <v>6</v>
      </c>
      <c r="D106" s="25">
        <f>+D105</f>
        <v>16235.5</v>
      </c>
    </row>
    <row r="107" spans="1:4" ht="11.25">
      <c r="A107" s="10"/>
      <c r="B107" s="12" t="s">
        <v>82</v>
      </c>
      <c r="C107" s="12" t="s">
        <v>6</v>
      </c>
      <c r="D107" s="25">
        <f>+D106</f>
        <v>16235.5</v>
      </c>
    </row>
    <row r="108" spans="1:4" ht="11.25">
      <c r="A108" s="16"/>
      <c r="B108" s="17"/>
      <c r="C108" s="18"/>
      <c r="D108" s="19"/>
    </row>
    <row r="109" spans="1:7" ht="15">
      <c r="A109"/>
      <c r="B109" s="40" t="s">
        <v>97</v>
      </c>
      <c r="C109" s="40"/>
      <c r="D109" s="42"/>
      <c r="E109" s="40"/>
      <c r="F109" s="40"/>
      <c r="G109" s="40"/>
    </row>
    <row r="110" spans="1:7" ht="15">
      <c r="A110" s="16"/>
      <c r="B110" s="40" t="s">
        <v>105</v>
      </c>
      <c r="C110" s="40"/>
      <c r="D110" s="42"/>
      <c r="E110" s="40"/>
      <c r="F110" s="40"/>
      <c r="G110" s="40"/>
    </row>
    <row r="111" spans="1:7" ht="15">
      <c r="A111" s="16"/>
      <c r="B111" s="40"/>
      <c r="C111" s="40"/>
      <c r="D111" s="42"/>
      <c r="E111" s="40"/>
      <c r="F111" s="40"/>
      <c r="G111" s="40"/>
    </row>
    <row r="112" spans="1:7" ht="15">
      <c r="A112"/>
      <c r="B112" s="40" t="s">
        <v>106</v>
      </c>
      <c r="C112" s="5"/>
      <c r="E112"/>
      <c r="F112" s="5"/>
      <c r="G112" s="5"/>
    </row>
    <row r="113" spans="1:4" ht="11.25">
      <c r="A113" s="16"/>
      <c r="B113" s="17"/>
      <c r="C113" s="18"/>
      <c r="D113" s="19"/>
    </row>
    <row r="114" spans="1:4" ht="11.25">
      <c r="A114" s="16"/>
      <c r="B114" s="17"/>
      <c r="C114" s="18"/>
      <c r="D114" s="19"/>
    </row>
    <row r="115" spans="1:4" ht="11.25">
      <c r="A115" s="16"/>
      <c r="B115" s="17"/>
      <c r="C115" s="18"/>
      <c r="D115" s="19"/>
    </row>
    <row r="116" spans="1:4" ht="11.25">
      <c r="A116" s="16"/>
      <c r="B116" s="17"/>
      <c r="C116" s="18"/>
      <c r="D116" s="19"/>
    </row>
    <row r="117" spans="1:4" ht="11.25">
      <c r="A117" s="16"/>
      <c r="B117" s="17"/>
      <c r="C117" s="18"/>
      <c r="D117" s="19"/>
    </row>
    <row r="120" spans="1:4" ht="14.25" customHeight="1">
      <c r="A120" s="46"/>
      <c r="B120" s="46"/>
      <c r="C120" s="46"/>
      <c r="D120" s="46"/>
    </row>
    <row r="121" spans="1:4" ht="12" customHeight="1">
      <c r="A121" s="47"/>
      <c r="B121" s="47"/>
      <c r="C121" s="47"/>
      <c r="D121" s="47"/>
    </row>
    <row r="123" spans="1:4" ht="12" customHeight="1">
      <c r="A123" s="52"/>
      <c r="B123" s="52"/>
      <c r="C123" s="52"/>
      <c r="D123" s="52"/>
    </row>
    <row r="124" spans="1:4" ht="11.25">
      <c r="A124" s="16"/>
      <c r="B124" s="17"/>
      <c r="C124" s="18"/>
      <c r="D124" s="19"/>
    </row>
    <row r="125" spans="1:4" ht="11.25">
      <c r="A125" s="16"/>
      <c r="B125" s="17"/>
      <c r="C125" s="18"/>
      <c r="D125" s="19"/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30" spans="1:4" ht="14.25" customHeight="1">
      <c r="A130" s="46"/>
      <c r="B130" s="46"/>
      <c r="C130" s="46"/>
      <c r="D130" s="46"/>
    </row>
    <row r="131" spans="1:4" ht="12" customHeight="1">
      <c r="A131" s="47"/>
      <c r="B131" s="47"/>
      <c r="C131" s="47"/>
      <c r="D131" s="47"/>
    </row>
    <row r="133" spans="1:4" ht="12" customHeight="1">
      <c r="A133" s="52"/>
      <c r="B133" s="52"/>
      <c r="C133" s="52"/>
      <c r="D133" s="52"/>
    </row>
    <row r="134" spans="1:4" ht="11.25">
      <c r="A134" s="16"/>
      <c r="B134" s="17"/>
      <c r="C134" s="18"/>
      <c r="D134" s="19"/>
    </row>
    <row r="135" spans="1:4" ht="11.25">
      <c r="A135" s="16"/>
      <c r="B135" s="17"/>
      <c r="C135" s="18"/>
      <c r="D135" s="19"/>
    </row>
    <row r="136" spans="1:4" ht="11.25">
      <c r="A136" s="16"/>
      <c r="B136" s="17"/>
      <c r="C136" s="18"/>
      <c r="D136" s="19"/>
    </row>
    <row r="137" spans="1:4" ht="11.25">
      <c r="A137" s="16"/>
      <c r="B137" s="17"/>
      <c r="C137" s="18"/>
      <c r="D137" s="19"/>
    </row>
    <row r="138" spans="1:4" ht="11.25">
      <c r="A138" s="16"/>
      <c r="B138" s="17"/>
      <c r="C138" s="18"/>
      <c r="D138" s="19"/>
    </row>
    <row r="139" spans="1:4" ht="11.25">
      <c r="A139" s="16"/>
      <c r="B139" s="17"/>
      <c r="C139" s="18"/>
      <c r="D139" s="19"/>
    </row>
    <row r="140" spans="1:4" ht="11.25">
      <c r="A140" s="16"/>
      <c r="B140" s="17"/>
      <c r="C140" s="18"/>
      <c r="D140" s="19"/>
    </row>
    <row r="141" spans="1:4" ht="11.25">
      <c r="A141" s="16"/>
      <c r="B141" s="17"/>
      <c r="C141" s="18"/>
      <c r="D141" s="19"/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1.25">
      <c r="A146" s="16"/>
      <c r="B146" s="17"/>
      <c r="C146" s="18"/>
      <c r="D146" s="19"/>
    </row>
    <row r="147" spans="1:4" ht="11.25">
      <c r="A147" s="16"/>
      <c r="B147" s="17"/>
      <c r="C147" s="18"/>
      <c r="D147" s="19"/>
    </row>
    <row r="148" spans="1:4" ht="11.25">
      <c r="A148" s="16"/>
      <c r="B148" s="17"/>
      <c r="C148" s="18"/>
      <c r="D148" s="19"/>
    </row>
    <row r="149" spans="1:4" ht="11.25">
      <c r="A149" s="16"/>
      <c r="B149" s="17"/>
      <c r="C149" s="18"/>
      <c r="D149" s="19"/>
    </row>
    <row r="150" spans="1:4" ht="11.25">
      <c r="A150" s="16"/>
      <c r="B150" s="17"/>
      <c r="C150" s="18"/>
      <c r="D150" s="19"/>
    </row>
    <row r="151" spans="1:4" ht="11.25">
      <c r="A151" s="16"/>
      <c r="B151" s="17"/>
      <c r="C151" s="18"/>
      <c r="D151" s="19"/>
    </row>
    <row r="152" spans="1:4" ht="11.25">
      <c r="A152" s="16"/>
      <c r="B152" s="17"/>
      <c r="C152" s="18"/>
      <c r="D152" s="19"/>
    </row>
    <row r="153" spans="1:4" ht="11.25">
      <c r="A153" s="16"/>
      <c r="B153" s="17"/>
      <c r="C153" s="18"/>
      <c r="D153" s="19"/>
    </row>
    <row r="154" spans="1:4" ht="11.25">
      <c r="A154" s="16"/>
      <c r="B154" s="17"/>
      <c r="C154" s="18"/>
      <c r="D154" s="19"/>
    </row>
    <row r="155" spans="1:4" ht="11.25">
      <c r="A155" s="16"/>
      <c r="B155" s="17"/>
      <c r="C155" s="18"/>
      <c r="D155" s="19"/>
    </row>
    <row r="156" spans="1:4" ht="11.25">
      <c r="A156" s="16"/>
      <c r="B156" s="17"/>
      <c r="C156" s="18"/>
      <c r="D156" s="19"/>
    </row>
    <row r="160" spans="1:4" ht="14.25" customHeight="1">
      <c r="A160" s="44"/>
      <c r="B160" s="44"/>
      <c r="C160" s="44"/>
      <c r="D160" s="44"/>
    </row>
    <row r="162" spans="1:4" ht="12" customHeight="1">
      <c r="A162" s="53"/>
      <c r="B162" s="53"/>
      <c r="C162" s="53"/>
      <c r="D162" s="7"/>
    </row>
    <row r="166" spans="1:4" ht="14.25" customHeight="1">
      <c r="A166" s="44"/>
      <c r="B166" s="44"/>
      <c r="C166" s="44"/>
      <c r="D166" s="44"/>
    </row>
    <row r="167" spans="1:4" ht="13.5">
      <c r="A167" s="8"/>
      <c r="B167" s="4"/>
      <c r="C167" s="4"/>
      <c r="D167" s="20"/>
    </row>
    <row r="168" spans="1:4" ht="12" customHeight="1">
      <c r="A168" s="53"/>
      <c r="B168" s="53"/>
      <c r="C168" s="53"/>
      <c r="D168" s="7"/>
    </row>
    <row r="169" spans="1:4" ht="13.5">
      <c r="A169" s="8"/>
      <c r="B169" s="4"/>
      <c r="C169" s="4"/>
      <c r="D169" s="20"/>
    </row>
    <row r="170" spans="1:4" ht="14.25" customHeight="1">
      <c r="A170" s="46"/>
      <c r="B170" s="46"/>
      <c r="C170" s="46"/>
      <c r="D170" s="46"/>
    </row>
    <row r="171" spans="1:4" ht="12" customHeight="1">
      <c r="A171" s="47"/>
      <c r="B171" s="47"/>
      <c r="C171" s="47"/>
      <c r="D171" s="47"/>
    </row>
    <row r="173" spans="1:4" ht="12" customHeight="1">
      <c r="A173" s="52"/>
      <c r="B173" s="52"/>
      <c r="C173" s="52"/>
      <c r="D173" s="52"/>
    </row>
    <row r="174" spans="1:4" ht="11.25">
      <c r="A174" s="16"/>
      <c r="B174" s="17"/>
      <c r="C174" s="18"/>
      <c r="D174" s="19"/>
    </row>
    <row r="175" spans="1:4" ht="11.25">
      <c r="A175" s="16"/>
      <c r="B175" s="17"/>
      <c r="C175" s="18"/>
      <c r="D175" s="19"/>
    </row>
    <row r="176" spans="1:4" ht="11.25">
      <c r="A176" s="16"/>
      <c r="B176" s="17"/>
      <c r="C176" s="18"/>
      <c r="D176" s="19"/>
    </row>
    <row r="177" spans="1:4" ht="11.25">
      <c r="A177" s="16"/>
      <c r="B177" s="17"/>
      <c r="C177" s="18"/>
      <c r="D177" s="19"/>
    </row>
    <row r="178" spans="1:4" ht="11.25">
      <c r="A178" s="16"/>
      <c r="B178" s="17"/>
      <c r="C178" s="18"/>
      <c r="D178" s="19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3.5">
      <c r="A182" s="44"/>
      <c r="B182" s="44"/>
      <c r="C182" s="44"/>
      <c r="D182" s="44"/>
    </row>
    <row r="184" spans="1:4" ht="11.25">
      <c r="A184" s="53"/>
      <c r="B184" s="53"/>
      <c r="C184" s="53"/>
      <c r="D184" s="7"/>
    </row>
    <row r="185" spans="1:4" ht="11.25">
      <c r="A185" s="53"/>
      <c r="B185" s="53"/>
      <c r="C185" s="53"/>
      <c r="D185" s="7"/>
    </row>
    <row r="186" spans="1:4" ht="13.5">
      <c r="A186" s="46"/>
      <c r="B186" s="46"/>
      <c r="C186" s="46"/>
      <c r="D186" s="46"/>
    </row>
    <row r="187" spans="1:4" ht="11.25">
      <c r="A187" s="47"/>
      <c r="B187" s="47"/>
      <c r="C187" s="47"/>
      <c r="D187" s="47"/>
    </row>
    <row r="189" spans="1:4" ht="11.25">
      <c r="A189" s="52"/>
      <c r="B189" s="52"/>
      <c r="C189" s="52"/>
      <c r="D189" s="52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2" spans="1:4" ht="11.25">
      <c r="A202" s="16"/>
      <c r="B202" s="17"/>
      <c r="C202" s="18"/>
      <c r="D202" s="19"/>
    </row>
    <row r="203" spans="1:4" ht="11.25">
      <c r="A203" s="16"/>
      <c r="B203" s="17"/>
      <c r="C203" s="18"/>
      <c r="D203" s="19"/>
    </row>
    <row r="204" spans="1:4" ht="11.25">
      <c r="A204" s="16"/>
      <c r="B204" s="17"/>
      <c r="C204" s="18"/>
      <c r="D204" s="19"/>
    </row>
    <row r="205" spans="1:4" ht="11.25">
      <c r="A205" s="16"/>
      <c r="B205" s="17"/>
      <c r="C205" s="18"/>
      <c r="D205" s="19"/>
    </row>
  </sheetData>
  <sheetProtection selectLockedCells="1" selectUnlockedCells="1"/>
  <mergeCells count="60">
    <mergeCell ref="A185:C185"/>
    <mergeCell ref="A186:D186"/>
    <mergeCell ref="A187:D187"/>
    <mergeCell ref="A189:B189"/>
    <mergeCell ref="C189:D189"/>
    <mergeCell ref="A170:D170"/>
    <mergeCell ref="A171:D171"/>
    <mergeCell ref="A173:B173"/>
    <mergeCell ref="C173:D173"/>
    <mergeCell ref="A182:D182"/>
    <mergeCell ref="A184:C184"/>
    <mergeCell ref="A133:B133"/>
    <mergeCell ref="C133:D133"/>
    <mergeCell ref="A160:D160"/>
    <mergeCell ref="A162:C162"/>
    <mergeCell ref="A166:D166"/>
    <mergeCell ref="A168:C168"/>
    <mergeCell ref="A120:D120"/>
    <mergeCell ref="A121:D121"/>
    <mergeCell ref="A123:B123"/>
    <mergeCell ref="C123:D123"/>
    <mergeCell ref="A130:D130"/>
    <mergeCell ref="A131:D131"/>
    <mergeCell ref="A85:B85"/>
    <mergeCell ref="C85:D85"/>
    <mergeCell ref="A101:D101"/>
    <mergeCell ref="A102:D102"/>
    <mergeCell ref="A104:B104"/>
    <mergeCell ref="C104:D104"/>
    <mergeCell ref="A52:B52"/>
    <mergeCell ref="C52:D52"/>
    <mergeCell ref="A78:D78"/>
    <mergeCell ref="A80:C80"/>
    <mergeCell ref="A82:D82"/>
    <mergeCell ref="A83:D83"/>
    <mergeCell ref="A40:D40"/>
    <mergeCell ref="A41:D41"/>
    <mergeCell ref="A43:B43"/>
    <mergeCell ref="C43:D43"/>
    <mergeCell ref="A49:D49"/>
    <mergeCell ref="A50:D50"/>
    <mergeCell ref="A20:A26"/>
    <mergeCell ref="C20:C26"/>
    <mergeCell ref="A27:A30"/>
    <mergeCell ref="C27:C30"/>
    <mergeCell ref="A31:A34"/>
    <mergeCell ref="C31:C34"/>
    <mergeCell ref="A9:D9"/>
    <mergeCell ref="A11:B11"/>
    <mergeCell ref="C11:D11"/>
    <mergeCell ref="A13:A14"/>
    <mergeCell ref="C13:C14"/>
    <mergeCell ref="A17:A19"/>
    <mergeCell ref="C17:C19"/>
    <mergeCell ref="A1:D1"/>
    <mergeCell ref="A3:C3"/>
    <mergeCell ref="A4:C4"/>
    <mergeCell ref="A5:C5"/>
    <mergeCell ref="A6:C6"/>
    <mergeCell ref="A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">
      <selection activeCell="A3" sqref="A3"/>
    </sheetView>
  </sheetViews>
  <sheetFormatPr defaultColWidth="12.7109375" defaultRowHeight="12"/>
  <cols>
    <col min="1" max="1" width="6.28125" style="1" customWidth="1"/>
    <col min="2" max="2" width="52.28125" style="2" customWidth="1"/>
    <col min="3" max="3" width="13.7109375" style="2" customWidth="1"/>
    <col min="4" max="4" width="12.8515625" style="3" customWidth="1"/>
    <col min="5" max="16384" width="12.7109375" style="2" customWidth="1"/>
  </cols>
  <sheetData>
    <row r="1" spans="1:4" s="5" customFormat="1" ht="13.5">
      <c r="A1" s="44" t="s">
        <v>0</v>
      </c>
      <c r="B1" s="44"/>
      <c r="C1" s="44"/>
      <c r="D1" s="44"/>
    </row>
    <row r="2" spans="1:4" s="5" customFormat="1" ht="11.25">
      <c r="A2" s="6"/>
      <c r="D2" s="3"/>
    </row>
    <row r="3" spans="1:4" s="28" customFormat="1" ht="12">
      <c r="A3" s="56" t="s">
        <v>107</v>
      </c>
      <c r="B3" s="56"/>
      <c r="C3" s="56"/>
      <c r="D3" s="27">
        <v>1.1491</v>
      </c>
    </row>
    <row r="4" spans="1:4" s="5" customFormat="1" ht="8.25" customHeight="1">
      <c r="A4" s="6"/>
      <c r="D4" s="3"/>
    </row>
    <row r="5" spans="1:4" s="5" customFormat="1" ht="14.25" customHeight="1">
      <c r="A5" s="46" t="s">
        <v>1</v>
      </c>
      <c r="B5" s="46"/>
      <c r="C5" s="46"/>
      <c r="D5" s="46"/>
    </row>
    <row r="6" spans="1:4" s="5" customFormat="1" ht="12" customHeight="1">
      <c r="A6" s="47" t="s">
        <v>2</v>
      </c>
      <c r="B6" s="47"/>
      <c r="C6" s="47"/>
      <c r="D6" s="47"/>
    </row>
    <row r="7" spans="1:4" s="5" customFormat="1" ht="7.5" customHeight="1">
      <c r="A7" s="1"/>
      <c r="B7" s="1"/>
      <c r="C7" s="1"/>
      <c r="D7" s="9"/>
    </row>
    <row r="8" spans="1:4" s="5" customFormat="1" ht="12.75" customHeight="1">
      <c r="A8" s="48" t="s">
        <v>3</v>
      </c>
      <c r="B8" s="48"/>
      <c r="C8" s="48" t="s">
        <v>4</v>
      </c>
      <c r="D8" s="48"/>
    </row>
    <row r="9" spans="1:4" ht="11.25">
      <c r="A9" s="10" t="s">
        <v>5</v>
      </c>
      <c r="B9" s="11"/>
      <c r="C9" s="12" t="s">
        <v>6</v>
      </c>
      <c r="D9" s="25">
        <f>+'Enero 2010'!D12*$D$3</f>
        <v>477.209739</v>
      </c>
    </row>
    <row r="10" spans="1:4" ht="12.75" customHeight="1">
      <c r="A10" s="58" t="s">
        <v>7</v>
      </c>
      <c r="B10" s="32" t="s">
        <v>8</v>
      </c>
      <c r="C10" s="59" t="s">
        <v>6</v>
      </c>
      <c r="D10" s="25">
        <f>+'Enero 2010'!D13*$D$3</f>
        <v>511.303536</v>
      </c>
    </row>
    <row r="11" spans="1:4" ht="11.25">
      <c r="A11" s="58"/>
      <c r="B11" s="33" t="s">
        <v>9</v>
      </c>
      <c r="C11" s="59"/>
      <c r="D11" s="25">
        <f>+'Enero 2010'!D14*$D$3</f>
        <v>0</v>
      </c>
    </row>
    <row r="12" spans="1:4" ht="11.25">
      <c r="A12" s="10" t="s">
        <v>10</v>
      </c>
      <c r="B12" s="14" t="s">
        <v>11</v>
      </c>
      <c r="C12" s="12" t="s">
        <v>6</v>
      </c>
      <c r="D12" s="25">
        <f>+'Enero 2010'!D15*$D$3</f>
        <v>547.7070239999999</v>
      </c>
    </row>
    <row r="13" spans="1:4" ht="11.25">
      <c r="A13" s="10" t="s">
        <v>12</v>
      </c>
      <c r="B13" s="11" t="s">
        <v>13</v>
      </c>
      <c r="C13" s="12" t="s">
        <v>6</v>
      </c>
      <c r="D13" s="25">
        <f>+'Enero 2010'!D16*$D$3</f>
        <v>574.9636760000001</v>
      </c>
    </row>
    <row r="14" spans="1:4" ht="12.75" customHeight="1">
      <c r="A14" s="58" t="s">
        <v>14</v>
      </c>
      <c r="B14" s="32" t="s">
        <v>15</v>
      </c>
      <c r="C14" s="60" t="s">
        <v>6</v>
      </c>
      <c r="D14" s="25">
        <f>+'Enero 2010'!D17*$D$3</f>
        <v>605.8974479999999</v>
      </c>
    </row>
    <row r="15" spans="1:4" ht="11.25">
      <c r="A15" s="58"/>
      <c r="B15" s="34" t="s">
        <v>16</v>
      </c>
      <c r="C15" s="60"/>
      <c r="D15" s="25">
        <f>+'Enero 2010'!D18*$D$3</f>
        <v>0</v>
      </c>
    </row>
    <row r="16" spans="1:4" ht="11.25">
      <c r="A16" s="58"/>
      <c r="B16" s="34" t="s">
        <v>17</v>
      </c>
      <c r="C16" s="60"/>
      <c r="D16" s="25">
        <f>+'Enero 2010'!D19*$D$3</f>
        <v>0</v>
      </c>
    </row>
    <row r="17" spans="1:4" ht="12.75" customHeight="1">
      <c r="A17" s="49" t="s">
        <v>18</v>
      </c>
      <c r="B17" s="11" t="s">
        <v>19</v>
      </c>
      <c r="C17" s="50" t="s">
        <v>6</v>
      </c>
      <c r="D17" s="25">
        <f>+'Enero 2010'!D20*$D$3</f>
        <v>646.2998040000001</v>
      </c>
    </row>
    <row r="18" spans="1:4" ht="11.25">
      <c r="A18" s="49"/>
      <c r="B18" s="15" t="s">
        <v>20</v>
      </c>
      <c r="C18" s="50"/>
      <c r="D18" s="25">
        <f>+'Enero 2010'!D21*$D$3</f>
        <v>0</v>
      </c>
    </row>
    <row r="19" spans="1:4" ht="11.25">
      <c r="A19" s="49"/>
      <c r="B19" s="15" t="s">
        <v>21</v>
      </c>
      <c r="C19" s="50"/>
      <c r="D19" s="25">
        <f>+'Enero 2010'!D22*$D$3</f>
        <v>0</v>
      </c>
    </row>
    <row r="20" spans="1:4" ht="11.25">
      <c r="A20" s="49"/>
      <c r="B20" s="15" t="s">
        <v>22</v>
      </c>
      <c r="C20" s="50"/>
      <c r="D20" s="25">
        <f>+'Enero 2010'!D23*$D$3</f>
        <v>0</v>
      </c>
    </row>
    <row r="21" spans="1:4" ht="11.25">
      <c r="A21" s="49"/>
      <c r="B21" s="15" t="s">
        <v>23</v>
      </c>
      <c r="C21" s="50"/>
      <c r="D21" s="25">
        <f>+'Enero 2010'!D24*$D$3</f>
        <v>0</v>
      </c>
    </row>
    <row r="22" spans="1:4" ht="11.25">
      <c r="A22" s="49"/>
      <c r="B22" s="15" t="s">
        <v>24</v>
      </c>
      <c r="C22" s="50"/>
      <c r="D22" s="25">
        <f>+'Enero 2010'!D25*$D$3</f>
        <v>0</v>
      </c>
    </row>
    <row r="23" spans="1:4" ht="22.5">
      <c r="A23" s="49"/>
      <c r="B23" s="15" t="s">
        <v>25</v>
      </c>
      <c r="C23" s="50"/>
      <c r="D23" s="25">
        <f>+'Enero 2010'!D26*$D$3</f>
        <v>0</v>
      </c>
    </row>
    <row r="24" spans="1:4" ht="12.75" customHeight="1">
      <c r="A24" s="49" t="s">
        <v>26</v>
      </c>
      <c r="B24" s="11" t="s">
        <v>27</v>
      </c>
      <c r="C24" s="50" t="s">
        <v>6</v>
      </c>
      <c r="D24" s="25">
        <f>+'Enero 2010'!D27*$D$3</f>
        <v>676.9348100000001</v>
      </c>
    </row>
    <row r="25" spans="1:4" ht="11.25">
      <c r="A25" s="49"/>
      <c r="B25" s="15" t="s">
        <v>28</v>
      </c>
      <c r="C25" s="50"/>
      <c r="D25" s="25">
        <f>+'Enero 2010'!D28*$D$3</f>
        <v>0</v>
      </c>
    </row>
    <row r="26" spans="1:4" ht="11.25">
      <c r="A26" s="49"/>
      <c r="B26" s="15" t="s">
        <v>29</v>
      </c>
      <c r="C26" s="50"/>
      <c r="D26" s="25">
        <f>+'Enero 2010'!D29*$D$3</f>
        <v>0</v>
      </c>
    </row>
    <row r="27" spans="1:4" ht="11.25">
      <c r="A27" s="49"/>
      <c r="B27" s="15" t="s">
        <v>30</v>
      </c>
      <c r="C27" s="50"/>
      <c r="D27" s="25">
        <f>+'Enero 2010'!D30*$D$3</f>
        <v>0</v>
      </c>
    </row>
    <row r="28" spans="1:4" ht="12.75" customHeight="1">
      <c r="A28" s="58" t="s">
        <v>31</v>
      </c>
      <c r="B28" s="32" t="s">
        <v>32</v>
      </c>
      <c r="C28" s="60" t="s">
        <v>6</v>
      </c>
      <c r="D28" s="25">
        <f>+'Enero 2010'!D31*$D$3</f>
        <v>718.118554</v>
      </c>
    </row>
    <row r="29" spans="1:4" ht="11.25">
      <c r="A29" s="58"/>
      <c r="B29" s="34" t="s">
        <v>33</v>
      </c>
      <c r="C29" s="60"/>
      <c r="D29" s="25">
        <f>+'Enero 2010'!D32*$D$3</f>
        <v>0</v>
      </c>
    </row>
    <row r="30" spans="1:4" ht="11.25">
      <c r="A30" s="58"/>
      <c r="B30" s="34" t="s">
        <v>34</v>
      </c>
      <c r="C30" s="60"/>
      <c r="D30" s="25">
        <f>+'Enero 2010'!D33*$D$3</f>
        <v>0</v>
      </c>
    </row>
    <row r="31" spans="1:4" ht="11.25">
      <c r="A31" s="58"/>
      <c r="B31" s="33" t="s">
        <v>35</v>
      </c>
      <c r="C31" s="60"/>
      <c r="D31" s="25">
        <f>+'Enero 2010'!D34*$D$3</f>
        <v>0</v>
      </c>
    </row>
    <row r="32" spans="1:4" ht="11.25">
      <c r="A32" s="10" t="s">
        <v>36</v>
      </c>
      <c r="B32" s="14" t="s">
        <v>37</v>
      </c>
      <c r="C32" s="12" t="s">
        <v>6</v>
      </c>
      <c r="D32" s="25">
        <f>+'Enero 2010'!D35*$D$3</f>
        <v>750.0060790000001</v>
      </c>
    </row>
    <row r="33" spans="1:4" ht="11.25">
      <c r="A33" s="10" t="s">
        <v>38</v>
      </c>
      <c r="B33" s="12" t="s">
        <v>39</v>
      </c>
      <c r="C33" s="12" t="s">
        <v>6</v>
      </c>
      <c r="D33" s="25">
        <f>+'Enero 2010'!D36*$D$3</f>
        <v>788.85715</v>
      </c>
    </row>
    <row r="34" spans="1:4" ht="11.25">
      <c r="A34" s="10" t="s">
        <v>40</v>
      </c>
      <c r="B34" s="12"/>
      <c r="C34" s="12" t="s">
        <v>6</v>
      </c>
      <c r="D34" s="25">
        <f>+'Enero 2010'!D37*$D$3</f>
        <v>843.129143</v>
      </c>
    </row>
    <row r="35" spans="1:4" ht="11.25">
      <c r="A35" s="10" t="s">
        <v>41</v>
      </c>
      <c r="B35" s="12"/>
      <c r="C35" s="12" t="s">
        <v>6</v>
      </c>
      <c r="D35" s="25">
        <f>+'Enero 2010'!D38*$D$3</f>
        <v>868.593199</v>
      </c>
    </row>
    <row r="36" spans="1:4" ht="11.25">
      <c r="A36" s="16"/>
      <c r="B36" s="17"/>
      <c r="C36" s="18"/>
      <c r="D36" s="19"/>
    </row>
    <row r="37" spans="1:4" s="5" customFormat="1" ht="14.25" customHeight="1">
      <c r="A37" s="46" t="s">
        <v>108</v>
      </c>
      <c r="B37" s="46"/>
      <c r="C37" s="46"/>
      <c r="D37" s="46"/>
    </row>
    <row r="38" spans="1:4" s="5" customFormat="1" ht="12" customHeight="1">
      <c r="A38" s="47" t="s">
        <v>109</v>
      </c>
      <c r="B38" s="47"/>
      <c r="C38" s="47"/>
      <c r="D38" s="47"/>
    </row>
    <row r="39" spans="1:4" s="5" customFormat="1" ht="7.5" customHeight="1">
      <c r="A39" s="1"/>
      <c r="B39" s="1"/>
      <c r="C39" s="1"/>
      <c r="D39" s="9"/>
    </row>
    <row r="40" spans="1:4" s="5" customFormat="1" ht="12.75" customHeight="1">
      <c r="A40" s="48" t="s">
        <v>3</v>
      </c>
      <c r="B40" s="48"/>
      <c r="C40" s="48" t="s">
        <v>110</v>
      </c>
      <c r="D40" s="48"/>
    </row>
    <row r="41" spans="1:4" ht="11.25">
      <c r="A41" s="10" t="s">
        <v>5</v>
      </c>
      <c r="B41" s="11"/>
      <c r="C41" s="12" t="s">
        <v>6</v>
      </c>
      <c r="D41" s="25">
        <v>14316.3</v>
      </c>
    </row>
    <row r="42" spans="1:4" ht="12.75" customHeight="1">
      <c r="A42" s="58" t="s">
        <v>7</v>
      </c>
      <c r="B42" s="32" t="s">
        <v>8</v>
      </c>
      <c r="C42" s="59" t="s">
        <v>6</v>
      </c>
      <c r="D42" s="25">
        <v>15339</v>
      </c>
    </row>
    <row r="43" spans="1:4" ht="11.25">
      <c r="A43" s="58"/>
      <c r="B43" s="33" t="s">
        <v>9</v>
      </c>
      <c r="C43" s="59"/>
      <c r="D43" s="25"/>
    </row>
    <row r="44" spans="1:4" ht="11.25">
      <c r="A44" s="10" t="s">
        <v>10</v>
      </c>
      <c r="B44" s="14" t="s">
        <v>11</v>
      </c>
      <c r="C44" s="12" t="s">
        <v>6</v>
      </c>
      <c r="D44" s="25">
        <v>16431.3</v>
      </c>
    </row>
    <row r="45" spans="1:4" ht="11.25">
      <c r="A45" s="10" t="s">
        <v>12</v>
      </c>
      <c r="B45" s="11" t="s">
        <v>13</v>
      </c>
      <c r="C45" s="12" t="s">
        <v>6</v>
      </c>
      <c r="D45" s="25">
        <v>17248.8</v>
      </c>
    </row>
    <row r="46" spans="1:4" ht="12.75" customHeight="1">
      <c r="A46" s="58" t="s">
        <v>14</v>
      </c>
      <c r="B46" s="32" t="s">
        <v>15</v>
      </c>
      <c r="C46" s="60" t="s">
        <v>6</v>
      </c>
      <c r="D46" s="25">
        <v>18177</v>
      </c>
    </row>
    <row r="47" spans="1:4" ht="11.25">
      <c r="A47" s="58"/>
      <c r="B47" s="34" t="s">
        <v>16</v>
      </c>
      <c r="C47" s="60"/>
      <c r="D47" s="25">
        <f>+'Enero 2010'!D50*$D$3</f>
        <v>0</v>
      </c>
    </row>
    <row r="48" spans="1:4" ht="11.25">
      <c r="A48" s="58"/>
      <c r="B48" s="34" t="s">
        <v>17</v>
      </c>
      <c r="C48" s="60"/>
      <c r="D48" s="25">
        <f>+'Enero 2010'!D51*$D$3</f>
        <v>0</v>
      </c>
    </row>
    <row r="49" spans="1:4" ht="12.75" customHeight="1">
      <c r="A49" s="49" t="s">
        <v>18</v>
      </c>
      <c r="B49" s="11" t="s">
        <v>19</v>
      </c>
      <c r="C49" s="50" t="s">
        <v>6</v>
      </c>
      <c r="D49" s="25">
        <v>19389</v>
      </c>
    </row>
    <row r="50" spans="1:4" ht="11.25">
      <c r="A50" s="49"/>
      <c r="B50" s="15" t="s">
        <v>20</v>
      </c>
      <c r="C50" s="50"/>
      <c r="D50" s="25"/>
    </row>
    <row r="51" spans="1:4" ht="11.25">
      <c r="A51" s="49"/>
      <c r="B51" s="15" t="s">
        <v>21</v>
      </c>
      <c r="C51" s="50"/>
      <c r="D51" s="25"/>
    </row>
    <row r="52" spans="1:4" ht="11.25">
      <c r="A52" s="49"/>
      <c r="B52" s="15" t="s">
        <v>22</v>
      </c>
      <c r="C52" s="50"/>
      <c r="D52" s="25"/>
    </row>
    <row r="53" spans="1:4" ht="11.25">
      <c r="A53" s="49"/>
      <c r="B53" s="15" t="s">
        <v>23</v>
      </c>
      <c r="C53" s="50"/>
      <c r="D53" s="25"/>
    </row>
    <row r="54" spans="1:4" ht="11.25">
      <c r="A54" s="49"/>
      <c r="B54" s="15" t="s">
        <v>24</v>
      </c>
      <c r="C54" s="50"/>
      <c r="D54" s="25"/>
    </row>
    <row r="55" spans="1:4" ht="22.5">
      <c r="A55" s="49"/>
      <c r="B55" s="15" t="s">
        <v>25</v>
      </c>
      <c r="C55" s="50"/>
      <c r="D55" s="25"/>
    </row>
    <row r="56" spans="1:4" ht="12.75" customHeight="1">
      <c r="A56" s="49" t="s">
        <v>26</v>
      </c>
      <c r="B56" s="11" t="s">
        <v>27</v>
      </c>
      <c r="C56" s="50" t="s">
        <v>6</v>
      </c>
      <c r="D56" s="25">
        <v>20307.9</v>
      </c>
    </row>
    <row r="57" spans="1:4" ht="11.25">
      <c r="A57" s="49"/>
      <c r="B57" s="15" t="s">
        <v>28</v>
      </c>
      <c r="C57" s="50"/>
      <c r="D57" s="25"/>
    </row>
    <row r="58" spans="1:4" ht="11.25">
      <c r="A58" s="49"/>
      <c r="B58" s="15" t="s">
        <v>29</v>
      </c>
      <c r="C58" s="50"/>
      <c r="D58" s="25"/>
    </row>
    <row r="59" spans="1:4" ht="11.25">
      <c r="A59" s="49"/>
      <c r="B59" s="15" t="s">
        <v>30</v>
      </c>
      <c r="C59" s="50"/>
      <c r="D59" s="25"/>
    </row>
    <row r="60" spans="1:4" ht="12.75" customHeight="1">
      <c r="A60" s="58" t="s">
        <v>31</v>
      </c>
      <c r="B60" s="32" t="s">
        <v>32</v>
      </c>
      <c r="C60" s="60" t="s">
        <v>6</v>
      </c>
      <c r="D60" s="25">
        <v>21453.6</v>
      </c>
    </row>
    <row r="61" spans="1:4" ht="11.25">
      <c r="A61" s="58"/>
      <c r="B61" s="34" t="s">
        <v>33</v>
      </c>
      <c r="C61" s="60"/>
      <c r="D61" s="25"/>
    </row>
    <row r="62" spans="1:4" ht="11.25">
      <c r="A62" s="58"/>
      <c r="B62" s="34" t="s">
        <v>34</v>
      </c>
      <c r="C62" s="60"/>
      <c r="D62" s="25"/>
    </row>
    <row r="63" spans="1:4" ht="11.25">
      <c r="A63" s="58"/>
      <c r="B63" s="33" t="s">
        <v>35</v>
      </c>
      <c r="C63" s="60"/>
      <c r="D63" s="25"/>
    </row>
    <row r="64" spans="1:4" ht="11.25">
      <c r="A64" s="10" t="s">
        <v>36</v>
      </c>
      <c r="B64" s="14" t="s">
        <v>37</v>
      </c>
      <c r="C64" s="12" t="s">
        <v>6</v>
      </c>
      <c r="D64" s="25">
        <v>22500.3</v>
      </c>
    </row>
    <row r="65" spans="1:4" ht="11.25">
      <c r="A65" s="10" t="s">
        <v>38</v>
      </c>
      <c r="B65" s="12" t="s">
        <v>39</v>
      </c>
      <c r="C65" s="12" t="s">
        <v>6</v>
      </c>
      <c r="D65" s="25">
        <v>23665.8</v>
      </c>
    </row>
    <row r="66" spans="1:4" ht="11.25">
      <c r="A66" s="10" t="s">
        <v>40</v>
      </c>
      <c r="B66" s="12"/>
      <c r="C66" s="12" t="s">
        <v>6</v>
      </c>
      <c r="D66" s="25">
        <v>25593.9</v>
      </c>
    </row>
    <row r="67" spans="1:4" ht="11.25">
      <c r="A67" s="10" t="s">
        <v>41</v>
      </c>
      <c r="B67" s="12"/>
      <c r="C67" s="12" t="s">
        <v>6</v>
      </c>
      <c r="D67" s="25">
        <v>26057.7</v>
      </c>
    </row>
    <row r="68" spans="1:4" ht="11.25">
      <c r="A68" s="16"/>
      <c r="B68" s="17"/>
      <c r="C68" s="18"/>
      <c r="D68" s="19"/>
    </row>
    <row r="69" spans="1:4" ht="11.25">
      <c r="A69" s="16"/>
      <c r="B69" s="17"/>
      <c r="C69" s="18"/>
      <c r="D69" s="19"/>
    </row>
    <row r="70" spans="1:4" s="5" customFormat="1" ht="15.75" customHeight="1">
      <c r="A70" s="46" t="s">
        <v>42</v>
      </c>
      <c r="B70" s="46"/>
      <c r="C70" s="46"/>
      <c r="D70" s="46"/>
    </row>
    <row r="71" spans="1:4" s="5" customFormat="1" ht="12" customHeight="1">
      <c r="A71" s="47" t="s">
        <v>43</v>
      </c>
      <c r="B71" s="47"/>
      <c r="C71" s="47"/>
      <c r="D71" s="47"/>
    </row>
    <row r="72" spans="1:4" s="5" customFormat="1" ht="11.25">
      <c r="A72" s="6"/>
      <c r="D72" s="3"/>
    </row>
    <row r="73" spans="1:4" s="5" customFormat="1" ht="12.75" customHeight="1">
      <c r="A73" s="48" t="s">
        <v>3</v>
      </c>
      <c r="B73" s="48"/>
      <c r="C73" s="48" t="s">
        <v>44</v>
      </c>
      <c r="D73" s="48"/>
    </row>
    <row r="74" spans="1:4" ht="11.25">
      <c r="A74" s="10" t="s">
        <v>5</v>
      </c>
      <c r="B74" s="12"/>
      <c r="C74" s="12" t="s">
        <v>6</v>
      </c>
      <c r="D74" s="25">
        <f>+'Enero 2010'!D44*$D$3</f>
        <v>18742.108275</v>
      </c>
    </row>
    <row r="75" spans="1:4" ht="11.25">
      <c r="A75" s="10" t="s">
        <v>7</v>
      </c>
      <c r="B75" s="12"/>
      <c r="C75" s="12" t="s">
        <v>6</v>
      </c>
      <c r="D75" s="25">
        <f>+'Enero 2010'!D45*$D$3</f>
        <v>20410.049907</v>
      </c>
    </row>
    <row r="76" spans="1:4" ht="11.25">
      <c r="A76" s="10" t="s">
        <v>10</v>
      </c>
      <c r="B76" s="12"/>
      <c r="C76" s="12" t="s">
        <v>6</v>
      </c>
      <c r="D76" s="25">
        <f>+'Enero 2010'!D46*$D$3</f>
        <v>22073.303211</v>
      </c>
    </row>
    <row r="77" spans="1:4" ht="11.25">
      <c r="A77" s="10" t="s">
        <v>12</v>
      </c>
      <c r="B77" s="12"/>
      <c r="C77" s="12" t="s">
        <v>6</v>
      </c>
      <c r="D77" s="25">
        <f>+'Enero 2010'!D47*$D$3</f>
        <v>23738.91217</v>
      </c>
    </row>
    <row r="78" spans="1:4" ht="11.25">
      <c r="A78" s="16"/>
      <c r="B78" s="17"/>
      <c r="C78" s="18"/>
      <c r="D78" s="19"/>
    </row>
    <row r="79" spans="1:4" s="5" customFormat="1" ht="14.25" customHeight="1">
      <c r="A79" s="46" t="s">
        <v>45</v>
      </c>
      <c r="B79" s="46"/>
      <c r="C79" s="46"/>
      <c r="D79" s="46"/>
    </row>
    <row r="80" spans="1:4" s="5" customFormat="1" ht="12" customHeight="1">
      <c r="A80" s="47" t="s">
        <v>43</v>
      </c>
      <c r="B80" s="47"/>
      <c r="C80" s="47"/>
      <c r="D80" s="47"/>
    </row>
    <row r="81" spans="1:4" ht="11.25">
      <c r="A81" s="16"/>
      <c r="B81" s="17"/>
      <c r="C81" s="18"/>
      <c r="D81" s="19"/>
    </row>
    <row r="82" spans="1:4" s="5" customFormat="1" ht="12.75" customHeight="1">
      <c r="A82" s="48" t="s">
        <v>3</v>
      </c>
      <c r="B82" s="48"/>
      <c r="C82" s="48" t="s">
        <v>44</v>
      </c>
      <c r="D82" s="48"/>
    </row>
    <row r="83" spans="1:4" ht="11.25">
      <c r="A83" s="10" t="s">
        <v>5</v>
      </c>
      <c r="B83" s="12" t="s">
        <v>46</v>
      </c>
      <c r="C83" s="12" t="s">
        <v>6</v>
      </c>
      <c r="D83" s="25">
        <f>+'Enero 2010'!D53*$D$3</f>
        <v>11013.146765</v>
      </c>
    </row>
    <row r="84" spans="1:4" ht="11.25">
      <c r="A84" s="10" t="s">
        <v>5</v>
      </c>
      <c r="B84" s="12" t="s">
        <v>47</v>
      </c>
      <c r="C84" s="12" t="s">
        <v>6</v>
      </c>
      <c r="D84" s="25">
        <f>+'Enero 2010'!D54*$D$3</f>
        <v>11013.146765</v>
      </c>
    </row>
    <row r="85" spans="1:4" ht="11.25">
      <c r="A85" s="10" t="s">
        <v>5</v>
      </c>
      <c r="B85" s="12" t="s">
        <v>48</v>
      </c>
      <c r="C85" s="12" t="s">
        <v>6</v>
      </c>
      <c r="D85" s="25">
        <f>+'Enero 2010'!D55*$D$3</f>
        <v>11013.146765</v>
      </c>
    </row>
    <row r="86" spans="1:4" ht="11.25">
      <c r="A86" s="10" t="s">
        <v>7</v>
      </c>
      <c r="B86" s="12" t="s">
        <v>49</v>
      </c>
      <c r="C86" s="12" t="s">
        <v>6</v>
      </c>
      <c r="D86" s="25">
        <f>+'Enero 2010'!D56*$D$3</f>
        <v>13583.223825000001</v>
      </c>
    </row>
    <row r="87" spans="1:4" ht="11.25">
      <c r="A87" s="10" t="s">
        <v>7</v>
      </c>
      <c r="B87" s="12" t="s">
        <v>50</v>
      </c>
      <c r="C87" s="12" t="s">
        <v>6</v>
      </c>
      <c r="D87" s="25">
        <f>+'Enero 2010'!D57*$D$3</f>
        <v>13583.223825000001</v>
      </c>
    </row>
    <row r="88" spans="1:4" ht="11.25">
      <c r="A88" s="10" t="s">
        <v>7</v>
      </c>
      <c r="B88" s="12" t="s">
        <v>51</v>
      </c>
      <c r="C88" s="12" t="s">
        <v>6</v>
      </c>
      <c r="D88" s="25">
        <f>+'Enero 2010'!D58*$D$3</f>
        <v>13583.223825000001</v>
      </c>
    </row>
    <row r="89" spans="1:4" ht="11.25">
      <c r="A89" s="10" t="s">
        <v>7</v>
      </c>
      <c r="B89" s="12" t="s">
        <v>52</v>
      </c>
      <c r="C89" s="12" t="s">
        <v>6</v>
      </c>
      <c r="D89" s="25">
        <f>+'Enero 2010'!D59*$D$3</f>
        <v>13583.223825000001</v>
      </c>
    </row>
    <row r="90" spans="1:4" ht="11.25">
      <c r="A90" s="10" t="s">
        <v>7</v>
      </c>
      <c r="B90" s="12" t="s">
        <v>53</v>
      </c>
      <c r="C90" s="12" t="s">
        <v>6</v>
      </c>
      <c r="D90" s="25">
        <f>+'Enero 2010'!D60*$D$3</f>
        <v>13583.223825000001</v>
      </c>
    </row>
    <row r="91" spans="1:4" ht="11.25">
      <c r="A91" s="10" t="s">
        <v>10</v>
      </c>
      <c r="B91" s="12" t="s">
        <v>54</v>
      </c>
      <c r="C91" s="12" t="s">
        <v>6</v>
      </c>
      <c r="D91" s="25">
        <f>+'Enero 2010'!D61*$D$3</f>
        <v>16150.922248</v>
      </c>
    </row>
    <row r="92" spans="1:4" ht="11.25">
      <c r="A92" s="10" t="s">
        <v>10</v>
      </c>
      <c r="B92" s="12" t="s">
        <v>55</v>
      </c>
      <c r="C92" s="12" t="s">
        <v>6</v>
      </c>
      <c r="D92" s="25">
        <f>+'Enero 2010'!D62*$D$3</f>
        <v>16150.922248</v>
      </c>
    </row>
    <row r="93" spans="1:4" ht="11.25">
      <c r="A93" s="10" t="s">
        <v>10</v>
      </c>
      <c r="B93" s="12" t="s">
        <v>56</v>
      </c>
      <c r="C93" s="12" t="s">
        <v>6</v>
      </c>
      <c r="D93" s="25">
        <f>+'Enero 2010'!D63*$D$3</f>
        <v>16150.922248</v>
      </c>
    </row>
    <row r="94" spans="1:4" ht="11.25">
      <c r="A94" s="10" t="s">
        <v>10</v>
      </c>
      <c r="B94" s="12" t="s">
        <v>57</v>
      </c>
      <c r="C94" s="12" t="s">
        <v>6</v>
      </c>
      <c r="D94" s="25">
        <f>+'Enero 2010'!D64*$D$3</f>
        <v>16150.922248</v>
      </c>
    </row>
    <row r="95" spans="1:4" ht="11.25">
      <c r="A95" s="10" t="s">
        <v>10</v>
      </c>
      <c r="B95" s="12" t="s">
        <v>58</v>
      </c>
      <c r="C95" s="12" t="s">
        <v>6</v>
      </c>
      <c r="D95" s="25">
        <f>+'Enero 2010'!D65*$D$3</f>
        <v>16150.922248</v>
      </c>
    </row>
    <row r="96" spans="1:4" ht="11.25">
      <c r="A96" s="10" t="s">
        <v>10</v>
      </c>
      <c r="B96" s="12" t="s">
        <v>59</v>
      </c>
      <c r="C96" s="12" t="s">
        <v>6</v>
      </c>
      <c r="D96" s="25">
        <f>+'Enero 2010'!D66*$D$3</f>
        <v>16150.922248</v>
      </c>
    </row>
    <row r="97" spans="1:4" ht="11.25">
      <c r="A97" s="10" t="s">
        <v>10</v>
      </c>
      <c r="B97" s="12" t="s">
        <v>60</v>
      </c>
      <c r="C97" s="12" t="s">
        <v>6</v>
      </c>
      <c r="D97" s="25">
        <f>+'Enero 2010'!D67*$D$3</f>
        <v>16150.922248</v>
      </c>
    </row>
    <row r="98" spans="1:4" ht="11.25">
      <c r="A98" s="10" t="s">
        <v>10</v>
      </c>
      <c r="B98" s="12" t="s">
        <v>61</v>
      </c>
      <c r="C98" s="12" t="s">
        <v>6</v>
      </c>
      <c r="D98" s="25">
        <f>+'Enero 2010'!D68*$D$3</f>
        <v>16150.922248</v>
      </c>
    </row>
    <row r="99" spans="1:4" ht="11.25">
      <c r="A99" s="10" t="s">
        <v>10</v>
      </c>
      <c r="B99" s="12" t="s">
        <v>62</v>
      </c>
      <c r="C99" s="12" t="s">
        <v>6</v>
      </c>
      <c r="D99" s="25">
        <f>+'Enero 2010'!D69*$D$3</f>
        <v>16150.922248</v>
      </c>
    </row>
    <row r="100" spans="1:4" ht="11.25">
      <c r="A100" s="10" t="s">
        <v>12</v>
      </c>
      <c r="B100" s="12" t="s">
        <v>63</v>
      </c>
      <c r="C100" s="12" t="s">
        <v>6</v>
      </c>
      <c r="D100" s="25">
        <f>+'Enero 2010'!D70*$D$3</f>
        <v>18718.632161999998</v>
      </c>
    </row>
    <row r="101" spans="1:4" ht="11.25">
      <c r="A101" s="10" t="s">
        <v>12</v>
      </c>
      <c r="B101" s="12" t="s">
        <v>64</v>
      </c>
      <c r="C101" s="12" t="s">
        <v>6</v>
      </c>
      <c r="D101" s="25">
        <f>+'Enero 2010'!D71*$D$3</f>
        <v>18718.632161999998</v>
      </c>
    </row>
    <row r="102" spans="1:4" ht="11.25">
      <c r="A102" s="10" t="s">
        <v>14</v>
      </c>
      <c r="B102" s="12" t="s">
        <v>65</v>
      </c>
      <c r="C102" s="12" t="s">
        <v>6</v>
      </c>
      <c r="D102" s="25">
        <f>+'Enero 2010'!D72*$D$3</f>
        <v>21283.97493</v>
      </c>
    </row>
    <row r="103" spans="1:4" ht="11.25">
      <c r="A103" s="10" t="s">
        <v>18</v>
      </c>
      <c r="B103" s="12" t="s">
        <v>66</v>
      </c>
      <c r="C103" s="12" t="s">
        <v>6</v>
      </c>
      <c r="D103" s="25">
        <f>+'Enero 2010'!D73*$D$3</f>
        <v>23851.673353000002</v>
      </c>
    </row>
    <row r="104" spans="1:4" ht="11.25">
      <c r="A104" s="10" t="s">
        <v>26</v>
      </c>
      <c r="B104" s="12" t="s">
        <v>67</v>
      </c>
      <c r="C104" s="12" t="s">
        <v>6</v>
      </c>
      <c r="D104" s="25">
        <f>+'Enero 2010'!D74*$D$3</f>
        <v>26417.016121</v>
      </c>
    </row>
    <row r="105" spans="1:4" ht="11.25">
      <c r="A105" s="10" t="s">
        <v>31</v>
      </c>
      <c r="B105" s="12" t="s">
        <v>68</v>
      </c>
      <c r="C105" s="12" t="s">
        <v>6</v>
      </c>
      <c r="D105" s="25">
        <f>+'Enero 2010'!D75*$D$3</f>
        <v>28984.726035</v>
      </c>
    </row>
    <row r="106" spans="1:4" ht="11.25">
      <c r="A106" s="16"/>
      <c r="B106" s="17"/>
      <c r="C106" s="18"/>
      <c r="D106" s="19"/>
    </row>
    <row r="107" spans="1:4" ht="11.25">
      <c r="A107" s="16"/>
      <c r="B107" s="17"/>
      <c r="C107" s="18"/>
      <c r="D107" s="19"/>
    </row>
    <row r="108" spans="1:4" ht="15" customHeight="1">
      <c r="A108" s="44" t="s">
        <v>69</v>
      </c>
      <c r="B108" s="44"/>
      <c r="C108" s="44"/>
      <c r="D108" s="44"/>
    </row>
    <row r="109" spans="1:3" ht="11.25">
      <c r="A109" s="6"/>
      <c r="B109" s="5"/>
      <c r="C109" s="5"/>
    </row>
    <row r="110" spans="1:6" ht="12" customHeight="1">
      <c r="A110" s="56" t="s">
        <v>111</v>
      </c>
      <c r="B110" s="56"/>
      <c r="C110" s="56"/>
      <c r="D110" s="27">
        <v>1.1491</v>
      </c>
      <c r="E110" s="41"/>
      <c r="F110" s="29"/>
    </row>
    <row r="111" spans="1:3" ht="11.25">
      <c r="A111" s="6"/>
      <c r="B111" s="5"/>
      <c r="C111" s="5"/>
    </row>
    <row r="112" spans="1:4" ht="14.25" customHeight="1">
      <c r="A112" s="46" t="s">
        <v>1</v>
      </c>
      <c r="B112" s="46"/>
      <c r="C112" s="46"/>
      <c r="D112" s="46"/>
    </row>
    <row r="113" spans="1:4" ht="12" customHeight="1">
      <c r="A113" s="47" t="s">
        <v>2</v>
      </c>
      <c r="B113" s="47"/>
      <c r="C113" s="47"/>
      <c r="D113" s="47"/>
    </row>
    <row r="114" spans="2:4" ht="11.25">
      <c r="B114" s="1"/>
      <c r="C114" s="1"/>
      <c r="D114" s="9"/>
    </row>
    <row r="115" spans="1:4" ht="12.75" customHeight="1">
      <c r="A115" s="48" t="s">
        <v>3</v>
      </c>
      <c r="B115" s="48"/>
      <c r="C115" s="48" t="s">
        <v>4</v>
      </c>
      <c r="D115" s="48"/>
    </row>
    <row r="116" spans="1:4" ht="11.25">
      <c r="A116" s="10"/>
      <c r="B116" s="12" t="s">
        <v>11</v>
      </c>
      <c r="C116" s="12" t="s">
        <v>6</v>
      </c>
      <c r="D116" s="25">
        <f>+'Enero 2010'!D87*$D$110</f>
        <v>580.605757</v>
      </c>
    </row>
    <row r="117" spans="1:4" ht="11.25">
      <c r="A117" s="10"/>
      <c r="B117" s="12" t="s">
        <v>71</v>
      </c>
      <c r="C117" s="12" t="s">
        <v>6</v>
      </c>
      <c r="D117" s="25">
        <f>+'Enero 2010'!D88*$D$110</f>
        <v>681.404809</v>
      </c>
    </row>
    <row r="118" spans="1:4" ht="11.25">
      <c r="A118" s="10"/>
      <c r="B118" s="12" t="s">
        <v>72</v>
      </c>
      <c r="C118" s="12" t="s">
        <v>6</v>
      </c>
      <c r="D118" s="25">
        <f>+'Enero 2010'!D89*$D$110</f>
        <v>681.404809</v>
      </c>
    </row>
    <row r="119" spans="1:4" ht="11.25">
      <c r="A119" s="10"/>
      <c r="B119" s="12" t="s">
        <v>73</v>
      </c>
      <c r="C119" s="12" t="s">
        <v>6</v>
      </c>
      <c r="D119" s="25">
        <f>+'Enero 2010'!D90*$D$110</f>
        <v>681.404809</v>
      </c>
    </row>
    <row r="120" spans="1:4" ht="11.25">
      <c r="A120" s="10"/>
      <c r="B120" s="12" t="s">
        <v>74</v>
      </c>
      <c r="C120" s="12" t="s">
        <v>6</v>
      </c>
      <c r="D120" s="25">
        <f>+'Enero 2010'!D91*$D$110</f>
        <v>697.687556</v>
      </c>
    </row>
    <row r="121" spans="1:4" ht="11.25">
      <c r="A121" s="10"/>
      <c r="B121" s="12" t="s">
        <v>75</v>
      </c>
      <c r="C121" s="12" t="s">
        <v>6</v>
      </c>
      <c r="D121" s="25">
        <v>766.06</v>
      </c>
    </row>
    <row r="122" spans="1:4" ht="11.25">
      <c r="A122" s="10"/>
      <c r="B122" s="12" t="s">
        <v>76</v>
      </c>
      <c r="C122" s="12" t="s">
        <v>6</v>
      </c>
      <c r="D122" s="25">
        <v>862.13</v>
      </c>
    </row>
    <row r="123" spans="1:4" ht="11.25">
      <c r="A123" s="10"/>
      <c r="B123" s="12" t="s">
        <v>77</v>
      </c>
      <c r="C123" s="12" t="s">
        <v>6</v>
      </c>
      <c r="D123" s="25">
        <f>+'Enero 2010'!D94*$D$110</f>
        <v>875.579727</v>
      </c>
    </row>
    <row r="124" spans="1:4" ht="11.25">
      <c r="A124" s="10"/>
      <c r="B124" s="12" t="s">
        <v>78</v>
      </c>
      <c r="C124" s="12" t="s">
        <v>6</v>
      </c>
      <c r="D124" s="25">
        <f>+'Enero 2010'!D95*$D$110</f>
        <v>875.579727</v>
      </c>
    </row>
    <row r="125" spans="1:4" ht="11.25">
      <c r="A125" s="10"/>
      <c r="B125" s="12" t="s">
        <v>79</v>
      </c>
      <c r="C125" s="12" t="s">
        <v>6</v>
      </c>
      <c r="D125" s="25">
        <f>+'Enero 2010'!D96*$D$110</f>
        <v>903.583294</v>
      </c>
    </row>
    <row r="126" spans="1:4" ht="11.25">
      <c r="A126" s="16"/>
      <c r="B126" s="17"/>
      <c r="C126" s="18"/>
      <c r="D126" s="19"/>
    </row>
    <row r="127" spans="1:4" ht="11.25">
      <c r="A127" s="16"/>
      <c r="B127" s="17"/>
      <c r="C127" s="18"/>
      <c r="D127" s="19"/>
    </row>
    <row r="128" spans="1:4" ht="14.25" customHeight="1">
      <c r="A128" s="46" t="s">
        <v>108</v>
      </c>
      <c r="B128" s="46"/>
      <c r="C128" s="46"/>
      <c r="D128" s="46"/>
    </row>
    <row r="129" spans="1:4" ht="12" customHeight="1">
      <c r="A129" s="47" t="s">
        <v>112</v>
      </c>
      <c r="B129" s="47"/>
      <c r="C129" s="47"/>
      <c r="D129" s="47"/>
    </row>
    <row r="130" spans="2:4" ht="11.25">
      <c r="B130" s="1"/>
      <c r="C130" s="1"/>
      <c r="D130" s="9"/>
    </row>
    <row r="131" spans="1:4" ht="12.75" customHeight="1">
      <c r="A131" s="48" t="s">
        <v>3</v>
      </c>
      <c r="B131" s="48"/>
      <c r="C131" s="48" t="s">
        <v>113</v>
      </c>
      <c r="D131" s="48"/>
    </row>
    <row r="132" spans="1:4" ht="11.25">
      <c r="A132" s="10"/>
      <c r="B132" s="12" t="s">
        <v>11</v>
      </c>
      <c r="C132" s="12" t="s">
        <v>6</v>
      </c>
      <c r="D132" s="25">
        <v>17418.3</v>
      </c>
    </row>
    <row r="133" spans="1:4" ht="11.25">
      <c r="A133" s="10"/>
      <c r="B133" s="12" t="s">
        <v>71</v>
      </c>
      <c r="C133" s="12" t="s">
        <v>6</v>
      </c>
      <c r="D133" s="25">
        <v>20442</v>
      </c>
    </row>
    <row r="134" spans="1:4" ht="11.25">
      <c r="A134" s="10"/>
      <c r="B134" s="12" t="s">
        <v>72</v>
      </c>
      <c r="C134" s="12" t="s">
        <v>6</v>
      </c>
      <c r="D134" s="25">
        <v>20442</v>
      </c>
    </row>
    <row r="135" spans="1:4" ht="11.25">
      <c r="A135" s="10"/>
      <c r="B135" s="12" t="s">
        <v>73</v>
      </c>
      <c r="C135" s="12" t="s">
        <v>6</v>
      </c>
      <c r="D135" s="25">
        <v>20442</v>
      </c>
    </row>
    <row r="136" spans="1:4" ht="11.25">
      <c r="A136" s="10"/>
      <c r="B136" s="12" t="s">
        <v>74</v>
      </c>
      <c r="C136" s="12" t="s">
        <v>6</v>
      </c>
      <c r="D136" s="25">
        <v>20930.7</v>
      </c>
    </row>
    <row r="137" spans="1:4" ht="11.25">
      <c r="A137" s="10"/>
      <c r="B137" s="12" t="s">
        <v>75</v>
      </c>
      <c r="C137" s="12" t="s">
        <v>6</v>
      </c>
      <c r="D137" s="25">
        <v>22981.8</v>
      </c>
    </row>
    <row r="138" spans="1:4" ht="11.25">
      <c r="A138" s="10"/>
      <c r="B138" s="12" t="s">
        <v>76</v>
      </c>
      <c r="C138" s="12" t="s">
        <v>6</v>
      </c>
      <c r="D138" s="25">
        <v>25863.9</v>
      </c>
    </row>
    <row r="139" spans="1:4" ht="11.25">
      <c r="A139" s="10"/>
      <c r="B139" s="12" t="s">
        <v>77</v>
      </c>
      <c r="C139" s="12" t="s">
        <v>6</v>
      </c>
      <c r="D139" s="25">
        <v>26267.4</v>
      </c>
    </row>
    <row r="140" spans="1:4" ht="11.25">
      <c r="A140" s="10"/>
      <c r="B140" s="12" t="s">
        <v>78</v>
      </c>
      <c r="C140" s="12" t="s">
        <v>6</v>
      </c>
      <c r="D140" s="25">
        <v>26267.4</v>
      </c>
    </row>
    <row r="141" spans="1:4" ht="11.25">
      <c r="A141" s="10"/>
      <c r="B141" s="12" t="s">
        <v>79</v>
      </c>
      <c r="C141" s="12" t="s">
        <v>6</v>
      </c>
      <c r="D141" s="25">
        <v>27107.4</v>
      </c>
    </row>
    <row r="142" spans="1:4" ht="11.25">
      <c r="A142" s="16"/>
      <c r="B142" s="17"/>
      <c r="C142" s="18"/>
      <c r="D142" s="19"/>
    </row>
    <row r="143" spans="1:4" ht="11.25">
      <c r="A143" s="16"/>
      <c r="B143" s="17"/>
      <c r="C143" s="18"/>
      <c r="D143" s="19"/>
    </row>
    <row r="144" spans="1:4" ht="11.25">
      <c r="A144" s="16"/>
      <c r="B144" s="17"/>
      <c r="C144" s="18"/>
      <c r="D144" s="19"/>
    </row>
    <row r="145" spans="1:4" ht="11.25">
      <c r="A145" s="16"/>
      <c r="B145" s="17"/>
      <c r="C145" s="18"/>
      <c r="D145" s="19"/>
    </row>
    <row r="146" spans="1:4" ht="14.25" customHeight="1">
      <c r="A146" s="46" t="s">
        <v>45</v>
      </c>
      <c r="B146" s="46"/>
      <c r="C146" s="46"/>
      <c r="D146" s="46"/>
    </row>
    <row r="147" spans="1:4" ht="12" customHeight="1">
      <c r="A147" s="47" t="s">
        <v>43</v>
      </c>
      <c r="B147" s="47"/>
      <c r="C147" s="47"/>
      <c r="D147" s="47"/>
    </row>
    <row r="148" spans="1:4" ht="11.25">
      <c r="A148" s="16"/>
      <c r="B148" s="17"/>
      <c r="C148" s="18"/>
      <c r="D148" s="19"/>
    </row>
    <row r="149" spans="1:4" ht="12.75" customHeight="1">
      <c r="A149" s="48" t="s">
        <v>3</v>
      </c>
      <c r="B149" s="48"/>
      <c r="C149" s="48" t="s">
        <v>44</v>
      </c>
      <c r="D149" s="48"/>
    </row>
    <row r="150" spans="1:4" ht="11.25">
      <c r="A150" s="10"/>
      <c r="B150" s="12" t="s">
        <v>80</v>
      </c>
      <c r="C150" s="12" t="s">
        <v>6</v>
      </c>
      <c r="D150" s="25">
        <f>+'Enero 2010'!D105*$D$110</f>
        <v>18656.21305</v>
      </c>
    </row>
    <row r="151" spans="1:4" ht="11.25">
      <c r="A151" s="10"/>
      <c r="B151" s="12" t="s">
        <v>81</v>
      </c>
      <c r="C151" s="12" t="s">
        <v>6</v>
      </c>
      <c r="D151" s="25">
        <f>+D150</f>
        <v>18656.21305</v>
      </c>
    </row>
    <row r="152" spans="1:4" ht="11.25">
      <c r="A152" s="10"/>
      <c r="B152" s="12" t="s">
        <v>82</v>
      </c>
      <c r="C152" s="12" t="s">
        <v>6</v>
      </c>
      <c r="D152" s="25">
        <f>+D151</f>
        <v>18656.21305</v>
      </c>
    </row>
    <row r="153" spans="1:4" ht="11.25">
      <c r="A153" s="16"/>
      <c r="B153" s="17"/>
      <c r="C153" s="18"/>
      <c r="D153" s="19"/>
    </row>
    <row r="154" spans="1:7" ht="15">
      <c r="A154"/>
      <c r="B154" s="40"/>
      <c r="C154" s="40"/>
      <c r="D154" s="42"/>
      <c r="E154" s="40"/>
      <c r="F154" s="40"/>
      <c r="G154" s="40"/>
    </row>
    <row r="155" spans="1:7" ht="15">
      <c r="A155" s="16"/>
      <c r="B155" s="40"/>
      <c r="C155" s="40"/>
      <c r="D155" s="42"/>
      <c r="E155" s="40"/>
      <c r="F155" s="40"/>
      <c r="G155" s="40"/>
    </row>
    <row r="156" spans="1:7" ht="15">
      <c r="A156" s="16"/>
      <c r="B156" s="40"/>
      <c r="C156" s="40"/>
      <c r="D156" s="42"/>
      <c r="E156" s="40"/>
      <c r="F156" s="40"/>
      <c r="G156" s="40"/>
    </row>
    <row r="157" spans="1:7" ht="15">
      <c r="A157"/>
      <c r="B157" s="40"/>
      <c r="C157" s="5"/>
      <c r="E157"/>
      <c r="F157" s="5"/>
      <c r="G157" s="5"/>
    </row>
    <row r="158" spans="1:4" ht="11.25">
      <c r="A158" s="16"/>
      <c r="B158" s="17"/>
      <c r="C158" s="18"/>
      <c r="D158" s="19"/>
    </row>
    <row r="159" spans="1:4" ht="11.25">
      <c r="A159" s="16"/>
      <c r="B159" s="17"/>
      <c r="C159" s="18"/>
      <c r="D159" s="19"/>
    </row>
    <row r="160" spans="1:4" ht="11.25">
      <c r="A160" s="16"/>
      <c r="B160" s="17"/>
      <c r="C160" s="18"/>
      <c r="D160" s="19"/>
    </row>
    <row r="161" spans="1:4" ht="11.25">
      <c r="A161" s="16"/>
      <c r="B161" s="17"/>
      <c r="C161" s="18"/>
      <c r="D161" s="19"/>
    </row>
    <row r="162" spans="1:4" ht="11.25">
      <c r="A162" s="16"/>
      <c r="B162" s="17"/>
      <c r="C162" s="18"/>
      <c r="D162" s="19"/>
    </row>
    <row r="165" spans="1:4" ht="14.25" customHeight="1">
      <c r="A165" s="46"/>
      <c r="B165" s="46"/>
      <c r="C165" s="46"/>
      <c r="D165" s="46"/>
    </row>
    <row r="166" spans="1:4" ht="12" customHeight="1">
      <c r="A166" s="47"/>
      <c r="B166" s="47"/>
      <c r="C166" s="47"/>
      <c r="D166" s="47"/>
    </row>
    <row r="168" spans="1:4" ht="12" customHeight="1">
      <c r="A168" s="52"/>
      <c r="B168" s="52"/>
      <c r="C168" s="52"/>
      <c r="D168" s="52"/>
    </row>
    <row r="169" spans="1:4" ht="11.25">
      <c r="A169" s="16"/>
      <c r="B169" s="17"/>
      <c r="C169" s="18"/>
      <c r="D169" s="19"/>
    </row>
    <row r="170" spans="1:4" ht="11.25">
      <c r="A170" s="16"/>
      <c r="B170" s="17"/>
      <c r="C170" s="18"/>
      <c r="D170" s="19"/>
    </row>
    <row r="171" spans="1:4" ht="11.25">
      <c r="A171" s="16"/>
      <c r="B171" s="17"/>
      <c r="C171" s="18"/>
      <c r="D171" s="19"/>
    </row>
    <row r="172" spans="1:4" ht="11.25">
      <c r="A172" s="16"/>
      <c r="B172" s="17"/>
      <c r="C172" s="18"/>
      <c r="D172" s="19"/>
    </row>
    <row r="175" spans="1:4" ht="14.25" customHeight="1">
      <c r="A175" s="46"/>
      <c r="B175" s="46"/>
      <c r="C175" s="46"/>
      <c r="D175" s="46"/>
    </row>
    <row r="176" spans="1:4" ht="12" customHeight="1">
      <c r="A176" s="47"/>
      <c r="B176" s="47"/>
      <c r="C176" s="47"/>
      <c r="D176" s="47"/>
    </row>
    <row r="178" spans="1:4" ht="12" customHeight="1">
      <c r="A178" s="52"/>
      <c r="B178" s="52"/>
      <c r="C178" s="52"/>
      <c r="D178" s="52"/>
    </row>
    <row r="179" spans="1:4" ht="11.25">
      <c r="A179" s="16"/>
      <c r="B179" s="17"/>
      <c r="C179" s="18"/>
      <c r="D179" s="19"/>
    </row>
    <row r="180" spans="1:4" ht="11.25">
      <c r="A180" s="16"/>
      <c r="B180" s="17"/>
      <c r="C180" s="18"/>
      <c r="D180" s="19"/>
    </row>
    <row r="181" spans="1:4" ht="11.25">
      <c r="A181" s="16"/>
      <c r="B181" s="17"/>
      <c r="C181" s="18"/>
      <c r="D181" s="19"/>
    </row>
    <row r="182" spans="1:4" ht="11.25">
      <c r="A182" s="16"/>
      <c r="B182" s="17"/>
      <c r="C182" s="18"/>
      <c r="D182" s="19"/>
    </row>
    <row r="183" spans="1:4" ht="11.25">
      <c r="A183" s="16"/>
      <c r="B183" s="17"/>
      <c r="C183" s="18"/>
      <c r="D183" s="19"/>
    </row>
    <row r="184" spans="1:4" ht="11.25">
      <c r="A184" s="16"/>
      <c r="B184" s="17"/>
      <c r="C184" s="18"/>
      <c r="D184" s="19"/>
    </row>
    <row r="185" spans="1:4" ht="11.25">
      <c r="A185" s="16"/>
      <c r="B185" s="17"/>
      <c r="C185" s="18"/>
      <c r="D185" s="19"/>
    </row>
    <row r="186" spans="1:4" ht="11.25">
      <c r="A186" s="16"/>
      <c r="B186" s="17"/>
      <c r="C186" s="18"/>
      <c r="D186" s="19"/>
    </row>
    <row r="187" spans="1:4" ht="11.25">
      <c r="A187" s="16"/>
      <c r="B187" s="17"/>
      <c r="C187" s="18"/>
      <c r="D187" s="19"/>
    </row>
    <row r="188" spans="1:4" ht="11.25">
      <c r="A188" s="16"/>
      <c r="B188" s="17"/>
      <c r="C188" s="18"/>
      <c r="D188" s="19"/>
    </row>
    <row r="189" spans="1:4" ht="11.25">
      <c r="A189" s="16"/>
      <c r="B189" s="17"/>
      <c r="C189" s="18"/>
      <c r="D189" s="19"/>
    </row>
    <row r="190" spans="1:4" ht="11.25">
      <c r="A190" s="16"/>
      <c r="B190" s="17"/>
      <c r="C190" s="18"/>
      <c r="D190" s="19"/>
    </row>
    <row r="191" spans="1:4" ht="11.25">
      <c r="A191" s="16"/>
      <c r="B191" s="17"/>
      <c r="C191" s="18"/>
      <c r="D191" s="19"/>
    </row>
    <row r="192" spans="1:4" ht="11.25">
      <c r="A192" s="16"/>
      <c r="B192" s="17"/>
      <c r="C192" s="18"/>
      <c r="D192" s="19"/>
    </row>
    <row r="193" spans="1:4" ht="11.25">
      <c r="A193" s="16"/>
      <c r="B193" s="17"/>
      <c r="C193" s="18"/>
      <c r="D193" s="19"/>
    </row>
    <row r="194" spans="1:4" ht="11.25">
      <c r="A194" s="16"/>
      <c r="B194" s="17"/>
      <c r="C194" s="18"/>
      <c r="D194" s="19"/>
    </row>
    <row r="195" spans="1:4" ht="11.25">
      <c r="A195" s="16"/>
      <c r="B195" s="17"/>
      <c r="C195" s="18"/>
      <c r="D195" s="19"/>
    </row>
    <row r="196" spans="1:4" ht="11.25">
      <c r="A196" s="16"/>
      <c r="B196" s="17"/>
      <c r="C196" s="18"/>
      <c r="D196" s="19"/>
    </row>
    <row r="197" spans="1:4" ht="11.25">
      <c r="A197" s="16"/>
      <c r="B197" s="17"/>
      <c r="C197" s="18"/>
      <c r="D197" s="19"/>
    </row>
    <row r="198" spans="1:4" ht="11.25">
      <c r="A198" s="16"/>
      <c r="B198" s="17"/>
      <c r="C198" s="18"/>
      <c r="D198" s="19"/>
    </row>
    <row r="199" spans="1:4" ht="11.25">
      <c r="A199" s="16"/>
      <c r="B199" s="17"/>
      <c r="C199" s="18"/>
      <c r="D199" s="19"/>
    </row>
    <row r="200" spans="1:4" ht="11.25">
      <c r="A200" s="16"/>
      <c r="B200" s="17"/>
      <c r="C200" s="18"/>
      <c r="D200" s="19"/>
    </row>
    <row r="201" spans="1:4" ht="11.25">
      <c r="A201" s="16"/>
      <c r="B201" s="17"/>
      <c r="C201" s="18"/>
      <c r="D201" s="19"/>
    </row>
    <row r="205" spans="1:4" ht="14.25" customHeight="1">
      <c r="A205" s="44"/>
      <c r="B205" s="44"/>
      <c r="C205" s="44"/>
      <c r="D205" s="44"/>
    </row>
    <row r="207" spans="1:4" ht="12" customHeight="1">
      <c r="A207" s="53"/>
      <c r="B207" s="53"/>
      <c r="C207" s="53"/>
      <c r="D207" s="7"/>
    </row>
    <row r="211" spans="1:4" ht="14.25" customHeight="1">
      <c r="A211" s="44"/>
      <c r="B211" s="44"/>
      <c r="C211" s="44"/>
      <c r="D211" s="44"/>
    </row>
    <row r="212" spans="1:4" ht="13.5">
      <c r="A212" s="8"/>
      <c r="B212" s="4"/>
      <c r="C212" s="4"/>
      <c r="D212" s="20"/>
    </row>
    <row r="213" spans="1:4" ht="12" customHeight="1">
      <c r="A213" s="53"/>
      <c r="B213" s="53"/>
      <c r="C213" s="53"/>
      <c r="D213" s="7"/>
    </row>
    <row r="214" spans="1:4" ht="13.5">
      <c r="A214" s="8"/>
      <c r="B214" s="4"/>
      <c r="C214" s="4"/>
      <c r="D214" s="20"/>
    </row>
    <row r="215" spans="1:4" ht="14.25" customHeight="1">
      <c r="A215" s="46"/>
      <c r="B215" s="46"/>
      <c r="C215" s="46"/>
      <c r="D215" s="46"/>
    </row>
    <row r="216" spans="1:4" ht="12" customHeight="1">
      <c r="A216" s="47"/>
      <c r="B216" s="47"/>
      <c r="C216" s="47"/>
      <c r="D216" s="47"/>
    </row>
    <row r="218" spans="1:4" ht="12" customHeight="1">
      <c r="A218" s="52"/>
      <c r="B218" s="52"/>
      <c r="C218" s="52"/>
      <c r="D218" s="52"/>
    </row>
    <row r="219" spans="1:4" ht="11.25">
      <c r="A219" s="16"/>
      <c r="B219" s="17"/>
      <c r="C219" s="18"/>
      <c r="D219" s="19"/>
    </row>
    <row r="220" spans="1:4" ht="11.25">
      <c r="A220" s="16"/>
      <c r="B220" s="17"/>
      <c r="C220" s="18"/>
      <c r="D220" s="19"/>
    </row>
    <row r="221" spans="1:4" ht="11.25">
      <c r="A221" s="16"/>
      <c r="B221" s="17"/>
      <c r="C221" s="18"/>
      <c r="D221" s="19"/>
    </row>
    <row r="222" spans="1:4" ht="11.25">
      <c r="A222" s="16"/>
      <c r="B222" s="17"/>
      <c r="C222" s="18"/>
      <c r="D222" s="19"/>
    </row>
    <row r="223" spans="1:4" ht="11.25">
      <c r="A223" s="16"/>
      <c r="B223" s="17"/>
      <c r="C223" s="18"/>
      <c r="D223" s="19"/>
    </row>
    <row r="224" spans="1:4" ht="11.25">
      <c r="A224" s="16"/>
      <c r="B224" s="17"/>
      <c r="C224" s="18"/>
      <c r="D224" s="19"/>
    </row>
    <row r="225" spans="1:4" ht="11.25">
      <c r="A225" s="16"/>
      <c r="B225" s="17"/>
      <c r="C225" s="18"/>
      <c r="D225" s="19"/>
    </row>
    <row r="226" spans="1:4" ht="11.25">
      <c r="A226" s="16"/>
      <c r="B226" s="17"/>
      <c r="C226" s="18"/>
      <c r="D226" s="19"/>
    </row>
    <row r="227" spans="1:4" ht="15" customHeight="1">
      <c r="A227" s="44"/>
      <c r="B227" s="44"/>
      <c r="C227" s="44"/>
      <c r="D227" s="44"/>
    </row>
    <row r="229" spans="1:4" ht="12.75" customHeight="1">
      <c r="A229" s="53"/>
      <c r="B229" s="53"/>
      <c r="C229" s="53"/>
      <c r="D229" s="7"/>
    </row>
    <row r="230" spans="1:4" ht="12.75" customHeight="1">
      <c r="A230" s="53"/>
      <c r="B230" s="53"/>
      <c r="C230" s="53"/>
      <c r="D230" s="7"/>
    </row>
    <row r="231" spans="1:4" ht="13.5">
      <c r="A231" s="46"/>
      <c r="B231" s="46"/>
      <c r="C231" s="46"/>
      <c r="D231" s="46"/>
    </row>
    <row r="232" spans="1:4" ht="11.25">
      <c r="A232" s="47"/>
      <c r="B232" s="47"/>
      <c r="C232" s="47"/>
      <c r="D232" s="47"/>
    </row>
    <row r="234" spans="1:4" ht="11.25">
      <c r="A234" s="52"/>
      <c r="B234" s="52"/>
      <c r="C234" s="52"/>
      <c r="D234" s="52"/>
    </row>
    <row r="235" spans="1:4" ht="11.25">
      <c r="A235" s="16"/>
      <c r="B235" s="17"/>
      <c r="C235" s="18"/>
      <c r="D235" s="19"/>
    </row>
    <row r="236" spans="1:4" ht="11.25">
      <c r="A236" s="16"/>
      <c r="B236" s="17"/>
      <c r="C236" s="18"/>
      <c r="D236" s="19"/>
    </row>
    <row r="237" spans="1:4" ht="11.25">
      <c r="A237" s="16"/>
      <c r="B237" s="17"/>
      <c r="C237" s="18"/>
      <c r="D237" s="19"/>
    </row>
    <row r="238" spans="1:4" ht="11.25">
      <c r="A238" s="16"/>
      <c r="B238" s="17"/>
      <c r="C238" s="18"/>
      <c r="D238" s="19"/>
    </row>
    <row r="239" spans="1:4" ht="11.25">
      <c r="A239" s="16"/>
      <c r="B239" s="17"/>
      <c r="C239" s="18"/>
      <c r="D239" s="19"/>
    </row>
    <row r="240" spans="1:4" ht="11.25">
      <c r="A240" s="16"/>
      <c r="B240" s="17"/>
      <c r="C240" s="18"/>
      <c r="D240" s="19"/>
    </row>
    <row r="241" spans="1:4" ht="11.25">
      <c r="A241" s="16"/>
      <c r="B241" s="17"/>
      <c r="C241" s="18"/>
      <c r="D241" s="19"/>
    </row>
    <row r="242" spans="1:4" ht="11.25">
      <c r="A242" s="16"/>
      <c r="B242" s="17"/>
      <c r="C242" s="18"/>
      <c r="D242" s="19"/>
    </row>
    <row r="243" spans="1:4" ht="11.25">
      <c r="A243" s="16"/>
      <c r="B243" s="17"/>
      <c r="C243" s="18"/>
      <c r="D243" s="19"/>
    </row>
    <row r="244" spans="1:4" ht="11.25">
      <c r="A244" s="16"/>
      <c r="B244" s="17"/>
      <c r="C244" s="18"/>
      <c r="D244" s="19"/>
    </row>
    <row r="245" spans="1:4" ht="11.25">
      <c r="A245" s="16"/>
      <c r="B245" s="17"/>
      <c r="C245" s="18"/>
      <c r="D245" s="19"/>
    </row>
    <row r="246" spans="1:4" ht="11.25">
      <c r="A246" s="16"/>
      <c r="B246" s="17"/>
      <c r="C246" s="18"/>
      <c r="D246" s="19"/>
    </row>
    <row r="247" spans="1:4" ht="11.25">
      <c r="A247" s="16"/>
      <c r="B247" s="17"/>
      <c r="C247" s="18"/>
      <c r="D247" s="19"/>
    </row>
    <row r="248" spans="1:4" ht="11.25">
      <c r="A248" s="16"/>
      <c r="B248" s="17"/>
      <c r="C248" s="18"/>
      <c r="D248" s="19"/>
    </row>
    <row r="249" spans="1:4" ht="11.25">
      <c r="A249" s="16"/>
      <c r="B249" s="17"/>
      <c r="C249" s="18"/>
      <c r="D249" s="19"/>
    </row>
    <row r="250" spans="1:4" ht="11.25">
      <c r="A250" s="16"/>
      <c r="B250" s="17"/>
      <c r="C250" s="18"/>
      <c r="D250" s="19"/>
    </row>
  </sheetData>
  <sheetProtection selectLockedCells="1" selectUnlockedCells="1"/>
  <mergeCells count="75">
    <mergeCell ref="A232:D232"/>
    <mergeCell ref="A234:B234"/>
    <mergeCell ref="C234:D234"/>
    <mergeCell ref="A218:B218"/>
    <mergeCell ref="C218:D218"/>
    <mergeCell ref="A227:D227"/>
    <mergeCell ref="A229:C229"/>
    <mergeCell ref="A230:C230"/>
    <mergeCell ref="A231:D231"/>
    <mergeCell ref="A205:D205"/>
    <mergeCell ref="A207:C207"/>
    <mergeCell ref="A211:D211"/>
    <mergeCell ref="A213:C213"/>
    <mergeCell ref="A215:D215"/>
    <mergeCell ref="A216:D216"/>
    <mergeCell ref="A168:B168"/>
    <mergeCell ref="C168:D168"/>
    <mergeCell ref="A175:D175"/>
    <mergeCell ref="A176:D176"/>
    <mergeCell ref="A178:B178"/>
    <mergeCell ref="C178:D178"/>
    <mergeCell ref="A146:D146"/>
    <mergeCell ref="A147:D147"/>
    <mergeCell ref="A149:B149"/>
    <mergeCell ref="C149:D149"/>
    <mergeCell ref="A165:D165"/>
    <mergeCell ref="A166:D166"/>
    <mergeCell ref="A115:B115"/>
    <mergeCell ref="C115:D115"/>
    <mergeCell ref="A128:D128"/>
    <mergeCell ref="A129:D129"/>
    <mergeCell ref="A131:B131"/>
    <mergeCell ref="C131:D131"/>
    <mergeCell ref="A82:B82"/>
    <mergeCell ref="C82:D82"/>
    <mergeCell ref="A108:D108"/>
    <mergeCell ref="A110:C110"/>
    <mergeCell ref="A112:D112"/>
    <mergeCell ref="A113:D113"/>
    <mergeCell ref="A70:D70"/>
    <mergeCell ref="A71:D71"/>
    <mergeCell ref="A73:B73"/>
    <mergeCell ref="C73:D73"/>
    <mergeCell ref="A79:D79"/>
    <mergeCell ref="A80:D80"/>
    <mergeCell ref="A49:A55"/>
    <mergeCell ref="C49:C55"/>
    <mergeCell ref="A56:A59"/>
    <mergeCell ref="C56:C59"/>
    <mergeCell ref="A60:A63"/>
    <mergeCell ref="C60:C63"/>
    <mergeCell ref="A40:B40"/>
    <mergeCell ref="C40:D40"/>
    <mergeCell ref="A42:A43"/>
    <mergeCell ref="C42:C43"/>
    <mergeCell ref="A46:A48"/>
    <mergeCell ref="C46:C48"/>
    <mergeCell ref="A24:A27"/>
    <mergeCell ref="C24:C27"/>
    <mergeCell ref="A28:A31"/>
    <mergeCell ref="C28:C31"/>
    <mergeCell ref="A37:D37"/>
    <mergeCell ref="A38:D38"/>
    <mergeCell ref="A10:A11"/>
    <mergeCell ref="C10:C11"/>
    <mergeCell ref="A14:A16"/>
    <mergeCell ref="C14:C16"/>
    <mergeCell ref="A17:A23"/>
    <mergeCell ref="C17:C23"/>
    <mergeCell ref="A1:D1"/>
    <mergeCell ref="A3:C3"/>
    <mergeCell ref="A5:D5"/>
    <mergeCell ref="A6:D6"/>
    <mergeCell ref="A8:B8"/>
    <mergeCell ref="C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MW. Wait</dc:creator>
  <cp:keywords/>
  <dc:description/>
  <cp:lastModifiedBy>Maria MW. Wait</cp:lastModifiedBy>
  <dcterms:created xsi:type="dcterms:W3CDTF">2012-09-14T15:33:41Z</dcterms:created>
  <dcterms:modified xsi:type="dcterms:W3CDTF">2012-09-14T15:33:41Z</dcterms:modified>
  <cp:category/>
  <cp:version/>
  <cp:contentType/>
  <cp:contentStatus/>
</cp:coreProperties>
</file>