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vy\Dropbox\UPM-FASE_2\LEMAC Tecnología - UPM FASE 2 - REPORTS\TRAMO BE\"/>
    </mc:Choice>
  </mc:AlternateContent>
  <bookViews>
    <workbookView xWindow="0" yWindow="0" windowWidth="18315" windowHeight="11520"/>
  </bookViews>
  <sheets>
    <sheet name="BE_01" sheetId="1" r:id="rId1"/>
    <sheet name="BE_02" sheetId="2" r:id="rId2"/>
    <sheet name="BE_03" sheetId="3" r:id="rId3"/>
    <sheet name="BE_04" sheetId="4" r:id="rId4"/>
    <sheet name="BE_05" sheetId="5" r:id="rId5"/>
    <sheet name="BE_06" sheetId="6" r:id="rId6"/>
    <sheet name="BE_07" sheetId="7" r:id="rId7"/>
    <sheet name="BE_08" sheetId="8" r:id="rId8"/>
    <sheet name="BE_09" sheetId="9" r:id="rId9"/>
    <sheet name="BE_10" sheetId="10" r:id="rId10"/>
    <sheet name="BE_11" sheetId="11" r:id="rId11"/>
    <sheet name="BE_12" sheetId="12" r:id="rId12"/>
    <sheet name="BE_13" sheetId="13" r:id="rId13"/>
    <sheet name="BE_14" sheetId="14" r:id="rId14"/>
    <sheet name="BE_15" sheetId="15" r:id="rId15"/>
    <sheet name="BE_16" sheetId="16" r:id="rId16"/>
    <sheet name="BE_17" sheetId="17" r:id="rId17"/>
    <sheet name="BE_18" sheetId="18" r:id="rId18"/>
    <sheet name="BE_19" sheetId="19" r:id="rId19"/>
    <sheet name="BE_20" sheetId="20" r:id="rId20"/>
    <sheet name="BE_21" sheetId="21" r:id="rId21"/>
    <sheet name="BE_22" sheetId="22" r:id="rId22"/>
    <sheet name="BE_23" sheetId="24" r:id="rId23"/>
    <sheet name="BE_24" sheetId="23" r:id="rId24"/>
    <sheet name="BE_25" sheetId="25" r:id="rId25"/>
    <sheet name="BE_26" sheetId="26" r:id="rId26"/>
    <sheet name="BE_27" sheetId="27" r:id="rId27"/>
    <sheet name="BE_28" sheetId="28" r:id="rId28"/>
    <sheet name="BE_29" sheetId="29" r:id="rId29"/>
    <sheet name="BE_30" sheetId="30" r:id="rId30"/>
  </sheets>
  <definedNames>
    <definedName name="_xlnm.Print_Area" localSheetId="0">BE_01!$A$1:$G$28</definedName>
  </definedNames>
  <calcPr calcId="171027"/>
</workbook>
</file>

<file path=xl/calcChain.xml><?xml version="1.0" encoding="utf-8"?>
<calcChain xmlns="http://schemas.openxmlformats.org/spreadsheetml/2006/main">
  <c r="J8" i="8" l="1"/>
  <c r="J11" i="1" l="1"/>
  <c r="J10" i="1"/>
  <c r="J12" i="2"/>
  <c r="J11" i="2"/>
  <c r="J10" i="2"/>
  <c r="J11" i="3"/>
  <c r="J10" i="3"/>
  <c r="J12" i="4"/>
  <c r="J11" i="4"/>
  <c r="J10" i="4"/>
  <c r="J10" i="5"/>
  <c r="J11" i="6"/>
  <c r="J10" i="6"/>
  <c r="J11" i="7"/>
  <c r="J10" i="7"/>
  <c r="J10" i="8"/>
  <c r="J12" i="9"/>
  <c r="J11" i="9"/>
  <c r="J10" i="9"/>
  <c r="J11" i="10"/>
  <c r="J10" i="10"/>
  <c r="J13" i="11"/>
  <c r="J12" i="11"/>
  <c r="J11" i="11"/>
  <c r="J10" i="11"/>
  <c r="J10" i="12"/>
  <c r="J10" i="13"/>
  <c r="J11" i="14"/>
  <c r="J10" i="14"/>
  <c r="J12" i="15"/>
  <c r="J11" i="15"/>
  <c r="J10" i="15"/>
  <c r="J10" i="16"/>
  <c r="J11" i="17"/>
  <c r="J10" i="17"/>
  <c r="J13" i="18"/>
  <c r="J12" i="18"/>
  <c r="J11" i="18"/>
  <c r="J10" i="18"/>
  <c r="J13" i="19"/>
  <c r="J12" i="19"/>
  <c r="J11" i="19"/>
  <c r="J10" i="19"/>
  <c r="J13" i="20"/>
  <c r="J12" i="20"/>
  <c r="J11" i="20"/>
  <c r="J10" i="20"/>
  <c r="J12" i="21"/>
  <c r="J11" i="21"/>
  <c r="J10" i="21"/>
  <c r="J13" i="22"/>
  <c r="J12" i="22"/>
  <c r="J11" i="22"/>
  <c r="J10" i="22"/>
  <c r="J12" i="24"/>
  <c r="J11" i="24"/>
  <c r="J10" i="24"/>
  <c r="J13" i="23"/>
  <c r="J12" i="23"/>
  <c r="J11" i="23"/>
  <c r="J10" i="23"/>
  <c r="J10" i="25" l="1"/>
  <c r="J10" i="26"/>
  <c r="J11" i="27"/>
  <c r="J10" i="27"/>
  <c r="J12" i="28" l="1"/>
  <c r="J11" i="28"/>
  <c r="J10" i="28"/>
  <c r="J11" i="29"/>
  <c r="J10" i="29"/>
  <c r="J10" i="30"/>
  <c r="F26" i="30" l="1"/>
  <c r="E26" i="30"/>
  <c r="F25" i="30"/>
  <c r="E25" i="30"/>
  <c r="F24" i="30"/>
  <c r="E24" i="30"/>
  <c r="F23" i="30"/>
  <c r="E23" i="30"/>
  <c r="F22" i="30"/>
  <c r="E22" i="30"/>
  <c r="F21" i="30"/>
  <c r="E21" i="30"/>
  <c r="F20" i="30"/>
  <c r="E20" i="30"/>
  <c r="E19" i="30"/>
  <c r="E18" i="30"/>
  <c r="F17" i="30"/>
  <c r="E17" i="30"/>
  <c r="F16" i="30"/>
  <c r="E16" i="30"/>
  <c r="E15" i="30"/>
  <c r="F19" i="30"/>
  <c r="F18" i="30"/>
  <c r="F15" i="30"/>
  <c r="J8" i="30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E19" i="29"/>
  <c r="E18" i="29"/>
  <c r="F17" i="29"/>
  <c r="E17" i="29"/>
  <c r="E16" i="29"/>
  <c r="F15" i="29"/>
  <c r="E15" i="29"/>
  <c r="F19" i="29"/>
  <c r="F18" i="29"/>
  <c r="F16" i="29"/>
  <c r="J8" i="29"/>
  <c r="F26" i="28"/>
  <c r="E26" i="28"/>
  <c r="F25" i="28"/>
  <c r="E25" i="28"/>
  <c r="F24" i="28"/>
  <c r="E24" i="28"/>
  <c r="F23" i="28"/>
  <c r="E23" i="28"/>
  <c r="F22" i="28"/>
  <c r="E22" i="28"/>
  <c r="F21" i="28"/>
  <c r="E21" i="28"/>
  <c r="F20" i="28"/>
  <c r="E20" i="28"/>
  <c r="E19" i="28"/>
  <c r="E18" i="28"/>
  <c r="F17" i="28"/>
  <c r="E17" i="28"/>
  <c r="F16" i="28"/>
  <c r="E16" i="28"/>
  <c r="E15" i="28"/>
  <c r="F19" i="28"/>
  <c r="F18" i="28"/>
  <c r="F15" i="28"/>
  <c r="J8" i="28"/>
  <c r="F26" i="27"/>
  <c r="E26" i="27"/>
  <c r="F25" i="27"/>
  <c r="E25" i="27"/>
  <c r="F24" i="27"/>
  <c r="E24" i="27"/>
  <c r="F23" i="27"/>
  <c r="E23" i="27"/>
  <c r="F22" i="27"/>
  <c r="E22" i="27"/>
  <c r="F21" i="27"/>
  <c r="E21" i="27"/>
  <c r="F20" i="27"/>
  <c r="E20" i="27"/>
  <c r="E19" i="27"/>
  <c r="E18" i="27"/>
  <c r="F17" i="27"/>
  <c r="E17" i="27"/>
  <c r="F16" i="27"/>
  <c r="E16" i="27"/>
  <c r="E15" i="27"/>
  <c r="F19" i="27"/>
  <c r="F18" i="27"/>
  <c r="F15" i="27"/>
  <c r="J8" i="27"/>
  <c r="F26" i="26"/>
  <c r="E26" i="26"/>
  <c r="F25" i="26"/>
  <c r="E25" i="26"/>
  <c r="F24" i="26"/>
  <c r="E24" i="26"/>
  <c r="F23" i="26"/>
  <c r="E23" i="26"/>
  <c r="F22" i="26"/>
  <c r="E22" i="26"/>
  <c r="F21" i="26"/>
  <c r="E21" i="26"/>
  <c r="F20" i="26"/>
  <c r="E20" i="26"/>
  <c r="E19" i="26"/>
  <c r="E18" i="26"/>
  <c r="F17" i="26"/>
  <c r="E17" i="26"/>
  <c r="F16" i="26"/>
  <c r="E16" i="26"/>
  <c r="E15" i="26"/>
  <c r="F19" i="26"/>
  <c r="F18" i="26"/>
  <c r="F15" i="26"/>
  <c r="J8" i="26"/>
  <c r="F26" i="25"/>
  <c r="E26" i="25"/>
  <c r="F25" i="25"/>
  <c r="E25" i="25"/>
  <c r="F24" i="25"/>
  <c r="E24" i="25"/>
  <c r="F23" i="25"/>
  <c r="E23" i="25"/>
  <c r="F22" i="25"/>
  <c r="E22" i="25"/>
  <c r="F21" i="25"/>
  <c r="E21" i="25"/>
  <c r="F20" i="25"/>
  <c r="E20" i="25"/>
  <c r="E19" i="25"/>
  <c r="E18" i="25"/>
  <c r="F17" i="25"/>
  <c r="E17" i="25"/>
  <c r="F16" i="25"/>
  <c r="E16" i="25"/>
  <c r="E15" i="25"/>
  <c r="F19" i="25"/>
  <c r="F18" i="25"/>
  <c r="F15" i="25"/>
  <c r="J8" i="25"/>
  <c r="F26" i="24"/>
  <c r="E26" i="24"/>
  <c r="F25" i="24"/>
  <c r="E25" i="24"/>
  <c r="F24" i="24"/>
  <c r="E24" i="24"/>
  <c r="F23" i="24"/>
  <c r="E23" i="24"/>
  <c r="F22" i="24"/>
  <c r="E22" i="24"/>
  <c r="F21" i="24"/>
  <c r="E21" i="24"/>
  <c r="F20" i="24"/>
  <c r="E20" i="24"/>
  <c r="E19" i="24"/>
  <c r="E18" i="24"/>
  <c r="F17" i="24"/>
  <c r="E17" i="24"/>
  <c r="F16" i="24"/>
  <c r="E16" i="24"/>
  <c r="E15" i="24"/>
  <c r="F19" i="24"/>
  <c r="F18" i="24"/>
  <c r="F15" i="24"/>
  <c r="J8" i="24"/>
  <c r="F26" i="23"/>
  <c r="E26" i="23"/>
  <c r="F25" i="23"/>
  <c r="E25" i="23"/>
  <c r="F24" i="23"/>
  <c r="E24" i="23"/>
  <c r="F23" i="23"/>
  <c r="E23" i="23"/>
  <c r="F22" i="23"/>
  <c r="E22" i="23"/>
  <c r="F21" i="23"/>
  <c r="E21" i="23"/>
  <c r="F20" i="23"/>
  <c r="E20" i="23"/>
  <c r="E19" i="23"/>
  <c r="E18" i="23"/>
  <c r="F17" i="23"/>
  <c r="E17" i="23"/>
  <c r="F16" i="23"/>
  <c r="E16" i="23"/>
  <c r="E15" i="23"/>
  <c r="F19" i="23"/>
  <c r="F18" i="23"/>
  <c r="F15" i="23"/>
  <c r="J8" i="23"/>
  <c r="C7" i="23" s="1"/>
  <c r="F26" i="22"/>
  <c r="E26" i="22"/>
  <c r="F25" i="22"/>
  <c r="E25" i="22"/>
  <c r="F24" i="22"/>
  <c r="E24" i="22"/>
  <c r="F23" i="22"/>
  <c r="E23" i="22"/>
  <c r="F22" i="22"/>
  <c r="E22" i="22"/>
  <c r="F21" i="22"/>
  <c r="E21" i="22"/>
  <c r="F20" i="22"/>
  <c r="E20" i="22"/>
  <c r="E19" i="22"/>
  <c r="E18" i="22"/>
  <c r="F17" i="22"/>
  <c r="E17" i="22"/>
  <c r="F16" i="22"/>
  <c r="E16" i="22"/>
  <c r="E15" i="22"/>
  <c r="F19" i="22"/>
  <c r="F18" i="22"/>
  <c r="F15" i="22"/>
  <c r="J8" i="22"/>
  <c r="F26" i="21"/>
  <c r="E26" i="21"/>
  <c r="F25" i="21"/>
  <c r="E25" i="21"/>
  <c r="F24" i="21"/>
  <c r="E24" i="21"/>
  <c r="F23" i="21"/>
  <c r="E23" i="21"/>
  <c r="F22" i="21"/>
  <c r="E22" i="21"/>
  <c r="F21" i="21"/>
  <c r="E21" i="21"/>
  <c r="F20" i="21"/>
  <c r="E20" i="21"/>
  <c r="E19" i="21"/>
  <c r="E18" i="21"/>
  <c r="F17" i="21"/>
  <c r="E17" i="21"/>
  <c r="F16" i="21"/>
  <c r="E16" i="21"/>
  <c r="E15" i="21"/>
  <c r="F19" i="21"/>
  <c r="F18" i="21"/>
  <c r="F15" i="21"/>
  <c r="J8" i="21"/>
  <c r="F26" i="20"/>
  <c r="E26" i="20"/>
  <c r="F25" i="20"/>
  <c r="E25" i="20"/>
  <c r="F24" i="20"/>
  <c r="E24" i="20"/>
  <c r="F23" i="20"/>
  <c r="E23" i="20"/>
  <c r="F22" i="20"/>
  <c r="E22" i="20"/>
  <c r="F21" i="20"/>
  <c r="E21" i="20"/>
  <c r="F20" i="20"/>
  <c r="E20" i="20"/>
  <c r="F19" i="20"/>
  <c r="E19" i="20"/>
  <c r="E18" i="20"/>
  <c r="F17" i="20"/>
  <c r="E17" i="20"/>
  <c r="E16" i="20"/>
  <c r="F15" i="20"/>
  <c r="E15" i="20"/>
  <c r="F18" i="20"/>
  <c r="F16" i="20"/>
  <c r="J8" i="20"/>
  <c r="K11" i="20" s="1"/>
  <c r="F26" i="19"/>
  <c r="E26" i="19"/>
  <c r="F25" i="19"/>
  <c r="E25" i="19"/>
  <c r="F24" i="19"/>
  <c r="E24" i="19"/>
  <c r="F23" i="19"/>
  <c r="E23" i="19"/>
  <c r="F22" i="19"/>
  <c r="E22" i="19"/>
  <c r="F21" i="19"/>
  <c r="E21" i="19"/>
  <c r="F20" i="19"/>
  <c r="E20" i="19"/>
  <c r="E19" i="19"/>
  <c r="E18" i="19"/>
  <c r="F17" i="19"/>
  <c r="E17" i="19"/>
  <c r="F16" i="19"/>
  <c r="E16" i="19"/>
  <c r="E15" i="19"/>
  <c r="F19" i="19"/>
  <c r="F18" i="19"/>
  <c r="F15" i="19"/>
  <c r="J8" i="19"/>
  <c r="F26" i="18"/>
  <c r="E26" i="18"/>
  <c r="F25" i="18"/>
  <c r="E25" i="18"/>
  <c r="F24" i="18"/>
  <c r="E24" i="18"/>
  <c r="F23" i="18"/>
  <c r="E23" i="18"/>
  <c r="F22" i="18"/>
  <c r="E22" i="18"/>
  <c r="F21" i="18"/>
  <c r="E21" i="18"/>
  <c r="F20" i="18"/>
  <c r="E20" i="18"/>
  <c r="E19" i="18"/>
  <c r="E18" i="18"/>
  <c r="F17" i="18"/>
  <c r="E17" i="18"/>
  <c r="F16" i="18"/>
  <c r="E16" i="18"/>
  <c r="E15" i="18"/>
  <c r="F19" i="18"/>
  <c r="F18" i="18"/>
  <c r="F15" i="18"/>
  <c r="J8" i="18"/>
  <c r="K10" i="29" l="1"/>
  <c r="L21" i="29"/>
  <c r="K10" i="20"/>
  <c r="K12" i="20"/>
  <c r="K10" i="30"/>
  <c r="L21" i="30"/>
  <c r="K11" i="30"/>
  <c r="L22" i="30" s="1"/>
  <c r="K11" i="29"/>
  <c r="L22" i="29" s="1"/>
  <c r="K10" i="28"/>
  <c r="L21" i="28"/>
  <c r="K11" i="28"/>
  <c r="K12" i="28"/>
  <c r="L22" i="28" s="1"/>
  <c r="K10" i="27"/>
  <c r="L21" i="27"/>
  <c r="K11" i="27"/>
  <c r="L22" i="27" s="1"/>
  <c r="K10" i="26"/>
  <c r="L21" i="26"/>
  <c r="K11" i="26"/>
  <c r="L22" i="26" s="1"/>
  <c r="K10" i="25"/>
  <c r="L21" i="25"/>
  <c r="K11" i="25"/>
  <c r="L22" i="25" s="1"/>
  <c r="K10" i="24"/>
  <c r="L21" i="24"/>
  <c r="K11" i="24"/>
  <c r="K12" i="24"/>
  <c r="L22" i="24" s="1"/>
  <c r="K13" i="23"/>
  <c r="K10" i="23"/>
  <c r="K14" i="23"/>
  <c r="L22" i="23" s="1"/>
  <c r="L21" i="23"/>
  <c r="K11" i="23"/>
  <c r="K12" i="23"/>
  <c r="K10" i="22"/>
  <c r="L21" i="22"/>
  <c r="K13" i="22"/>
  <c r="L22" i="22" s="1"/>
  <c r="K11" i="22"/>
  <c r="K12" i="22"/>
  <c r="K10" i="21"/>
  <c r="L21" i="21"/>
  <c r="K11" i="21"/>
  <c r="K12" i="21"/>
  <c r="L22" i="21" s="1"/>
  <c r="K13" i="20"/>
  <c r="L22" i="20" s="1"/>
  <c r="L21" i="20"/>
  <c r="K13" i="19"/>
  <c r="K14" i="19"/>
  <c r="L22" i="19" s="1"/>
  <c r="K11" i="19"/>
  <c r="K10" i="19"/>
  <c r="L21" i="19"/>
  <c r="K12" i="19"/>
  <c r="K13" i="18"/>
  <c r="L22" i="18" s="1"/>
  <c r="K11" i="18"/>
  <c r="K10" i="18"/>
  <c r="L21" i="18"/>
  <c r="K12" i="18"/>
  <c r="J8" i="17" l="1"/>
  <c r="J8" i="16"/>
  <c r="J8" i="15"/>
  <c r="J8" i="14"/>
  <c r="J8" i="13"/>
  <c r="J8" i="12"/>
  <c r="J8" i="11"/>
  <c r="J8" i="10"/>
  <c r="J8" i="9"/>
  <c r="J8" i="7"/>
  <c r="J8" i="6"/>
  <c r="J8" i="5"/>
  <c r="J8" i="4"/>
  <c r="J8" i="3"/>
  <c r="J8" i="2"/>
  <c r="J8" i="1"/>
  <c r="K12" i="11" l="1"/>
  <c r="K13" i="11"/>
  <c r="L22" i="11" s="1"/>
  <c r="F26" i="17"/>
  <c r="E26" i="17"/>
  <c r="F25" i="17"/>
  <c r="E25" i="17"/>
  <c r="F24" i="17"/>
  <c r="E24" i="17"/>
  <c r="F23" i="17"/>
  <c r="E23" i="17"/>
  <c r="F22" i="17"/>
  <c r="E22" i="17"/>
  <c r="L21" i="17"/>
  <c r="F21" i="17"/>
  <c r="E21" i="17"/>
  <c r="F20" i="17"/>
  <c r="E20" i="17"/>
  <c r="F19" i="17"/>
  <c r="E19" i="17"/>
  <c r="F18" i="17"/>
  <c r="E18" i="17"/>
  <c r="F17" i="17"/>
  <c r="E17" i="17"/>
  <c r="F16" i="17"/>
  <c r="E16" i="17"/>
  <c r="F15" i="17"/>
  <c r="E15" i="17"/>
  <c r="K12" i="17"/>
  <c r="L22" i="17" s="1"/>
  <c r="K11" i="17"/>
  <c r="K10" i="17"/>
  <c r="F26" i="16"/>
  <c r="E26" i="16"/>
  <c r="F25" i="16"/>
  <c r="E25" i="16"/>
  <c r="F24" i="16"/>
  <c r="E24" i="16"/>
  <c r="F23" i="16"/>
  <c r="E23" i="16"/>
  <c r="F22" i="16"/>
  <c r="E22" i="16"/>
  <c r="L21" i="16"/>
  <c r="F21" i="16"/>
  <c r="E21" i="16"/>
  <c r="F20" i="16"/>
  <c r="E20" i="16"/>
  <c r="F19" i="16"/>
  <c r="E19" i="16"/>
  <c r="F18" i="16"/>
  <c r="E18" i="16"/>
  <c r="F17" i="16"/>
  <c r="E17" i="16"/>
  <c r="F16" i="16"/>
  <c r="E16" i="16"/>
  <c r="F15" i="16"/>
  <c r="E15" i="16"/>
  <c r="K11" i="16"/>
  <c r="L22" i="16" s="1"/>
  <c r="K10" i="16"/>
  <c r="F26" i="15"/>
  <c r="E26" i="15"/>
  <c r="F25" i="15"/>
  <c r="E25" i="15"/>
  <c r="F24" i="15"/>
  <c r="E24" i="15"/>
  <c r="F23" i="15"/>
  <c r="E23" i="15"/>
  <c r="F22" i="15"/>
  <c r="E22" i="15"/>
  <c r="L21" i="15"/>
  <c r="F21" i="15"/>
  <c r="E21" i="15"/>
  <c r="F20" i="15"/>
  <c r="E20" i="15"/>
  <c r="F19" i="15"/>
  <c r="E19" i="15"/>
  <c r="F18" i="15"/>
  <c r="E18" i="15"/>
  <c r="F17" i="15"/>
  <c r="E17" i="15"/>
  <c r="F16" i="15"/>
  <c r="E16" i="15"/>
  <c r="F15" i="15"/>
  <c r="E15" i="15"/>
  <c r="K12" i="15"/>
  <c r="L22" i="15" s="1"/>
  <c r="K11" i="15"/>
  <c r="K10" i="15"/>
  <c r="F26" i="14"/>
  <c r="E26" i="14"/>
  <c r="F25" i="14"/>
  <c r="E25" i="14"/>
  <c r="F24" i="14"/>
  <c r="E24" i="14"/>
  <c r="F23" i="14"/>
  <c r="E23" i="14"/>
  <c r="F22" i="14"/>
  <c r="E22" i="14"/>
  <c r="L21" i="14"/>
  <c r="F21" i="14"/>
  <c r="E21" i="14"/>
  <c r="F20" i="14"/>
  <c r="E20" i="14"/>
  <c r="F19" i="14"/>
  <c r="E19" i="14"/>
  <c r="F18" i="14"/>
  <c r="E18" i="14"/>
  <c r="F17" i="14"/>
  <c r="E17" i="14"/>
  <c r="F16" i="14"/>
  <c r="E16" i="14"/>
  <c r="F15" i="14"/>
  <c r="E15" i="14"/>
  <c r="K12" i="14"/>
  <c r="L22" i="14" s="1"/>
  <c r="K11" i="14"/>
  <c r="K10" i="14"/>
  <c r="F26" i="13"/>
  <c r="E26" i="13"/>
  <c r="F25" i="13"/>
  <c r="E25" i="13"/>
  <c r="F24" i="13"/>
  <c r="E24" i="13"/>
  <c r="F23" i="13"/>
  <c r="E23" i="13"/>
  <c r="F22" i="13"/>
  <c r="E22" i="13"/>
  <c r="L21" i="13"/>
  <c r="F21" i="13"/>
  <c r="E21" i="13"/>
  <c r="F20" i="13"/>
  <c r="E20" i="13"/>
  <c r="F19" i="13"/>
  <c r="E19" i="13"/>
  <c r="F18" i="13"/>
  <c r="E18" i="13"/>
  <c r="F17" i="13"/>
  <c r="E17" i="13"/>
  <c r="F16" i="13"/>
  <c r="E16" i="13"/>
  <c r="F15" i="13"/>
  <c r="E15" i="13"/>
  <c r="K11" i="13"/>
  <c r="L22" i="13" s="1"/>
  <c r="K10" i="13"/>
  <c r="F26" i="12"/>
  <c r="E26" i="12"/>
  <c r="F25" i="12"/>
  <c r="E25" i="12"/>
  <c r="F24" i="12"/>
  <c r="E24" i="12"/>
  <c r="F23" i="12"/>
  <c r="E23" i="12"/>
  <c r="F22" i="12"/>
  <c r="E22" i="12"/>
  <c r="L21" i="12"/>
  <c r="F21" i="12"/>
  <c r="E21" i="12"/>
  <c r="F20" i="12"/>
  <c r="E20" i="12"/>
  <c r="F19" i="12"/>
  <c r="E19" i="12"/>
  <c r="F18" i="12"/>
  <c r="E18" i="12"/>
  <c r="F17" i="12"/>
  <c r="E17" i="12"/>
  <c r="F16" i="12"/>
  <c r="E16" i="12"/>
  <c r="F15" i="12"/>
  <c r="E15" i="12"/>
  <c r="K11" i="12"/>
  <c r="L22" i="12" s="1"/>
  <c r="K10" i="12"/>
  <c r="F26" i="11"/>
  <c r="E26" i="11"/>
  <c r="F25" i="11"/>
  <c r="E25" i="11"/>
  <c r="F24" i="11"/>
  <c r="E24" i="11"/>
  <c r="F23" i="11"/>
  <c r="E23" i="11"/>
  <c r="F22" i="11"/>
  <c r="E22" i="11"/>
  <c r="L21" i="11"/>
  <c r="F21" i="11"/>
  <c r="E21" i="11"/>
  <c r="F20" i="11"/>
  <c r="E20" i="11"/>
  <c r="F19" i="11"/>
  <c r="E19" i="11"/>
  <c r="F18" i="11"/>
  <c r="E18" i="11"/>
  <c r="F17" i="11"/>
  <c r="E17" i="11"/>
  <c r="F16" i="11"/>
  <c r="E16" i="11"/>
  <c r="F15" i="11"/>
  <c r="E15" i="11"/>
  <c r="K11" i="11"/>
  <c r="K10" i="11"/>
  <c r="F26" i="10"/>
  <c r="E26" i="10"/>
  <c r="F25" i="10"/>
  <c r="E25" i="10"/>
  <c r="F24" i="10"/>
  <c r="E24" i="10"/>
  <c r="F23" i="10"/>
  <c r="E23" i="10"/>
  <c r="F22" i="10"/>
  <c r="E22" i="10"/>
  <c r="L21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K11" i="10"/>
  <c r="L22" i="10" s="1"/>
  <c r="K10" i="10"/>
  <c r="F26" i="9"/>
  <c r="E26" i="9"/>
  <c r="F25" i="9"/>
  <c r="E25" i="9"/>
  <c r="F24" i="9"/>
  <c r="E24" i="9"/>
  <c r="F23" i="9"/>
  <c r="E23" i="9"/>
  <c r="F22" i="9"/>
  <c r="E22" i="9"/>
  <c r="L21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K12" i="9"/>
  <c r="L22" i="9" s="1"/>
  <c r="K11" i="9"/>
  <c r="K10" i="9"/>
  <c r="F26" i="8"/>
  <c r="E26" i="8"/>
  <c r="F25" i="8"/>
  <c r="E25" i="8"/>
  <c r="F24" i="8"/>
  <c r="E24" i="8"/>
  <c r="F23" i="8"/>
  <c r="E23" i="8"/>
  <c r="F22" i="8"/>
  <c r="E22" i="8"/>
  <c r="L21" i="8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K11" i="8"/>
  <c r="L22" i="8" s="1"/>
  <c r="K10" i="8"/>
  <c r="F26" i="7"/>
  <c r="E26" i="7"/>
  <c r="F25" i="7"/>
  <c r="E25" i="7"/>
  <c r="F24" i="7"/>
  <c r="E24" i="7"/>
  <c r="F23" i="7"/>
  <c r="E23" i="7"/>
  <c r="F22" i="7"/>
  <c r="E22" i="7"/>
  <c r="L21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K11" i="7"/>
  <c r="L22" i="7" s="1"/>
  <c r="K10" i="7"/>
  <c r="F26" i="6"/>
  <c r="E26" i="6"/>
  <c r="F25" i="6"/>
  <c r="E25" i="6"/>
  <c r="F24" i="6"/>
  <c r="E24" i="6"/>
  <c r="F23" i="6"/>
  <c r="E23" i="6"/>
  <c r="F22" i="6"/>
  <c r="E22" i="6"/>
  <c r="L21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K12" i="6"/>
  <c r="L22" i="6" s="1"/>
  <c r="K11" i="6"/>
  <c r="K10" i="6"/>
  <c r="F26" i="5"/>
  <c r="E26" i="5"/>
  <c r="F25" i="5"/>
  <c r="E25" i="5"/>
  <c r="F24" i="5"/>
  <c r="E24" i="5"/>
  <c r="F23" i="5"/>
  <c r="E23" i="5"/>
  <c r="F22" i="5"/>
  <c r="E22" i="5"/>
  <c r="L21" i="5"/>
  <c r="F21" i="5"/>
  <c r="E21" i="5"/>
  <c r="F20" i="5"/>
  <c r="E20" i="5"/>
  <c r="F19" i="5"/>
  <c r="E19" i="5"/>
  <c r="F18" i="5"/>
  <c r="E18" i="5"/>
  <c r="F17" i="5"/>
  <c r="E17" i="5"/>
  <c r="F16" i="5"/>
  <c r="E16" i="5"/>
  <c r="F15" i="5"/>
  <c r="E15" i="5"/>
  <c r="K11" i="5"/>
  <c r="L22" i="5" s="1"/>
  <c r="K10" i="5"/>
  <c r="F26" i="4"/>
  <c r="E26" i="4"/>
  <c r="F25" i="4"/>
  <c r="E25" i="4"/>
  <c r="F24" i="4"/>
  <c r="E24" i="4"/>
  <c r="F23" i="4"/>
  <c r="E23" i="4"/>
  <c r="F22" i="4"/>
  <c r="E22" i="4"/>
  <c r="L21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K12" i="4"/>
  <c r="L22" i="4" s="1"/>
  <c r="K11" i="4"/>
  <c r="K10" i="4"/>
  <c r="F26" i="3"/>
  <c r="E26" i="3"/>
  <c r="F25" i="3"/>
  <c r="E25" i="3"/>
  <c r="F24" i="3"/>
  <c r="E24" i="3"/>
  <c r="F23" i="3"/>
  <c r="E23" i="3"/>
  <c r="F22" i="3"/>
  <c r="E22" i="3"/>
  <c r="L21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K12" i="3"/>
  <c r="L22" i="3" s="1"/>
  <c r="K11" i="3"/>
  <c r="K10" i="3"/>
  <c r="F26" i="2"/>
  <c r="E26" i="2"/>
  <c r="F25" i="2"/>
  <c r="E25" i="2"/>
  <c r="F24" i="2"/>
  <c r="E24" i="2"/>
  <c r="F23" i="2"/>
  <c r="E23" i="2"/>
  <c r="F22" i="2"/>
  <c r="E22" i="2"/>
  <c r="L21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K13" i="2"/>
  <c r="L22" i="2" s="1"/>
  <c r="K12" i="2"/>
  <c r="K11" i="2"/>
  <c r="K10" i="2"/>
  <c r="L21" i="1" l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E19" i="1" l="1"/>
  <c r="E18" i="1"/>
  <c r="E17" i="1"/>
  <c r="E16" i="1"/>
  <c r="E15" i="1"/>
  <c r="F19" i="1"/>
  <c r="F18" i="1"/>
  <c r="F17" i="1"/>
  <c r="F16" i="1"/>
  <c r="F15" i="1"/>
  <c r="K10" i="1" l="1"/>
  <c r="K11" i="1"/>
  <c r="K12" i="1"/>
  <c r="L22" i="1" s="1"/>
</calcChain>
</file>

<file path=xl/sharedStrings.xml><?xml version="1.0" encoding="utf-8"?>
<sst xmlns="http://schemas.openxmlformats.org/spreadsheetml/2006/main" count="1621" uniqueCount="96">
  <si>
    <t>Job number</t>
  </si>
  <si>
    <t>Client</t>
  </si>
  <si>
    <t>Coordinate system</t>
  </si>
  <si>
    <t>Borehole number</t>
  </si>
  <si>
    <t>Height / level system</t>
  </si>
  <si>
    <t>Groundwater level</t>
  </si>
  <si>
    <t>Surveyor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</si>
  <si>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</si>
  <si>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</si>
  <si>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</si>
  <si>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</si>
  <si>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</si>
  <si>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</si>
  <si>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</si>
  <si>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</si>
  <si>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</si>
  <si>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</si>
  <si>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</si>
  <si>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</si>
  <si>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</si>
  <si>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</si>
  <si>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</si>
  <si>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</si>
  <si>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</si>
  <si>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</si>
  <si>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-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</si>
  <si>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</si>
  <si>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</si>
  <si>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</si>
  <si>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</si>
  <si>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</si>
  <si>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 xml:space="preserve">UTM 84-21S       </t>
  </si>
  <si>
    <t>Stage 2</t>
  </si>
  <si>
    <t>X-coord</t>
  </si>
  <si>
    <t>Y-coord</t>
  </si>
  <si>
    <t>Z-coord</t>
  </si>
  <si>
    <t>LEMAC</t>
  </si>
  <si>
    <t>s</t>
  </si>
  <si>
    <t>Hand Auger and Testing</t>
  </si>
  <si>
    <t>Cl</t>
  </si>
  <si>
    <t>clSa</t>
  </si>
  <si>
    <t>saCl</t>
  </si>
  <si>
    <t>clSi</t>
  </si>
  <si>
    <t>Si</t>
  </si>
  <si>
    <t>Or</t>
  </si>
  <si>
    <t>grCl</t>
  </si>
  <si>
    <t>csaCl</t>
  </si>
  <si>
    <t>grsaCl</t>
  </si>
  <si>
    <t>clgrSa</t>
  </si>
  <si>
    <t>10mW del punto</t>
  </si>
  <si>
    <t>sifgrsaCl</t>
  </si>
  <si>
    <t>km 90……..km 101</t>
  </si>
  <si>
    <t>BE_01</t>
  </si>
  <si>
    <t>BE_30</t>
  </si>
  <si>
    <t>BE_29</t>
  </si>
  <si>
    <t>cgrsaCl</t>
  </si>
  <si>
    <t>fmgrCl</t>
  </si>
  <si>
    <t>BE_28</t>
  </si>
  <si>
    <t>clfgrSa</t>
  </si>
  <si>
    <t>clfmgrSa</t>
  </si>
  <si>
    <t>BE_27</t>
  </si>
  <si>
    <t>cgrCl</t>
  </si>
  <si>
    <t>BE_26</t>
  </si>
  <si>
    <t>BE_25</t>
  </si>
  <si>
    <t>BE_24</t>
  </si>
  <si>
    <t>fgrclSa</t>
  </si>
  <si>
    <t>BE_23</t>
  </si>
  <si>
    <t>X</t>
  </si>
  <si>
    <t>BE_22</t>
  </si>
  <si>
    <t>mgrclSa</t>
  </si>
  <si>
    <t>BE_21</t>
  </si>
  <si>
    <t>grclSa</t>
  </si>
  <si>
    <t>BE_20</t>
  </si>
  <si>
    <t>BE_19</t>
  </si>
  <si>
    <t>BE_18</t>
  </si>
  <si>
    <t>BE_17</t>
  </si>
  <si>
    <t>BE_16</t>
  </si>
  <si>
    <t>BE_15</t>
  </si>
  <si>
    <t>fgrsaSi</t>
  </si>
  <si>
    <t>clfgrsaSi</t>
  </si>
  <si>
    <t>BE_14</t>
  </si>
  <si>
    <t>BE_13</t>
  </si>
  <si>
    <t>BE_12</t>
  </si>
  <si>
    <t>fgrsaCl</t>
  </si>
  <si>
    <t>BE_11</t>
  </si>
  <si>
    <t>BE_10</t>
  </si>
  <si>
    <t>BE_09</t>
  </si>
  <si>
    <t>BE_08</t>
  </si>
  <si>
    <t>BE_07</t>
  </si>
  <si>
    <t>fgrCl</t>
  </si>
  <si>
    <t>fgrSa</t>
  </si>
  <si>
    <t>BE_06</t>
  </si>
  <si>
    <t>BE_05</t>
  </si>
  <si>
    <t>BE_04</t>
  </si>
  <si>
    <t>BE_03</t>
  </si>
  <si>
    <t>BE_02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</si>
</sst>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11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/>
    <xf numFmtId="0" fontId="3" fillId="0" borderId="2" xfId="0" applyFont="1" applyBorder="1"/>
    <xf numFmtId="0" fontId="5" fillId="0" borderId="0" xfId="0" applyFont="1" applyBorder="1"/>
    <xf numFmtId="0" fontId="4" fillId="0" borderId="8" xfId="0" applyFont="1" applyBorder="1"/>
    <xf numFmtId="0" fontId="4" fillId="0" borderId="0" xfId="0" applyFont="1" applyBorder="1"/>
    <xf numFmtId="0" fontId="5" fillId="0" borderId="8" xfId="0" applyFont="1" applyBorder="1"/>
    <xf numFmtId="0" fontId="3" fillId="0" borderId="7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4" fillId="0" borderId="2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164" fontId="3" fillId="0" borderId="5" xfId="0" applyNumberFormat="1" applyFont="1" applyBorder="1"/>
    <xf numFmtId="0" fontId="3" fillId="0" borderId="11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164" fontId="3" fillId="2" borderId="3" xfId="0" applyNumberFormat="1" applyFont="1" applyFill="1" applyBorder="1"/>
    <xf numFmtId="164" fontId="3" fillId="2" borderId="5" xfId="0" applyNumberFormat="1" applyFont="1" applyFill="1" applyBorder="1"/>
    <xf numFmtId="164" fontId="3" fillId="2" borderId="10" xfId="0" applyNumberFormat="1" applyFont="1" applyFill="1" applyBorder="1"/>
    <xf numFmtId="0" fontId="3" fillId="2" borderId="0" xfId="0" applyFont="1" applyFill="1"/>
    <xf numFmtId="0" fontId="7" fillId="0" borderId="0" xfId="0" applyFont="1" applyAlignment="1">
      <alignment horizontal="right"/>
    </xf>
    <xf numFmtId="0" fontId="3" fillId="0" borderId="0" xfId="0" quotePrefix="1" applyFont="1"/>
    <xf numFmtId="164" fontId="6" fillId="2" borderId="1" xfId="0" applyNumberFormat="1" applyFont="1" applyFill="1" applyBorder="1"/>
    <xf numFmtId="0" fontId="3" fillId="0" borderId="0" xfId="0" applyFont="1" applyBorder="1" applyAlignment="1">
      <alignment horizontal="right"/>
    </xf>
    <xf numFmtId="0" fontId="8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3" fillId="0" borderId="19" xfId="0" applyFont="1" applyBorder="1"/>
    <xf numFmtId="0" fontId="3" fillId="0" borderId="20" xfId="0" applyFont="1" applyBorder="1"/>
    <xf numFmtId="164" fontId="3" fillId="0" borderId="16" xfId="0" applyNumberFormat="1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10" fillId="0" borderId="9" xfId="0" applyFont="1" applyBorder="1" applyAlignment="1">
      <alignment horizontal="center"/>
    </xf>
    <xf numFmtId="0" fontId="10" fillId="0" borderId="9" xfId="0" quotePrefix="1" applyFont="1" applyBorder="1" applyAlignment="1">
      <alignment horizontal="center"/>
    </xf>
    <xf numFmtId="0" fontId="6" fillId="2" borderId="3" xfId="0" applyFont="1" applyFill="1" applyBorder="1" applyAlignment="1">
      <alignment horizontal="right"/>
    </xf>
    <xf numFmtId="0" fontId="6" fillId="0" borderId="8" xfId="0" applyFont="1" applyBorder="1"/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/>
    <xf numFmtId="3" fontId="10" fillId="0" borderId="9" xfId="0" applyNumberFormat="1" applyFont="1" applyBorder="1" applyAlignment="1">
      <alignment horizontal="center"/>
    </xf>
    <xf numFmtId="164" fontId="10" fillId="0" borderId="9" xfId="0" quotePrefix="1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0" fillId="0" borderId="9" xfId="0" quotePrefix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" fillId="0" borderId="0" xfId="0" applyFont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0" fillId="0" borderId="9" xfId="0" quotePrefix="1" applyFont="1" applyBorder="1" applyAlignment="1">
      <alignment horizontal="center"/>
    </xf>
    <xf numFmtId="0" fontId="10" fillId="0" borderId="11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BE_01!$J$10:$J$20</c:f>
              <c:numCache>
                <c:formatCode>General</c:formatCode>
                <c:ptCount val="11"/>
                <c:pt idx="0">
                  <c:v>19</c:v>
                </c:pt>
                <c:pt idx="1">
                  <c:v>42</c:v>
                </c:pt>
                <c:pt idx="2">
                  <c:v>50</c:v>
                </c:pt>
              </c:numCache>
            </c:numRef>
          </c:xVal>
          <c:yVal>
            <c:numRef>
              <c:f>BE_01!$K$10:$K$20</c:f>
              <c:numCache>
                <c:formatCode>\+0.00</c:formatCode>
                <c:ptCount val="11"/>
                <c:pt idx="0">
                  <c:v>58.578000000000003</c:v>
                </c:pt>
                <c:pt idx="1">
                  <c:v>57.578000000000003</c:v>
                </c:pt>
                <c:pt idx="2">
                  <c:v>56.578000000000003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BE_01!$J$10:$J$22</c:f>
              <c:numCache>
                <c:formatCode>General</c:formatCode>
                <c:ptCount val="13"/>
                <c:pt idx="0">
                  <c:v>19</c:v>
                </c:pt>
                <c:pt idx="1">
                  <c:v>42</c:v>
                </c:pt>
                <c:pt idx="2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BE_01!$L$10:$L$22</c:f>
              <c:numCache>
                <c:formatCode>General</c:formatCode>
                <c:ptCount val="13"/>
                <c:pt idx="11" formatCode="\+0.00">
                  <c:v>59.578000000000003</c:v>
                </c:pt>
                <c:pt idx="12" formatCode="\+0.00">
                  <c:v>56.578000000000003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86684000"/>
        <c:axId val="-686687808"/>
      </c:scatterChart>
      <c:valAx>
        <c:axId val="-686684000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686687808"/>
        <c:crosses val="autoZero"/>
        <c:crossBetween val="midCat"/>
      </c:valAx>
      <c:valAx>
        <c:axId val="-686687808"/>
        <c:scaling>
          <c:orientation val="minMax"/>
          <c:min val="5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68668400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BE_10!$J$10:$J$22</c:f>
              <c:numCache>
                <c:formatCode>General</c:formatCode>
                <c:ptCount val="13"/>
                <c:pt idx="0">
                  <c:v>14</c:v>
                </c:pt>
                <c:pt idx="1">
                  <c:v>62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BE_10!$K$10:$K$22</c:f>
              <c:numCache>
                <c:formatCode>\+0.00</c:formatCode>
                <c:ptCount val="13"/>
                <c:pt idx="0">
                  <c:v>74.971000000000004</c:v>
                </c:pt>
                <c:pt idx="1">
                  <c:v>73.971000000000004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96-4A8F-BFC3-A459579E3095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BE_10!$J$10:$J$22</c:f>
              <c:numCache>
                <c:formatCode>General</c:formatCode>
                <c:ptCount val="13"/>
                <c:pt idx="0">
                  <c:v>14</c:v>
                </c:pt>
                <c:pt idx="1">
                  <c:v>62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BE_10!$L$10:$L$22</c:f>
              <c:numCache>
                <c:formatCode>General</c:formatCode>
                <c:ptCount val="13"/>
                <c:pt idx="11" formatCode="\+0.00">
                  <c:v>75.971000000000004</c:v>
                </c:pt>
                <c:pt idx="12" formatCode="\+0.00">
                  <c:v>73.971000000000004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96-4A8F-BFC3-A459579E3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1992432"/>
        <c:axId val="-431991344"/>
      </c:scatterChart>
      <c:valAx>
        <c:axId val="-43199243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1991344"/>
        <c:crosses val="autoZero"/>
        <c:crossBetween val="midCat"/>
      </c:valAx>
      <c:valAx>
        <c:axId val="-431991344"/>
        <c:scaling>
          <c:orientation val="minMax"/>
          <c:min val="6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199243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BE_11!$J$10:$J$20</c:f>
              <c:numCache>
                <c:formatCode>General</c:formatCode>
                <c:ptCount val="11"/>
                <c:pt idx="0">
                  <c:v>9</c:v>
                </c:pt>
                <c:pt idx="1">
                  <c:v>12</c:v>
                </c:pt>
                <c:pt idx="2">
                  <c:v>21</c:v>
                </c:pt>
                <c:pt idx="3">
                  <c:v>54</c:v>
                </c:pt>
              </c:numCache>
            </c:numRef>
          </c:xVal>
          <c:yVal>
            <c:numRef>
              <c:f>BE_11!$K$10:$K$20</c:f>
              <c:numCache>
                <c:formatCode>\+0.00</c:formatCode>
                <c:ptCount val="11"/>
                <c:pt idx="0">
                  <c:v>77.527000000000001</c:v>
                </c:pt>
                <c:pt idx="1">
                  <c:v>76.527000000000001</c:v>
                </c:pt>
                <c:pt idx="2">
                  <c:v>75.527000000000001</c:v>
                </c:pt>
                <c:pt idx="3">
                  <c:v>74.527000000000001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E9-4692-BD90-D74BD32A8F79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BE_11!$J$10:$J$22</c:f>
              <c:numCache>
                <c:formatCode>General</c:formatCode>
                <c:ptCount val="13"/>
                <c:pt idx="0">
                  <c:v>9</c:v>
                </c:pt>
                <c:pt idx="1">
                  <c:v>12</c:v>
                </c:pt>
                <c:pt idx="2">
                  <c:v>21</c:v>
                </c:pt>
                <c:pt idx="3">
                  <c:v>54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BE_11!$L$10:$L$22</c:f>
              <c:numCache>
                <c:formatCode>General</c:formatCode>
                <c:ptCount val="13"/>
                <c:pt idx="11" formatCode="\+0.00">
                  <c:v>78.527000000000001</c:v>
                </c:pt>
                <c:pt idx="12" formatCode="\+0.00">
                  <c:v>74.527000000000001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5E9-4692-BD90-D74BD32A8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2013104"/>
        <c:axId val="-432012016"/>
      </c:scatterChart>
      <c:valAx>
        <c:axId val="-432013104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2012016"/>
        <c:crosses val="autoZero"/>
        <c:crossBetween val="midCat"/>
      </c:valAx>
      <c:valAx>
        <c:axId val="-432012016"/>
        <c:scaling>
          <c:orientation val="minMax"/>
          <c:max val="80"/>
          <c:min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201310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BE_12!$J$10:$J$20</c:f>
              <c:numCache>
                <c:formatCode>General</c:formatCode>
                <c:ptCount val="11"/>
                <c:pt idx="0">
                  <c:v>28</c:v>
                </c:pt>
                <c:pt idx="1">
                  <c:v>50</c:v>
                </c:pt>
              </c:numCache>
            </c:numRef>
          </c:xVal>
          <c:yVal>
            <c:numRef>
              <c:f>BE_12!$K$10:$K$20</c:f>
              <c:numCache>
                <c:formatCode>\+0.00</c:formatCode>
                <c:ptCount val="11"/>
                <c:pt idx="0">
                  <c:v>71.885000000000005</c:v>
                </c:pt>
                <c:pt idx="1">
                  <c:v>70.885000000000005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E1-407E-AF39-27BCAB9F992C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BE_12!$J$10:$J$22</c:f>
              <c:numCache>
                <c:formatCode>General</c:formatCode>
                <c:ptCount val="13"/>
                <c:pt idx="0">
                  <c:v>28</c:v>
                </c:pt>
                <c:pt idx="1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BE_12!$L$10:$L$22</c:f>
              <c:numCache>
                <c:formatCode>General</c:formatCode>
                <c:ptCount val="13"/>
                <c:pt idx="11" formatCode="\+0.00">
                  <c:v>72.885000000000005</c:v>
                </c:pt>
                <c:pt idx="12" formatCode="\+0.00">
                  <c:v>70.885000000000005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9E1-407E-AF39-27BCAB9F9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2000592"/>
        <c:axId val="-432009840"/>
      </c:scatterChart>
      <c:valAx>
        <c:axId val="-43200059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2009840"/>
        <c:crosses val="autoZero"/>
        <c:crossBetween val="midCat"/>
      </c:valAx>
      <c:valAx>
        <c:axId val="-432009840"/>
        <c:scaling>
          <c:orientation val="minMax"/>
          <c:min val="6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200059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BE_13!$J$10:$J$20</c:f>
              <c:numCache>
                <c:formatCode>General</c:formatCode>
                <c:ptCount val="11"/>
                <c:pt idx="0">
                  <c:v>14</c:v>
                </c:pt>
                <c:pt idx="1">
                  <c:v>50</c:v>
                </c:pt>
              </c:numCache>
            </c:numRef>
          </c:xVal>
          <c:yVal>
            <c:numRef>
              <c:f>BE_13!$K$10:$K$20</c:f>
              <c:numCache>
                <c:formatCode>\+0.00</c:formatCode>
                <c:ptCount val="11"/>
                <c:pt idx="0">
                  <c:v>70.759</c:v>
                </c:pt>
                <c:pt idx="1">
                  <c:v>69.759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63-486A-8F5E-11B8CC5E4989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BE_13!$J$10:$J$22</c:f>
              <c:numCache>
                <c:formatCode>General</c:formatCode>
                <c:ptCount val="13"/>
                <c:pt idx="0">
                  <c:v>14</c:v>
                </c:pt>
                <c:pt idx="1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BE_13!$L$10:$L$22</c:f>
              <c:numCache>
                <c:formatCode>General</c:formatCode>
                <c:ptCount val="13"/>
                <c:pt idx="11" formatCode="\+0.00">
                  <c:v>71.759</c:v>
                </c:pt>
                <c:pt idx="12" formatCode="\+0.00">
                  <c:v>69.759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63-486A-8F5E-11B8CC5E4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1986448"/>
        <c:axId val="-431998960"/>
      </c:scatterChart>
      <c:valAx>
        <c:axId val="-43198644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1998960"/>
        <c:crosses val="autoZero"/>
        <c:crossBetween val="midCat"/>
      </c:valAx>
      <c:valAx>
        <c:axId val="-431998960"/>
        <c:scaling>
          <c:orientation val="minMax"/>
          <c:min val="6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198644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BE_14!$J$10:$J$20</c:f>
              <c:numCache>
                <c:formatCode>General</c:formatCode>
                <c:ptCount val="11"/>
                <c:pt idx="0">
                  <c:v>13</c:v>
                </c:pt>
                <c:pt idx="1">
                  <c:v>34</c:v>
                </c:pt>
                <c:pt idx="2">
                  <c:v>50</c:v>
                </c:pt>
              </c:numCache>
            </c:numRef>
          </c:xVal>
          <c:yVal>
            <c:numRef>
              <c:f>BE_14!$K$10:$K$20</c:f>
              <c:numCache>
                <c:formatCode>\+0.00</c:formatCode>
                <c:ptCount val="11"/>
                <c:pt idx="0">
                  <c:v>68.881</c:v>
                </c:pt>
                <c:pt idx="1">
                  <c:v>67.881</c:v>
                </c:pt>
                <c:pt idx="2">
                  <c:v>66.881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C5-4C99-B77E-8DF3F7122AE6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BE_14!$J$10:$J$22</c:f>
              <c:numCache>
                <c:formatCode>General</c:formatCode>
                <c:ptCount val="13"/>
                <c:pt idx="0">
                  <c:v>13</c:v>
                </c:pt>
                <c:pt idx="1">
                  <c:v>34</c:v>
                </c:pt>
                <c:pt idx="2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BE_14!$L$10:$L$22</c:f>
              <c:numCache>
                <c:formatCode>General</c:formatCode>
                <c:ptCount val="13"/>
                <c:pt idx="11" formatCode="\+0.00">
                  <c:v>69.881</c:v>
                </c:pt>
                <c:pt idx="12" formatCode="\+0.00">
                  <c:v>66.881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C5-4C99-B77E-8DF3F7122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1984816"/>
        <c:axId val="-431984272"/>
      </c:scatterChart>
      <c:valAx>
        <c:axId val="-431984816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1984272"/>
        <c:crosses val="autoZero"/>
        <c:crossBetween val="midCat"/>
      </c:valAx>
      <c:valAx>
        <c:axId val="-431984272"/>
        <c:scaling>
          <c:orientation val="minMax"/>
          <c:min val="6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198481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BE_15!$J$10:$J$20</c:f>
              <c:numCache>
                <c:formatCode>General</c:formatCode>
                <c:ptCount val="11"/>
                <c:pt idx="0">
                  <c:v>12</c:v>
                </c:pt>
                <c:pt idx="1">
                  <c:v>24</c:v>
                </c:pt>
                <c:pt idx="2">
                  <c:v>67</c:v>
                </c:pt>
              </c:numCache>
            </c:numRef>
          </c:xVal>
          <c:yVal>
            <c:numRef>
              <c:f>BE_15!$K$10:$K$20</c:f>
              <c:numCache>
                <c:formatCode>\+0.00</c:formatCode>
                <c:ptCount val="11"/>
                <c:pt idx="0">
                  <c:v>67.078999999999994</c:v>
                </c:pt>
                <c:pt idx="1">
                  <c:v>66.078999999999994</c:v>
                </c:pt>
                <c:pt idx="2">
                  <c:v>65.078999999999994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2A-40C8-9726-DD005318A1BC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BE_15!$J$10:$J$22</c:f>
              <c:numCache>
                <c:formatCode>General</c:formatCode>
                <c:ptCount val="13"/>
                <c:pt idx="0">
                  <c:v>12</c:v>
                </c:pt>
                <c:pt idx="1">
                  <c:v>24</c:v>
                </c:pt>
                <c:pt idx="2">
                  <c:v>67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BE_15!$L$10:$L$22</c:f>
              <c:numCache>
                <c:formatCode>General</c:formatCode>
                <c:ptCount val="13"/>
                <c:pt idx="11" formatCode="\+0.00">
                  <c:v>68.078999999999994</c:v>
                </c:pt>
                <c:pt idx="12" formatCode="\+0.00">
                  <c:v>65.078999999999994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2A-40C8-9726-DD005318A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6320"/>
        <c:axId val="-501307952"/>
      </c:scatterChart>
      <c:valAx>
        <c:axId val="-501306320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7952"/>
        <c:crosses val="autoZero"/>
        <c:crossBetween val="midCat"/>
      </c:valAx>
      <c:valAx>
        <c:axId val="-501307952"/>
        <c:scaling>
          <c:orientation val="minMax"/>
          <c:min val="5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632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BE_16!$J$10:$J$22</c:f>
              <c:numCache>
                <c:formatCode>General</c:formatCode>
                <c:ptCount val="13"/>
                <c:pt idx="0">
                  <c:v>15</c:v>
                </c:pt>
                <c:pt idx="1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BE_16!$K$10:$K$22</c:f>
              <c:numCache>
                <c:formatCode>\+0.00</c:formatCode>
                <c:ptCount val="13"/>
                <c:pt idx="0">
                  <c:v>58.95</c:v>
                </c:pt>
                <c:pt idx="1">
                  <c:v>57.95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CA-4CCE-AACD-2417ECC7E846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BE_16!$J$10:$J$22</c:f>
              <c:numCache>
                <c:formatCode>General</c:formatCode>
                <c:ptCount val="13"/>
                <c:pt idx="0">
                  <c:v>15</c:v>
                </c:pt>
                <c:pt idx="1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BE_16!$L$10:$L$22</c:f>
              <c:numCache>
                <c:formatCode>General</c:formatCode>
                <c:ptCount val="13"/>
                <c:pt idx="11" formatCode="\+0.00">
                  <c:v>59.95</c:v>
                </c:pt>
                <c:pt idx="12" formatCode="\+0.00">
                  <c:v>57.95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ACA-4CCE-AACD-2417ECC7E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297072"/>
        <c:axId val="-501305776"/>
      </c:scatterChart>
      <c:valAx>
        <c:axId val="-50129707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5776"/>
        <c:crosses val="autoZero"/>
        <c:crossBetween val="midCat"/>
      </c:valAx>
      <c:valAx>
        <c:axId val="-501305776"/>
        <c:scaling>
          <c:orientation val="minMax"/>
          <c:min val="5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29707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BE_17!$J$10:$J$20</c:f>
              <c:numCache>
                <c:formatCode>General</c:formatCode>
                <c:ptCount val="11"/>
                <c:pt idx="0">
                  <c:v>21</c:v>
                </c:pt>
                <c:pt idx="1">
                  <c:v>44</c:v>
                </c:pt>
                <c:pt idx="2">
                  <c:v>50</c:v>
                </c:pt>
              </c:numCache>
            </c:numRef>
          </c:xVal>
          <c:yVal>
            <c:numRef>
              <c:f>BE_17!$K$10:$K$20</c:f>
              <c:numCache>
                <c:formatCode>\+0.00</c:formatCode>
                <c:ptCount val="11"/>
                <c:pt idx="0">
                  <c:v>57.673999999999999</c:v>
                </c:pt>
                <c:pt idx="1">
                  <c:v>56.673999999999999</c:v>
                </c:pt>
                <c:pt idx="2">
                  <c:v>55.673999999999999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CA-481A-894D-E3E9D0F01663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BE_17!$J$10:$J$22</c:f>
              <c:numCache>
                <c:formatCode>General</c:formatCode>
                <c:ptCount val="13"/>
                <c:pt idx="0">
                  <c:v>21</c:v>
                </c:pt>
                <c:pt idx="1">
                  <c:v>44</c:v>
                </c:pt>
                <c:pt idx="2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BE_17!$L$10:$L$22</c:f>
              <c:numCache>
                <c:formatCode>General</c:formatCode>
                <c:ptCount val="13"/>
                <c:pt idx="11" formatCode="\+0.00">
                  <c:v>58.673999999999999</c:v>
                </c:pt>
                <c:pt idx="12" formatCode="\+0.00">
                  <c:v>55.673999999999999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1CA-481A-894D-E3E9D0F01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BE_18!$J$10:$J$20</c:f>
              <c:numCache>
                <c:formatCode>General</c:formatCode>
                <c:ptCount val="11"/>
                <c:pt idx="0">
                  <c:v>16</c:v>
                </c:pt>
                <c:pt idx="1">
                  <c:v>20</c:v>
                </c:pt>
                <c:pt idx="2">
                  <c:v>48</c:v>
                </c:pt>
                <c:pt idx="3">
                  <c:v>71</c:v>
                </c:pt>
              </c:numCache>
            </c:numRef>
          </c:xVal>
          <c:yVal>
            <c:numRef>
              <c:f>BE_18!$K$10:$K$20</c:f>
              <c:numCache>
                <c:formatCode>\+0.00</c:formatCode>
                <c:ptCount val="11"/>
                <c:pt idx="0">
                  <c:v>62.573</c:v>
                </c:pt>
                <c:pt idx="1">
                  <c:v>61.573</c:v>
                </c:pt>
                <c:pt idx="2">
                  <c:v>60.573</c:v>
                </c:pt>
                <c:pt idx="3">
                  <c:v>60.073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9C-4119-B13D-9AD88B0B26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BE_18!$J$10:$J$22</c:f>
              <c:numCache>
                <c:formatCode>General</c:formatCode>
                <c:ptCount val="13"/>
                <c:pt idx="0">
                  <c:v>16</c:v>
                </c:pt>
                <c:pt idx="1">
                  <c:v>20</c:v>
                </c:pt>
                <c:pt idx="2">
                  <c:v>48</c:v>
                </c:pt>
                <c:pt idx="3">
                  <c:v>71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BE_18!$L$10:$L$22</c:f>
              <c:numCache>
                <c:formatCode>General</c:formatCode>
                <c:ptCount val="13"/>
                <c:pt idx="11" formatCode="\+0.00">
                  <c:v>63.573</c:v>
                </c:pt>
                <c:pt idx="12" formatCode="\+0.00">
                  <c:v>60.073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89C-4119-B13D-9AD88B0B2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in val="5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BE_19!$J$10:$J$20</c:f>
              <c:numCache>
                <c:formatCode>General</c:formatCode>
                <c:ptCount val="11"/>
                <c:pt idx="0">
                  <c:v>13</c:v>
                </c:pt>
                <c:pt idx="1">
                  <c:v>21</c:v>
                </c:pt>
                <c:pt idx="2">
                  <c:v>23</c:v>
                </c:pt>
                <c:pt idx="3">
                  <c:v>47</c:v>
                </c:pt>
                <c:pt idx="4">
                  <c:v>50</c:v>
                </c:pt>
              </c:numCache>
            </c:numRef>
          </c:xVal>
          <c:yVal>
            <c:numRef>
              <c:f>BE_19!$K$10:$K$20</c:f>
              <c:numCache>
                <c:formatCode>\+0.00</c:formatCode>
                <c:ptCount val="11"/>
                <c:pt idx="0">
                  <c:v>65.879000000000005</c:v>
                </c:pt>
                <c:pt idx="1">
                  <c:v>64.879000000000005</c:v>
                </c:pt>
                <c:pt idx="2">
                  <c:v>63.879000000000005</c:v>
                </c:pt>
                <c:pt idx="3">
                  <c:v>62.879000000000005</c:v>
                </c:pt>
                <c:pt idx="4">
                  <c:v>62.379000000000005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D7-4438-9EDF-EDF42379E123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BE_19!$J$10:$J$22</c:f>
              <c:numCache>
                <c:formatCode>General</c:formatCode>
                <c:ptCount val="13"/>
                <c:pt idx="0">
                  <c:v>13</c:v>
                </c:pt>
                <c:pt idx="1">
                  <c:v>21</c:v>
                </c:pt>
                <c:pt idx="2">
                  <c:v>23</c:v>
                </c:pt>
                <c:pt idx="3">
                  <c:v>47</c:v>
                </c:pt>
                <c:pt idx="4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BE_19!$L$10:$L$22</c:f>
              <c:numCache>
                <c:formatCode>General</c:formatCode>
                <c:ptCount val="13"/>
                <c:pt idx="11" formatCode="\+0.00">
                  <c:v>66.879000000000005</c:v>
                </c:pt>
                <c:pt idx="12" formatCode="\+0.00">
                  <c:v>62.379000000000005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D7-4438-9EDF-EDF42379E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in val="5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BE_02!$J$10:$J$22</c:f>
              <c:numCache>
                <c:formatCode>General</c:formatCode>
                <c:ptCount val="13"/>
                <c:pt idx="0">
                  <c:v>14</c:v>
                </c:pt>
                <c:pt idx="1">
                  <c:v>17</c:v>
                </c:pt>
                <c:pt idx="2">
                  <c:v>28</c:v>
                </c:pt>
                <c:pt idx="3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BE_02!$K$10:$K$22</c:f>
              <c:numCache>
                <c:formatCode>\+0.00</c:formatCode>
                <c:ptCount val="13"/>
                <c:pt idx="0">
                  <c:v>60.677999999999997</c:v>
                </c:pt>
                <c:pt idx="1">
                  <c:v>59.677999999999997</c:v>
                </c:pt>
                <c:pt idx="2">
                  <c:v>58.677999999999997</c:v>
                </c:pt>
                <c:pt idx="3">
                  <c:v>57.677999999999997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8-4087-9F40-4417BA2A0EFC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BE_02!$J$10:$J$22</c:f>
              <c:numCache>
                <c:formatCode>General</c:formatCode>
                <c:ptCount val="13"/>
                <c:pt idx="0">
                  <c:v>14</c:v>
                </c:pt>
                <c:pt idx="1">
                  <c:v>17</c:v>
                </c:pt>
                <c:pt idx="2">
                  <c:v>28</c:v>
                </c:pt>
                <c:pt idx="3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BE_02!$L$10:$L$22</c:f>
              <c:numCache>
                <c:formatCode>General</c:formatCode>
                <c:ptCount val="13"/>
                <c:pt idx="11" formatCode="\+0.00">
                  <c:v>61.677999999999997</c:v>
                </c:pt>
                <c:pt idx="12" formatCode="\+0.00">
                  <c:v>57.677999999999997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8-4087-9F40-4417BA2A0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86693248"/>
        <c:axId val="-686688352"/>
      </c:scatterChart>
      <c:valAx>
        <c:axId val="-68669324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686688352"/>
        <c:crosses val="autoZero"/>
        <c:crossBetween val="midCat"/>
      </c:valAx>
      <c:valAx>
        <c:axId val="-686688352"/>
        <c:scaling>
          <c:orientation val="minMax"/>
          <c:min val="5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68669324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BE_20!$J$10:$J$20</c:f>
              <c:numCache>
                <c:formatCode>General</c:formatCode>
                <c:ptCount val="11"/>
                <c:pt idx="0">
                  <c:v>19</c:v>
                </c:pt>
                <c:pt idx="1">
                  <c:v>21</c:v>
                </c:pt>
                <c:pt idx="2">
                  <c:v>28</c:v>
                </c:pt>
                <c:pt idx="3">
                  <c:v>55</c:v>
                </c:pt>
              </c:numCache>
            </c:numRef>
          </c:xVal>
          <c:yVal>
            <c:numRef>
              <c:f>BE_20!$K$10:$K$20</c:f>
              <c:numCache>
                <c:formatCode>\+0.00</c:formatCode>
                <c:ptCount val="11"/>
                <c:pt idx="0">
                  <c:v>63.197000000000003</c:v>
                </c:pt>
                <c:pt idx="1">
                  <c:v>62.197000000000003</c:v>
                </c:pt>
                <c:pt idx="2">
                  <c:v>61.197000000000003</c:v>
                </c:pt>
                <c:pt idx="3">
                  <c:v>60.497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B1-4852-A1F0-6872FC93D6D7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BE_20!$J$10:$J$22</c:f>
              <c:numCache>
                <c:formatCode>General</c:formatCode>
                <c:ptCount val="13"/>
                <c:pt idx="0">
                  <c:v>19</c:v>
                </c:pt>
                <c:pt idx="1">
                  <c:v>21</c:v>
                </c:pt>
                <c:pt idx="2">
                  <c:v>28</c:v>
                </c:pt>
                <c:pt idx="3">
                  <c:v>55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BE_20!$L$10:$L$22</c:f>
              <c:numCache>
                <c:formatCode>General</c:formatCode>
                <c:ptCount val="13"/>
                <c:pt idx="11" formatCode="\+0.00">
                  <c:v>64.197000000000003</c:v>
                </c:pt>
                <c:pt idx="12" formatCode="\+0.00">
                  <c:v>60.497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1B1-4852-A1F0-6872FC93D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in val="5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BE_21!$J$10:$J$20</c:f>
              <c:numCache>
                <c:formatCode>General</c:formatCode>
                <c:ptCount val="11"/>
                <c:pt idx="0">
                  <c:v>15</c:v>
                </c:pt>
                <c:pt idx="1">
                  <c:v>8</c:v>
                </c:pt>
                <c:pt idx="2">
                  <c:v>58</c:v>
                </c:pt>
              </c:numCache>
            </c:numRef>
          </c:xVal>
          <c:yVal>
            <c:numRef>
              <c:f>BE_21!$K$10:$K$20</c:f>
              <c:numCache>
                <c:formatCode>\+0.00</c:formatCode>
                <c:ptCount val="11"/>
                <c:pt idx="0">
                  <c:v>66.05</c:v>
                </c:pt>
                <c:pt idx="1">
                  <c:v>65.05</c:v>
                </c:pt>
                <c:pt idx="2">
                  <c:v>64.55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D1-44AA-ABC4-1FF2006F6343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BE_21!$J$10:$J$22</c:f>
              <c:numCache>
                <c:formatCode>General</c:formatCode>
                <c:ptCount val="13"/>
                <c:pt idx="0">
                  <c:v>15</c:v>
                </c:pt>
                <c:pt idx="1">
                  <c:v>8</c:v>
                </c:pt>
                <c:pt idx="2">
                  <c:v>58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BE_21!$L$10:$L$22</c:f>
              <c:numCache>
                <c:formatCode>General</c:formatCode>
                <c:ptCount val="13"/>
                <c:pt idx="11" formatCode="\+0.00">
                  <c:v>67.05</c:v>
                </c:pt>
                <c:pt idx="12" formatCode="\+0.00">
                  <c:v>64.55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D1-44AA-ABC4-1FF2006F6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in val="5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BE_22!$J$10:$J$20</c:f>
              <c:numCache>
                <c:formatCode>General</c:formatCode>
                <c:ptCount val="11"/>
                <c:pt idx="0">
                  <c:v>15</c:v>
                </c:pt>
                <c:pt idx="1">
                  <c:v>20</c:v>
                </c:pt>
                <c:pt idx="2">
                  <c:v>35</c:v>
                </c:pt>
                <c:pt idx="3">
                  <c:v>65</c:v>
                </c:pt>
              </c:numCache>
            </c:numRef>
          </c:xVal>
          <c:yVal>
            <c:numRef>
              <c:f>BE_22!$K$10:$K$20</c:f>
              <c:numCache>
                <c:formatCode>\+0.00</c:formatCode>
                <c:ptCount val="11"/>
                <c:pt idx="0">
                  <c:v>66.677999999999997</c:v>
                </c:pt>
                <c:pt idx="1">
                  <c:v>65.677999999999997</c:v>
                </c:pt>
                <c:pt idx="2">
                  <c:v>64.677999999999997</c:v>
                </c:pt>
                <c:pt idx="3">
                  <c:v>64.177999999999997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EA-45E4-BC9B-53C16E4F61DA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BE_22!$J$10:$J$22</c:f>
              <c:numCache>
                <c:formatCode>General</c:formatCode>
                <c:ptCount val="13"/>
                <c:pt idx="0">
                  <c:v>15</c:v>
                </c:pt>
                <c:pt idx="1">
                  <c:v>20</c:v>
                </c:pt>
                <c:pt idx="2">
                  <c:v>35</c:v>
                </c:pt>
                <c:pt idx="3">
                  <c:v>65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BE_22!$L$10:$L$22</c:f>
              <c:numCache>
                <c:formatCode>General</c:formatCode>
                <c:ptCount val="13"/>
                <c:pt idx="11" formatCode="\+0.00">
                  <c:v>67.677999999999997</c:v>
                </c:pt>
                <c:pt idx="12" formatCode="\+0.00">
                  <c:v>64.177999999999997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6EA-45E4-BC9B-53C16E4F6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in val="5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BE_23!$J$10:$J$20</c:f>
              <c:numCache>
                <c:formatCode>General</c:formatCode>
                <c:ptCount val="11"/>
                <c:pt idx="0">
                  <c:v>13</c:v>
                </c:pt>
                <c:pt idx="1">
                  <c:v>20</c:v>
                </c:pt>
                <c:pt idx="2">
                  <c:v>79</c:v>
                </c:pt>
              </c:numCache>
            </c:numRef>
          </c:xVal>
          <c:yVal>
            <c:numRef>
              <c:f>BE_23!$K$10:$K$20</c:f>
              <c:numCache>
                <c:formatCode>\+0.00</c:formatCode>
                <c:ptCount val="11"/>
                <c:pt idx="0">
                  <c:v>64.323999999999998</c:v>
                </c:pt>
                <c:pt idx="1">
                  <c:v>63.323999999999998</c:v>
                </c:pt>
                <c:pt idx="2">
                  <c:v>62.323999999999998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6A-477B-9DB2-597267947933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BE_23!$J$10:$J$22</c:f>
              <c:numCache>
                <c:formatCode>General</c:formatCode>
                <c:ptCount val="13"/>
                <c:pt idx="0">
                  <c:v>13</c:v>
                </c:pt>
                <c:pt idx="1">
                  <c:v>20</c:v>
                </c:pt>
                <c:pt idx="2">
                  <c:v>79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BE_23!$L$10:$L$22</c:f>
              <c:numCache>
                <c:formatCode>General</c:formatCode>
                <c:ptCount val="13"/>
                <c:pt idx="11" formatCode="\+0.00">
                  <c:v>65.323999999999998</c:v>
                </c:pt>
                <c:pt idx="12" formatCode="\+0.00">
                  <c:v>62.323999999999998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96A-477B-9DB2-597267947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in val="7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BE_24!$J$10:$J$20</c:f>
              <c:numCache>
                <c:formatCode>General</c:formatCode>
                <c:ptCount val="11"/>
                <c:pt idx="0">
                  <c:v>6</c:v>
                </c:pt>
                <c:pt idx="1">
                  <c:v>20</c:v>
                </c:pt>
                <c:pt idx="2">
                  <c:v>24</c:v>
                </c:pt>
                <c:pt idx="3">
                  <c:v>45</c:v>
                </c:pt>
                <c:pt idx="4">
                  <c:v>50</c:v>
                </c:pt>
              </c:numCache>
            </c:numRef>
          </c:xVal>
          <c:yVal>
            <c:numRef>
              <c:f>BE_24!$K$10:$K$20</c:f>
              <c:numCache>
                <c:formatCode>\+0.00</c:formatCode>
                <c:ptCount val="11"/>
                <c:pt idx="0">
                  <c:v>58.302</c:v>
                </c:pt>
                <c:pt idx="1">
                  <c:v>57.302</c:v>
                </c:pt>
                <c:pt idx="2">
                  <c:v>56.302</c:v>
                </c:pt>
                <c:pt idx="3">
                  <c:v>55.302</c:v>
                </c:pt>
                <c:pt idx="4">
                  <c:v>54.802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2A-4C11-9239-18335ED0430B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BE_24!$J$10:$J$22</c:f>
              <c:numCache>
                <c:formatCode>General</c:formatCode>
                <c:ptCount val="13"/>
                <c:pt idx="0">
                  <c:v>6</c:v>
                </c:pt>
                <c:pt idx="1">
                  <c:v>20</c:v>
                </c:pt>
                <c:pt idx="2">
                  <c:v>24</c:v>
                </c:pt>
                <c:pt idx="3">
                  <c:v>45</c:v>
                </c:pt>
                <c:pt idx="4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BE_24!$L$10:$L$22</c:f>
              <c:numCache>
                <c:formatCode>General</c:formatCode>
                <c:ptCount val="13"/>
                <c:pt idx="11" formatCode="\+0.00">
                  <c:v>59.302</c:v>
                </c:pt>
                <c:pt idx="12" formatCode="\+0.00">
                  <c:v>54.802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72A-4C11-9239-18335ED04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BE_25!$J$10:$J$20</c:f>
              <c:numCache>
                <c:formatCode>General</c:formatCode>
                <c:ptCount val="11"/>
                <c:pt idx="0">
                  <c:v>34</c:v>
                </c:pt>
                <c:pt idx="1">
                  <c:v>50</c:v>
                </c:pt>
              </c:numCache>
            </c:numRef>
          </c:xVal>
          <c:yVal>
            <c:numRef>
              <c:f>BE_25!$K$10:$K$20</c:f>
              <c:numCache>
                <c:formatCode>\+0.00</c:formatCode>
                <c:ptCount val="11"/>
                <c:pt idx="0">
                  <c:v>71.72</c:v>
                </c:pt>
                <c:pt idx="1">
                  <c:v>70.72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8D-4799-862C-CA026E25D9D7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BE_25!$J$10:$J$22</c:f>
              <c:numCache>
                <c:formatCode>General</c:formatCode>
                <c:ptCount val="13"/>
                <c:pt idx="0">
                  <c:v>34</c:v>
                </c:pt>
                <c:pt idx="1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BE_25!$L$10:$L$22</c:f>
              <c:numCache>
                <c:formatCode>General</c:formatCode>
                <c:ptCount val="13"/>
                <c:pt idx="11" formatCode="\+0.00">
                  <c:v>72.72</c:v>
                </c:pt>
                <c:pt idx="12" formatCode="\+0.00">
                  <c:v>70.72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8D-4799-862C-CA026E25D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in val="6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BE_26!$J$10:$J$20</c:f>
              <c:numCache>
                <c:formatCode>General</c:formatCode>
                <c:ptCount val="11"/>
                <c:pt idx="0">
                  <c:v>40</c:v>
                </c:pt>
                <c:pt idx="1">
                  <c:v>50</c:v>
                </c:pt>
              </c:numCache>
            </c:numRef>
          </c:xVal>
          <c:yVal>
            <c:numRef>
              <c:f>BE_26!$K$10:$K$20</c:f>
              <c:numCache>
                <c:formatCode>\+0.00</c:formatCode>
                <c:ptCount val="11"/>
                <c:pt idx="0">
                  <c:v>75.620999999999995</c:v>
                </c:pt>
                <c:pt idx="1">
                  <c:v>75.120999999999995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15-4522-A9AD-1B183E4AAD4A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BE_26!$J$10:$J$22</c:f>
              <c:numCache>
                <c:formatCode>General</c:formatCode>
                <c:ptCount val="13"/>
                <c:pt idx="0">
                  <c:v>40</c:v>
                </c:pt>
                <c:pt idx="1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BE_26!$L$10:$L$22</c:f>
              <c:numCache>
                <c:formatCode>General</c:formatCode>
                <c:ptCount val="13"/>
                <c:pt idx="11" formatCode="\+0.00">
                  <c:v>76.620999999999995</c:v>
                </c:pt>
                <c:pt idx="12" formatCode="\+0.00">
                  <c:v>75.120999999999995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15-4522-A9AD-1B183E4AA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in val="6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BE_27!$J$10:$J$20</c:f>
              <c:numCache>
                <c:formatCode>General</c:formatCode>
                <c:ptCount val="11"/>
                <c:pt idx="0">
                  <c:v>36</c:v>
                </c:pt>
                <c:pt idx="1">
                  <c:v>72</c:v>
                </c:pt>
              </c:numCache>
            </c:numRef>
          </c:xVal>
          <c:yVal>
            <c:numRef>
              <c:f>BE_27!$K$10:$K$20</c:f>
              <c:numCache>
                <c:formatCode>\+0.00</c:formatCode>
                <c:ptCount val="11"/>
                <c:pt idx="0">
                  <c:v>75.031000000000006</c:v>
                </c:pt>
                <c:pt idx="1">
                  <c:v>74.531000000000006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96-4C14-9A9C-68269067ABCC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BE_27!$J$10:$J$22</c:f>
              <c:numCache>
                <c:formatCode>General</c:formatCode>
                <c:ptCount val="13"/>
                <c:pt idx="0">
                  <c:v>36</c:v>
                </c:pt>
                <c:pt idx="1">
                  <c:v>72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BE_27!$L$10:$L$22</c:f>
              <c:numCache>
                <c:formatCode>General</c:formatCode>
                <c:ptCount val="13"/>
                <c:pt idx="11" formatCode="\+0.00">
                  <c:v>76.031000000000006</c:v>
                </c:pt>
                <c:pt idx="12" formatCode="\+0.00">
                  <c:v>74.531000000000006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96-4C14-9A9C-68269067A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in val="6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BE_28!$J$10:$J$20</c:f>
              <c:numCache>
                <c:formatCode>General</c:formatCode>
                <c:ptCount val="11"/>
                <c:pt idx="0">
                  <c:v>20</c:v>
                </c:pt>
                <c:pt idx="1">
                  <c:v>33</c:v>
                </c:pt>
                <c:pt idx="2">
                  <c:v>64</c:v>
                </c:pt>
              </c:numCache>
            </c:numRef>
          </c:xVal>
          <c:yVal>
            <c:numRef>
              <c:f>BE_28!$K$10:$K$20</c:f>
              <c:numCache>
                <c:formatCode>\+0.00</c:formatCode>
                <c:ptCount val="11"/>
                <c:pt idx="0">
                  <c:v>81.489000000000004</c:v>
                </c:pt>
                <c:pt idx="1">
                  <c:v>80.489000000000004</c:v>
                </c:pt>
                <c:pt idx="2">
                  <c:v>79.489000000000004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51-4E54-9222-57EF0EBC88F3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BE_28!$J$10:$J$22</c:f>
              <c:numCache>
                <c:formatCode>General</c:formatCode>
                <c:ptCount val="13"/>
                <c:pt idx="0">
                  <c:v>20</c:v>
                </c:pt>
                <c:pt idx="1">
                  <c:v>33</c:v>
                </c:pt>
                <c:pt idx="2">
                  <c:v>64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BE_28!$L$10:$L$22</c:f>
              <c:numCache>
                <c:formatCode>General</c:formatCode>
                <c:ptCount val="13"/>
                <c:pt idx="11" formatCode="\+0.00">
                  <c:v>82.489000000000004</c:v>
                </c:pt>
                <c:pt idx="12" formatCode="\+0.00">
                  <c:v>79.489000000000004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51-4E54-9222-57EF0EBC8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ax val="84"/>
          <c:min val="7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BE_29!$J$10:$J$20</c:f>
              <c:numCache>
                <c:formatCode>General</c:formatCode>
                <c:ptCount val="11"/>
                <c:pt idx="0">
                  <c:v>26</c:v>
                </c:pt>
                <c:pt idx="1">
                  <c:v>61</c:v>
                </c:pt>
              </c:numCache>
            </c:numRef>
          </c:xVal>
          <c:yVal>
            <c:numRef>
              <c:f>BE_29!$K$10:$K$20</c:f>
              <c:numCache>
                <c:formatCode>\+0.00</c:formatCode>
                <c:ptCount val="11"/>
                <c:pt idx="0">
                  <c:v>81.134</c:v>
                </c:pt>
                <c:pt idx="1">
                  <c:v>80.134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2B-4EC3-9B5D-88196FEADB61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BE_29!$J$10:$J$22</c:f>
              <c:numCache>
                <c:formatCode>General</c:formatCode>
                <c:ptCount val="13"/>
                <c:pt idx="0">
                  <c:v>26</c:v>
                </c:pt>
                <c:pt idx="1">
                  <c:v>61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BE_29!$L$10:$L$22</c:f>
              <c:numCache>
                <c:formatCode>General</c:formatCode>
                <c:ptCount val="13"/>
                <c:pt idx="11" formatCode="\+0.00">
                  <c:v>82.134</c:v>
                </c:pt>
                <c:pt idx="12" formatCode="\+0.00">
                  <c:v>80.134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2B-4EC3-9B5D-88196FEAD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in val="7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BE_03!$J$10:$J$22</c:f>
              <c:numCache>
                <c:formatCode>General</c:formatCode>
                <c:ptCount val="13"/>
                <c:pt idx="0">
                  <c:v>11</c:v>
                </c:pt>
                <c:pt idx="1">
                  <c:v>15</c:v>
                </c:pt>
                <c:pt idx="2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BE_03!$K$10:$K$22</c:f>
              <c:numCache>
                <c:formatCode>\+0.00</c:formatCode>
                <c:ptCount val="13"/>
                <c:pt idx="0">
                  <c:v>59.756999999999998</c:v>
                </c:pt>
                <c:pt idx="1">
                  <c:v>58.756999999999998</c:v>
                </c:pt>
                <c:pt idx="2">
                  <c:v>57.756999999999998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64-4868-BEE2-75DD3627E81E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BE_03!$J$10:$J$22</c:f>
              <c:numCache>
                <c:formatCode>General</c:formatCode>
                <c:ptCount val="13"/>
                <c:pt idx="0">
                  <c:v>11</c:v>
                </c:pt>
                <c:pt idx="1">
                  <c:v>15</c:v>
                </c:pt>
                <c:pt idx="2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BE_03!$L$10:$L$22</c:f>
              <c:numCache>
                <c:formatCode>General</c:formatCode>
                <c:ptCount val="13"/>
                <c:pt idx="11" formatCode="\+0.00">
                  <c:v>60.756999999999998</c:v>
                </c:pt>
                <c:pt idx="12" formatCode="\+0.00">
                  <c:v>57.756999999999998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264-4868-BEE2-75DD3627E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86689984"/>
        <c:axId val="-686686720"/>
      </c:scatterChart>
      <c:valAx>
        <c:axId val="-686689984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686686720"/>
        <c:crosses val="autoZero"/>
        <c:crossBetween val="midCat"/>
      </c:valAx>
      <c:valAx>
        <c:axId val="-686686720"/>
        <c:scaling>
          <c:orientation val="minMax"/>
          <c:min val="5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68668998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BE_30!$J$10:$J$20</c:f>
              <c:numCache>
                <c:formatCode>General</c:formatCode>
                <c:ptCount val="11"/>
                <c:pt idx="0">
                  <c:v>23</c:v>
                </c:pt>
                <c:pt idx="1">
                  <c:v>50</c:v>
                </c:pt>
              </c:numCache>
            </c:numRef>
          </c:xVal>
          <c:yVal>
            <c:numRef>
              <c:f>BE_30!$K$10:$K$20</c:f>
              <c:numCache>
                <c:formatCode>\+0.00</c:formatCode>
                <c:ptCount val="11"/>
                <c:pt idx="0">
                  <c:v>80.581999999999994</c:v>
                </c:pt>
                <c:pt idx="1">
                  <c:v>80.081999999999994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E02-4C87-9B0A-8864D1DECC3E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BE_30!$J$10:$J$22</c:f>
              <c:numCache>
                <c:formatCode>General</c:formatCode>
                <c:ptCount val="13"/>
                <c:pt idx="0">
                  <c:v>23</c:v>
                </c:pt>
                <c:pt idx="1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BE_30!$L$10:$L$22</c:f>
              <c:numCache>
                <c:formatCode>General</c:formatCode>
                <c:ptCount val="13"/>
                <c:pt idx="11" formatCode="\+0.00">
                  <c:v>81.581999999999994</c:v>
                </c:pt>
                <c:pt idx="12" formatCode="\+0.00">
                  <c:v>80.081999999999994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E02-4C87-9B0A-8864D1DEC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in val="7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BE_04!$J$10:$J$22</c:f>
              <c:numCache>
                <c:formatCode>General</c:formatCode>
                <c:ptCount val="13"/>
                <c:pt idx="0">
                  <c:v>12</c:v>
                </c:pt>
                <c:pt idx="1">
                  <c:v>42</c:v>
                </c:pt>
                <c:pt idx="2">
                  <c:v>75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BE_04!$K$10:$K$22</c:f>
              <c:numCache>
                <c:formatCode>\+0.00</c:formatCode>
                <c:ptCount val="13"/>
                <c:pt idx="0">
                  <c:v>62.337000000000003</c:v>
                </c:pt>
                <c:pt idx="1">
                  <c:v>61.337000000000003</c:v>
                </c:pt>
                <c:pt idx="2">
                  <c:v>60.337000000000003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61-4704-89ED-33DA08E02BBB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BE_04!$J$10:$J$22</c:f>
              <c:numCache>
                <c:formatCode>General</c:formatCode>
                <c:ptCount val="13"/>
                <c:pt idx="0">
                  <c:v>12</c:v>
                </c:pt>
                <c:pt idx="1">
                  <c:v>42</c:v>
                </c:pt>
                <c:pt idx="2">
                  <c:v>75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BE_04!$L$10:$L$22</c:f>
              <c:numCache>
                <c:formatCode>General</c:formatCode>
                <c:ptCount val="13"/>
                <c:pt idx="11" formatCode="\+0.00">
                  <c:v>63.337000000000003</c:v>
                </c:pt>
                <c:pt idx="12" formatCode="\+0.00">
                  <c:v>60.337000000000003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F61-4704-89ED-33DA08E02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1994608"/>
        <c:axId val="-432003312"/>
      </c:scatterChart>
      <c:valAx>
        <c:axId val="-43199460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2003312"/>
        <c:crosses val="autoZero"/>
        <c:crossBetween val="midCat"/>
      </c:valAx>
      <c:valAx>
        <c:axId val="-432003312"/>
        <c:scaling>
          <c:orientation val="minMax"/>
          <c:max val="65"/>
          <c:min val="5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199460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BE_05!$J$10:$J$20</c:f>
              <c:numCache>
                <c:formatCode>General</c:formatCode>
                <c:ptCount val="11"/>
                <c:pt idx="0">
                  <c:v>14</c:v>
                </c:pt>
                <c:pt idx="1">
                  <c:v>50</c:v>
                </c:pt>
              </c:numCache>
            </c:numRef>
          </c:xVal>
          <c:yVal>
            <c:numRef>
              <c:f>BE_05!$K$10:$K$20</c:f>
              <c:numCache>
                <c:formatCode>\+0.00</c:formatCode>
                <c:ptCount val="11"/>
                <c:pt idx="0">
                  <c:v>66.319000000000003</c:v>
                </c:pt>
                <c:pt idx="1">
                  <c:v>65.319000000000003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2B-4D80-9A03-201C082BE103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BE_05!$J$10:$J$22</c:f>
              <c:numCache>
                <c:formatCode>General</c:formatCode>
                <c:ptCount val="13"/>
                <c:pt idx="0">
                  <c:v>14</c:v>
                </c:pt>
                <c:pt idx="1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BE_05!$L$10:$L$22</c:f>
              <c:numCache>
                <c:formatCode>General</c:formatCode>
                <c:ptCount val="13"/>
                <c:pt idx="11" formatCode="\+0.00">
                  <c:v>67.319000000000003</c:v>
                </c:pt>
                <c:pt idx="12" formatCode="\+0.00">
                  <c:v>65.319000000000003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2B-4D80-9A03-201C082BE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2010928"/>
        <c:axId val="-431983184"/>
      </c:scatterChart>
      <c:valAx>
        <c:axId val="-4320109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1983184"/>
        <c:crosses val="autoZero"/>
        <c:crossBetween val="midCat"/>
      </c:valAx>
      <c:valAx>
        <c:axId val="-431983184"/>
        <c:scaling>
          <c:orientation val="minMax"/>
          <c:min val="5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20109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BE_06!$J$10:$J$22</c:f>
              <c:numCache>
                <c:formatCode>General</c:formatCode>
                <c:ptCount val="13"/>
                <c:pt idx="0">
                  <c:v>19</c:v>
                </c:pt>
                <c:pt idx="1">
                  <c:v>44</c:v>
                </c:pt>
                <c:pt idx="2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BE_06!$K$10:$K$22</c:f>
              <c:numCache>
                <c:formatCode>\+0.00</c:formatCode>
                <c:ptCount val="13"/>
                <c:pt idx="0">
                  <c:v>68.364999999999995</c:v>
                </c:pt>
                <c:pt idx="1">
                  <c:v>67.364999999999995</c:v>
                </c:pt>
                <c:pt idx="2">
                  <c:v>66.765000000000001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4A-4699-9C11-586DDCCAF96E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BE_06!$J$10:$J$22</c:f>
              <c:numCache>
                <c:formatCode>General</c:formatCode>
                <c:ptCount val="13"/>
                <c:pt idx="0">
                  <c:v>19</c:v>
                </c:pt>
                <c:pt idx="1">
                  <c:v>44</c:v>
                </c:pt>
                <c:pt idx="2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BE_06!$L$10:$L$22</c:f>
              <c:numCache>
                <c:formatCode>General</c:formatCode>
                <c:ptCount val="13"/>
                <c:pt idx="11" formatCode="\+0.00">
                  <c:v>69.364999999999995</c:v>
                </c:pt>
                <c:pt idx="12" formatCode="\+0.00">
                  <c:v>66.765000000000001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4A-4699-9C11-586DDCCAF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2001680"/>
        <c:axId val="-432004400"/>
      </c:scatterChart>
      <c:valAx>
        <c:axId val="-432001680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2004400"/>
        <c:crosses val="autoZero"/>
        <c:crossBetween val="midCat"/>
      </c:valAx>
      <c:valAx>
        <c:axId val="-432004400"/>
        <c:scaling>
          <c:orientation val="minMax"/>
          <c:max val="71"/>
          <c:min val="6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200168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BE_07!$J$10:$J$22</c:f>
              <c:numCache>
                <c:formatCode>General</c:formatCode>
                <c:ptCount val="13"/>
                <c:pt idx="0">
                  <c:v>20</c:v>
                </c:pt>
                <c:pt idx="1">
                  <c:v>59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BE_07!$K$10:$K$22</c:f>
              <c:numCache>
                <c:formatCode>\+0.00</c:formatCode>
                <c:ptCount val="13"/>
                <c:pt idx="0">
                  <c:v>67.302000000000007</c:v>
                </c:pt>
                <c:pt idx="1">
                  <c:v>66.302000000000007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59-4E68-92BC-B76FEDD50B2C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BE_07!$J$10:$J$22</c:f>
              <c:numCache>
                <c:formatCode>General</c:formatCode>
                <c:ptCount val="13"/>
                <c:pt idx="0">
                  <c:v>20</c:v>
                </c:pt>
                <c:pt idx="1">
                  <c:v>59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BE_07!$L$10:$L$22</c:f>
              <c:numCache>
                <c:formatCode>General</c:formatCode>
                <c:ptCount val="13"/>
                <c:pt idx="11" formatCode="\+0.00">
                  <c:v>68.302000000000007</c:v>
                </c:pt>
                <c:pt idx="12" formatCode="\+0.00">
                  <c:v>66.302000000000007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59-4E68-92BC-B76FEDD50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2000048"/>
        <c:axId val="-431994064"/>
      </c:scatterChart>
      <c:valAx>
        <c:axId val="-43200004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1994064"/>
        <c:crosses val="autoZero"/>
        <c:crossBetween val="midCat"/>
      </c:valAx>
      <c:valAx>
        <c:axId val="-431994064"/>
        <c:scaling>
          <c:orientation val="minMax"/>
          <c:min val="7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200004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BE_08!$J$10:$J$22</c:f>
              <c:numCache>
                <c:formatCode>General</c:formatCode>
                <c:ptCount val="13"/>
                <c:pt idx="0">
                  <c:v>18</c:v>
                </c:pt>
                <c:pt idx="1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BE_08!$K$10:$K$22</c:f>
              <c:numCache>
                <c:formatCode>\+0.00</c:formatCode>
                <c:ptCount val="13"/>
                <c:pt idx="0">
                  <c:v>66.373999999999995</c:v>
                </c:pt>
                <c:pt idx="1">
                  <c:v>65.373999999999995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7F-45F3-BD9B-5820B8442CEC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BE_08!$J$10:$J$22</c:f>
              <c:numCache>
                <c:formatCode>General</c:formatCode>
                <c:ptCount val="13"/>
                <c:pt idx="0">
                  <c:v>18</c:v>
                </c:pt>
                <c:pt idx="1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BE_08!$L$10:$L$22</c:f>
              <c:numCache>
                <c:formatCode>General</c:formatCode>
                <c:ptCount val="13"/>
                <c:pt idx="11" formatCode="\+0.00">
                  <c:v>67.373999999999995</c:v>
                </c:pt>
                <c:pt idx="12" formatCode="\+0.00">
                  <c:v>65.373999999999995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7F-45F3-BD9B-5820B8442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1982096"/>
        <c:axId val="-431999504"/>
      </c:scatterChart>
      <c:valAx>
        <c:axId val="-431982096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1999504"/>
        <c:crosses val="autoZero"/>
        <c:crossBetween val="midCat"/>
      </c:valAx>
      <c:valAx>
        <c:axId val="-431999504"/>
        <c:scaling>
          <c:orientation val="minMax"/>
          <c:max val="69"/>
          <c:min val="5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198209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BE_09!$J$10:$J$22</c:f>
              <c:numCache>
                <c:formatCode>General</c:formatCode>
                <c:ptCount val="13"/>
                <c:pt idx="0">
                  <c:v>10</c:v>
                </c:pt>
                <c:pt idx="1">
                  <c:v>27</c:v>
                </c:pt>
                <c:pt idx="2">
                  <c:v>56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BE_09!$K$10:$K$22</c:f>
              <c:numCache>
                <c:formatCode>\+0.00</c:formatCode>
                <c:ptCount val="13"/>
                <c:pt idx="0">
                  <c:v>68.995000000000005</c:v>
                </c:pt>
                <c:pt idx="1">
                  <c:v>67.995000000000005</c:v>
                </c:pt>
                <c:pt idx="2">
                  <c:v>66.995000000000005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6E-452B-9A38-B5DD3FDE03AB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BE_09!$J$10:$J$22</c:f>
              <c:numCache>
                <c:formatCode>General</c:formatCode>
                <c:ptCount val="13"/>
                <c:pt idx="0">
                  <c:v>10</c:v>
                </c:pt>
                <c:pt idx="1">
                  <c:v>27</c:v>
                </c:pt>
                <c:pt idx="2">
                  <c:v>56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BE_09!$L$10:$L$22</c:f>
              <c:numCache>
                <c:formatCode>General</c:formatCode>
                <c:ptCount val="13"/>
                <c:pt idx="11" formatCode="\+0.00">
                  <c:v>69.995000000000005</c:v>
                </c:pt>
                <c:pt idx="12" formatCode="\+0.00">
                  <c:v>66.995000000000005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6E-452B-9A38-B5DD3FDE0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1987536"/>
        <c:axId val="-431981552"/>
      </c:scatterChart>
      <c:valAx>
        <c:axId val="-431987536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1981552"/>
        <c:crosses val="autoZero"/>
        <c:crossBetween val="midCat"/>
      </c:valAx>
      <c:valAx>
        <c:axId val="-431981552"/>
        <c:scaling>
          <c:orientation val="minMax"/>
          <c:min val="6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198753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4" zoomScale="73" zoomScaleNormal="73" workbookViewId="0">
      <selection activeCell="E15" sqref="E15:G17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1" spans="1:13" x14ac:dyDescent="0.25">
      <c r="A1" s="56" t="s">
        <v>37</v>
      </c>
    </row>
    <row r="2" spans="1:13" x14ac:dyDescent="0.25">
      <c r="B2" s="18" t="s">
        <v>1</v>
      </c>
      <c r="C2" s="13" t="s">
        <v>0</v>
      </c>
      <c r="D2" s="72" t="s">
        <v>19</v>
      </c>
      <c r="E2" s="73"/>
      <c r="F2" s="72" t="s">
        <v>3</v>
      </c>
      <c r="G2" s="73"/>
    </row>
    <row r="3" spans="1:13" ht="15.75" x14ac:dyDescent="0.25">
      <c r="B3" s="48"/>
      <c r="C3" s="28" t="s">
        <v>32</v>
      </c>
      <c r="D3" s="69" t="s">
        <v>51</v>
      </c>
      <c r="E3" s="71"/>
      <c r="F3" s="69" t="s">
        <v>52</v>
      </c>
      <c r="G3" s="71"/>
      <c r="K3" s="1" t="s">
        <v>30</v>
      </c>
    </row>
    <row r="4" spans="1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66" t="s">
        <v>7</v>
      </c>
      <c r="G4" s="68"/>
      <c r="K4" s="24" t="s">
        <v>20</v>
      </c>
      <c r="L4" s="25" t="s">
        <v>22</v>
      </c>
    </row>
    <row r="5" spans="1:13" ht="16.5" thickBot="1" x14ac:dyDescent="0.3">
      <c r="B5" s="28" t="s">
        <v>31</v>
      </c>
      <c r="C5" s="57">
        <v>561601034</v>
      </c>
      <c r="D5" s="57">
        <v>6217866019</v>
      </c>
      <c r="E5" s="57">
        <v>59578</v>
      </c>
      <c r="F5" s="69" t="s">
        <v>20</v>
      </c>
      <c r="G5" s="71"/>
      <c r="K5" s="23" t="s">
        <v>21</v>
      </c>
    </row>
    <row r="6" spans="1:13" x14ac:dyDescent="0.25">
      <c r="B6" s="30" t="s">
        <v>4</v>
      </c>
      <c r="C6" s="30" t="s">
        <v>5</v>
      </c>
      <c r="D6" s="30" t="s">
        <v>10</v>
      </c>
      <c r="E6" s="66" t="s">
        <v>6</v>
      </c>
      <c r="F6" s="67"/>
      <c r="G6" s="68"/>
      <c r="I6" s="35"/>
      <c r="J6" s="36"/>
      <c r="K6" s="36"/>
      <c r="L6" s="36"/>
      <c r="M6" s="37"/>
    </row>
    <row r="7" spans="1:13" ht="15.75" x14ac:dyDescent="0.25">
      <c r="B7" s="48" t="s">
        <v>20</v>
      </c>
      <c r="C7" s="58" t="s">
        <v>25</v>
      </c>
      <c r="D7" s="48">
        <v>26062017</v>
      </c>
      <c r="E7" s="69" t="s">
        <v>36</v>
      </c>
      <c r="F7" s="70"/>
      <c r="G7" s="71"/>
      <c r="I7" s="34"/>
      <c r="J7" s="8"/>
      <c r="K7" s="8"/>
      <c r="L7" s="8"/>
      <c r="M7" s="38"/>
    </row>
    <row r="8" spans="1:13" ht="30" x14ac:dyDescent="0.25">
      <c r="B8" s="31" t="s">
        <v>11</v>
      </c>
      <c r="C8" s="32"/>
      <c r="D8" s="66" t="s">
        <v>8</v>
      </c>
      <c r="E8" s="67"/>
      <c r="F8" s="67"/>
      <c r="G8" s="68"/>
      <c r="I8" s="39" t="s">
        <v>15</v>
      </c>
      <c r="J8" s="26">
        <f>+E5/1000</f>
        <v>59.578000000000003</v>
      </c>
      <c r="K8" s="8"/>
      <c r="L8" s="8"/>
      <c r="M8" s="38"/>
    </row>
    <row r="9" spans="1:13" ht="15.75" x14ac:dyDescent="0.25">
      <c r="B9" s="28" t="s">
        <v>9</v>
      </c>
      <c r="C9" s="33"/>
      <c r="D9" s="69" t="s">
        <v>38</v>
      </c>
      <c r="E9" s="70"/>
      <c r="F9" s="70"/>
      <c r="G9" s="71"/>
      <c r="I9" s="40" t="s">
        <v>12</v>
      </c>
      <c r="J9" s="2" t="s">
        <v>13</v>
      </c>
      <c r="K9" s="2" t="s">
        <v>14</v>
      </c>
      <c r="L9" s="8"/>
      <c r="M9" s="38"/>
    </row>
    <row r="10" spans="1:13" x14ac:dyDescent="0.25">
      <c r="B10" s="7"/>
      <c r="C10" s="5"/>
      <c r="D10" s="5"/>
      <c r="E10" s="5"/>
      <c r="F10" s="8"/>
      <c r="G10" s="4"/>
      <c r="I10" s="41">
        <v>1</v>
      </c>
      <c r="J10" s="19">
        <f>7+12</f>
        <v>19</v>
      </c>
      <c r="K10" s="20">
        <f>+$J$8-I10</f>
        <v>58.578000000000003</v>
      </c>
      <c r="L10" s="8"/>
      <c r="M10" s="38"/>
    </row>
    <row r="11" spans="1:13" ht="15.75" x14ac:dyDescent="0.25">
      <c r="B11" s="7"/>
      <c r="C11" s="3"/>
      <c r="D11" s="3"/>
      <c r="E11" s="3"/>
      <c r="F11" s="8"/>
      <c r="G11" s="6"/>
      <c r="I11" s="41">
        <v>2</v>
      </c>
      <c r="J11" s="19">
        <f>20+22</f>
        <v>42</v>
      </c>
      <c r="K11" s="20">
        <f t="shared" ref="K11:K12" si="0">+$J$8-I11</f>
        <v>57.578000000000003</v>
      </c>
      <c r="L11" s="8"/>
      <c r="M11" s="38"/>
    </row>
    <row r="12" spans="1:13" x14ac:dyDescent="0.25">
      <c r="B12" s="7"/>
      <c r="C12" s="8"/>
      <c r="D12" s="8"/>
      <c r="E12" s="8"/>
      <c r="F12" s="8"/>
      <c r="G12" s="9"/>
      <c r="I12" s="41">
        <v>3</v>
      </c>
      <c r="J12" s="19">
        <v>50</v>
      </c>
      <c r="K12" s="20">
        <f t="shared" si="0"/>
        <v>56.578000000000003</v>
      </c>
      <c r="L12" s="8"/>
      <c r="M12" s="38"/>
    </row>
    <row r="13" spans="1:13" x14ac:dyDescent="0.25">
      <c r="B13" s="7"/>
      <c r="C13" s="8"/>
      <c r="D13" s="8"/>
      <c r="E13" s="8"/>
      <c r="F13" s="8"/>
      <c r="G13" s="9"/>
      <c r="I13" s="41"/>
      <c r="J13" s="19"/>
      <c r="K13" s="20"/>
      <c r="L13" s="8"/>
      <c r="M13" s="38"/>
    </row>
    <row r="14" spans="1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/>
      <c r="J14" s="19"/>
      <c r="K14" s="20"/>
      <c r="L14" s="8"/>
      <c r="M14" s="38"/>
    </row>
    <row r="15" spans="1:13" x14ac:dyDescent="0.25">
      <c r="B15" s="7"/>
      <c r="C15" s="8"/>
      <c r="D15" s="8"/>
      <c r="E15" s="50">
        <f>+I10</f>
        <v>1</v>
      </c>
      <c r="F15" s="50">
        <f>+J10</f>
        <v>19</v>
      </c>
      <c r="G15" s="51" t="s">
        <v>83</v>
      </c>
      <c r="I15" s="41"/>
      <c r="J15" s="19"/>
      <c r="K15" s="20"/>
      <c r="L15" s="8"/>
      <c r="M15" s="38"/>
    </row>
    <row r="16" spans="1:13" x14ac:dyDescent="0.25">
      <c r="B16" s="7"/>
      <c r="C16" s="8"/>
      <c r="D16" s="8"/>
      <c r="E16" s="50">
        <f t="shared" ref="E16:F19" si="1">+I11</f>
        <v>2</v>
      </c>
      <c r="F16" s="50">
        <f t="shared" si="1"/>
        <v>42</v>
      </c>
      <c r="G16" s="51" t="s">
        <v>58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50</v>
      </c>
      <c r="G17" s="51" t="s">
        <v>58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0</v>
      </c>
      <c r="F18" s="50">
        <f t="shared" si="1"/>
        <v>0</v>
      </c>
      <c r="G18" s="51" t="s">
        <v>20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 t="s">
        <v>20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ref="E20" si="2">+I15</f>
        <v>0</v>
      </c>
      <c r="F20" s="50">
        <f t="shared" ref="F20" si="3">+J15</f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ref="E21:F26" si="4">+I16</f>
        <v>0</v>
      </c>
      <c r="F21" s="50">
        <f t="shared" si="4"/>
        <v>0</v>
      </c>
      <c r="G21" s="51" t="s">
        <v>20</v>
      </c>
      <c r="I21" s="34"/>
      <c r="J21" s="14">
        <v>0</v>
      </c>
      <c r="K21" s="15"/>
      <c r="L21" s="21">
        <f>+J8</f>
        <v>59.578000000000003</v>
      </c>
      <c r="M21" s="42" t="s">
        <v>17</v>
      </c>
    </row>
    <row r="22" spans="2:13" x14ac:dyDescent="0.25">
      <c r="B22" s="7"/>
      <c r="C22" s="8"/>
      <c r="D22" s="8"/>
      <c r="E22" s="50">
        <f t="shared" si="4"/>
        <v>0</v>
      </c>
      <c r="F22" s="50">
        <f t="shared" si="4"/>
        <v>0</v>
      </c>
      <c r="G22" s="51" t="s">
        <v>20</v>
      </c>
      <c r="I22" s="34"/>
      <c r="J22" s="10">
        <v>0</v>
      </c>
      <c r="K22" s="11"/>
      <c r="L22" s="22">
        <f>+K12</f>
        <v>56.578000000000003</v>
      </c>
      <c r="M22" s="43" t="s">
        <v>18</v>
      </c>
    </row>
    <row r="23" spans="2:13" x14ac:dyDescent="0.25">
      <c r="B23" s="7"/>
      <c r="C23" s="8"/>
      <c r="D23" s="8"/>
      <c r="E23" s="50">
        <f t="shared" si="4"/>
        <v>0</v>
      </c>
      <c r="F23" s="50">
        <f t="shared" si="4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4"/>
        <v>0</v>
      </c>
      <c r="F24" s="50">
        <f t="shared" si="4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4"/>
        <v>0</v>
      </c>
      <c r="F25" s="50">
        <f t="shared" si="4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4"/>
        <v>0</v>
      </c>
      <c r="F26" s="50">
        <f t="shared" si="4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E15" sqref="E15:G16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72" t="s">
        <v>19</v>
      </c>
      <c r="E2" s="73"/>
      <c r="F2" s="72" t="s">
        <v>3</v>
      </c>
      <c r="G2" s="73"/>
    </row>
    <row r="3" spans="2:13" ht="15.75" x14ac:dyDescent="0.25">
      <c r="B3" s="54"/>
      <c r="C3" s="28" t="s">
        <v>32</v>
      </c>
      <c r="D3" s="69" t="s">
        <v>51</v>
      </c>
      <c r="E3" s="71"/>
      <c r="F3" s="69" t="s">
        <v>85</v>
      </c>
      <c r="G3" s="71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66" t="s">
        <v>7</v>
      </c>
      <c r="G4" s="68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562271100</v>
      </c>
      <c r="D5" s="57">
        <v>6220188123</v>
      </c>
      <c r="E5" s="57">
        <v>75971</v>
      </c>
      <c r="F5" s="69" t="s">
        <v>20</v>
      </c>
      <c r="G5" s="71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66" t="s">
        <v>6</v>
      </c>
      <c r="F6" s="67"/>
      <c r="G6" s="68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 t="s">
        <v>25</v>
      </c>
      <c r="D7" s="54">
        <v>26062017</v>
      </c>
      <c r="E7" s="69" t="s">
        <v>36</v>
      </c>
      <c r="F7" s="70"/>
      <c r="G7" s="71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66" t="s">
        <v>8</v>
      </c>
      <c r="E8" s="67"/>
      <c r="F8" s="67"/>
      <c r="G8" s="68"/>
      <c r="I8" s="39" t="s">
        <v>15</v>
      </c>
      <c r="J8" s="26">
        <f>+E5/1000</f>
        <v>75.971000000000004</v>
      </c>
      <c r="K8" s="8"/>
      <c r="L8" s="8"/>
      <c r="M8" s="38"/>
    </row>
    <row r="9" spans="2:13" ht="15.75" x14ac:dyDescent="0.25">
      <c r="B9" s="28" t="s">
        <v>9</v>
      </c>
      <c r="C9" s="33"/>
      <c r="D9" s="69" t="s">
        <v>38</v>
      </c>
      <c r="E9" s="70"/>
      <c r="F9" s="70"/>
      <c r="G9" s="71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6+8</f>
        <v>14</v>
      </c>
      <c r="K10" s="20">
        <f>+$J$8-I10</f>
        <v>74.971000000000004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29+33</f>
        <v>62</v>
      </c>
      <c r="K11" s="20">
        <f t="shared" ref="K11" si="0">+$J$8-I11</f>
        <v>73.971000000000004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/>
      <c r="J12" s="19"/>
      <c r="K12" s="20"/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/>
      <c r="J13" s="19"/>
      <c r="K13" s="20"/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/>
      <c r="J14" s="19"/>
      <c r="K14" s="20"/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14</v>
      </c>
      <c r="G15" s="51" t="s">
        <v>83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62</v>
      </c>
      <c r="G16" s="51" t="s">
        <v>48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0</v>
      </c>
      <c r="F17" s="50">
        <f t="shared" si="1"/>
        <v>0</v>
      </c>
      <c r="G17" s="51" t="s">
        <v>20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0</v>
      </c>
      <c r="F18" s="50">
        <f t="shared" si="1"/>
        <v>0</v>
      </c>
      <c r="G18" s="51" t="s">
        <v>20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 t="s">
        <v>20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75.971000000000004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+K11</f>
        <v>73.971000000000004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E15" sqref="E15:G18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72" t="s">
        <v>19</v>
      </c>
      <c r="E2" s="73"/>
      <c r="F2" s="72" t="s">
        <v>3</v>
      </c>
      <c r="G2" s="73"/>
    </row>
    <row r="3" spans="2:13" ht="15.75" x14ac:dyDescent="0.25">
      <c r="B3" s="54"/>
      <c r="C3" s="28" t="s">
        <v>32</v>
      </c>
      <c r="D3" s="69" t="s">
        <v>51</v>
      </c>
      <c r="E3" s="71"/>
      <c r="F3" s="69" t="s">
        <v>84</v>
      </c>
      <c r="G3" s="71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66" t="s">
        <v>7</v>
      </c>
      <c r="G4" s="68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562481586</v>
      </c>
      <c r="D5" s="57">
        <v>6220347546</v>
      </c>
      <c r="E5" s="57">
        <v>78527</v>
      </c>
      <c r="F5" s="74" t="s">
        <v>20</v>
      </c>
      <c r="G5" s="75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66" t="s">
        <v>6</v>
      </c>
      <c r="F6" s="67"/>
      <c r="G6" s="68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49" t="s">
        <v>25</v>
      </c>
      <c r="D7" s="54">
        <v>26062017</v>
      </c>
      <c r="E7" s="69" t="s">
        <v>36</v>
      </c>
      <c r="F7" s="70"/>
      <c r="G7" s="71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66" t="s">
        <v>8</v>
      </c>
      <c r="E8" s="67"/>
      <c r="F8" s="67"/>
      <c r="G8" s="68"/>
      <c r="I8" s="39" t="s">
        <v>15</v>
      </c>
      <c r="J8" s="26">
        <f>+E5/1000</f>
        <v>78.527000000000001</v>
      </c>
      <c r="K8" s="8"/>
      <c r="L8" s="8"/>
      <c r="M8" s="38"/>
    </row>
    <row r="9" spans="2:13" ht="15.75" x14ac:dyDescent="0.25">
      <c r="B9" s="28" t="s">
        <v>9</v>
      </c>
      <c r="C9" s="33"/>
      <c r="D9" s="69" t="s">
        <v>38</v>
      </c>
      <c r="E9" s="70"/>
      <c r="F9" s="70"/>
      <c r="G9" s="71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4+5</f>
        <v>9</v>
      </c>
      <c r="K10" s="20">
        <f>+$J$8-I10</f>
        <v>77.527000000000001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5+7</f>
        <v>12</v>
      </c>
      <c r="K11" s="20">
        <f t="shared" ref="K11:K13" si="0">+$J$8-I11</f>
        <v>76.527000000000001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9+12</f>
        <v>21</v>
      </c>
      <c r="K12" s="20">
        <f t="shared" si="0"/>
        <v>75.527000000000001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25+29</f>
        <v>54</v>
      </c>
      <c r="K13" s="20">
        <f t="shared" si="0"/>
        <v>74.527000000000001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/>
      <c r="J14" s="19"/>
      <c r="K14" s="20"/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9</v>
      </c>
      <c r="G15" s="51" t="s">
        <v>39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12</v>
      </c>
      <c r="G16" s="51" t="s">
        <v>39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21</v>
      </c>
      <c r="G17" s="51" t="s">
        <v>39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54</v>
      </c>
      <c r="G18" s="51" t="s">
        <v>47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 t="s">
        <v>20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78.527000000000001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+K13</f>
        <v>74.527000000000001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72" t="s">
        <v>19</v>
      </c>
      <c r="E2" s="73"/>
      <c r="F2" s="72" t="s">
        <v>3</v>
      </c>
      <c r="G2" s="73"/>
    </row>
    <row r="3" spans="2:13" ht="15.75" x14ac:dyDescent="0.25">
      <c r="B3" s="54"/>
      <c r="C3" s="28" t="s">
        <v>32</v>
      </c>
      <c r="D3" s="69" t="s">
        <v>51</v>
      </c>
      <c r="E3" s="71"/>
      <c r="F3" s="69" t="s">
        <v>82</v>
      </c>
      <c r="G3" s="71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66" t="s">
        <v>7</v>
      </c>
      <c r="G4" s="68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562654094</v>
      </c>
      <c r="D5" s="57">
        <v>6220422231</v>
      </c>
      <c r="E5" s="57">
        <v>72885</v>
      </c>
      <c r="F5" s="69" t="s">
        <v>20</v>
      </c>
      <c r="G5" s="71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66" t="s">
        <v>6</v>
      </c>
      <c r="F6" s="67"/>
      <c r="G6" s="68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 t="s">
        <v>25</v>
      </c>
      <c r="D7" s="54">
        <v>26062017</v>
      </c>
      <c r="E7" s="69" t="s">
        <v>36</v>
      </c>
      <c r="F7" s="70"/>
      <c r="G7" s="71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66" t="s">
        <v>8</v>
      </c>
      <c r="E8" s="67"/>
      <c r="F8" s="67"/>
      <c r="G8" s="68"/>
      <c r="I8" s="39" t="s">
        <v>15</v>
      </c>
      <c r="J8" s="26">
        <f>+E5/1000</f>
        <v>72.885000000000005</v>
      </c>
      <c r="K8" s="8"/>
      <c r="L8" s="8"/>
      <c r="M8" s="38"/>
    </row>
    <row r="9" spans="2:13" ht="15.75" x14ac:dyDescent="0.25">
      <c r="B9" s="28" t="s">
        <v>9</v>
      </c>
      <c r="C9" s="33"/>
      <c r="D9" s="69" t="s">
        <v>38</v>
      </c>
      <c r="E9" s="70"/>
      <c r="F9" s="70"/>
      <c r="G9" s="71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12+16</f>
        <v>28</v>
      </c>
      <c r="K10" s="20">
        <f>+$J$8-I10</f>
        <v>71.885000000000005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v>50</v>
      </c>
      <c r="K11" s="20">
        <f t="shared" ref="K11" si="0">+$J$8-I11</f>
        <v>70.885000000000005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/>
      <c r="J12" s="19"/>
      <c r="K12" s="20"/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/>
      <c r="J13" s="19"/>
      <c r="K13" s="20"/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/>
      <c r="J14" s="19"/>
      <c r="K14" s="20"/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28</v>
      </c>
      <c r="G15" s="51" t="s">
        <v>83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50</v>
      </c>
      <c r="G16" s="51" t="s">
        <v>65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0</v>
      </c>
      <c r="F17" s="50">
        <f t="shared" si="1"/>
        <v>0</v>
      </c>
      <c r="G17" s="51" t="s">
        <v>20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0</v>
      </c>
      <c r="F18" s="50">
        <f t="shared" si="1"/>
        <v>0</v>
      </c>
      <c r="G18" s="51" t="s">
        <v>20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 t="s">
        <v>20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72.885000000000005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+K11</f>
        <v>70.885000000000005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pageSetup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72" t="s">
        <v>19</v>
      </c>
      <c r="E2" s="73"/>
      <c r="F2" s="72" t="s">
        <v>3</v>
      </c>
      <c r="G2" s="73"/>
    </row>
    <row r="3" spans="2:13" ht="15.75" x14ac:dyDescent="0.25">
      <c r="B3" s="54"/>
      <c r="C3" s="28" t="s">
        <v>32</v>
      </c>
      <c r="D3" s="69" t="s">
        <v>51</v>
      </c>
      <c r="E3" s="71"/>
      <c r="F3" s="69" t="s">
        <v>81</v>
      </c>
      <c r="G3" s="71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66" t="s">
        <v>7</v>
      </c>
      <c r="G4" s="68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562866978</v>
      </c>
      <c r="D5" s="57">
        <v>6220455632</v>
      </c>
      <c r="E5" s="57">
        <v>71759</v>
      </c>
      <c r="F5" s="69" t="s">
        <v>20</v>
      </c>
      <c r="G5" s="71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66" t="s">
        <v>6</v>
      </c>
      <c r="F6" s="67"/>
      <c r="G6" s="68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 t="s">
        <v>25</v>
      </c>
      <c r="D7" s="54">
        <v>26062017</v>
      </c>
      <c r="E7" s="69" t="s">
        <v>36</v>
      </c>
      <c r="F7" s="70"/>
      <c r="G7" s="71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66" t="s">
        <v>8</v>
      </c>
      <c r="E8" s="67"/>
      <c r="F8" s="67"/>
      <c r="G8" s="68"/>
      <c r="I8" s="39" t="s">
        <v>15</v>
      </c>
      <c r="J8" s="26">
        <f>+E5/1000</f>
        <v>71.759</v>
      </c>
      <c r="K8" s="8"/>
      <c r="L8" s="8"/>
      <c r="M8" s="38"/>
    </row>
    <row r="9" spans="2:13" ht="15.75" x14ac:dyDescent="0.25">
      <c r="B9" s="28" t="s">
        <v>9</v>
      </c>
      <c r="C9" s="33"/>
      <c r="D9" s="69" t="s">
        <v>38</v>
      </c>
      <c r="E9" s="70"/>
      <c r="F9" s="70"/>
      <c r="G9" s="71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5+9</f>
        <v>14</v>
      </c>
      <c r="K10" s="20">
        <f>+$J$8-I10</f>
        <v>70.759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v>50</v>
      </c>
      <c r="K11" s="20">
        <f t="shared" ref="K11" si="0">+$J$8-I11</f>
        <v>69.759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/>
      <c r="J12" s="19"/>
      <c r="K12" s="20"/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/>
      <c r="J13" s="19"/>
      <c r="K13" s="20"/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/>
      <c r="J14" s="19"/>
      <c r="K14" s="20"/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14</v>
      </c>
      <c r="G15" s="51" t="s">
        <v>39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50</v>
      </c>
      <c r="G16" s="51" t="s">
        <v>65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0</v>
      </c>
      <c r="F17" s="50">
        <f t="shared" si="1"/>
        <v>0</v>
      </c>
      <c r="G17" s="51" t="s">
        <v>20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0</v>
      </c>
      <c r="F18" s="50">
        <f t="shared" si="1"/>
        <v>0</v>
      </c>
      <c r="G18" s="51" t="s">
        <v>20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 t="s">
        <v>20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71.759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+K11</f>
        <v>69.759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72" t="s">
        <v>19</v>
      </c>
      <c r="E2" s="73"/>
      <c r="F2" s="72" t="s">
        <v>3</v>
      </c>
      <c r="G2" s="73"/>
    </row>
    <row r="3" spans="2:13" ht="15.75" x14ac:dyDescent="0.25">
      <c r="B3" s="54"/>
      <c r="C3" s="28" t="s">
        <v>32</v>
      </c>
      <c r="D3" s="69" t="s">
        <v>51</v>
      </c>
      <c r="E3" s="71"/>
      <c r="F3" s="69" t="s">
        <v>80</v>
      </c>
      <c r="G3" s="71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66" t="s">
        <v>7</v>
      </c>
      <c r="G4" s="68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563061163</v>
      </c>
      <c r="D5" s="57">
        <v>6220435853</v>
      </c>
      <c r="E5" s="57">
        <v>69881</v>
      </c>
      <c r="F5" s="69" t="s">
        <v>20</v>
      </c>
      <c r="G5" s="71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66" t="s">
        <v>6</v>
      </c>
      <c r="F6" s="67"/>
      <c r="G6" s="68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49" t="s">
        <v>25</v>
      </c>
      <c r="D7" s="54">
        <v>26062017</v>
      </c>
      <c r="E7" s="69" t="s">
        <v>36</v>
      </c>
      <c r="F7" s="70"/>
      <c r="G7" s="71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66" t="s">
        <v>8</v>
      </c>
      <c r="E8" s="67"/>
      <c r="F8" s="67"/>
      <c r="G8" s="68"/>
      <c r="I8" s="39" t="s">
        <v>15</v>
      </c>
      <c r="J8" s="26">
        <f>+E5/1000</f>
        <v>69.881</v>
      </c>
      <c r="K8" s="8"/>
      <c r="L8" s="8"/>
      <c r="M8" s="38"/>
    </row>
    <row r="9" spans="2:13" ht="15.75" x14ac:dyDescent="0.25">
      <c r="B9" s="28" t="s">
        <v>9</v>
      </c>
      <c r="C9" s="33"/>
      <c r="D9" s="69" t="s">
        <v>38</v>
      </c>
      <c r="E9" s="70"/>
      <c r="F9" s="70"/>
      <c r="G9" s="71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5+8</f>
        <v>13</v>
      </c>
      <c r="K10" s="20">
        <f>+$J$8-I10</f>
        <v>68.881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13+21</f>
        <v>34</v>
      </c>
      <c r="K11" s="20">
        <f t="shared" ref="K11:K12" si="0">+$J$8-I11</f>
        <v>67.881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v>50</v>
      </c>
      <c r="K12" s="20">
        <f t="shared" si="0"/>
        <v>66.881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/>
      <c r="J13" s="19"/>
      <c r="K13" s="20"/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/>
      <c r="J14" s="19"/>
      <c r="K14" s="20"/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13</v>
      </c>
      <c r="G15" s="51" t="s">
        <v>39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34</v>
      </c>
      <c r="G16" s="51" t="s">
        <v>65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50</v>
      </c>
      <c r="G17" s="51" t="s">
        <v>65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0</v>
      </c>
      <c r="F18" s="50">
        <f t="shared" si="1"/>
        <v>0</v>
      </c>
      <c r="G18" s="51" t="s">
        <v>20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 t="s">
        <v>20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69.881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+K12</f>
        <v>66.881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E15" sqref="E15:G17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72" t="s">
        <v>19</v>
      </c>
      <c r="E2" s="73"/>
      <c r="F2" s="72" t="s">
        <v>3</v>
      </c>
      <c r="G2" s="73"/>
    </row>
    <row r="3" spans="2:13" ht="15.75" x14ac:dyDescent="0.25">
      <c r="B3" s="54"/>
      <c r="C3" s="28" t="s">
        <v>32</v>
      </c>
      <c r="D3" s="69" t="s">
        <v>51</v>
      </c>
      <c r="E3" s="71"/>
      <c r="F3" s="69" t="s">
        <v>77</v>
      </c>
      <c r="G3" s="71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66" t="s">
        <v>7</v>
      </c>
      <c r="G4" s="68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563251686</v>
      </c>
      <c r="D5" s="57">
        <v>6220374539</v>
      </c>
      <c r="E5" s="57">
        <v>68079</v>
      </c>
      <c r="F5" s="69" t="s">
        <v>20</v>
      </c>
      <c r="G5" s="71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66" t="s">
        <v>6</v>
      </c>
      <c r="F6" s="67"/>
      <c r="G6" s="68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49" t="s">
        <v>25</v>
      </c>
      <c r="D7" s="54">
        <v>26062017</v>
      </c>
      <c r="E7" s="69" t="s">
        <v>36</v>
      </c>
      <c r="F7" s="70"/>
      <c r="G7" s="71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66" t="s">
        <v>8</v>
      </c>
      <c r="E8" s="67"/>
      <c r="F8" s="67"/>
      <c r="G8" s="68"/>
      <c r="I8" s="39" t="s">
        <v>15</v>
      </c>
      <c r="J8" s="26">
        <f>+E5/1000</f>
        <v>68.078999999999994</v>
      </c>
      <c r="K8" s="8"/>
      <c r="L8" s="8"/>
      <c r="M8" s="38"/>
    </row>
    <row r="9" spans="2:13" ht="15.75" x14ac:dyDescent="0.25">
      <c r="B9" s="28" t="s">
        <v>9</v>
      </c>
      <c r="C9" s="33"/>
      <c r="D9" s="69" t="s">
        <v>38</v>
      </c>
      <c r="E9" s="70"/>
      <c r="F9" s="70"/>
      <c r="G9" s="71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5+7</f>
        <v>12</v>
      </c>
      <c r="K10" s="20">
        <f>+$J$8-I10</f>
        <v>67.078999999999994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11+13</f>
        <v>24</v>
      </c>
      <c r="K11" s="20">
        <f t="shared" ref="K11:K12" si="0">+$J$8-I11</f>
        <v>66.078999999999994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28+39</f>
        <v>67</v>
      </c>
      <c r="K12" s="20">
        <f t="shared" si="0"/>
        <v>65.078999999999994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/>
      <c r="J13" s="19"/>
      <c r="K13" s="20"/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/>
      <c r="J14" s="19"/>
      <c r="K14" s="20"/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12</v>
      </c>
      <c r="G15" s="51" t="s">
        <v>42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24</v>
      </c>
      <c r="G16" s="51" t="s">
        <v>78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67</v>
      </c>
      <c r="G17" s="51" t="s">
        <v>79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0</v>
      </c>
      <c r="F18" s="50">
        <f t="shared" si="1"/>
        <v>0</v>
      </c>
      <c r="G18" s="51" t="s">
        <v>20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 t="s">
        <v>20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68.078999999999994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+K12</f>
        <v>65.078999999999994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E15" sqref="E15:G16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.89843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72" t="s">
        <v>19</v>
      </c>
      <c r="E2" s="73"/>
      <c r="F2" s="72" t="s">
        <v>3</v>
      </c>
      <c r="G2" s="73"/>
    </row>
    <row r="3" spans="2:13" ht="15.75" x14ac:dyDescent="0.25">
      <c r="B3" s="54"/>
      <c r="C3" s="28" t="s">
        <v>32</v>
      </c>
      <c r="D3" s="69" t="s">
        <v>51</v>
      </c>
      <c r="E3" s="71"/>
      <c r="F3" s="69" t="s">
        <v>76</v>
      </c>
      <c r="G3" s="71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66" t="s">
        <v>7</v>
      </c>
      <c r="G4" s="68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563443420</v>
      </c>
      <c r="D5" s="57">
        <v>6220307409</v>
      </c>
      <c r="E5" s="57">
        <v>59950</v>
      </c>
      <c r="F5" s="69" t="s">
        <v>20</v>
      </c>
      <c r="G5" s="71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66" t="s">
        <v>6</v>
      </c>
      <c r="F6" s="67"/>
      <c r="G6" s="68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49" t="s">
        <v>25</v>
      </c>
      <c r="D7" s="54">
        <v>27062017</v>
      </c>
      <c r="E7" s="69" t="s">
        <v>36</v>
      </c>
      <c r="F7" s="70"/>
      <c r="G7" s="71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66" t="s">
        <v>8</v>
      </c>
      <c r="E8" s="67"/>
      <c r="F8" s="67"/>
      <c r="G8" s="68"/>
      <c r="I8" s="39" t="s">
        <v>15</v>
      </c>
      <c r="J8" s="26">
        <f>+E5/1000</f>
        <v>59.95</v>
      </c>
      <c r="K8" s="8"/>
      <c r="L8" s="8"/>
      <c r="M8" s="38"/>
    </row>
    <row r="9" spans="2:13" ht="15.75" x14ac:dyDescent="0.25">
      <c r="B9" s="28" t="s">
        <v>9</v>
      </c>
      <c r="C9" s="33"/>
      <c r="D9" s="69" t="s">
        <v>38</v>
      </c>
      <c r="E9" s="70"/>
      <c r="F9" s="70"/>
      <c r="G9" s="71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6+9</f>
        <v>15</v>
      </c>
      <c r="K10" s="20">
        <f>+$J$8-I10</f>
        <v>58.95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v>50</v>
      </c>
      <c r="K11" s="20">
        <f t="shared" ref="K11" si="0">+$J$8-I11</f>
        <v>57.95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/>
      <c r="J12" s="19"/>
      <c r="K12" s="20"/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/>
      <c r="J13" s="19"/>
      <c r="K13" s="20"/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/>
      <c r="J14" s="19"/>
      <c r="K14" s="20"/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15</v>
      </c>
      <c r="G15" s="51" t="s">
        <v>47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50</v>
      </c>
      <c r="G16" s="51" t="s">
        <v>47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0</v>
      </c>
      <c r="F17" s="50">
        <f t="shared" si="1"/>
        <v>0</v>
      </c>
      <c r="G17" s="51" t="s">
        <v>20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0</v>
      </c>
      <c r="F18" s="50">
        <f t="shared" si="1"/>
        <v>0</v>
      </c>
      <c r="G18" s="51" t="s">
        <v>20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 t="s">
        <v>20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59.95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+K11</f>
        <v>57.95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72" t="s">
        <v>19</v>
      </c>
      <c r="E2" s="73"/>
      <c r="F2" s="72" t="s">
        <v>3</v>
      </c>
      <c r="G2" s="73"/>
    </row>
    <row r="3" spans="2:13" ht="15.75" x14ac:dyDescent="0.25">
      <c r="B3" s="54"/>
      <c r="C3" s="28" t="s">
        <v>32</v>
      </c>
      <c r="D3" s="69" t="s">
        <v>51</v>
      </c>
      <c r="E3" s="71"/>
      <c r="F3" s="69" t="s">
        <v>75</v>
      </c>
      <c r="G3" s="71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66" t="s">
        <v>7</v>
      </c>
      <c r="G4" s="68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563575484</v>
      </c>
      <c r="D5" s="57">
        <v>6220261160</v>
      </c>
      <c r="E5" s="57">
        <v>58674</v>
      </c>
      <c r="F5" s="69" t="s">
        <v>20</v>
      </c>
      <c r="G5" s="71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66" t="s">
        <v>6</v>
      </c>
      <c r="F6" s="67"/>
      <c r="G6" s="68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49" t="s">
        <v>25</v>
      </c>
      <c r="D7" s="54">
        <v>27062017</v>
      </c>
      <c r="E7" s="69" t="s">
        <v>36</v>
      </c>
      <c r="F7" s="70"/>
      <c r="G7" s="71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66" t="s">
        <v>8</v>
      </c>
      <c r="E8" s="67"/>
      <c r="F8" s="67"/>
      <c r="G8" s="68"/>
      <c r="I8" s="39" t="s">
        <v>15</v>
      </c>
      <c r="J8" s="26">
        <f>+E5/1000</f>
        <v>58.673999999999999</v>
      </c>
      <c r="K8" s="8"/>
      <c r="L8" s="8"/>
      <c r="M8" s="38"/>
    </row>
    <row r="9" spans="2:13" ht="15.75" x14ac:dyDescent="0.25">
      <c r="B9" s="28" t="s">
        <v>9</v>
      </c>
      <c r="C9" s="33"/>
      <c r="D9" s="69" t="s">
        <v>38</v>
      </c>
      <c r="E9" s="70"/>
      <c r="F9" s="70"/>
      <c r="G9" s="71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9+12</f>
        <v>21</v>
      </c>
      <c r="K10" s="20">
        <f>+$J$8-I10</f>
        <v>57.673999999999999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20+24</f>
        <v>44</v>
      </c>
      <c r="K11" s="20">
        <f t="shared" ref="K11:K12" si="0">+$J$8-I11</f>
        <v>56.673999999999999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v>50</v>
      </c>
      <c r="K12" s="20">
        <f t="shared" si="0"/>
        <v>55.673999999999999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/>
      <c r="J13" s="19"/>
      <c r="K13" s="20"/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/>
      <c r="J14" s="19"/>
      <c r="K14" s="20"/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21</v>
      </c>
      <c r="G15" s="51" t="s">
        <v>41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44</v>
      </c>
      <c r="G16" s="51" t="s">
        <v>47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50</v>
      </c>
      <c r="G17" s="51" t="s">
        <v>47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0</v>
      </c>
      <c r="F18" s="50">
        <f t="shared" si="1"/>
        <v>0</v>
      </c>
      <c r="G18" s="51" t="s">
        <v>20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 t="s">
        <v>20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58.673999999999999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+K12</f>
        <v>55.673999999999999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86" zoomScaleNormal="86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2" t="s">
        <v>1</v>
      </c>
      <c r="C2" s="13" t="s">
        <v>0</v>
      </c>
      <c r="D2" s="72" t="s">
        <v>19</v>
      </c>
      <c r="E2" s="73"/>
      <c r="F2" s="72" t="s">
        <v>3</v>
      </c>
      <c r="G2" s="73"/>
    </row>
    <row r="3" spans="2:13" ht="15.75" x14ac:dyDescent="0.25">
      <c r="B3" s="61"/>
      <c r="C3" s="28" t="s">
        <v>32</v>
      </c>
      <c r="D3" s="69" t="s">
        <v>51</v>
      </c>
      <c r="E3" s="71"/>
      <c r="F3" s="69" t="s">
        <v>74</v>
      </c>
      <c r="G3" s="71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66" t="s">
        <v>7</v>
      </c>
      <c r="G4" s="68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565935831</v>
      </c>
      <c r="D5" s="57">
        <v>6220377575</v>
      </c>
      <c r="E5" s="57">
        <v>63573</v>
      </c>
      <c r="F5" s="69" t="s">
        <v>20</v>
      </c>
      <c r="G5" s="71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66" t="s">
        <v>6</v>
      </c>
      <c r="F6" s="67"/>
      <c r="G6" s="68"/>
      <c r="I6" s="35"/>
      <c r="J6" s="36"/>
      <c r="K6" s="36"/>
      <c r="L6" s="36"/>
      <c r="M6" s="37"/>
    </row>
    <row r="7" spans="2:13" ht="15.75" x14ac:dyDescent="0.25">
      <c r="B7" s="61" t="s">
        <v>20</v>
      </c>
      <c r="C7" s="58" t="s">
        <v>25</v>
      </c>
      <c r="D7" s="61">
        <v>28062017</v>
      </c>
      <c r="E7" s="69" t="s">
        <v>36</v>
      </c>
      <c r="F7" s="70"/>
      <c r="G7" s="71"/>
      <c r="I7" s="34"/>
      <c r="J7" s="8"/>
      <c r="K7" s="8"/>
      <c r="L7" s="8"/>
      <c r="M7" s="38"/>
    </row>
    <row r="8" spans="2:13" x14ac:dyDescent="0.25">
      <c r="B8" s="59" t="s">
        <v>11</v>
      </c>
      <c r="C8" s="60"/>
      <c r="D8" s="66" t="s">
        <v>8</v>
      </c>
      <c r="E8" s="67"/>
      <c r="F8" s="67"/>
      <c r="G8" s="68"/>
      <c r="I8" s="39" t="s">
        <v>15</v>
      </c>
      <c r="J8" s="26">
        <f>+E5/1000</f>
        <v>63.573</v>
      </c>
      <c r="K8" s="8"/>
      <c r="L8" s="8"/>
      <c r="M8" s="38"/>
    </row>
    <row r="9" spans="2:13" ht="15.75" x14ac:dyDescent="0.25">
      <c r="B9" s="28" t="s">
        <v>9</v>
      </c>
      <c r="C9" s="33"/>
      <c r="D9" s="69" t="s">
        <v>38</v>
      </c>
      <c r="E9" s="70"/>
      <c r="F9" s="70"/>
      <c r="G9" s="71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7+9</f>
        <v>16</v>
      </c>
      <c r="K10" s="20">
        <f>+$J$8-I10</f>
        <v>62.573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9+11</f>
        <v>20</v>
      </c>
      <c r="K11" s="20">
        <f t="shared" ref="K11:K13" si="0">+$J$8-I11</f>
        <v>61.573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21+27</f>
        <v>48</v>
      </c>
      <c r="K12" s="20">
        <f t="shared" si="0"/>
        <v>60.573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3.5</v>
      </c>
      <c r="J13" s="19">
        <f>31+40</f>
        <v>71</v>
      </c>
      <c r="K13" s="20">
        <f t="shared" si="0"/>
        <v>60.073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/>
      <c r="J14" s="19"/>
      <c r="K14" s="20"/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16</v>
      </c>
      <c r="G15" s="51" t="s">
        <v>39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20</v>
      </c>
      <c r="G16" s="51" t="s">
        <v>47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48</v>
      </c>
      <c r="G17" s="51" t="s">
        <v>41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3.5</v>
      </c>
      <c r="F18" s="50">
        <f t="shared" si="1"/>
        <v>71</v>
      </c>
      <c r="G18" s="51" t="s">
        <v>58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 t="s">
        <v>67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63.573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+K13</f>
        <v>60.073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69" zoomScaleNormal="69" workbookViewId="0">
      <selection activeCell="E15" sqref="E1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2" t="s">
        <v>1</v>
      </c>
      <c r="C2" s="13" t="s">
        <v>0</v>
      </c>
      <c r="D2" s="72" t="s">
        <v>19</v>
      </c>
      <c r="E2" s="73"/>
      <c r="F2" s="72" t="s">
        <v>3</v>
      </c>
      <c r="G2" s="73"/>
    </row>
    <row r="3" spans="2:13" ht="15.75" x14ac:dyDescent="0.25">
      <c r="B3" s="61"/>
      <c r="C3" s="28" t="s">
        <v>32</v>
      </c>
      <c r="D3" s="69" t="s">
        <v>51</v>
      </c>
      <c r="E3" s="71"/>
      <c r="F3" s="69" t="s">
        <v>73</v>
      </c>
      <c r="G3" s="71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66" t="s">
        <v>7</v>
      </c>
      <c r="G4" s="68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566098298</v>
      </c>
      <c r="D5" s="57">
        <v>6220453703</v>
      </c>
      <c r="E5" s="57">
        <v>66879</v>
      </c>
      <c r="F5" s="69" t="s">
        <v>20</v>
      </c>
      <c r="G5" s="71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66" t="s">
        <v>6</v>
      </c>
      <c r="F6" s="67"/>
      <c r="G6" s="68"/>
      <c r="I6" s="35"/>
      <c r="J6" s="36"/>
      <c r="K6" s="36"/>
      <c r="L6" s="36"/>
      <c r="M6" s="37"/>
    </row>
    <row r="7" spans="2:13" ht="15.75" x14ac:dyDescent="0.25">
      <c r="B7" s="61" t="s">
        <v>20</v>
      </c>
      <c r="C7" s="58" t="s">
        <v>25</v>
      </c>
      <c r="D7" s="61">
        <v>28062017</v>
      </c>
      <c r="E7" s="69" t="s">
        <v>36</v>
      </c>
      <c r="F7" s="70"/>
      <c r="G7" s="71"/>
      <c r="I7" s="34"/>
      <c r="J7" s="8"/>
      <c r="K7" s="8"/>
      <c r="L7" s="8"/>
      <c r="M7" s="38"/>
    </row>
    <row r="8" spans="2:13" ht="30" x14ac:dyDescent="0.25">
      <c r="B8" s="59" t="s">
        <v>11</v>
      </c>
      <c r="C8" s="60"/>
      <c r="D8" s="66" t="s">
        <v>8</v>
      </c>
      <c r="E8" s="67"/>
      <c r="F8" s="67"/>
      <c r="G8" s="68"/>
      <c r="I8" s="39" t="s">
        <v>15</v>
      </c>
      <c r="J8" s="26">
        <f>+E5/1000</f>
        <v>66.879000000000005</v>
      </c>
      <c r="K8" s="8"/>
      <c r="L8" s="8"/>
      <c r="M8" s="38"/>
    </row>
    <row r="9" spans="2:13" ht="15.75" x14ac:dyDescent="0.25">
      <c r="B9" s="28" t="s">
        <v>9</v>
      </c>
      <c r="C9" s="33"/>
      <c r="D9" s="69" t="s">
        <v>38</v>
      </c>
      <c r="E9" s="70"/>
      <c r="F9" s="70"/>
      <c r="G9" s="71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6+7</f>
        <v>13</v>
      </c>
      <c r="K10" s="20">
        <f>+$J$8-I10</f>
        <v>65.879000000000005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9+12</f>
        <v>21</v>
      </c>
      <c r="K11" s="20">
        <f t="shared" ref="K11:K14" si="0">+$J$8-I11</f>
        <v>64.879000000000005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11+12</f>
        <v>23</v>
      </c>
      <c r="K12" s="20">
        <f t="shared" si="0"/>
        <v>63.879000000000005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22+25</f>
        <v>47</v>
      </c>
      <c r="K13" s="20">
        <f t="shared" si="0"/>
        <v>62.879000000000005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4.5</v>
      </c>
      <c r="J14" s="19">
        <v>50</v>
      </c>
      <c r="K14" s="20">
        <f t="shared" si="0"/>
        <v>62.379000000000005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13</v>
      </c>
      <c r="G15" s="51" t="s">
        <v>39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21</v>
      </c>
      <c r="G16" s="51" t="s">
        <v>39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23</v>
      </c>
      <c r="G17" s="51" t="s">
        <v>41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47</v>
      </c>
      <c r="G18" s="51" t="s">
        <v>41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4.5</v>
      </c>
      <c r="F19" s="50">
        <f t="shared" si="1"/>
        <v>50</v>
      </c>
      <c r="G19" s="51" t="s">
        <v>41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66.879000000000005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+K14</f>
        <v>62.379000000000005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72" t="s">
        <v>19</v>
      </c>
      <c r="E2" s="73"/>
      <c r="F2" s="72" t="s">
        <v>3</v>
      </c>
      <c r="G2" s="73"/>
    </row>
    <row r="3" spans="2:13" ht="15.75" x14ac:dyDescent="0.25">
      <c r="B3" s="54"/>
      <c r="C3" s="28" t="s">
        <v>32</v>
      </c>
      <c r="D3" s="69" t="s">
        <v>51</v>
      </c>
      <c r="E3" s="71"/>
      <c r="F3" s="69" t="s">
        <v>95</v>
      </c>
      <c r="G3" s="71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66" t="s">
        <v>7</v>
      </c>
      <c r="G4" s="68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561621176</v>
      </c>
      <c r="D5" s="57">
        <v>6217929515</v>
      </c>
      <c r="E5" s="57">
        <v>61678</v>
      </c>
      <c r="F5" s="69" t="s">
        <v>20</v>
      </c>
      <c r="G5" s="71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66" t="s">
        <v>6</v>
      </c>
      <c r="F6" s="67"/>
      <c r="G6" s="68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 t="s">
        <v>25</v>
      </c>
      <c r="D7" s="54">
        <v>26062017</v>
      </c>
      <c r="E7" s="69" t="s">
        <v>36</v>
      </c>
      <c r="F7" s="70"/>
      <c r="G7" s="71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66" t="s">
        <v>8</v>
      </c>
      <c r="E8" s="67"/>
      <c r="F8" s="67"/>
      <c r="G8" s="68"/>
      <c r="I8" s="39" t="s">
        <v>15</v>
      </c>
      <c r="J8" s="26">
        <f>+E5/1000</f>
        <v>61.677999999999997</v>
      </c>
      <c r="K8" s="8"/>
      <c r="L8" s="8"/>
      <c r="M8" s="38"/>
    </row>
    <row r="9" spans="2:13" ht="15.75" x14ac:dyDescent="0.25">
      <c r="B9" s="28" t="s">
        <v>9</v>
      </c>
      <c r="C9" s="33"/>
      <c r="D9" s="69" t="s">
        <v>38</v>
      </c>
      <c r="E9" s="70"/>
      <c r="F9" s="70"/>
      <c r="G9" s="71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7+7</f>
        <v>14</v>
      </c>
      <c r="K10" s="20">
        <f>+$J$8-I10</f>
        <v>60.677999999999997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8+9</f>
        <v>17</v>
      </c>
      <c r="K11" s="20">
        <f t="shared" ref="K11:K13" si="0">+$J$8-I11</f>
        <v>59.677999999999997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10+18</f>
        <v>28</v>
      </c>
      <c r="K12" s="20">
        <f t="shared" si="0"/>
        <v>58.677999999999997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v>50</v>
      </c>
      <c r="K13" s="20">
        <f t="shared" si="0"/>
        <v>57.677999999999997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/>
      <c r="J14" s="19"/>
      <c r="K14" s="20"/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14</v>
      </c>
      <c r="G15" s="51" t="s">
        <v>42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17</v>
      </c>
      <c r="G16" s="51" t="s">
        <v>43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28</v>
      </c>
      <c r="G17" s="51" t="s">
        <v>78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50</v>
      </c>
      <c r="G18" s="51" t="s">
        <v>58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 t="s">
        <v>20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61.677999999999997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+K13</f>
        <v>57.677999999999997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68" zoomScaleNormal="68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2" t="s">
        <v>1</v>
      </c>
      <c r="C2" s="13" t="s">
        <v>0</v>
      </c>
      <c r="D2" s="72" t="s">
        <v>19</v>
      </c>
      <c r="E2" s="73"/>
      <c r="F2" s="72" t="s">
        <v>3</v>
      </c>
      <c r="G2" s="73"/>
    </row>
    <row r="3" spans="2:13" ht="15.75" x14ac:dyDescent="0.25">
      <c r="B3" s="61"/>
      <c r="C3" s="28" t="s">
        <v>32</v>
      </c>
      <c r="D3" s="69" t="s">
        <v>51</v>
      </c>
      <c r="E3" s="71"/>
      <c r="F3" s="69" t="s">
        <v>72</v>
      </c>
      <c r="G3" s="71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66" t="s">
        <v>7</v>
      </c>
      <c r="G4" s="68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566229276</v>
      </c>
      <c r="D5" s="57">
        <v>6220572478</v>
      </c>
      <c r="E5" s="57">
        <v>64197</v>
      </c>
      <c r="F5" s="69" t="s">
        <v>20</v>
      </c>
      <c r="G5" s="71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66" t="s">
        <v>6</v>
      </c>
      <c r="F6" s="67"/>
      <c r="G6" s="68"/>
      <c r="I6" s="35"/>
      <c r="J6" s="36"/>
      <c r="K6" s="36"/>
      <c r="L6" s="36"/>
      <c r="M6" s="37"/>
    </row>
    <row r="7" spans="2:13" ht="15.75" x14ac:dyDescent="0.25">
      <c r="B7" s="61" t="s">
        <v>20</v>
      </c>
      <c r="C7" s="58" t="s">
        <v>25</v>
      </c>
      <c r="D7" s="61">
        <v>28062017</v>
      </c>
      <c r="E7" s="69" t="s">
        <v>36</v>
      </c>
      <c r="F7" s="70"/>
      <c r="G7" s="71"/>
      <c r="I7" s="34"/>
      <c r="J7" s="8"/>
      <c r="K7" s="8"/>
      <c r="L7" s="8"/>
      <c r="M7" s="38"/>
    </row>
    <row r="8" spans="2:13" ht="30" x14ac:dyDescent="0.25">
      <c r="B8" s="59" t="s">
        <v>11</v>
      </c>
      <c r="C8" s="60"/>
      <c r="D8" s="66" t="s">
        <v>8</v>
      </c>
      <c r="E8" s="67"/>
      <c r="F8" s="67"/>
      <c r="G8" s="68"/>
      <c r="I8" s="39" t="s">
        <v>15</v>
      </c>
      <c r="J8" s="26">
        <f>+E5/1000</f>
        <v>64.197000000000003</v>
      </c>
      <c r="K8" s="8"/>
      <c r="L8" s="8"/>
      <c r="M8" s="38"/>
    </row>
    <row r="9" spans="2:13" ht="15.75" x14ac:dyDescent="0.25">
      <c r="B9" s="28" t="s">
        <v>9</v>
      </c>
      <c r="C9" s="33"/>
      <c r="D9" s="69" t="s">
        <v>38</v>
      </c>
      <c r="E9" s="70"/>
      <c r="F9" s="70"/>
      <c r="G9" s="71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8+11</f>
        <v>19</v>
      </c>
      <c r="K10" s="20">
        <f>+$J$8-I10</f>
        <v>63.197000000000003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8+13</f>
        <v>21</v>
      </c>
      <c r="K11" s="20">
        <f t="shared" ref="K11:K13" si="0">+$J$8-I11</f>
        <v>62.197000000000003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11+17</f>
        <v>28</v>
      </c>
      <c r="K12" s="20">
        <f t="shared" si="0"/>
        <v>61.197000000000003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3.7</v>
      </c>
      <c r="J13" s="19">
        <f>25+30</f>
        <v>55</v>
      </c>
      <c r="K13" s="20">
        <f t="shared" si="0"/>
        <v>60.497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/>
      <c r="J14" s="19"/>
      <c r="K14" s="20"/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19</v>
      </c>
      <c r="G15" s="51" t="s">
        <v>39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21</v>
      </c>
      <c r="G16" s="51" t="s">
        <v>41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28</v>
      </c>
      <c r="G17" s="51" t="s">
        <v>41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3.7</v>
      </c>
      <c r="F18" s="50">
        <f t="shared" si="1"/>
        <v>55</v>
      </c>
      <c r="G18" s="51" t="s">
        <v>58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 t="s">
        <v>20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64.197000000000003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+K13</f>
        <v>60.497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69" zoomScaleNormal="69" workbookViewId="0">
      <selection activeCell="E15" sqref="E15:G17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2" t="s">
        <v>1</v>
      </c>
      <c r="C2" s="13" t="s">
        <v>0</v>
      </c>
      <c r="D2" s="72" t="s">
        <v>19</v>
      </c>
      <c r="E2" s="73"/>
      <c r="F2" s="72" t="s">
        <v>3</v>
      </c>
      <c r="G2" s="73"/>
    </row>
    <row r="3" spans="2:13" ht="15.75" x14ac:dyDescent="0.25">
      <c r="B3" s="61"/>
      <c r="C3" s="28" t="s">
        <v>32</v>
      </c>
      <c r="D3" s="69" t="s">
        <v>51</v>
      </c>
      <c r="E3" s="71"/>
      <c r="F3" s="69" t="s">
        <v>70</v>
      </c>
      <c r="G3" s="71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66" t="s">
        <v>7</v>
      </c>
      <c r="G4" s="68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566472454</v>
      </c>
      <c r="D5" s="57">
        <v>6222029133</v>
      </c>
      <c r="E5" s="57">
        <v>67050</v>
      </c>
      <c r="F5" s="69" t="s">
        <v>20</v>
      </c>
      <c r="G5" s="71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66" t="s">
        <v>6</v>
      </c>
      <c r="F6" s="67"/>
      <c r="G6" s="68"/>
      <c r="I6" s="35"/>
      <c r="J6" s="36"/>
      <c r="K6" s="36"/>
      <c r="L6" s="36"/>
      <c r="M6" s="37"/>
    </row>
    <row r="7" spans="2:13" ht="15.75" x14ac:dyDescent="0.25">
      <c r="B7" s="61" t="s">
        <v>20</v>
      </c>
      <c r="C7" s="63" t="s">
        <v>25</v>
      </c>
      <c r="D7" s="61">
        <v>28062017</v>
      </c>
      <c r="E7" s="69" t="s">
        <v>36</v>
      </c>
      <c r="F7" s="70"/>
      <c r="G7" s="71"/>
      <c r="I7" s="34"/>
      <c r="J7" s="8"/>
      <c r="K7" s="8"/>
      <c r="L7" s="8"/>
      <c r="M7" s="38"/>
    </row>
    <row r="8" spans="2:13" ht="30" x14ac:dyDescent="0.25">
      <c r="B8" s="59" t="s">
        <v>11</v>
      </c>
      <c r="C8" s="60"/>
      <c r="D8" s="66" t="s">
        <v>8</v>
      </c>
      <c r="E8" s="67"/>
      <c r="F8" s="67"/>
      <c r="G8" s="68"/>
      <c r="I8" s="39" t="s">
        <v>15</v>
      </c>
      <c r="J8" s="26">
        <f>+E5/1000</f>
        <v>67.05</v>
      </c>
      <c r="K8" s="8"/>
      <c r="L8" s="8"/>
      <c r="M8" s="38"/>
    </row>
    <row r="9" spans="2:13" ht="15.75" x14ac:dyDescent="0.25">
      <c r="B9" s="28" t="s">
        <v>9</v>
      </c>
      <c r="C9" s="33"/>
      <c r="D9" s="69" t="s">
        <v>38</v>
      </c>
      <c r="E9" s="70"/>
      <c r="F9" s="70"/>
      <c r="G9" s="71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6+9</f>
        <v>15</v>
      </c>
      <c r="K10" s="20">
        <f>+$J$8-I10</f>
        <v>66.05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3+5</f>
        <v>8</v>
      </c>
      <c r="K11" s="20">
        <f t="shared" ref="K11:K12" si="0">+$J$8-I11</f>
        <v>65.05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2.5</v>
      </c>
      <c r="J12" s="19">
        <f>25+33</f>
        <v>58</v>
      </c>
      <c r="K12" s="20">
        <f t="shared" si="0"/>
        <v>64.55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/>
      <c r="J13" s="19"/>
      <c r="K13" s="20"/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/>
      <c r="J14" s="19"/>
      <c r="K14" s="20"/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15</v>
      </c>
      <c r="G15" s="51" t="s">
        <v>39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8</v>
      </c>
      <c r="G16" s="51" t="s">
        <v>61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2.5</v>
      </c>
      <c r="F17" s="50">
        <f t="shared" si="1"/>
        <v>58</v>
      </c>
      <c r="G17" s="51" t="s">
        <v>71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0</v>
      </c>
      <c r="F18" s="50">
        <f t="shared" si="1"/>
        <v>0</v>
      </c>
      <c r="G18" s="51" t="s">
        <v>20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 t="s">
        <v>20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67.05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+K12</f>
        <v>64.55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69" zoomScaleNormal="69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2" t="s">
        <v>1</v>
      </c>
      <c r="C2" s="13" t="s">
        <v>0</v>
      </c>
      <c r="D2" s="72" t="s">
        <v>19</v>
      </c>
      <c r="E2" s="73"/>
      <c r="F2" s="72" t="s">
        <v>3</v>
      </c>
      <c r="G2" s="73"/>
    </row>
    <row r="3" spans="2:13" ht="15.75" x14ac:dyDescent="0.25">
      <c r="B3" s="61"/>
      <c r="C3" s="28" t="s">
        <v>32</v>
      </c>
      <c r="D3" s="69" t="s">
        <v>51</v>
      </c>
      <c r="E3" s="71"/>
      <c r="F3" s="69" t="s">
        <v>68</v>
      </c>
      <c r="G3" s="71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66" t="s">
        <v>7</v>
      </c>
      <c r="G4" s="68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566470020</v>
      </c>
      <c r="D5" s="57">
        <v>6222236496</v>
      </c>
      <c r="E5" s="57">
        <v>67678</v>
      </c>
      <c r="F5" s="69" t="s">
        <v>20</v>
      </c>
      <c r="G5" s="71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66" t="s">
        <v>6</v>
      </c>
      <c r="F6" s="67"/>
      <c r="G6" s="68"/>
      <c r="I6" s="35"/>
      <c r="J6" s="36"/>
      <c r="K6" s="36"/>
      <c r="L6" s="36"/>
      <c r="M6" s="37"/>
    </row>
    <row r="7" spans="2:13" ht="15.75" x14ac:dyDescent="0.25">
      <c r="B7" s="61" t="s">
        <v>20</v>
      </c>
      <c r="C7" s="58" t="s">
        <v>25</v>
      </c>
      <c r="D7" s="64">
        <v>28062017</v>
      </c>
      <c r="E7" s="69" t="s">
        <v>36</v>
      </c>
      <c r="F7" s="70"/>
      <c r="G7" s="71"/>
      <c r="I7" s="34"/>
      <c r="J7" s="8"/>
      <c r="K7" s="8"/>
      <c r="L7" s="8"/>
      <c r="M7" s="38"/>
    </row>
    <row r="8" spans="2:13" ht="30" x14ac:dyDescent="0.25">
      <c r="B8" s="59" t="s">
        <v>11</v>
      </c>
      <c r="C8" s="60"/>
      <c r="D8" s="66" t="s">
        <v>8</v>
      </c>
      <c r="E8" s="67"/>
      <c r="F8" s="67"/>
      <c r="G8" s="68"/>
      <c r="I8" s="39" t="s">
        <v>15</v>
      </c>
      <c r="J8" s="26">
        <f>+E5/1000</f>
        <v>67.677999999999997</v>
      </c>
      <c r="K8" s="8"/>
      <c r="L8" s="8"/>
      <c r="M8" s="38"/>
    </row>
    <row r="9" spans="2:13" ht="15.75" x14ac:dyDescent="0.25">
      <c r="B9" s="28" t="s">
        <v>9</v>
      </c>
      <c r="C9" s="33"/>
      <c r="D9" s="69" t="s">
        <v>38</v>
      </c>
      <c r="E9" s="70"/>
      <c r="F9" s="70"/>
      <c r="G9" s="71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7+8</f>
        <v>15</v>
      </c>
      <c r="K10" s="20">
        <f>+$J$8-I10</f>
        <v>66.677999999999997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9+11</f>
        <v>20</v>
      </c>
      <c r="K11" s="20">
        <f t="shared" ref="K11:K13" si="0">+$J$8-I11</f>
        <v>65.677999999999997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17+18</f>
        <v>35</v>
      </c>
      <c r="K12" s="20">
        <f t="shared" si="0"/>
        <v>64.677999999999997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3.5</v>
      </c>
      <c r="J13" s="19">
        <f>26+39</f>
        <v>65</v>
      </c>
      <c r="K13" s="20">
        <f t="shared" si="0"/>
        <v>64.177999999999997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/>
      <c r="J14" s="19"/>
      <c r="K14" s="20"/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15</v>
      </c>
      <c r="G15" s="51" t="s">
        <v>39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20</v>
      </c>
      <c r="G16" s="51" t="s">
        <v>39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35</v>
      </c>
      <c r="G17" s="51" t="s">
        <v>39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3.5</v>
      </c>
      <c r="F18" s="50">
        <f t="shared" si="1"/>
        <v>65</v>
      </c>
      <c r="G18" s="51" t="s">
        <v>69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 t="s">
        <v>20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67.677999999999997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+K13</f>
        <v>64.177999999999997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1" zoomScaleNormal="71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2" t="s">
        <v>1</v>
      </c>
      <c r="C2" s="13" t="s">
        <v>0</v>
      </c>
      <c r="D2" s="72" t="s">
        <v>19</v>
      </c>
      <c r="E2" s="73"/>
      <c r="F2" s="72" t="s">
        <v>3</v>
      </c>
      <c r="G2" s="73"/>
    </row>
    <row r="3" spans="2:13" ht="15.75" x14ac:dyDescent="0.25">
      <c r="B3" s="61"/>
      <c r="C3" s="28" t="s">
        <v>32</v>
      </c>
      <c r="D3" s="69" t="s">
        <v>51</v>
      </c>
      <c r="E3" s="71"/>
      <c r="F3" s="69" t="s">
        <v>66</v>
      </c>
      <c r="G3" s="71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66" t="s">
        <v>7</v>
      </c>
      <c r="G4" s="68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566487906</v>
      </c>
      <c r="D5" s="57">
        <v>6222427404</v>
      </c>
      <c r="E5" s="57">
        <v>65324</v>
      </c>
      <c r="F5" s="69" t="s">
        <v>20</v>
      </c>
      <c r="G5" s="71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66" t="s">
        <v>6</v>
      </c>
      <c r="F6" s="67"/>
      <c r="G6" s="68"/>
      <c r="I6" s="35"/>
      <c r="J6" s="36"/>
      <c r="K6" s="36"/>
      <c r="L6" s="36"/>
      <c r="M6" s="37"/>
    </row>
    <row r="7" spans="2:13" ht="15.75" x14ac:dyDescent="0.25">
      <c r="B7" s="61" t="s">
        <v>20</v>
      </c>
      <c r="C7" s="58" t="s">
        <v>25</v>
      </c>
      <c r="D7" s="64">
        <v>28062017</v>
      </c>
      <c r="E7" s="69" t="s">
        <v>36</v>
      </c>
      <c r="F7" s="70"/>
      <c r="G7" s="71"/>
      <c r="I7" s="34"/>
      <c r="J7" s="8"/>
      <c r="K7" s="8"/>
      <c r="L7" s="8"/>
      <c r="M7" s="38"/>
    </row>
    <row r="8" spans="2:13" ht="30" x14ac:dyDescent="0.25">
      <c r="B8" s="59" t="s">
        <v>11</v>
      </c>
      <c r="C8" s="60"/>
      <c r="D8" s="66" t="s">
        <v>8</v>
      </c>
      <c r="E8" s="67"/>
      <c r="F8" s="67"/>
      <c r="G8" s="68"/>
      <c r="I8" s="39" t="s">
        <v>15</v>
      </c>
      <c r="J8" s="26">
        <f>+E5/1000</f>
        <v>65.323999999999998</v>
      </c>
      <c r="K8" s="8"/>
      <c r="L8" s="8"/>
      <c r="M8" s="38"/>
    </row>
    <row r="9" spans="2:13" ht="15.75" x14ac:dyDescent="0.25">
      <c r="B9" s="28" t="s">
        <v>9</v>
      </c>
      <c r="C9" s="33"/>
      <c r="D9" s="69" t="s">
        <v>38</v>
      </c>
      <c r="E9" s="70"/>
      <c r="F9" s="70"/>
      <c r="G9" s="71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5+8</f>
        <v>13</v>
      </c>
      <c r="K10" s="20">
        <f>+$J$8-I10</f>
        <v>64.323999999999998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8+12</f>
        <v>20</v>
      </c>
      <c r="K11" s="20">
        <f t="shared" ref="K11:K12" si="0">+$J$8-I11</f>
        <v>63.323999999999998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31+48</f>
        <v>79</v>
      </c>
      <c r="K12" s="20">
        <f t="shared" si="0"/>
        <v>62.323999999999998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/>
      <c r="J13" s="19"/>
      <c r="K13" s="20"/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/>
      <c r="J14" s="19"/>
      <c r="K14" s="20"/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13</v>
      </c>
      <c r="G15" s="51" t="s">
        <v>45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20</v>
      </c>
      <c r="G16" s="51" t="s">
        <v>47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79</v>
      </c>
      <c r="G17" s="51" t="s">
        <v>48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0</v>
      </c>
      <c r="F18" s="50">
        <f t="shared" si="1"/>
        <v>0</v>
      </c>
      <c r="G18" s="51" t="s">
        <v>20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 t="s">
        <v>20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65.323999999999998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+K12</f>
        <v>62.323999999999998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1" zoomScaleNormal="71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2" t="s">
        <v>1</v>
      </c>
      <c r="C2" s="13" t="s">
        <v>0</v>
      </c>
      <c r="D2" s="72" t="s">
        <v>19</v>
      </c>
      <c r="E2" s="73"/>
      <c r="F2" s="72" t="s">
        <v>3</v>
      </c>
      <c r="G2" s="73"/>
    </row>
    <row r="3" spans="2:13" ht="15.75" x14ac:dyDescent="0.25">
      <c r="B3" s="61"/>
      <c r="C3" s="28" t="s">
        <v>32</v>
      </c>
      <c r="D3" s="69" t="s">
        <v>51</v>
      </c>
      <c r="E3" s="71"/>
      <c r="F3" s="69" t="s">
        <v>64</v>
      </c>
      <c r="G3" s="71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66" t="s">
        <v>7</v>
      </c>
      <c r="G4" s="68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566508265</v>
      </c>
      <c r="D5" s="57">
        <v>6222544753</v>
      </c>
      <c r="E5" s="57">
        <v>59302</v>
      </c>
      <c r="F5" s="69" t="s">
        <v>20</v>
      </c>
      <c r="G5" s="71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66" t="s">
        <v>6</v>
      </c>
      <c r="F6" s="67"/>
      <c r="G6" s="68"/>
      <c r="I6" s="35"/>
      <c r="J6" s="36"/>
      <c r="K6" s="36"/>
      <c r="L6" s="36"/>
      <c r="M6" s="37"/>
    </row>
    <row r="7" spans="2:13" ht="15.75" x14ac:dyDescent="0.25">
      <c r="B7" s="61" t="s">
        <v>20</v>
      </c>
      <c r="C7" s="58">
        <f>+J8-1.5</f>
        <v>57.802</v>
      </c>
      <c r="D7" s="64">
        <v>28062017</v>
      </c>
      <c r="E7" s="69" t="s">
        <v>36</v>
      </c>
      <c r="F7" s="70"/>
      <c r="G7" s="71"/>
      <c r="I7" s="34"/>
      <c r="J7" s="8"/>
      <c r="K7" s="8"/>
      <c r="L7" s="8"/>
      <c r="M7" s="38"/>
    </row>
    <row r="8" spans="2:13" ht="30" x14ac:dyDescent="0.25">
      <c r="B8" s="59" t="s">
        <v>11</v>
      </c>
      <c r="C8" s="60"/>
      <c r="D8" s="66" t="s">
        <v>8</v>
      </c>
      <c r="E8" s="67"/>
      <c r="F8" s="67"/>
      <c r="G8" s="68"/>
      <c r="I8" s="39" t="s">
        <v>15</v>
      </c>
      <c r="J8" s="26">
        <f>+E5/1000</f>
        <v>59.302</v>
      </c>
      <c r="K8" s="8"/>
      <c r="L8" s="8"/>
      <c r="M8" s="38"/>
    </row>
    <row r="9" spans="2:13" ht="15.75" x14ac:dyDescent="0.25">
      <c r="B9" s="28" t="s">
        <v>9</v>
      </c>
      <c r="C9" s="33"/>
      <c r="D9" s="69" t="s">
        <v>38</v>
      </c>
      <c r="E9" s="70"/>
      <c r="F9" s="70"/>
      <c r="G9" s="71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3+3</f>
        <v>6</v>
      </c>
      <c r="K10" s="20">
        <f>+$J$8-I10</f>
        <v>58.302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9+11</f>
        <v>20</v>
      </c>
      <c r="K11" s="20">
        <f t="shared" ref="K11:K14" si="0">+$J$8-I11</f>
        <v>57.302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10+14</f>
        <v>24</v>
      </c>
      <c r="K12" s="20">
        <f t="shared" si="0"/>
        <v>56.302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20+25</f>
        <v>45</v>
      </c>
      <c r="K13" s="20">
        <f t="shared" si="0"/>
        <v>55.302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4.5</v>
      </c>
      <c r="J14" s="19">
        <v>50</v>
      </c>
      <c r="K14" s="20">
        <f t="shared" si="0"/>
        <v>54.802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6</v>
      </c>
      <c r="G15" s="51" t="s">
        <v>46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20</v>
      </c>
      <c r="G16" s="51" t="s">
        <v>41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24</v>
      </c>
      <c r="G17" s="51" t="s">
        <v>47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45</v>
      </c>
      <c r="G18" s="51" t="s">
        <v>47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4.5</v>
      </c>
      <c r="F19" s="50">
        <f t="shared" si="1"/>
        <v>50</v>
      </c>
      <c r="G19" s="51" t="s">
        <v>47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59.302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+K14</f>
        <v>54.802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5" zoomScaleNormal="75" workbookViewId="0">
      <selection activeCell="E6" sqref="E6:G6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2" t="s">
        <v>1</v>
      </c>
      <c r="C2" s="13" t="s">
        <v>0</v>
      </c>
      <c r="D2" s="72" t="s">
        <v>19</v>
      </c>
      <c r="E2" s="73"/>
      <c r="F2" s="72" t="s">
        <v>3</v>
      </c>
      <c r="G2" s="73"/>
    </row>
    <row r="3" spans="2:13" ht="15.75" x14ac:dyDescent="0.25">
      <c r="B3" s="61"/>
      <c r="C3" s="28" t="s">
        <v>32</v>
      </c>
      <c r="D3" s="69" t="s">
        <v>51</v>
      </c>
      <c r="E3" s="71"/>
      <c r="F3" s="69" t="s">
        <v>63</v>
      </c>
      <c r="G3" s="71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66" t="s">
        <v>7</v>
      </c>
      <c r="G4" s="68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566697175</v>
      </c>
      <c r="D5" s="57">
        <v>6223584646</v>
      </c>
      <c r="E5" s="57">
        <v>72720</v>
      </c>
      <c r="F5" s="69" t="s">
        <v>20</v>
      </c>
      <c r="G5" s="71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66" t="s">
        <v>6</v>
      </c>
      <c r="F6" s="67"/>
      <c r="G6" s="68"/>
      <c r="I6" s="35"/>
      <c r="J6" s="36"/>
      <c r="K6" s="36"/>
      <c r="L6" s="36"/>
      <c r="M6" s="37"/>
    </row>
    <row r="7" spans="2:13" ht="15.75" x14ac:dyDescent="0.25">
      <c r="B7" s="61" t="s">
        <v>20</v>
      </c>
      <c r="C7" s="63" t="s">
        <v>25</v>
      </c>
      <c r="D7" s="64">
        <v>28062017</v>
      </c>
      <c r="E7" s="69" t="s">
        <v>36</v>
      </c>
      <c r="F7" s="70"/>
      <c r="G7" s="71"/>
      <c r="I7" s="34"/>
      <c r="J7" s="8"/>
      <c r="K7" s="8"/>
      <c r="L7" s="8"/>
      <c r="M7" s="38"/>
    </row>
    <row r="8" spans="2:13" ht="30" x14ac:dyDescent="0.25">
      <c r="B8" s="59" t="s">
        <v>11</v>
      </c>
      <c r="C8" s="60"/>
      <c r="D8" s="66" t="s">
        <v>8</v>
      </c>
      <c r="E8" s="67"/>
      <c r="F8" s="67"/>
      <c r="G8" s="68"/>
      <c r="I8" s="39" t="s">
        <v>15</v>
      </c>
      <c r="J8" s="26">
        <f>+E5/1000</f>
        <v>72.72</v>
      </c>
      <c r="K8" s="8"/>
      <c r="L8" s="8"/>
      <c r="M8" s="38"/>
    </row>
    <row r="9" spans="2:13" ht="15.75" x14ac:dyDescent="0.25">
      <c r="B9" s="28" t="s">
        <v>9</v>
      </c>
      <c r="C9" s="33"/>
      <c r="D9" s="69" t="s">
        <v>38</v>
      </c>
      <c r="E9" s="70"/>
      <c r="F9" s="70"/>
      <c r="G9" s="71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15+19</f>
        <v>34</v>
      </c>
      <c r="K10" s="20">
        <f>+$J$8-I10</f>
        <v>71.72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v>50</v>
      </c>
      <c r="K11" s="20">
        <f t="shared" ref="K11" si="0">+$J$8-I11</f>
        <v>70.72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/>
      <c r="J12" s="19"/>
      <c r="K12" s="20"/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/>
      <c r="J13" s="19"/>
      <c r="K13" s="20"/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/>
      <c r="J14" s="19"/>
      <c r="K14" s="20"/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34</v>
      </c>
      <c r="G15" s="51" t="s">
        <v>41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50</v>
      </c>
      <c r="G16" s="51" t="s">
        <v>50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0</v>
      </c>
      <c r="F17" s="50">
        <f t="shared" si="1"/>
        <v>0</v>
      </c>
      <c r="G17" s="51" t="s">
        <v>20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0</v>
      </c>
      <c r="F18" s="50">
        <f t="shared" si="1"/>
        <v>0</v>
      </c>
      <c r="G18" s="51" t="s">
        <v>20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 t="s">
        <v>20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72.72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+K11</f>
        <v>70.72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69" zoomScaleNormal="69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2" t="s">
        <v>1</v>
      </c>
      <c r="C2" s="13" t="s">
        <v>0</v>
      </c>
      <c r="D2" s="72" t="s">
        <v>19</v>
      </c>
      <c r="E2" s="73"/>
      <c r="F2" s="72" t="s">
        <v>3</v>
      </c>
      <c r="G2" s="73"/>
    </row>
    <row r="3" spans="2:13" ht="15.75" x14ac:dyDescent="0.25">
      <c r="B3" s="61"/>
      <c r="C3" s="28" t="s">
        <v>32</v>
      </c>
      <c r="D3" s="69" t="s">
        <v>51</v>
      </c>
      <c r="E3" s="71"/>
      <c r="F3" s="69" t="s">
        <v>62</v>
      </c>
      <c r="G3" s="71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66" t="s">
        <v>7</v>
      </c>
      <c r="G4" s="68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566751123</v>
      </c>
      <c r="D5" s="57">
        <v>6223699315</v>
      </c>
      <c r="E5" s="57">
        <v>76621</v>
      </c>
      <c r="F5" s="69" t="s">
        <v>20</v>
      </c>
      <c r="G5" s="71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66" t="s">
        <v>6</v>
      </c>
      <c r="F6" s="67"/>
      <c r="G6" s="68"/>
      <c r="I6" s="35"/>
      <c r="J6" s="36"/>
      <c r="K6" s="36"/>
      <c r="L6" s="36"/>
      <c r="M6" s="37"/>
    </row>
    <row r="7" spans="2:13" ht="15.75" x14ac:dyDescent="0.25">
      <c r="B7" s="61" t="s">
        <v>20</v>
      </c>
      <c r="C7" s="58" t="s">
        <v>25</v>
      </c>
      <c r="D7" s="64">
        <v>27062017</v>
      </c>
      <c r="E7" s="69" t="s">
        <v>36</v>
      </c>
      <c r="F7" s="70"/>
      <c r="G7" s="71"/>
      <c r="I7" s="34"/>
      <c r="J7" s="8"/>
      <c r="K7" s="8"/>
      <c r="L7" s="8"/>
      <c r="M7" s="38"/>
    </row>
    <row r="8" spans="2:13" ht="30" x14ac:dyDescent="0.25">
      <c r="B8" s="59" t="s">
        <v>11</v>
      </c>
      <c r="C8" s="60"/>
      <c r="D8" s="66" t="s">
        <v>8</v>
      </c>
      <c r="E8" s="67"/>
      <c r="F8" s="67"/>
      <c r="G8" s="68"/>
      <c r="I8" s="39" t="s">
        <v>15</v>
      </c>
      <c r="J8" s="26">
        <f>+E5/1000</f>
        <v>76.620999999999995</v>
      </c>
      <c r="K8" s="8"/>
      <c r="L8" s="8"/>
      <c r="M8" s="38"/>
    </row>
    <row r="9" spans="2:13" ht="15.75" x14ac:dyDescent="0.25">
      <c r="B9" s="28" t="s">
        <v>9</v>
      </c>
      <c r="C9" s="33"/>
      <c r="D9" s="69" t="s">
        <v>38</v>
      </c>
      <c r="E9" s="70"/>
      <c r="F9" s="70"/>
      <c r="G9" s="71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15+25</f>
        <v>40</v>
      </c>
      <c r="K10" s="20">
        <f>+$J$8-I10</f>
        <v>75.620999999999995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1.5</v>
      </c>
      <c r="J11" s="19">
        <v>50</v>
      </c>
      <c r="K11" s="20">
        <f t="shared" ref="K11" si="0">+$J$8-I11</f>
        <v>75.120999999999995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/>
      <c r="J12" s="19"/>
      <c r="K12" s="20"/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/>
      <c r="J13" s="19"/>
      <c r="K13" s="20"/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/>
      <c r="J14" s="19"/>
      <c r="K14" s="20"/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40</v>
      </c>
      <c r="G15" s="51" t="s">
        <v>65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1.5</v>
      </c>
      <c r="F16" s="50">
        <f t="shared" si="1"/>
        <v>50</v>
      </c>
      <c r="G16" s="51" t="s">
        <v>65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0</v>
      </c>
      <c r="F17" s="50">
        <f t="shared" si="1"/>
        <v>0</v>
      </c>
      <c r="G17" s="51" t="s">
        <v>20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0</v>
      </c>
      <c r="F18" s="50">
        <f t="shared" si="1"/>
        <v>0</v>
      </c>
      <c r="G18" s="51" t="s">
        <v>20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 t="s">
        <v>20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76.620999999999995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+K11</f>
        <v>75.120999999999995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1" zoomScaleNormal="71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2" t="s">
        <v>1</v>
      </c>
      <c r="C2" s="13" t="s">
        <v>0</v>
      </c>
      <c r="D2" s="72" t="s">
        <v>19</v>
      </c>
      <c r="E2" s="73"/>
      <c r="F2" s="72" t="s">
        <v>3</v>
      </c>
      <c r="G2" s="73"/>
    </row>
    <row r="3" spans="2:13" ht="15.75" x14ac:dyDescent="0.25">
      <c r="B3" s="61"/>
      <c r="C3" s="28" t="s">
        <v>32</v>
      </c>
      <c r="D3" s="69" t="s">
        <v>51</v>
      </c>
      <c r="E3" s="71"/>
      <c r="F3" s="69" t="s">
        <v>60</v>
      </c>
      <c r="G3" s="71"/>
      <c r="H3" s="65" t="s">
        <v>49</v>
      </c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66" t="s">
        <v>7</v>
      </c>
      <c r="G4" s="68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566798195</v>
      </c>
      <c r="D5" s="57">
        <v>6223772221</v>
      </c>
      <c r="E5" s="57">
        <v>76031</v>
      </c>
      <c r="F5" s="69" t="s">
        <v>20</v>
      </c>
      <c r="G5" s="71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66" t="s">
        <v>6</v>
      </c>
      <c r="F6" s="67"/>
      <c r="G6" s="68"/>
      <c r="I6" s="35"/>
      <c r="J6" s="36"/>
      <c r="K6" s="36"/>
      <c r="L6" s="36"/>
      <c r="M6" s="37"/>
    </row>
    <row r="7" spans="2:13" ht="15.75" x14ac:dyDescent="0.25">
      <c r="B7" s="61" t="s">
        <v>20</v>
      </c>
      <c r="C7" s="58" t="s">
        <v>25</v>
      </c>
      <c r="D7" s="64">
        <v>27062017</v>
      </c>
      <c r="E7" s="69" t="s">
        <v>36</v>
      </c>
      <c r="F7" s="70"/>
      <c r="G7" s="71"/>
      <c r="I7" s="34"/>
      <c r="J7" s="8"/>
      <c r="K7" s="8"/>
      <c r="L7" s="8"/>
      <c r="M7" s="38"/>
    </row>
    <row r="8" spans="2:13" ht="30" x14ac:dyDescent="0.25">
      <c r="B8" s="59" t="s">
        <v>11</v>
      </c>
      <c r="C8" s="60"/>
      <c r="D8" s="66" t="s">
        <v>8</v>
      </c>
      <c r="E8" s="67"/>
      <c r="F8" s="67"/>
      <c r="G8" s="68"/>
      <c r="I8" s="39" t="s">
        <v>15</v>
      </c>
      <c r="J8" s="26">
        <f>+E5/1000</f>
        <v>76.031000000000006</v>
      </c>
      <c r="K8" s="8"/>
      <c r="L8" s="8"/>
      <c r="M8" s="38"/>
    </row>
    <row r="9" spans="2:13" ht="15.75" x14ac:dyDescent="0.25">
      <c r="B9" s="28" t="s">
        <v>9</v>
      </c>
      <c r="C9" s="33"/>
      <c r="D9" s="69" t="s">
        <v>38</v>
      </c>
      <c r="E9" s="70"/>
      <c r="F9" s="70"/>
      <c r="G9" s="71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15+21</f>
        <v>36</v>
      </c>
      <c r="K10" s="20">
        <f>+$J$8-I10</f>
        <v>75.031000000000006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1.5</v>
      </c>
      <c r="J11" s="19">
        <f>30+42</f>
        <v>72</v>
      </c>
      <c r="K11" s="20">
        <f t="shared" ref="K11" si="0">+$J$8-I11</f>
        <v>74.531000000000006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/>
      <c r="J12" s="19"/>
      <c r="K12" s="20"/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/>
      <c r="J13" s="19"/>
      <c r="K13" s="20"/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/>
      <c r="J14" s="19"/>
      <c r="K14" s="20"/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36</v>
      </c>
      <c r="G15" s="51" t="s">
        <v>61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1.5</v>
      </c>
      <c r="F16" s="50">
        <f t="shared" si="1"/>
        <v>72</v>
      </c>
      <c r="G16" s="51" t="s">
        <v>55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0</v>
      </c>
      <c r="F17" s="50">
        <f t="shared" si="1"/>
        <v>0</v>
      </c>
      <c r="G17" s="51" t="s">
        <v>20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0</v>
      </c>
      <c r="F18" s="50">
        <f t="shared" si="1"/>
        <v>0</v>
      </c>
      <c r="G18" s="51" t="s">
        <v>20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 t="s">
        <v>20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76.031000000000006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+K11</f>
        <v>74.531000000000006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1" zoomScaleNormal="71" workbookViewId="0">
      <selection activeCell="E15" sqref="E15:G17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2" t="s">
        <v>1</v>
      </c>
      <c r="C2" s="13" t="s">
        <v>0</v>
      </c>
      <c r="D2" s="72" t="s">
        <v>19</v>
      </c>
      <c r="E2" s="73"/>
      <c r="F2" s="72" t="s">
        <v>3</v>
      </c>
      <c r="G2" s="73"/>
    </row>
    <row r="3" spans="2:13" ht="15.75" x14ac:dyDescent="0.25">
      <c r="B3" s="61"/>
      <c r="C3" s="28" t="s">
        <v>32</v>
      </c>
      <c r="D3" s="69" t="s">
        <v>51</v>
      </c>
      <c r="E3" s="71"/>
      <c r="F3" s="69" t="s">
        <v>57</v>
      </c>
      <c r="G3" s="71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66" t="s">
        <v>7</v>
      </c>
      <c r="G4" s="68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566991168</v>
      </c>
      <c r="D5" s="57">
        <v>6223960813</v>
      </c>
      <c r="E5" s="57">
        <v>82489</v>
      </c>
      <c r="F5" s="69" t="s">
        <v>20</v>
      </c>
      <c r="G5" s="71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66" t="s">
        <v>6</v>
      </c>
      <c r="F6" s="67"/>
      <c r="G6" s="68"/>
      <c r="I6" s="35"/>
      <c r="J6" s="36"/>
      <c r="K6" s="36"/>
      <c r="L6" s="36"/>
      <c r="M6" s="37"/>
    </row>
    <row r="7" spans="2:13" ht="15.75" x14ac:dyDescent="0.25">
      <c r="B7" s="61" t="s">
        <v>20</v>
      </c>
      <c r="C7" s="63" t="s">
        <v>25</v>
      </c>
      <c r="D7" s="61">
        <v>27062017</v>
      </c>
      <c r="E7" s="69" t="s">
        <v>36</v>
      </c>
      <c r="F7" s="70"/>
      <c r="G7" s="71"/>
      <c r="I7" s="34"/>
      <c r="J7" s="8"/>
      <c r="K7" s="8"/>
      <c r="L7" s="8"/>
      <c r="M7" s="38"/>
    </row>
    <row r="8" spans="2:13" ht="30" x14ac:dyDescent="0.25">
      <c r="B8" s="59" t="s">
        <v>11</v>
      </c>
      <c r="C8" s="60"/>
      <c r="D8" s="66" t="s">
        <v>8</v>
      </c>
      <c r="E8" s="67"/>
      <c r="F8" s="67"/>
      <c r="G8" s="68"/>
      <c r="I8" s="39" t="s">
        <v>15</v>
      </c>
      <c r="J8" s="26">
        <f>+E5/1000</f>
        <v>82.489000000000004</v>
      </c>
      <c r="K8" s="8"/>
      <c r="L8" s="8"/>
      <c r="M8" s="38"/>
    </row>
    <row r="9" spans="2:13" ht="15.75" x14ac:dyDescent="0.25">
      <c r="B9" s="28" t="s">
        <v>9</v>
      </c>
      <c r="C9" s="33"/>
      <c r="D9" s="69" t="s">
        <v>38</v>
      </c>
      <c r="E9" s="70"/>
      <c r="F9" s="70"/>
      <c r="G9" s="71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8+12</f>
        <v>20</v>
      </c>
      <c r="K10" s="20">
        <f>+$J$8-I10</f>
        <v>81.489000000000004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14+19</f>
        <v>33</v>
      </c>
      <c r="K11" s="20">
        <f t="shared" ref="K11:K12" si="0">+$J$8-I11</f>
        <v>80.489000000000004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26+38</f>
        <v>64</v>
      </c>
      <c r="K12" s="20">
        <f t="shared" si="0"/>
        <v>79.489000000000004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/>
      <c r="J13" s="19"/>
      <c r="K13" s="20"/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/>
      <c r="J14" s="19"/>
      <c r="K14" s="20"/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20</v>
      </c>
      <c r="G15" s="51" t="s">
        <v>39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33</v>
      </c>
      <c r="G16" s="51" t="s">
        <v>58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64</v>
      </c>
      <c r="G17" s="51" t="s">
        <v>59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0</v>
      </c>
      <c r="F18" s="50">
        <f t="shared" si="1"/>
        <v>0</v>
      </c>
      <c r="G18" s="51" t="s">
        <v>20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 t="s">
        <v>20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82.489000000000004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+K12</f>
        <v>79.489000000000004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68" zoomScaleNormal="68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2" t="s">
        <v>1</v>
      </c>
      <c r="C2" s="13" t="s">
        <v>0</v>
      </c>
      <c r="D2" s="72" t="s">
        <v>19</v>
      </c>
      <c r="E2" s="73"/>
      <c r="F2" s="72" t="s">
        <v>3</v>
      </c>
      <c r="G2" s="73"/>
    </row>
    <row r="3" spans="2:13" ht="15.75" x14ac:dyDescent="0.25">
      <c r="B3" s="61"/>
      <c r="C3" s="28" t="s">
        <v>32</v>
      </c>
      <c r="D3" s="69" t="s">
        <v>51</v>
      </c>
      <c r="E3" s="71"/>
      <c r="F3" s="69" t="s">
        <v>54</v>
      </c>
      <c r="G3" s="71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66" t="s">
        <v>7</v>
      </c>
      <c r="G4" s="68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567059998</v>
      </c>
      <c r="D5" s="57">
        <v>6224009299</v>
      </c>
      <c r="E5" s="57">
        <v>82134</v>
      </c>
      <c r="F5" s="69" t="s">
        <v>20</v>
      </c>
      <c r="G5" s="71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66" t="s">
        <v>6</v>
      </c>
      <c r="F6" s="67"/>
      <c r="G6" s="68"/>
      <c r="I6" s="35"/>
      <c r="J6" s="36"/>
      <c r="K6" s="36"/>
      <c r="L6" s="36"/>
      <c r="M6" s="37"/>
    </row>
    <row r="7" spans="2:13" ht="15.75" x14ac:dyDescent="0.25">
      <c r="B7" s="61" t="s">
        <v>20</v>
      </c>
      <c r="C7" s="63" t="s">
        <v>25</v>
      </c>
      <c r="D7" s="64">
        <v>27062017</v>
      </c>
      <c r="E7" s="69" t="s">
        <v>36</v>
      </c>
      <c r="F7" s="70"/>
      <c r="G7" s="71"/>
      <c r="I7" s="34"/>
      <c r="J7" s="8"/>
      <c r="K7" s="8"/>
      <c r="L7" s="8"/>
      <c r="M7" s="38"/>
    </row>
    <row r="8" spans="2:13" ht="30" x14ac:dyDescent="0.25">
      <c r="B8" s="59" t="s">
        <v>11</v>
      </c>
      <c r="C8" s="60"/>
      <c r="D8" s="66" t="s">
        <v>8</v>
      </c>
      <c r="E8" s="67"/>
      <c r="F8" s="67"/>
      <c r="G8" s="68"/>
      <c r="I8" s="39" t="s">
        <v>15</v>
      </c>
      <c r="J8" s="26">
        <f>+E5/1000</f>
        <v>82.134</v>
      </c>
      <c r="K8" s="8"/>
      <c r="L8" s="8"/>
      <c r="M8" s="38"/>
    </row>
    <row r="9" spans="2:13" ht="15.75" x14ac:dyDescent="0.25">
      <c r="B9" s="28" t="s">
        <v>9</v>
      </c>
      <c r="C9" s="33"/>
      <c r="D9" s="69" t="s">
        <v>38</v>
      </c>
      <c r="E9" s="70"/>
      <c r="F9" s="70"/>
      <c r="G9" s="71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11+15</f>
        <v>26</v>
      </c>
      <c r="K10" s="20">
        <f>+$J$8-I10</f>
        <v>81.134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26+35</f>
        <v>61</v>
      </c>
      <c r="K11" s="20">
        <f t="shared" ref="K11" si="0">+$J$8-I11</f>
        <v>80.134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/>
      <c r="J12" s="19"/>
      <c r="K12" s="20"/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/>
      <c r="J13" s="19"/>
      <c r="K13" s="20"/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/>
      <c r="J14" s="19"/>
      <c r="K14" s="20"/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26</v>
      </c>
      <c r="G15" s="51" t="s">
        <v>46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61</v>
      </c>
      <c r="G16" s="51" t="s">
        <v>56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0</v>
      </c>
      <c r="F17" s="50">
        <f t="shared" si="1"/>
        <v>0</v>
      </c>
      <c r="G17" s="51" t="s">
        <v>20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0</v>
      </c>
      <c r="F18" s="50">
        <f t="shared" si="1"/>
        <v>0</v>
      </c>
      <c r="G18" s="51" t="s">
        <v>20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 t="s">
        <v>20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82.134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+K11</f>
        <v>80.134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72" t="s">
        <v>19</v>
      </c>
      <c r="E2" s="73"/>
      <c r="F2" s="72" t="s">
        <v>3</v>
      </c>
      <c r="G2" s="73"/>
    </row>
    <row r="3" spans="2:13" ht="15.75" x14ac:dyDescent="0.25">
      <c r="B3" s="54"/>
      <c r="C3" s="28" t="s">
        <v>32</v>
      </c>
      <c r="D3" s="69" t="s">
        <v>51</v>
      </c>
      <c r="E3" s="71"/>
      <c r="F3" s="69" t="s">
        <v>94</v>
      </c>
      <c r="G3" s="71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66" t="s">
        <v>7</v>
      </c>
      <c r="G4" s="68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561634375</v>
      </c>
      <c r="D5" s="57">
        <v>6218014498</v>
      </c>
      <c r="E5" s="57">
        <v>60757</v>
      </c>
      <c r="F5" s="69" t="s">
        <v>20</v>
      </c>
      <c r="G5" s="71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66" t="s">
        <v>6</v>
      </c>
      <c r="F6" s="67"/>
      <c r="G6" s="68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49" t="s">
        <v>25</v>
      </c>
      <c r="D7" s="54">
        <v>26062017</v>
      </c>
      <c r="E7" s="69" t="s">
        <v>36</v>
      </c>
      <c r="F7" s="70"/>
      <c r="G7" s="71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66" t="s">
        <v>8</v>
      </c>
      <c r="E8" s="67"/>
      <c r="F8" s="67"/>
      <c r="G8" s="68"/>
      <c r="I8" s="39" t="s">
        <v>15</v>
      </c>
      <c r="J8" s="26">
        <f>+E5/1000</f>
        <v>60.756999999999998</v>
      </c>
      <c r="K8" s="8"/>
      <c r="L8" s="8"/>
      <c r="M8" s="38"/>
    </row>
    <row r="9" spans="2:13" ht="15.75" x14ac:dyDescent="0.25">
      <c r="B9" s="28" t="s">
        <v>9</v>
      </c>
      <c r="C9" s="33"/>
      <c r="D9" s="69" t="s">
        <v>38</v>
      </c>
      <c r="E9" s="70"/>
      <c r="F9" s="70"/>
      <c r="G9" s="71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5+6</f>
        <v>11</v>
      </c>
      <c r="K10" s="20">
        <f>+$J$8-I10</f>
        <v>59.756999999999998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7+8</f>
        <v>15</v>
      </c>
      <c r="K11" s="20">
        <f t="shared" ref="K11:K12" si="0">+$J$8-I11</f>
        <v>58.756999999999998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v>50</v>
      </c>
      <c r="K12" s="20">
        <f t="shared" si="0"/>
        <v>57.756999999999998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/>
      <c r="J13" s="19"/>
      <c r="K13" s="20"/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/>
      <c r="J14" s="19"/>
      <c r="K14" s="20"/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11</v>
      </c>
      <c r="G15" s="51" t="s">
        <v>39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15</v>
      </c>
      <c r="G16" s="51" t="s">
        <v>39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50</v>
      </c>
      <c r="G17" s="51" t="s">
        <v>65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0</v>
      </c>
      <c r="F18" s="50">
        <f t="shared" si="1"/>
        <v>0</v>
      </c>
      <c r="G18" s="51" t="s">
        <v>20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 t="s">
        <v>20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60.756999999999998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+K12</f>
        <v>57.756999999999998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pageSetup orientation="portrait" horizontalDpi="0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69" zoomScaleNormal="69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2" t="s">
        <v>1</v>
      </c>
      <c r="C2" s="13" t="s">
        <v>0</v>
      </c>
      <c r="D2" s="72" t="s">
        <v>19</v>
      </c>
      <c r="E2" s="73"/>
      <c r="F2" s="72" t="s">
        <v>3</v>
      </c>
      <c r="G2" s="73"/>
    </row>
    <row r="3" spans="2:13" ht="15.75" x14ac:dyDescent="0.25">
      <c r="B3" s="61"/>
      <c r="C3" s="28" t="s">
        <v>32</v>
      </c>
      <c r="D3" s="69" t="s">
        <v>51</v>
      </c>
      <c r="E3" s="71"/>
      <c r="F3" s="69" t="s">
        <v>53</v>
      </c>
      <c r="G3" s="71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66" t="s">
        <v>7</v>
      </c>
      <c r="G4" s="68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567304698</v>
      </c>
      <c r="D5" s="57">
        <v>6224181593</v>
      </c>
      <c r="E5" s="57">
        <v>81582</v>
      </c>
      <c r="F5" s="69" t="s">
        <v>20</v>
      </c>
      <c r="G5" s="71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66" t="s">
        <v>6</v>
      </c>
      <c r="F6" s="67"/>
      <c r="G6" s="68"/>
      <c r="I6" s="35"/>
      <c r="J6" s="36"/>
      <c r="K6" s="36"/>
      <c r="L6" s="36"/>
      <c r="M6" s="37"/>
    </row>
    <row r="7" spans="2:13" ht="15.75" x14ac:dyDescent="0.25">
      <c r="B7" s="61" t="s">
        <v>20</v>
      </c>
      <c r="C7" s="63" t="s">
        <v>25</v>
      </c>
      <c r="D7" s="64">
        <v>27062017</v>
      </c>
      <c r="E7" s="69" t="s">
        <v>36</v>
      </c>
      <c r="F7" s="70"/>
      <c r="G7" s="71"/>
      <c r="I7" s="34"/>
      <c r="J7" s="8"/>
      <c r="K7" s="8"/>
      <c r="L7" s="8"/>
      <c r="M7" s="38"/>
    </row>
    <row r="8" spans="2:13" ht="30" x14ac:dyDescent="0.25">
      <c r="B8" s="59" t="s">
        <v>11</v>
      </c>
      <c r="C8" s="60"/>
      <c r="D8" s="66" t="s">
        <v>8</v>
      </c>
      <c r="E8" s="67"/>
      <c r="F8" s="67"/>
      <c r="G8" s="68"/>
      <c r="I8" s="39" t="s">
        <v>15</v>
      </c>
      <c r="J8" s="26">
        <f>+E5/1000</f>
        <v>81.581999999999994</v>
      </c>
      <c r="K8" s="8"/>
      <c r="L8" s="8"/>
      <c r="M8" s="38"/>
    </row>
    <row r="9" spans="2:13" ht="15.75" x14ac:dyDescent="0.25">
      <c r="B9" s="28" t="s">
        <v>9</v>
      </c>
      <c r="C9" s="33"/>
      <c r="D9" s="69" t="s">
        <v>38</v>
      </c>
      <c r="E9" s="70"/>
      <c r="F9" s="70"/>
      <c r="G9" s="71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10+13</f>
        <v>23</v>
      </c>
      <c r="K10" s="20">
        <f>+$J$8-I10</f>
        <v>80.581999999999994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1.5</v>
      </c>
      <c r="J11" s="19">
        <v>50</v>
      </c>
      <c r="K11" s="20">
        <f t="shared" ref="K11" si="0">+$J$8-I11</f>
        <v>80.081999999999994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/>
      <c r="J12" s="19"/>
      <c r="K12" s="20"/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/>
      <c r="J13" s="19"/>
      <c r="K13" s="20"/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/>
      <c r="J14" s="19"/>
      <c r="K14" s="20"/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23</v>
      </c>
      <c r="G15" s="51" t="s">
        <v>39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1.5</v>
      </c>
      <c r="F16" s="50">
        <f t="shared" si="1"/>
        <v>50</v>
      </c>
      <c r="G16" s="51" t="s">
        <v>55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0</v>
      </c>
      <c r="F17" s="50">
        <f t="shared" si="1"/>
        <v>0</v>
      </c>
      <c r="G17" s="51" t="s">
        <v>20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0</v>
      </c>
      <c r="F18" s="50">
        <f t="shared" si="1"/>
        <v>0</v>
      </c>
      <c r="G18" s="51" t="s">
        <v>20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 t="s">
        <v>20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81.581999999999994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+K11</f>
        <v>80.081999999999994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opLeftCell="B1" zoomScale="70" zoomScaleNormal="70" workbookViewId="0">
      <selection activeCell="E15" sqref="E15:G17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72" t="s">
        <v>19</v>
      </c>
      <c r="E2" s="73"/>
      <c r="F2" s="72" t="s">
        <v>3</v>
      </c>
      <c r="G2" s="73"/>
    </row>
    <row r="3" spans="2:13" ht="15.75" x14ac:dyDescent="0.25">
      <c r="B3" s="54"/>
      <c r="C3" s="28" t="s">
        <v>32</v>
      </c>
      <c r="D3" s="69" t="s">
        <v>51</v>
      </c>
      <c r="E3" s="71"/>
      <c r="F3" s="69" t="s">
        <v>93</v>
      </c>
      <c r="G3" s="71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66" t="s">
        <v>7</v>
      </c>
      <c r="G4" s="68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561636804</v>
      </c>
      <c r="D5" s="57">
        <v>6219506117</v>
      </c>
      <c r="E5" s="57">
        <v>63337</v>
      </c>
      <c r="F5" s="69" t="s">
        <v>20</v>
      </c>
      <c r="G5" s="71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66" t="s">
        <v>6</v>
      </c>
      <c r="F6" s="67"/>
      <c r="G6" s="68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 t="s">
        <v>25</v>
      </c>
      <c r="D7" s="54">
        <v>27062017</v>
      </c>
      <c r="E7" s="69" t="s">
        <v>36</v>
      </c>
      <c r="F7" s="70"/>
      <c r="G7" s="71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66" t="s">
        <v>8</v>
      </c>
      <c r="E8" s="67"/>
      <c r="F8" s="67"/>
      <c r="G8" s="68"/>
      <c r="I8" s="39" t="s">
        <v>15</v>
      </c>
      <c r="J8" s="26">
        <f>+E5/1000</f>
        <v>63.337000000000003</v>
      </c>
      <c r="K8" s="8"/>
      <c r="L8" s="8"/>
      <c r="M8" s="38"/>
    </row>
    <row r="9" spans="2:13" ht="15.75" x14ac:dyDescent="0.25">
      <c r="B9" s="28" t="s">
        <v>9</v>
      </c>
      <c r="C9" s="33"/>
      <c r="D9" s="69" t="s">
        <v>38</v>
      </c>
      <c r="E9" s="70"/>
      <c r="F9" s="70"/>
      <c r="G9" s="71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6+6</f>
        <v>12</v>
      </c>
      <c r="K10" s="20">
        <f>+$J$8-I10</f>
        <v>62.337000000000003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18+24</f>
        <v>42</v>
      </c>
      <c r="K11" s="20">
        <f t="shared" ref="K11:K12" si="0">+$J$8-I11</f>
        <v>61.337000000000003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30+45</f>
        <v>75</v>
      </c>
      <c r="K12" s="20">
        <f t="shared" si="0"/>
        <v>60.337000000000003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/>
      <c r="J13" s="19"/>
      <c r="K13" s="20"/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/>
      <c r="J14" s="19"/>
      <c r="K14" s="20"/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12</v>
      </c>
      <c r="G15" s="51" t="s">
        <v>65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42</v>
      </c>
      <c r="G16" s="51" t="s">
        <v>83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75</v>
      </c>
      <c r="G17" s="51" t="s">
        <v>58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0</v>
      </c>
      <c r="F18" s="50">
        <f t="shared" si="1"/>
        <v>0</v>
      </c>
      <c r="G18" s="51" t="s">
        <v>20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 t="s">
        <v>20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63.337000000000003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+K12</f>
        <v>60.337000000000003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opLeftCell="B1" zoomScale="70" zoomScaleNormal="70" workbookViewId="0">
      <selection activeCell="E15" sqref="E15:G16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72" t="s">
        <v>19</v>
      </c>
      <c r="E2" s="73"/>
      <c r="F2" s="72" t="s">
        <v>3</v>
      </c>
      <c r="G2" s="73"/>
    </row>
    <row r="3" spans="2:13" ht="15.75" x14ac:dyDescent="0.25">
      <c r="B3" s="54"/>
      <c r="C3" s="28" t="s">
        <v>32</v>
      </c>
      <c r="D3" s="69" t="s">
        <v>51</v>
      </c>
      <c r="E3" s="71"/>
      <c r="F3" s="69" t="s">
        <v>92</v>
      </c>
      <c r="G3" s="71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66" t="s">
        <v>7</v>
      </c>
      <c r="G4" s="68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561695000</v>
      </c>
      <c r="D5" s="57">
        <v>6219640222</v>
      </c>
      <c r="E5" s="57">
        <v>67319</v>
      </c>
      <c r="F5" s="69" t="s">
        <v>20</v>
      </c>
      <c r="G5" s="71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66" t="s">
        <v>6</v>
      </c>
      <c r="F6" s="67"/>
      <c r="G6" s="68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 t="s">
        <v>25</v>
      </c>
      <c r="D7" s="54">
        <v>27062017</v>
      </c>
      <c r="E7" s="69" t="s">
        <v>36</v>
      </c>
      <c r="F7" s="70"/>
      <c r="G7" s="71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66" t="s">
        <v>8</v>
      </c>
      <c r="E8" s="67"/>
      <c r="F8" s="67"/>
      <c r="G8" s="68"/>
      <c r="I8" s="39" t="s">
        <v>15</v>
      </c>
      <c r="J8" s="26">
        <f>+E5/1000</f>
        <v>67.319000000000003</v>
      </c>
      <c r="K8" s="8"/>
      <c r="L8" s="8"/>
      <c r="M8" s="38"/>
    </row>
    <row r="9" spans="2:13" ht="15.75" x14ac:dyDescent="0.25">
      <c r="B9" s="28" t="s">
        <v>9</v>
      </c>
      <c r="C9" s="33"/>
      <c r="D9" s="69" t="s">
        <v>38</v>
      </c>
      <c r="E9" s="70"/>
      <c r="F9" s="70"/>
      <c r="G9" s="71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6+8</f>
        <v>14</v>
      </c>
      <c r="K10" s="20">
        <f>+$J$8-I10</f>
        <v>66.319000000000003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v>50</v>
      </c>
      <c r="K11" s="20">
        <f t="shared" ref="K11" si="0">+$J$8-I11</f>
        <v>65.319000000000003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/>
      <c r="J12" s="19"/>
      <c r="K12" s="20"/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/>
      <c r="J13" s="19"/>
      <c r="K13" s="20"/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/>
      <c r="J14" s="19"/>
      <c r="K14" s="20"/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14</v>
      </c>
      <c r="G15" s="51" t="s">
        <v>71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50</v>
      </c>
      <c r="G16" s="51" t="s">
        <v>71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0</v>
      </c>
      <c r="F17" s="50">
        <f t="shared" si="1"/>
        <v>0</v>
      </c>
      <c r="G17" s="51" t="s">
        <v>20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0</v>
      </c>
      <c r="F18" s="50">
        <f t="shared" si="1"/>
        <v>0</v>
      </c>
      <c r="G18" s="51" t="s">
        <v>20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 t="s">
        <v>20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67.319000000000003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+K11</f>
        <v>65.319000000000003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E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7.796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72" t="s">
        <v>19</v>
      </c>
      <c r="E2" s="73"/>
      <c r="F2" s="72" t="s">
        <v>3</v>
      </c>
      <c r="G2" s="73"/>
    </row>
    <row r="3" spans="2:13" ht="15.75" x14ac:dyDescent="0.25">
      <c r="B3" s="54"/>
      <c r="C3" s="28" t="s">
        <v>32</v>
      </c>
      <c r="D3" s="69" t="s">
        <v>51</v>
      </c>
      <c r="E3" s="71"/>
      <c r="F3" s="69" t="s">
        <v>91</v>
      </c>
      <c r="G3" s="71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66" t="s">
        <v>7</v>
      </c>
      <c r="G4" s="68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561750560</v>
      </c>
      <c r="D5" s="57">
        <v>6219727709</v>
      </c>
      <c r="E5" s="57">
        <v>69365</v>
      </c>
      <c r="F5" s="69" t="s">
        <v>20</v>
      </c>
      <c r="G5" s="71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66" t="s">
        <v>6</v>
      </c>
      <c r="F6" s="67"/>
      <c r="G6" s="68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 t="s">
        <v>25</v>
      </c>
      <c r="D7" s="54">
        <v>27062017</v>
      </c>
      <c r="E7" s="69" t="s">
        <v>36</v>
      </c>
      <c r="F7" s="70"/>
      <c r="G7" s="71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66" t="s">
        <v>8</v>
      </c>
      <c r="E8" s="67"/>
      <c r="F8" s="67"/>
      <c r="G8" s="68"/>
      <c r="I8" s="39" t="s">
        <v>15</v>
      </c>
      <c r="J8" s="26">
        <f>+E5/1000</f>
        <v>69.364999999999995</v>
      </c>
      <c r="K8" s="8"/>
      <c r="L8" s="8"/>
      <c r="M8" s="38"/>
    </row>
    <row r="9" spans="2:13" ht="15.75" x14ac:dyDescent="0.25">
      <c r="B9" s="28" t="s">
        <v>9</v>
      </c>
      <c r="C9" s="33"/>
      <c r="D9" s="69" t="s">
        <v>38</v>
      </c>
      <c r="E9" s="70"/>
      <c r="F9" s="70"/>
      <c r="G9" s="71"/>
      <c r="I9" s="40" t="s">
        <v>24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8+11</f>
        <v>19</v>
      </c>
      <c r="K10" s="20">
        <f>+$J$8-I10</f>
        <v>68.364999999999995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20+24</f>
        <v>44</v>
      </c>
      <c r="K11" s="20">
        <f t="shared" ref="K11:K12" si="0">+$J$8-I11</f>
        <v>67.364999999999995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2.6</v>
      </c>
      <c r="J12" s="19">
        <v>50</v>
      </c>
      <c r="K12" s="20">
        <f t="shared" si="0"/>
        <v>66.765000000000001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/>
      <c r="J13" s="19"/>
      <c r="K13" s="20"/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/>
      <c r="J14" s="19"/>
      <c r="K14" s="20"/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19</v>
      </c>
      <c r="G15" s="51" t="s">
        <v>83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44</v>
      </c>
      <c r="G16" s="51" t="s">
        <v>71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2.6</v>
      </c>
      <c r="F17" s="50">
        <f t="shared" si="1"/>
        <v>50</v>
      </c>
      <c r="G17" s="51" t="s">
        <v>90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0</v>
      </c>
      <c r="F18" s="50">
        <f t="shared" si="1"/>
        <v>0</v>
      </c>
      <c r="G18" s="51" t="s">
        <v>20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 t="s">
        <v>20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69.364999999999995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+K12</f>
        <v>66.765000000000001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E15" sqref="E15:G16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72" t="s">
        <v>19</v>
      </c>
      <c r="E2" s="73"/>
      <c r="F2" s="72" t="s">
        <v>3</v>
      </c>
      <c r="G2" s="73"/>
    </row>
    <row r="3" spans="2:13" ht="15.75" x14ac:dyDescent="0.25">
      <c r="B3" s="54"/>
      <c r="C3" s="28" t="s">
        <v>32</v>
      </c>
      <c r="D3" s="69" t="s">
        <v>51</v>
      </c>
      <c r="E3" s="71"/>
      <c r="F3" s="69" t="s">
        <v>88</v>
      </c>
      <c r="G3" s="71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66" t="s">
        <v>7</v>
      </c>
      <c r="G4" s="68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561818817</v>
      </c>
      <c r="D5" s="57">
        <v>6219809301</v>
      </c>
      <c r="E5" s="57">
        <v>68302</v>
      </c>
      <c r="F5" s="69" t="s">
        <v>20</v>
      </c>
      <c r="G5" s="71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66" t="s">
        <v>6</v>
      </c>
      <c r="F6" s="67"/>
      <c r="G6" s="68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 t="s">
        <v>25</v>
      </c>
      <c r="D7" s="54">
        <v>26062017</v>
      </c>
      <c r="E7" s="69" t="s">
        <v>36</v>
      </c>
      <c r="F7" s="70"/>
      <c r="G7" s="71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66" t="s">
        <v>8</v>
      </c>
      <c r="E8" s="67"/>
      <c r="F8" s="67"/>
      <c r="G8" s="68"/>
      <c r="I8" s="39" t="s">
        <v>15</v>
      </c>
      <c r="J8" s="26">
        <f>+E5/1000</f>
        <v>68.302000000000007</v>
      </c>
      <c r="K8" s="8"/>
      <c r="L8" s="8"/>
      <c r="M8" s="38"/>
    </row>
    <row r="9" spans="2:13" ht="15.75" x14ac:dyDescent="0.25">
      <c r="B9" s="28" t="s">
        <v>9</v>
      </c>
      <c r="C9" s="33"/>
      <c r="D9" s="69" t="s">
        <v>38</v>
      </c>
      <c r="E9" s="70"/>
      <c r="F9" s="70"/>
      <c r="G9" s="71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8+12</f>
        <v>20</v>
      </c>
      <c r="K10" s="20">
        <f>+$J$8-I10</f>
        <v>67.302000000000007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23+36</f>
        <v>59</v>
      </c>
      <c r="K11" s="20">
        <f t="shared" ref="K11" si="0">+$J$8-I11</f>
        <v>66.302000000000007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/>
      <c r="J12" s="19"/>
      <c r="K12" s="20"/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/>
      <c r="J13" s="19"/>
      <c r="K13" s="20"/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/>
      <c r="J14" s="19"/>
      <c r="K14" s="20"/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20</v>
      </c>
      <c r="G15" s="51" t="s">
        <v>89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59</v>
      </c>
      <c r="G16" s="51" t="s">
        <v>83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0</v>
      </c>
      <c r="F17" s="50">
        <f t="shared" si="1"/>
        <v>0</v>
      </c>
      <c r="G17" s="51" t="s">
        <v>20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0</v>
      </c>
      <c r="F18" s="50">
        <f t="shared" si="1"/>
        <v>0</v>
      </c>
      <c r="G18" s="51" t="s">
        <v>20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 t="s">
        <v>20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68.302000000000007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+K11</f>
        <v>66.302000000000007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72" t="s">
        <v>19</v>
      </c>
      <c r="E2" s="73"/>
      <c r="F2" s="72" t="s">
        <v>3</v>
      </c>
      <c r="G2" s="73"/>
    </row>
    <row r="3" spans="2:13" ht="15.75" x14ac:dyDescent="0.25">
      <c r="B3" s="54"/>
      <c r="C3" s="28" t="s">
        <v>32</v>
      </c>
      <c r="D3" s="69" t="s">
        <v>51</v>
      </c>
      <c r="E3" s="71"/>
      <c r="F3" s="69" t="s">
        <v>87</v>
      </c>
      <c r="G3" s="71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66" t="s">
        <v>7</v>
      </c>
      <c r="G4" s="68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561916917</v>
      </c>
      <c r="D5" s="57">
        <v>6219941851</v>
      </c>
      <c r="E5" s="57">
        <v>67374</v>
      </c>
      <c r="F5" s="69" t="s">
        <v>20</v>
      </c>
      <c r="G5" s="71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66" t="s">
        <v>6</v>
      </c>
      <c r="F6" s="67"/>
      <c r="G6" s="68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49" t="s">
        <v>25</v>
      </c>
      <c r="D7" s="54">
        <v>27062017</v>
      </c>
      <c r="E7" s="69" t="s">
        <v>36</v>
      </c>
      <c r="F7" s="70"/>
      <c r="G7" s="71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66" t="s">
        <v>8</v>
      </c>
      <c r="E8" s="67"/>
      <c r="F8" s="67"/>
      <c r="G8" s="68"/>
      <c r="I8" s="39" t="s">
        <v>15</v>
      </c>
      <c r="J8" s="26">
        <f>+E5/1000</f>
        <v>67.373999999999995</v>
      </c>
      <c r="K8" s="8"/>
      <c r="L8" s="8"/>
      <c r="M8" s="38"/>
    </row>
    <row r="9" spans="2:13" ht="15.75" x14ac:dyDescent="0.25">
      <c r="B9" s="28" t="s">
        <v>9</v>
      </c>
      <c r="C9" s="33"/>
      <c r="D9" s="69" t="s">
        <v>38</v>
      </c>
      <c r="E9" s="70"/>
      <c r="F9" s="70"/>
      <c r="G9" s="71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7+11</f>
        <v>18</v>
      </c>
      <c r="K10" s="20">
        <f>+$J$8-I10</f>
        <v>66.373999999999995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v>50</v>
      </c>
      <c r="K11" s="20">
        <f t="shared" ref="K11" si="0">+$J$8-I11</f>
        <v>65.373999999999995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/>
      <c r="J12" s="19"/>
      <c r="K12" s="20"/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/>
      <c r="J13" s="19"/>
      <c r="K13" s="20"/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/>
      <c r="J14" s="19"/>
      <c r="K14" s="20"/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18</v>
      </c>
      <c r="G15" s="51" t="s">
        <v>83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50</v>
      </c>
      <c r="G16" s="51" t="s">
        <v>47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0</v>
      </c>
      <c r="F17" s="50">
        <f t="shared" si="1"/>
        <v>0</v>
      </c>
      <c r="G17" s="51" t="s">
        <v>20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0</v>
      </c>
      <c r="F18" s="50">
        <f t="shared" si="1"/>
        <v>0</v>
      </c>
      <c r="G18" s="51" t="s">
        <v>20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 t="s">
        <v>20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67.373999999999995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+K11</f>
        <v>65.373999999999995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72" t="s">
        <v>19</v>
      </c>
      <c r="E2" s="73"/>
      <c r="F2" s="72" t="s">
        <v>3</v>
      </c>
      <c r="G2" s="73"/>
    </row>
    <row r="3" spans="2:13" ht="15.75" x14ac:dyDescent="0.25">
      <c r="B3" s="54"/>
      <c r="C3" s="28" t="s">
        <v>32</v>
      </c>
      <c r="D3" s="69" t="s">
        <v>51</v>
      </c>
      <c r="E3" s="71"/>
      <c r="F3" s="69" t="s">
        <v>86</v>
      </c>
      <c r="G3" s="71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66" t="s">
        <v>7</v>
      </c>
      <c r="G4" s="68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562083413</v>
      </c>
      <c r="D5" s="57">
        <v>6220033946</v>
      </c>
      <c r="E5" s="57">
        <v>69995</v>
      </c>
      <c r="F5" s="69" t="s">
        <v>20</v>
      </c>
      <c r="G5" s="71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66" t="s">
        <v>6</v>
      </c>
      <c r="F6" s="67"/>
      <c r="G6" s="68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 t="s">
        <v>25</v>
      </c>
      <c r="D7" s="54">
        <v>26062017</v>
      </c>
      <c r="E7" s="69" t="s">
        <v>36</v>
      </c>
      <c r="F7" s="70"/>
      <c r="G7" s="71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66" t="s">
        <v>8</v>
      </c>
      <c r="E8" s="67"/>
      <c r="F8" s="67"/>
      <c r="G8" s="68"/>
      <c r="I8" s="39" t="s">
        <v>15</v>
      </c>
      <c r="J8" s="26">
        <f>+E5/1000</f>
        <v>69.995000000000005</v>
      </c>
      <c r="K8" s="8"/>
      <c r="L8" s="8"/>
      <c r="M8" s="38"/>
    </row>
    <row r="9" spans="2:13" ht="15.75" x14ac:dyDescent="0.25">
      <c r="B9" s="28" t="s">
        <v>9</v>
      </c>
      <c r="C9" s="33"/>
      <c r="D9" s="69" t="s">
        <v>38</v>
      </c>
      <c r="E9" s="70"/>
      <c r="F9" s="70"/>
      <c r="G9" s="71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5+5</f>
        <v>10</v>
      </c>
      <c r="K10" s="20">
        <f>+$J$8-I10</f>
        <v>68.995000000000005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11+16</f>
        <v>27</v>
      </c>
      <c r="K11" s="20">
        <f t="shared" ref="K11:K12" si="0">+$J$8-I11</f>
        <v>67.995000000000005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21+35</f>
        <v>56</v>
      </c>
      <c r="K12" s="20">
        <f t="shared" si="0"/>
        <v>66.995000000000005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/>
      <c r="J13" s="19"/>
      <c r="K13" s="20"/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/>
      <c r="J14" s="19"/>
      <c r="K14" s="20"/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10</v>
      </c>
      <c r="G15" s="51" t="s">
        <v>44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27</v>
      </c>
      <c r="G16" s="51" t="s">
        <v>39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56</v>
      </c>
      <c r="G17" s="51" t="s">
        <v>40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0</v>
      </c>
      <c r="F18" s="50">
        <f t="shared" si="1"/>
        <v>0</v>
      </c>
      <c r="G18" s="51" t="s">
        <v>20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 t="s">
        <v>20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69.995000000000005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+K12</f>
        <v>66.995000000000005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1</vt:i4>
      </vt:variant>
    </vt:vector>
  </HeadingPairs>
  <TitlesOfParts>
    <vt:vector size="31" baseType="lpstr">
      <vt:lpstr>BE_01</vt:lpstr>
      <vt:lpstr>BE_02</vt:lpstr>
      <vt:lpstr>BE_03</vt:lpstr>
      <vt:lpstr>BE_04</vt:lpstr>
      <vt:lpstr>BE_05</vt:lpstr>
      <vt:lpstr>BE_06</vt:lpstr>
      <vt:lpstr>BE_07</vt:lpstr>
      <vt:lpstr>BE_08</vt:lpstr>
      <vt:lpstr>BE_09</vt:lpstr>
      <vt:lpstr>BE_10</vt:lpstr>
      <vt:lpstr>BE_11</vt:lpstr>
      <vt:lpstr>BE_12</vt:lpstr>
      <vt:lpstr>BE_13</vt:lpstr>
      <vt:lpstr>BE_14</vt:lpstr>
      <vt:lpstr>BE_15</vt:lpstr>
      <vt:lpstr>BE_16</vt:lpstr>
      <vt:lpstr>BE_17</vt:lpstr>
      <vt:lpstr>BE_18</vt:lpstr>
      <vt:lpstr>BE_19</vt:lpstr>
      <vt:lpstr>BE_20</vt:lpstr>
      <vt:lpstr>BE_21</vt:lpstr>
      <vt:lpstr>BE_22</vt:lpstr>
      <vt:lpstr>BE_23</vt:lpstr>
      <vt:lpstr>BE_24</vt:lpstr>
      <vt:lpstr>BE_25</vt:lpstr>
      <vt:lpstr>BE_26</vt:lpstr>
      <vt:lpstr>BE_27</vt:lpstr>
      <vt:lpstr>BE_28</vt:lpstr>
      <vt:lpstr>BE_29</vt:lpstr>
      <vt:lpstr>BE_30</vt:lpstr>
      <vt:lpstr>BE_01!Área_de_impresión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Víctor H. Umpiérrez</cp:lastModifiedBy>
  <cp:lastPrinted>2016-09-27T08:14:19Z</cp:lastPrinted>
  <dcterms:created xsi:type="dcterms:W3CDTF">2016-09-19T11:10:50Z</dcterms:created>
  <dcterms:modified xsi:type="dcterms:W3CDTF">2017-07-28T05:29:02Z</dcterms:modified>
</cp:coreProperties>
</file>